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ZK-04-2017-91, př.4a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<sst xmlns="http://schemas.openxmlformats.org/spreadsheetml/2006/main" count="79" uniqueCount="70">
  <si>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 xml:space="preserve">Název </t>
  </si>
  <si>
    <t>Objem</t>
  </si>
  <si>
    <t>Nerozděl.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</si>
  <si>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</si>
  <si>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</si>
  <si>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</si>
  <si>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</si>
  <si>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</si>
  <si>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</si>
  <si>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</si>
  <si>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</si>
  <si>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</si>
  <si>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</si>
  <si>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</si>
  <si>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</si>
  <si>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</si>
  <si>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</si>
  <si>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</si>
  <si>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</si>
  <si>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</si>
  <si>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</si>
  <si>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</si>
  <si>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</si>
  <si>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</si>
  <si>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</si>
  <si>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</si>
  <si>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</si>
  <si>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</si>
  <si>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Prioritní</t>
  </si>
  <si>
    <t>oblast</t>
  </si>
  <si>
    <t>PO 1</t>
  </si>
  <si>
    <t>PO 2</t>
  </si>
  <si>
    <t>PO 3</t>
  </si>
  <si>
    <t>PO 4</t>
  </si>
  <si>
    <t>PO 5</t>
  </si>
  <si>
    <t>v PO v Kč</t>
  </si>
  <si>
    <t>(PO)</t>
  </si>
  <si>
    <t>v PO v %</t>
  </si>
  <si>
    <t>Počet stran: 1</t>
  </si>
  <si>
    <t>Čerpání prostředků Fondu Vysočiny dle prioritních oblastí PRK v roce 2016</t>
  </si>
  <si>
    <t>ROK 2016</t>
  </si>
  <si>
    <t>Inovační vouchery 2016</t>
  </si>
  <si>
    <t>Rozvoj podnikatelů 2016</t>
  </si>
  <si>
    <t>Prodejny regionálních produktů 2016</t>
  </si>
  <si>
    <t>Investujme v sociálních službách 2016</t>
  </si>
  <si>
    <t>Podporujeme prorodinnou a seniorskou politiku obcí 2016</t>
  </si>
  <si>
    <t>Prevence kriminality 2016</t>
  </si>
  <si>
    <t>Jednorázové akce 2016</t>
  </si>
  <si>
    <t>Sportoviště 2016</t>
  </si>
  <si>
    <t>Sportujeme 2016</t>
  </si>
  <si>
    <t>Tábory 2016</t>
  </si>
  <si>
    <t>Bezpečná silnice 2016</t>
  </si>
  <si>
    <t>Čistá voda 2016</t>
  </si>
  <si>
    <t>Informační a komunikační technologie 2016</t>
  </si>
  <si>
    <t>Infrastruktura ICT 2016</t>
  </si>
  <si>
    <t>Životní prostředí 2016</t>
  </si>
  <si>
    <t>Odpady 2016</t>
  </si>
  <si>
    <t>Rozvoj vesnice 2016</t>
  </si>
  <si>
    <t>Cyklodoprava a cykloturistika 2016 - II</t>
  </si>
  <si>
    <t>Památkově chráněná území 2016</t>
  </si>
  <si>
    <t>Regionální kultura 2016</t>
  </si>
  <si>
    <t>Lyžařské běžecké trasy 2016</t>
  </si>
  <si>
    <t>Cyklodoprava a cykloturistika 2016</t>
  </si>
  <si>
    <t>Vyhlášeno 24 GP</t>
  </si>
  <si>
    <t>Edice Vysočiny 2016</t>
  </si>
  <si>
    <t>Alokace FV byla schválená na zasedání ZK dne 2. 2. 2016 usnesením č. 0049/01/2016/ZK</t>
  </si>
  <si>
    <t>Naše škola 2016</t>
  </si>
  <si>
    <t>Poměrné rozložení bylo později upraveno na ZK dne 13. 9. 2016 usnesením č. 0508/05/2016/ZK (z důvodu vyhlášení GP Cyklodoprava a cykloturistika 2016 - II; využity pouze volné prostředky ve FV)</t>
  </si>
  <si>
    <t>Z tohoto důvodu je objem vyhlášených GP vyšší než schválená alokace (část prostředků ve výši 2,5 mil. Kč byla "rozdělována" dvakrát).</t>
  </si>
  <si>
    <t>ZK-04-2017-91, př.4a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</si>
</sst>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5" fontId="2" fillId="33" borderId="32" xfId="0" applyNumberFormat="1" applyFont="1" applyFill="1" applyBorder="1" applyAlignment="1">
      <alignment/>
    </xf>
    <xf numFmtId="0" fontId="1" fillId="34" borderId="33" xfId="0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 horizontal="center"/>
    </xf>
    <xf numFmtId="164" fontId="3" fillId="35" borderId="18" xfId="0" applyNumberFormat="1" applyFont="1" applyFill="1" applyBorder="1" applyAlignment="1">
      <alignment horizont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34" borderId="38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3" fillId="0" borderId="39" xfId="0" applyNumberFormat="1" applyFont="1" applyFill="1" applyBorder="1" applyAlignment="1">
      <alignment vertical="center"/>
    </xf>
    <xf numFmtId="165" fontId="3" fillId="0" borderId="31" xfId="0" applyNumberFormat="1" applyFont="1" applyFill="1" applyBorder="1" applyAlignment="1">
      <alignment vertical="center"/>
    </xf>
    <xf numFmtId="165" fontId="0" fillId="0" borderId="40" xfId="0" applyNumberFormat="1" applyFont="1" applyFill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40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1" xfId="0" applyNumberFormat="1" applyFont="1" applyFill="1" applyBorder="1" applyAlignment="1">
      <alignment vertical="center"/>
    </xf>
    <xf numFmtId="0" fontId="1" fillId="34" borderId="41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C40" sqref="C40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9.75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75390625" style="0" customWidth="1"/>
    <col min="17" max="17" width="9.875" style="0" customWidth="1"/>
  </cols>
  <sheetData>
    <row r="1" spans="1:15" ht="12.75">
      <c r="A1" s="14" t="s">
        <v>39</v>
      </c>
      <c r="O1" s="14" t="s">
        <v>69</v>
      </c>
    </row>
    <row r="2" ht="13.5" thickBot="1">
      <c r="O2" s="14" t="s">
        <v>38</v>
      </c>
    </row>
    <row r="3" spans="1:17" ht="12.75">
      <c r="A3" s="48" t="s">
        <v>24</v>
      </c>
      <c r="B3" s="75" t="s">
        <v>40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77"/>
    </row>
    <row r="4" spans="1:17" s="31" customFormat="1" ht="12.75">
      <c r="A4" s="15" t="s">
        <v>28</v>
      </c>
      <c r="B4" s="3" t="s">
        <v>27</v>
      </c>
      <c r="C4" s="1" t="s">
        <v>0</v>
      </c>
      <c r="D4" s="1" t="s">
        <v>1</v>
      </c>
      <c r="E4" s="1" t="s">
        <v>2</v>
      </c>
      <c r="F4" s="78" t="s">
        <v>12</v>
      </c>
      <c r="G4" s="79"/>
      <c r="H4" s="79"/>
      <c r="I4" s="80"/>
      <c r="J4" s="81"/>
      <c r="K4" s="78" t="s">
        <v>19</v>
      </c>
      <c r="L4" s="82"/>
      <c r="M4" s="82"/>
      <c r="N4" s="83"/>
      <c r="O4" s="2" t="s">
        <v>26</v>
      </c>
      <c r="P4" s="1" t="s">
        <v>3</v>
      </c>
      <c r="Q4" s="45" t="s">
        <v>3</v>
      </c>
    </row>
    <row r="5" spans="1:17" s="31" customFormat="1" ht="11.25">
      <c r="A5" s="16" t="s">
        <v>29</v>
      </c>
      <c r="B5" s="6" t="s">
        <v>8</v>
      </c>
      <c r="C5" s="4" t="s">
        <v>4</v>
      </c>
      <c r="D5" s="4" t="s">
        <v>5</v>
      </c>
      <c r="E5" s="4" t="s">
        <v>6</v>
      </c>
      <c r="F5" s="5"/>
      <c r="G5" s="5"/>
      <c r="H5" s="5" t="s">
        <v>13</v>
      </c>
      <c r="I5" s="5"/>
      <c r="J5" s="5" t="s">
        <v>13</v>
      </c>
      <c r="K5" s="5" t="s">
        <v>20</v>
      </c>
      <c r="L5" s="5" t="s">
        <v>16</v>
      </c>
      <c r="M5" s="5" t="s">
        <v>18</v>
      </c>
      <c r="N5" s="5" t="s">
        <v>22</v>
      </c>
      <c r="O5" s="5" t="s">
        <v>5</v>
      </c>
      <c r="P5" s="4" t="s">
        <v>7</v>
      </c>
      <c r="Q5" s="46" t="s">
        <v>7</v>
      </c>
    </row>
    <row r="6" spans="1:17" s="33" customFormat="1" ht="12" thickBot="1">
      <c r="A6" s="32" t="s">
        <v>36</v>
      </c>
      <c r="B6" s="38"/>
      <c r="C6" s="7" t="s">
        <v>9</v>
      </c>
      <c r="D6" s="7" t="s">
        <v>10</v>
      </c>
      <c r="E6" s="7" t="s">
        <v>10</v>
      </c>
      <c r="F6" s="17" t="s">
        <v>11</v>
      </c>
      <c r="G6" s="17" t="s">
        <v>14</v>
      </c>
      <c r="H6" s="17" t="s">
        <v>14</v>
      </c>
      <c r="I6" s="17" t="s">
        <v>15</v>
      </c>
      <c r="J6" s="17" t="s">
        <v>15</v>
      </c>
      <c r="K6" s="17" t="s">
        <v>7</v>
      </c>
      <c r="L6" s="17" t="s">
        <v>17</v>
      </c>
      <c r="M6" s="17" t="s">
        <v>23</v>
      </c>
      <c r="N6" s="17" t="s">
        <v>21</v>
      </c>
      <c r="O6" s="17" t="s">
        <v>35</v>
      </c>
      <c r="P6" s="4" t="s">
        <v>35</v>
      </c>
      <c r="Q6" s="46" t="s">
        <v>37</v>
      </c>
    </row>
    <row r="7" spans="1:17" ht="12.75">
      <c r="A7" s="53" t="s">
        <v>30</v>
      </c>
      <c r="B7" s="56">
        <v>17300000</v>
      </c>
      <c r="C7" s="8" t="s">
        <v>66</v>
      </c>
      <c r="D7" s="8">
        <v>3800000</v>
      </c>
      <c r="E7" s="8">
        <v>0</v>
      </c>
      <c r="F7" s="18">
        <v>67</v>
      </c>
      <c r="G7" s="18">
        <v>35</v>
      </c>
      <c r="H7" s="24">
        <f>G7*100/F7</f>
        <v>52.23880597014925</v>
      </c>
      <c r="I7" s="18">
        <f>F7-G7</f>
        <v>32</v>
      </c>
      <c r="J7" s="24">
        <f>I7*100/F7</f>
        <v>47.76119402985075</v>
      </c>
      <c r="K7" s="13">
        <v>3800000</v>
      </c>
      <c r="L7" s="13">
        <v>7224332</v>
      </c>
      <c r="M7" s="13">
        <f>K7+L7</f>
        <v>11024332</v>
      </c>
      <c r="N7" s="24">
        <f>L7*100/M7</f>
        <v>65.53079134409232</v>
      </c>
      <c r="O7" s="59">
        <v>17300000</v>
      </c>
      <c r="P7" s="62">
        <f>O7-E7-E8-E9-E10</f>
        <v>16501080</v>
      </c>
      <c r="Q7" s="65">
        <f>P7*100/P31</f>
        <v>28.613539495015875</v>
      </c>
    </row>
    <row r="8" spans="1:17" ht="12.75">
      <c r="A8" s="54"/>
      <c r="B8" s="57"/>
      <c r="C8" s="10" t="s">
        <v>41</v>
      </c>
      <c r="D8" s="10">
        <v>2000000</v>
      </c>
      <c r="E8" s="10">
        <v>131089</v>
      </c>
      <c r="F8" s="20">
        <v>15</v>
      </c>
      <c r="G8" s="20">
        <v>11</v>
      </c>
      <c r="H8" s="27">
        <f>G8*100/F8</f>
        <v>73.33333333333333</v>
      </c>
      <c r="I8" s="20">
        <f>F8-G8</f>
        <v>4</v>
      </c>
      <c r="J8" s="27">
        <f>I8*100/F8</f>
        <v>26.666666666666668</v>
      </c>
      <c r="K8" s="10">
        <v>1868911</v>
      </c>
      <c r="L8" s="10">
        <v>762497</v>
      </c>
      <c r="M8" s="10">
        <f>K8+L8</f>
        <v>2631408</v>
      </c>
      <c r="N8" s="27">
        <f>L8*100/M8</f>
        <v>28.976768330870772</v>
      </c>
      <c r="O8" s="60"/>
      <c r="P8" s="63"/>
      <c r="Q8" s="66"/>
    </row>
    <row r="9" spans="1:17" ht="12.75">
      <c r="A9" s="54"/>
      <c r="B9" s="57"/>
      <c r="C9" s="13" t="s">
        <v>43</v>
      </c>
      <c r="D9" s="13">
        <v>1500000</v>
      </c>
      <c r="E9" s="13">
        <v>667831</v>
      </c>
      <c r="F9" s="30">
        <v>9</v>
      </c>
      <c r="G9" s="30">
        <v>9</v>
      </c>
      <c r="H9" s="29">
        <f>G9*100/F9</f>
        <v>100</v>
      </c>
      <c r="I9" s="30">
        <f>F9-G9</f>
        <v>0</v>
      </c>
      <c r="J9" s="29">
        <f>I9*100/F9</f>
        <v>0</v>
      </c>
      <c r="K9" s="8">
        <v>832169</v>
      </c>
      <c r="L9" s="8">
        <v>842946</v>
      </c>
      <c r="M9" s="8">
        <f>K9+L9</f>
        <v>1675115</v>
      </c>
      <c r="N9" s="29">
        <f>L9*100/M9</f>
        <v>50.32167940708548</v>
      </c>
      <c r="O9" s="60"/>
      <c r="P9" s="63"/>
      <c r="Q9" s="66"/>
    </row>
    <row r="10" spans="1:17" ht="13.5" thickBot="1">
      <c r="A10" s="55"/>
      <c r="B10" s="58"/>
      <c r="C10" s="9" t="s">
        <v>42</v>
      </c>
      <c r="D10" s="9">
        <v>10000000</v>
      </c>
      <c r="E10" s="9">
        <v>0</v>
      </c>
      <c r="F10" s="19">
        <v>179</v>
      </c>
      <c r="G10" s="19">
        <v>84</v>
      </c>
      <c r="H10" s="25">
        <f>G10*100/F10</f>
        <v>46.927374301675975</v>
      </c>
      <c r="I10" s="19">
        <f>F10-G10</f>
        <v>95</v>
      </c>
      <c r="J10" s="25">
        <f>I10*100/F10</f>
        <v>53.072625698324025</v>
      </c>
      <c r="K10" s="9">
        <v>10000000</v>
      </c>
      <c r="L10" s="9">
        <v>25165406</v>
      </c>
      <c r="M10" s="9">
        <f>K10+L10</f>
        <v>35165406</v>
      </c>
      <c r="N10" s="25">
        <f>L10*100/M10</f>
        <v>71.56296162199862</v>
      </c>
      <c r="O10" s="61"/>
      <c r="P10" s="64"/>
      <c r="Q10" s="67"/>
    </row>
    <row r="11" spans="1:17" ht="12.75">
      <c r="A11" s="53" t="s">
        <v>31</v>
      </c>
      <c r="B11" s="56">
        <v>12900000</v>
      </c>
      <c r="C11" s="13" t="s">
        <v>47</v>
      </c>
      <c r="D11" s="13">
        <v>1200000</v>
      </c>
      <c r="E11" s="13">
        <v>0</v>
      </c>
      <c r="F11" s="18">
        <v>132</v>
      </c>
      <c r="G11" s="18">
        <v>66</v>
      </c>
      <c r="H11" s="24">
        <f>G11*100/F11</f>
        <v>50</v>
      </c>
      <c r="I11" s="18">
        <f aca="true" t="shared" si="0" ref="I11:I31">F11-G11</f>
        <v>66</v>
      </c>
      <c r="J11" s="24">
        <f>I11*100/F11</f>
        <v>50</v>
      </c>
      <c r="K11" s="13">
        <v>1200000</v>
      </c>
      <c r="L11" s="13">
        <v>1959340</v>
      </c>
      <c r="M11" s="13">
        <f aca="true" t="shared" si="1" ref="M11:M31">K11+L11</f>
        <v>3159340</v>
      </c>
      <c r="N11" s="24">
        <f>L11*100/M11</f>
        <v>62.01738337754088</v>
      </c>
      <c r="O11" s="59">
        <v>12900000</v>
      </c>
      <c r="P11" s="62">
        <f>O11-E11-E12-E13-E14-E15-E16-E17</f>
        <v>11912020</v>
      </c>
      <c r="Q11" s="65">
        <f>P11*100/P31</f>
        <v>20.655924020453146</v>
      </c>
    </row>
    <row r="12" spans="1:17" ht="12.75">
      <c r="A12" s="54"/>
      <c r="B12" s="57"/>
      <c r="C12" s="10" t="s">
        <v>48</v>
      </c>
      <c r="D12" s="10">
        <v>3000000</v>
      </c>
      <c r="E12" s="49">
        <v>0</v>
      </c>
      <c r="F12" s="20">
        <v>96</v>
      </c>
      <c r="G12" s="20">
        <v>56</v>
      </c>
      <c r="H12" s="27">
        <f aca="true" t="shared" si="2" ref="H12:H31">G12*100/F12</f>
        <v>58.333333333333336</v>
      </c>
      <c r="I12" s="20">
        <f t="shared" si="0"/>
        <v>40</v>
      </c>
      <c r="J12" s="27">
        <f aca="true" t="shared" si="3" ref="J12:J31">I12*100/F12</f>
        <v>41.666666666666664</v>
      </c>
      <c r="K12" s="10">
        <v>3000000</v>
      </c>
      <c r="L12" s="10">
        <v>14595608</v>
      </c>
      <c r="M12" s="10">
        <f t="shared" si="1"/>
        <v>17595608</v>
      </c>
      <c r="N12" s="27">
        <v>0</v>
      </c>
      <c r="O12" s="60"/>
      <c r="P12" s="63"/>
      <c r="Q12" s="66"/>
    </row>
    <row r="13" spans="1:17" ht="12.75">
      <c r="A13" s="54"/>
      <c r="B13" s="57"/>
      <c r="C13" s="10" t="s">
        <v>49</v>
      </c>
      <c r="D13" s="10">
        <v>1800000</v>
      </c>
      <c r="E13" s="10">
        <v>0</v>
      </c>
      <c r="F13" s="20">
        <v>88</v>
      </c>
      <c r="G13" s="20">
        <v>34</v>
      </c>
      <c r="H13" s="27">
        <f t="shared" si="2"/>
        <v>38.63636363636363</v>
      </c>
      <c r="I13" s="20">
        <f t="shared" si="0"/>
        <v>54</v>
      </c>
      <c r="J13" s="27">
        <f t="shared" si="3"/>
        <v>61.36363636363637</v>
      </c>
      <c r="K13" s="10">
        <v>1800000</v>
      </c>
      <c r="L13" s="10">
        <v>6468082</v>
      </c>
      <c r="M13" s="10">
        <f t="shared" si="1"/>
        <v>8268082</v>
      </c>
      <c r="N13" s="27">
        <f aca="true" t="shared" si="4" ref="N13:N31">L13*100/M13</f>
        <v>78.22953376611407</v>
      </c>
      <c r="O13" s="60"/>
      <c r="P13" s="63"/>
      <c r="Q13" s="66"/>
    </row>
    <row r="14" spans="1:17" ht="12.75">
      <c r="A14" s="54"/>
      <c r="B14" s="57"/>
      <c r="C14" s="10" t="s">
        <v>50</v>
      </c>
      <c r="D14" s="10">
        <v>800000</v>
      </c>
      <c r="E14" s="10">
        <v>0</v>
      </c>
      <c r="F14" s="20">
        <v>27</v>
      </c>
      <c r="G14" s="20">
        <v>18</v>
      </c>
      <c r="H14" s="27">
        <f t="shared" si="2"/>
        <v>66.66666666666667</v>
      </c>
      <c r="I14" s="20">
        <f t="shared" si="0"/>
        <v>9</v>
      </c>
      <c r="J14" s="27">
        <f t="shared" si="3"/>
        <v>33.333333333333336</v>
      </c>
      <c r="K14" s="10">
        <v>800000</v>
      </c>
      <c r="L14" s="10">
        <v>846308</v>
      </c>
      <c r="M14" s="10">
        <f t="shared" si="1"/>
        <v>1646308</v>
      </c>
      <c r="N14" s="27">
        <f t="shared" si="4"/>
        <v>51.40641969789371</v>
      </c>
      <c r="O14" s="60"/>
      <c r="P14" s="63"/>
      <c r="Q14" s="66"/>
    </row>
    <row r="15" spans="1:17" ht="12.75">
      <c r="A15" s="54"/>
      <c r="B15" s="57"/>
      <c r="C15" s="10" t="s">
        <v>44</v>
      </c>
      <c r="D15" s="10">
        <v>3500000</v>
      </c>
      <c r="E15" s="10">
        <v>618141</v>
      </c>
      <c r="F15" s="20">
        <v>24</v>
      </c>
      <c r="G15" s="20">
        <v>17</v>
      </c>
      <c r="H15" s="27">
        <f t="shared" si="2"/>
        <v>70.83333333333333</v>
      </c>
      <c r="I15" s="20">
        <f t="shared" si="0"/>
        <v>7</v>
      </c>
      <c r="J15" s="27">
        <f t="shared" si="3"/>
        <v>29.166666666666668</v>
      </c>
      <c r="K15" s="10">
        <v>2881859</v>
      </c>
      <c r="L15" s="10">
        <v>1838792</v>
      </c>
      <c r="M15" s="10">
        <f t="shared" si="1"/>
        <v>4720651</v>
      </c>
      <c r="N15" s="27">
        <f t="shared" si="4"/>
        <v>38.95208521028138</v>
      </c>
      <c r="O15" s="60"/>
      <c r="P15" s="63"/>
      <c r="Q15" s="66"/>
    </row>
    <row r="16" spans="1:17" ht="12.75">
      <c r="A16" s="54"/>
      <c r="B16" s="57"/>
      <c r="C16" s="10" t="s">
        <v>46</v>
      </c>
      <c r="D16" s="10">
        <v>1300000</v>
      </c>
      <c r="E16" s="10">
        <v>220049</v>
      </c>
      <c r="F16" s="20">
        <v>19</v>
      </c>
      <c r="G16" s="20">
        <v>12</v>
      </c>
      <c r="H16" s="27">
        <f t="shared" si="2"/>
        <v>63.1578947368421</v>
      </c>
      <c r="I16" s="20">
        <f t="shared" si="0"/>
        <v>7</v>
      </c>
      <c r="J16" s="27">
        <f t="shared" si="3"/>
        <v>36.8421052631579</v>
      </c>
      <c r="K16" s="10">
        <v>1079951</v>
      </c>
      <c r="L16" s="10">
        <v>953221</v>
      </c>
      <c r="M16" s="10">
        <f t="shared" si="1"/>
        <v>2033172</v>
      </c>
      <c r="N16" s="27">
        <f t="shared" si="4"/>
        <v>46.88344124353473</v>
      </c>
      <c r="O16" s="60"/>
      <c r="P16" s="63"/>
      <c r="Q16" s="66"/>
    </row>
    <row r="17" spans="1:17" ht="13.5" thickBot="1">
      <c r="A17" s="55"/>
      <c r="B17" s="58"/>
      <c r="C17" s="50" t="s">
        <v>45</v>
      </c>
      <c r="D17" s="50">
        <v>1300000</v>
      </c>
      <c r="E17" s="50">
        <v>149790</v>
      </c>
      <c r="F17" s="51">
        <v>15</v>
      </c>
      <c r="G17" s="51">
        <v>13</v>
      </c>
      <c r="H17" s="52">
        <f t="shared" si="2"/>
        <v>86.66666666666667</v>
      </c>
      <c r="I17" s="51">
        <f t="shared" si="0"/>
        <v>2</v>
      </c>
      <c r="J17" s="52">
        <f t="shared" si="3"/>
        <v>13.333333333333334</v>
      </c>
      <c r="K17" s="50">
        <v>1150210</v>
      </c>
      <c r="L17" s="50">
        <v>1370793</v>
      </c>
      <c r="M17" s="50">
        <f t="shared" si="1"/>
        <v>2521003</v>
      </c>
      <c r="N17" s="52">
        <f t="shared" si="4"/>
        <v>54.37490554354755</v>
      </c>
      <c r="O17" s="61"/>
      <c r="P17" s="64"/>
      <c r="Q17" s="67"/>
    </row>
    <row r="18" spans="1:17" ht="12.75">
      <c r="A18" s="53" t="s">
        <v>32</v>
      </c>
      <c r="B18" s="56">
        <v>15600000</v>
      </c>
      <c r="C18" s="8" t="s">
        <v>51</v>
      </c>
      <c r="D18" s="8">
        <v>3500000</v>
      </c>
      <c r="E18" s="8">
        <v>1792393</v>
      </c>
      <c r="F18" s="18">
        <v>21</v>
      </c>
      <c r="G18" s="18">
        <v>14</v>
      </c>
      <c r="H18" s="29">
        <f t="shared" si="2"/>
        <v>66.66666666666667</v>
      </c>
      <c r="I18" s="30">
        <f t="shared" si="0"/>
        <v>7</v>
      </c>
      <c r="J18" s="29">
        <f t="shared" si="3"/>
        <v>33.333333333333336</v>
      </c>
      <c r="K18" s="8">
        <v>1707607</v>
      </c>
      <c r="L18" s="8">
        <v>2886348</v>
      </c>
      <c r="M18" s="8">
        <f t="shared" si="1"/>
        <v>4593955</v>
      </c>
      <c r="N18" s="29">
        <f t="shared" si="4"/>
        <v>62.82926149690191</v>
      </c>
      <c r="O18" s="59">
        <v>15600000</v>
      </c>
      <c r="P18" s="62">
        <f>O18-E18-E19-E20-E21</f>
        <v>13771002</v>
      </c>
      <c r="Q18" s="65">
        <f>P18*100/P31</f>
        <v>23.879473926127417</v>
      </c>
    </row>
    <row r="19" spans="1:17" ht="12.75">
      <c r="A19" s="71"/>
      <c r="B19" s="57"/>
      <c r="C19" s="10" t="s">
        <v>53</v>
      </c>
      <c r="D19" s="10">
        <v>3200000</v>
      </c>
      <c r="E19" s="10">
        <v>6906</v>
      </c>
      <c r="F19" s="20">
        <v>114</v>
      </c>
      <c r="G19" s="20">
        <v>87</v>
      </c>
      <c r="H19" s="29">
        <f t="shared" si="2"/>
        <v>76.3157894736842</v>
      </c>
      <c r="I19" s="30">
        <f t="shared" si="0"/>
        <v>27</v>
      </c>
      <c r="J19" s="29">
        <f t="shared" si="3"/>
        <v>23.68421052631579</v>
      </c>
      <c r="K19" s="10">
        <v>3193094</v>
      </c>
      <c r="L19" s="10">
        <v>4088145</v>
      </c>
      <c r="M19" s="8">
        <f t="shared" si="1"/>
        <v>7281239</v>
      </c>
      <c r="N19" s="29">
        <f t="shared" si="4"/>
        <v>56.14628224674399</v>
      </c>
      <c r="O19" s="72"/>
      <c r="P19" s="73"/>
      <c r="Q19" s="74"/>
    </row>
    <row r="20" spans="1:17" ht="12.75">
      <c r="A20" s="71"/>
      <c r="B20" s="57"/>
      <c r="C20" s="11" t="s">
        <v>54</v>
      </c>
      <c r="D20" s="11">
        <v>2700000</v>
      </c>
      <c r="E20" s="11">
        <v>13131</v>
      </c>
      <c r="F20" s="20">
        <v>32</v>
      </c>
      <c r="G20" s="20">
        <v>13</v>
      </c>
      <c r="H20" s="29">
        <f t="shared" si="2"/>
        <v>40.625</v>
      </c>
      <c r="I20" s="30">
        <f t="shared" si="0"/>
        <v>19</v>
      </c>
      <c r="J20" s="29">
        <f t="shared" si="3"/>
        <v>59.375</v>
      </c>
      <c r="K20" s="10">
        <v>2686869</v>
      </c>
      <c r="L20" s="10">
        <v>3552077</v>
      </c>
      <c r="M20" s="8">
        <f t="shared" si="1"/>
        <v>6238946</v>
      </c>
      <c r="N20" s="29">
        <f t="shared" si="4"/>
        <v>56.93392762174893</v>
      </c>
      <c r="O20" s="72"/>
      <c r="P20" s="73"/>
      <c r="Q20" s="74"/>
    </row>
    <row r="21" spans="1:17" ht="13.5" thickBot="1">
      <c r="A21" s="55"/>
      <c r="B21" s="58"/>
      <c r="C21" s="9" t="s">
        <v>52</v>
      </c>
      <c r="D21" s="9">
        <v>6200000</v>
      </c>
      <c r="E21" s="9">
        <v>16568</v>
      </c>
      <c r="F21" s="21">
        <v>108</v>
      </c>
      <c r="G21" s="21">
        <v>54</v>
      </c>
      <c r="H21" s="24">
        <f t="shared" si="2"/>
        <v>50</v>
      </c>
      <c r="I21" s="18">
        <f t="shared" si="0"/>
        <v>54</v>
      </c>
      <c r="J21" s="24">
        <f t="shared" si="3"/>
        <v>50</v>
      </c>
      <c r="K21" s="13">
        <v>6183432</v>
      </c>
      <c r="L21" s="13">
        <v>7421700</v>
      </c>
      <c r="M21" s="13">
        <f t="shared" si="1"/>
        <v>13605132</v>
      </c>
      <c r="N21" s="24">
        <f t="shared" si="4"/>
        <v>54.55073864773969</v>
      </c>
      <c r="O21" s="61"/>
      <c r="P21" s="64"/>
      <c r="Q21" s="67"/>
    </row>
    <row r="22" spans="1:17" ht="12.75">
      <c r="A22" s="53" t="s">
        <v>33</v>
      </c>
      <c r="B22" s="56">
        <v>6600000</v>
      </c>
      <c r="C22" s="8" t="s">
        <v>55</v>
      </c>
      <c r="D22" s="8">
        <v>1400000</v>
      </c>
      <c r="E22" s="8">
        <v>105517</v>
      </c>
      <c r="F22" s="23">
        <v>48</v>
      </c>
      <c r="G22" s="23">
        <v>29</v>
      </c>
      <c r="H22" s="26">
        <f t="shared" si="2"/>
        <v>60.416666666666664</v>
      </c>
      <c r="I22" s="23">
        <f t="shared" si="0"/>
        <v>19</v>
      </c>
      <c r="J22" s="26">
        <f t="shared" si="3"/>
        <v>39.583333333333336</v>
      </c>
      <c r="K22" s="12">
        <v>1294483</v>
      </c>
      <c r="L22" s="12">
        <v>827666</v>
      </c>
      <c r="M22" s="12">
        <f t="shared" si="1"/>
        <v>2122149</v>
      </c>
      <c r="N22" s="26">
        <f t="shared" si="4"/>
        <v>39.001314233826186</v>
      </c>
      <c r="O22" s="59">
        <v>6600000</v>
      </c>
      <c r="P22" s="62">
        <f>O22-E22-E23-E24</f>
        <v>6487447</v>
      </c>
      <c r="Q22" s="65">
        <f>P22*100/P31</f>
        <v>11.249495242512747</v>
      </c>
    </row>
    <row r="23" spans="1:17" ht="12.75">
      <c r="A23" s="54"/>
      <c r="B23" s="57"/>
      <c r="C23" s="13" t="s">
        <v>56</v>
      </c>
      <c r="D23" s="13">
        <v>1400000</v>
      </c>
      <c r="E23" s="13">
        <v>7036</v>
      </c>
      <c r="F23" s="20">
        <v>110</v>
      </c>
      <c r="G23" s="20">
        <v>33</v>
      </c>
      <c r="H23" s="29">
        <f t="shared" si="2"/>
        <v>30</v>
      </c>
      <c r="I23" s="30">
        <f t="shared" si="0"/>
        <v>77</v>
      </c>
      <c r="J23" s="29">
        <f t="shared" si="3"/>
        <v>70</v>
      </c>
      <c r="K23" s="13">
        <v>1392964</v>
      </c>
      <c r="L23" s="13">
        <v>2140604</v>
      </c>
      <c r="M23" s="8">
        <f t="shared" si="1"/>
        <v>3533568</v>
      </c>
      <c r="N23" s="29">
        <f t="shared" si="4"/>
        <v>60.57910870825183</v>
      </c>
      <c r="O23" s="60"/>
      <c r="P23" s="63"/>
      <c r="Q23" s="66"/>
    </row>
    <row r="24" spans="1:17" ht="13.5" thickBot="1">
      <c r="A24" s="55"/>
      <c r="B24" s="58"/>
      <c r="C24" s="9" t="s">
        <v>57</v>
      </c>
      <c r="D24" s="9">
        <v>3800000</v>
      </c>
      <c r="E24" s="9">
        <v>0</v>
      </c>
      <c r="F24" s="21">
        <v>35</v>
      </c>
      <c r="G24" s="21">
        <v>26</v>
      </c>
      <c r="H24" s="27">
        <f t="shared" si="2"/>
        <v>74.28571428571429</v>
      </c>
      <c r="I24" s="20">
        <f t="shared" si="0"/>
        <v>9</v>
      </c>
      <c r="J24" s="27">
        <f t="shared" si="3"/>
        <v>25.714285714285715</v>
      </c>
      <c r="K24" s="9">
        <v>3800000</v>
      </c>
      <c r="L24" s="9">
        <v>10378661</v>
      </c>
      <c r="M24" s="10">
        <f t="shared" si="1"/>
        <v>14178661</v>
      </c>
      <c r="N24" s="27">
        <f t="shared" si="4"/>
        <v>73.19916175441391</v>
      </c>
      <c r="O24" s="61"/>
      <c r="P24" s="64"/>
      <c r="Q24" s="67"/>
    </row>
    <row r="25" spans="1:17" ht="12.75">
      <c r="A25" s="53" t="s">
        <v>34</v>
      </c>
      <c r="B25" s="56">
        <v>6900000</v>
      </c>
      <c r="C25" s="12" t="s">
        <v>59</v>
      </c>
      <c r="D25" s="12">
        <v>1600000</v>
      </c>
      <c r="E25" s="12">
        <v>0</v>
      </c>
      <c r="F25" s="23">
        <v>24</v>
      </c>
      <c r="G25" s="23">
        <v>20</v>
      </c>
      <c r="H25" s="26">
        <f t="shared" si="2"/>
        <v>83.33333333333333</v>
      </c>
      <c r="I25" s="23">
        <f t="shared" si="0"/>
        <v>4</v>
      </c>
      <c r="J25" s="26">
        <f t="shared" si="3"/>
        <v>16.666666666666668</v>
      </c>
      <c r="K25" s="12">
        <v>1600000</v>
      </c>
      <c r="L25" s="12">
        <v>3197097</v>
      </c>
      <c r="M25" s="12">
        <f t="shared" si="1"/>
        <v>4797097</v>
      </c>
      <c r="N25" s="29">
        <f t="shared" si="4"/>
        <v>66.6464947446341</v>
      </c>
      <c r="O25" s="59">
        <v>9400000</v>
      </c>
      <c r="P25" s="62">
        <f>O25-E25-E26-E28-E29-E30</f>
        <v>8997234</v>
      </c>
      <c r="Q25" s="65">
        <f>P25*100/P31</f>
        <v>15.601567315890817</v>
      </c>
    </row>
    <row r="26" spans="1:17" ht="12.75">
      <c r="A26" s="54"/>
      <c r="B26" s="57"/>
      <c r="C26" s="10" t="s">
        <v>62</v>
      </c>
      <c r="D26" s="10">
        <v>1500000</v>
      </c>
      <c r="E26" s="10">
        <v>0</v>
      </c>
      <c r="F26" s="20">
        <v>19</v>
      </c>
      <c r="G26" s="20">
        <v>17</v>
      </c>
      <c r="H26" s="27">
        <f t="shared" si="2"/>
        <v>89.47368421052632</v>
      </c>
      <c r="I26" s="20">
        <f t="shared" si="0"/>
        <v>2</v>
      </c>
      <c r="J26" s="27">
        <f t="shared" si="3"/>
        <v>10.526315789473685</v>
      </c>
      <c r="K26" s="10">
        <v>1500000</v>
      </c>
      <c r="L26" s="10">
        <v>2211702</v>
      </c>
      <c r="M26" s="10">
        <f t="shared" si="1"/>
        <v>3711702</v>
      </c>
      <c r="N26" s="27">
        <f t="shared" si="4"/>
        <v>59.58727290068006</v>
      </c>
      <c r="O26" s="60"/>
      <c r="P26" s="63"/>
      <c r="Q26" s="66"/>
    </row>
    <row r="27" spans="1:17" ht="12.75">
      <c r="A27" s="54"/>
      <c r="B27" s="57"/>
      <c r="C27" s="10" t="s">
        <v>58</v>
      </c>
      <c r="D27" s="10">
        <v>2500000</v>
      </c>
      <c r="E27" s="10">
        <v>0</v>
      </c>
      <c r="F27" s="20">
        <v>13</v>
      </c>
      <c r="G27" s="20">
        <v>8</v>
      </c>
      <c r="H27" s="27">
        <f t="shared" si="2"/>
        <v>61.53846153846154</v>
      </c>
      <c r="I27" s="20">
        <f t="shared" si="0"/>
        <v>5</v>
      </c>
      <c r="J27" s="27">
        <f t="shared" si="3"/>
        <v>38.46153846153846</v>
      </c>
      <c r="K27" s="10">
        <v>2500000</v>
      </c>
      <c r="L27" s="10">
        <v>4814462</v>
      </c>
      <c r="M27" s="10">
        <f t="shared" si="1"/>
        <v>7314462</v>
      </c>
      <c r="N27" s="27">
        <f t="shared" si="4"/>
        <v>65.82113626402051</v>
      </c>
      <c r="O27" s="60"/>
      <c r="P27" s="63"/>
      <c r="Q27" s="66"/>
    </row>
    <row r="28" spans="1:17" ht="12.75">
      <c r="A28" s="54"/>
      <c r="B28" s="57"/>
      <c r="C28" s="10" t="s">
        <v>64</v>
      </c>
      <c r="D28" s="10">
        <v>1000000</v>
      </c>
      <c r="E28" s="10">
        <v>1</v>
      </c>
      <c r="F28" s="20">
        <v>39</v>
      </c>
      <c r="G28" s="20">
        <v>16</v>
      </c>
      <c r="H28" s="27">
        <f t="shared" si="2"/>
        <v>41.02564102564103</v>
      </c>
      <c r="I28" s="20">
        <f t="shared" si="0"/>
        <v>23</v>
      </c>
      <c r="J28" s="27">
        <f t="shared" si="3"/>
        <v>58.97435897435897</v>
      </c>
      <c r="K28" s="10">
        <v>999999</v>
      </c>
      <c r="L28" s="10">
        <v>1770134</v>
      </c>
      <c r="M28" s="10">
        <f t="shared" si="1"/>
        <v>2770133</v>
      </c>
      <c r="N28" s="27">
        <f t="shared" si="4"/>
        <v>63.90068635693665</v>
      </c>
      <c r="O28" s="60"/>
      <c r="P28" s="63"/>
      <c r="Q28" s="66"/>
    </row>
    <row r="29" spans="1:17" ht="12.75">
      <c r="A29" s="54"/>
      <c r="B29" s="57"/>
      <c r="C29" s="10" t="s">
        <v>60</v>
      </c>
      <c r="D29" s="10">
        <v>1800000</v>
      </c>
      <c r="E29" s="10">
        <v>0</v>
      </c>
      <c r="F29" s="20">
        <v>65</v>
      </c>
      <c r="G29" s="20">
        <v>46</v>
      </c>
      <c r="H29" s="27">
        <f t="shared" si="2"/>
        <v>70.76923076923077</v>
      </c>
      <c r="I29" s="20">
        <f t="shared" si="0"/>
        <v>19</v>
      </c>
      <c r="J29" s="27">
        <f t="shared" si="3"/>
        <v>29.23076923076923</v>
      </c>
      <c r="K29" s="10">
        <v>1800000</v>
      </c>
      <c r="L29" s="10">
        <v>5486574</v>
      </c>
      <c r="M29" s="10">
        <f t="shared" si="1"/>
        <v>7286574</v>
      </c>
      <c r="N29" s="27">
        <f t="shared" si="4"/>
        <v>75.29703259721235</v>
      </c>
      <c r="O29" s="60"/>
      <c r="P29" s="63"/>
      <c r="Q29" s="66"/>
    </row>
    <row r="30" spans="1:17" ht="13.5" thickBot="1">
      <c r="A30" s="68"/>
      <c r="B30" s="58"/>
      <c r="C30" s="9" t="s">
        <v>61</v>
      </c>
      <c r="D30" s="9">
        <v>1000000</v>
      </c>
      <c r="E30" s="9">
        <v>402765</v>
      </c>
      <c r="F30" s="19">
        <v>7</v>
      </c>
      <c r="G30" s="19">
        <v>7</v>
      </c>
      <c r="H30" s="28">
        <f t="shared" si="2"/>
        <v>100</v>
      </c>
      <c r="I30" s="22">
        <f t="shared" si="0"/>
        <v>0</v>
      </c>
      <c r="J30" s="28">
        <f t="shared" si="3"/>
        <v>0</v>
      </c>
      <c r="K30" s="11">
        <v>597235</v>
      </c>
      <c r="L30" s="11">
        <v>530530</v>
      </c>
      <c r="M30" s="11">
        <f t="shared" si="1"/>
        <v>1127765</v>
      </c>
      <c r="N30" s="28">
        <f t="shared" si="4"/>
        <v>47.04260196051482</v>
      </c>
      <c r="O30" s="61"/>
      <c r="P30" s="69"/>
      <c r="Q30" s="70"/>
    </row>
    <row r="31" spans="1:17" s="14" customFormat="1" ht="12.75">
      <c r="A31" s="40" t="s">
        <v>25</v>
      </c>
      <c r="B31" s="39">
        <f>SUM(B7:B30)</f>
        <v>59300000</v>
      </c>
      <c r="C31" s="35" t="s">
        <v>63</v>
      </c>
      <c r="D31" s="34">
        <f>SUM(D7:D30)</f>
        <v>61800000</v>
      </c>
      <c r="E31" s="34">
        <f>SUM(E7:E30)</f>
        <v>4131217</v>
      </c>
      <c r="F31" s="37">
        <f>SUM(F7:F30)</f>
        <v>1306</v>
      </c>
      <c r="G31" s="37">
        <f>SUM(G7:G30)</f>
        <v>725</v>
      </c>
      <c r="H31" s="42">
        <f t="shared" si="2"/>
        <v>55.51301684532925</v>
      </c>
      <c r="I31" s="43">
        <f t="shared" si="0"/>
        <v>581</v>
      </c>
      <c r="J31" s="42">
        <f t="shared" si="3"/>
        <v>44.48698315467075</v>
      </c>
      <c r="K31" s="41">
        <f>SUM(K7:K30)</f>
        <v>57668783</v>
      </c>
      <c r="L31" s="41">
        <f>SUM(L7:L30)</f>
        <v>111333025</v>
      </c>
      <c r="M31" s="44">
        <f t="shared" si="1"/>
        <v>169001808</v>
      </c>
      <c r="N31" s="42">
        <f t="shared" si="4"/>
        <v>65.87682482071435</v>
      </c>
      <c r="O31" s="36">
        <f>SUM(O7:O30)</f>
        <v>61800000</v>
      </c>
      <c r="P31" s="34">
        <f>SUM(P7:P30)</f>
        <v>57668783</v>
      </c>
      <c r="Q31" s="47">
        <f>SUM(Q7:Q30)</f>
        <v>100.00000000000001</v>
      </c>
    </row>
    <row r="32" ht="12.75">
      <c r="A32" s="33" t="s">
        <v>65</v>
      </c>
    </row>
    <row r="33" ht="12.75">
      <c r="A33" s="31" t="s">
        <v>67</v>
      </c>
    </row>
    <row r="34" ht="12.75">
      <c r="A34" s="31" t="s">
        <v>68</v>
      </c>
    </row>
    <row r="35" ht="12.75">
      <c r="A35" s="31"/>
    </row>
  </sheetData>
  <sheetProtection/>
  <mergeCells count="28">
    <mergeCell ref="B3:Q3"/>
    <mergeCell ref="F4:J4"/>
    <mergeCell ref="K4:N4"/>
    <mergeCell ref="A7:A10"/>
    <mergeCell ref="B7:B10"/>
    <mergeCell ref="O7:O10"/>
    <mergeCell ref="P7:P10"/>
    <mergeCell ref="Q7:Q10"/>
    <mergeCell ref="A11:A17"/>
    <mergeCell ref="B11:B17"/>
    <mergeCell ref="O11:O17"/>
    <mergeCell ref="P11:P17"/>
    <mergeCell ref="Q11:Q17"/>
    <mergeCell ref="A18:A21"/>
    <mergeCell ref="B18:B21"/>
    <mergeCell ref="O18:O21"/>
    <mergeCell ref="P18:P21"/>
    <mergeCell ref="Q18:Q21"/>
    <mergeCell ref="A22:A24"/>
    <mergeCell ref="B22:B24"/>
    <mergeCell ref="O22:O24"/>
    <mergeCell ref="P22:P24"/>
    <mergeCell ref="Q22:Q24"/>
    <mergeCell ref="A25:A30"/>
    <mergeCell ref="B25:B30"/>
    <mergeCell ref="O25:O30"/>
    <mergeCell ref="P25:P30"/>
    <mergeCell ref="Q25:Q3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Jakoubková Marie</cp:lastModifiedBy>
  <cp:lastPrinted>2017-06-07T13:21:20Z</cp:lastPrinted>
  <dcterms:created xsi:type="dcterms:W3CDTF">2006-01-18T08:42:04Z</dcterms:created>
  <dcterms:modified xsi:type="dcterms:W3CDTF">2017-06-07T13:21:23Z</dcterms:modified>
  <cp:category/>
  <cp:version/>
  <cp:contentType/>
  <cp:contentStatus/>
</cp:coreProperties>
</file>