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ZK-04-2017-77, př. 1" sheetId="1" r:id="rId1"/>
  </sheets>
  <definedNames>
    <definedName name="_xlnm.Print_Area" localSheetId="0">'ZK-04-2017-77, př. 1'!$A$1:$N$28</definedName>
  </definedNames>
  <calcPr fullCalcOnLoad="1"/>
</workbook>
</file>

<file path=xl/sharedStrings.xml><?xml version="1.0" encoding="utf-8"?>
<sst xmlns="http://schemas.openxmlformats.org/spreadsheetml/2006/main" count="64" uniqueCount="55">
  <si>
    <t>Kriterium</t>
  </si>
  <si>
    <t>a)</t>
  </si>
  <si>
    <t>b)</t>
  </si>
  <si>
    <t>c)</t>
  </si>
  <si>
    <t>Celkový počet bodů</t>
  </si>
  <si>
    <t>Název žadatele</t>
  </si>
  <si>
    <t>Název projektu</t>
  </si>
  <si>
    <t>Žádosti o dotace na podporu projektů v oblasti dobrovolnictví a neformální pomoci osobám závislým na pomoci jiné osoby</t>
  </si>
  <si>
    <t>Diecézní charita Brno, Oblastní charita Žďár nad Sázavou</t>
  </si>
  <si>
    <t>Diakonie ČCE - středisko v Myslibořicích</t>
  </si>
  <si>
    <t>FOKUS Vysočina</t>
  </si>
  <si>
    <t>Dobrovolníci v Diakonii ČCE - středisku v Myslibořicích</t>
  </si>
  <si>
    <t>Dobrovolnické centrum v regionu Havlíčkův Brod a Chotěboř</t>
  </si>
  <si>
    <t>Diecézní charita Brno, Oblastní charita Jihlava</t>
  </si>
  <si>
    <t>Diecézní charita Brno, Oblastní charita Třebíč</t>
  </si>
  <si>
    <t>Rozsah propojení realizace projektu s místní komunitou (počet organizací, do kterých jsou vysíláni dobrovolníci, počet obcí, pro které má projekt přínos)</t>
  </si>
  <si>
    <t>Rozsah zabezpečení dalších finančních zdrojů na provoz projektu nad 30% povinné spoluúčasti</t>
  </si>
  <si>
    <t>Počet osob zapojených do projektu (počet dobrovolníků, rozsah jejich práce, počet zprostředkovaných pomocí) s přihlédnutím k zaměření dobrovolnické práce na specifické skupiny klientů</t>
  </si>
  <si>
    <t>Kambala - dobrovolnické centrum</t>
  </si>
  <si>
    <t>Dobrovolnické centrum a rozvoj a podpora koordinace sousedské pomoci</t>
  </si>
  <si>
    <t>Domácí hospic Vysočina, o. p. s.</t>
  </si>
  <si>
    <t>ano</t>
  </si>
  <si>
    <t>STŘED, z. ú.</t>
  </si>
  <si>
    <t>Dobrovolnické centrum STŘED, z. ú.</t>
  </si>
  <si>
    <t>Centrum pro rodinu Vysočina, z. s.</t>
  </si>
  <si>
    <t>DOBROVOLNICKÉ CENTRUM OBLASTNÍ CHARITY JIHLAVA</t>
  </si>
  <si>
    <t>Kritéria pro hodnocení žádostí</t>
  </si>
  <si>
    <t>DOBROVOLNICTVÍ JAKO NEDÍLNÁ SOUČÁST  PROGRAMU DOMÁCÍHO HOSPICE VYSOČINA, o. p. s.</t>
  </si>
  <si>
    <t xml:space="preserve">Dobrovolnické centrum v regionu Pelhřimov </t>
  </si>
  <si>
    <t xml:space="preserve">Dobrovolnické centrum CPR </t>
  </si>
  <si>
    <t>Háta, o. p. s.</t>
  </si>
  <si>
    <t>Částka k financování dle dosažených bodů hodnocení</t>
  </si>
  <si>
    <t>Požadavek na finacování kraje</t>
  </si>
  <si>
    <t>Předpokládaný počet dobrovolnických hodin</t>
  </si>
  <si>
    <t>Náklady kraje na jednu dobrovolnickou hodinu</t>
  </si>
  <si>
    <t>Dobrovolnické centrum Oblastní charity Havlíčkův Brod</t>
  </si>
  <si>
    <t xml:space="preserve">SOUHRN </t>
  </si>
  <si>
    <t xml:space="preserve">ano </t>
  </si>
  <si>
    <t xml:space="preserve"> </t>
  </si>
  <si>
    <t>Hodnotící list - SOUHRN - r. 2017</t>
  </si>
  <si>
    <t>Dobrovolnické centrum (Háta o.p.s.)</t>
  </si>
  <si>
    <t>Počet stran: 1</t>
  </si>
  <si>
    <t>Částka k financování dle dosažených bodů hodnocení upravená podle požadavku</t>
  </si>
  <si>
    <t>Dotace kraje při nákladech 60 Kč na dobrovolnickou hodinu</t>
  </si>
  <si>
    <t>ne - žádost byla podána jako neúplná (chybějící stránky formuláře)</t>
  </si>
  <si>
    <t>Rekapitulace</t>
  </si>
  <si>
    <t>§ 4399 pol. 5221</t>
  </si>
  <si>
    <t>§ 4399 pol. 5222</t>
  </si>
  <si>
    <t>§ 4399 pol. 5223</t>
  </si>
  <si>
    <t>§ 4399 pol. 5229</t>
  </si>
  <si>
    <t>celkem</t>
  </si>
  <si>
    <t>Kapitola sociální věci: § a položka</t>
  </si>
  <si>
    <t>Oblastní charita Havlíčkův Brod</t>
  </si>
  <si>
    <t>IČO</t>
  </si>
  <si>
    <t>ZK-04-2017-77,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</si>
</sst>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2" fillId="15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3" fontId="44" fillId="0" borderId="12" xfId="0" applyNumberFormat="1" applyFont="1" applyBorder="1" applyAlignment="1">
      <alignment horizontal="center"/>
    </xf>
    <xf numFmtId="0" fontId="42" fillId="15" borderId="14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0" fontId="42" fillId="0" borderId="19" xfId="0" applyFont="1" applyBorder="1" applyAlignment="1">
      <alignment/>
    </xf>
    <xf numFmtId="0" fontId="0" fillId="0" borderId="20" xfId="0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5" fillId="15" borderId="23" xfId="0" applyFont="1" applyFill="1" applyBorder="1" applyAlignment="1">
      <alignment horizontal="center" vertical="center"/>
    </xf>
    <xf numFmtId="3" fontId="44" fillId="3" borderId="24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3" fontId="44" fillId="0" borderId="2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vertical="center" wrapText="1"/>
    </xf>
    <xf numFmtId="0" fontId="3" fillId="9" borderId="25" xfId="0" applyFont="1" applyFill="1" applyBorder="1" applyAlignment="1">
      <alignment/>
    </xf>
    <xf numFmtId="0" fontId="4" fillId="9" borderId="14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2" fillId="15" borderId="28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42" fillId="15" borderId="30" xfId="0" applyFont="1" applyFill="1" applyBorder="1" applyAlignment="1">
      <alignment horizontal="center" vertical="center"/>
    </xf>
    <xf numFmtId="0" fontId="45" fillId="15" borderId="31" xfId="0" applyFont="1" applyFill="1" applyBorder="1" applyAlignment="1">
      <alignment horizontal="center" vertical="center"/>
    </xf>
    <xf numFmtId="3" fontId="44" fillId="33" borderId="15" xfId="0" applyNumberFormat="1" applyFont="1" applyFill="1" applyBorder="1" applyAlignment="1">
      <alignment horizontal="center"/>
    </xf>
    <xf numFmtId="3" fontId="44" fillId="33" borderId="16" xfId="0" applyNumberFormat="1" applyFont="1" applyFill="1" applyBorder="1" applyAlignment="1">
      <alignment horizontal="center"/>
    </xf>
    <xf numFmtId="3" fontId="44" fillId="33" borderId="22" xfId="0" applyNumberFormat="1" applyFont="1" applyFill="1" applyBorder="1" applyAlignment="1">
      <alignment horizontal="center"/>
    </xf>
    <xf numFmtId="164" fontId="44" fillId="34" borderId="12" xfId="34" applyNumberFormat="1" applyFont="1" applyFill="1" applyBorder="1" applyAlignment="1">
      <alignment horizontal="center"/>
    </xf>
    <xf numFmtId="3" fontId="44" fillId="34" borderId="12" xfId="0" applyNumberFormat="1" applyFont="1" applyFill="1" applyBorder="1" applyAlignment="1">
      <alignment horizontal="center"/>
    </xf>
    <xf numFmtId="3" fontId="44" fillId="34" borderId="13" xfId="0" applyNumberFormat="1" applyFont="1" applyFill="1" applyBorder="1" applyAlignment="1">
      <alignment horizontal="center"/>
    </xf>
    <xf numFmtId="1" fontId="44" fillId="34" borderId="32" xfId="0" applyNumberFormat="1" applyFont="1" applyFill="1" applyBorder="1" applyAlignment="1">
      <alignment horizontal="center"/>
    </xf>
    <xf numFmtId="3" fontId="44" fillId="34" borderId="32" xfId="0" applyNumberFormat="1" applyFont="1" applyFill="1" applyBorder="1" applyAlignment="1">
      <alignment horizontal="center"/>
    </xf>
    <xf numFmtId="3" fontId="44" fillId="34" borderId="27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4" fillId="34" borderId="26" xfId="0" applyFont="1" applyFill="1" applyBorder="1" applyAlignment="1">
      <alignment horizontal="left" vertical="center" wrapText="1"/>
    </xf>
    <xf numFmtId="0" fontId="44" fillId="34" borderId="32" xfId="0" applyFont="1" applyFill="1" applyBorder="1" applyAlignment="1">
      <alignment horizontal="left" vertical="center" wrapText="1"/>
    </xf>
    <xf numFmtId="0" fontId="44" fillId="15" borderId="33" xfId="0" applyFont="1" applyFill="1" applyBorder="1" applyAlignment="1">
      <alignment/>
    </xf>
    <xf numFmtId="0" fontId="44" fillId="15" borderId="34" xfId="0" applyFont="1" applyFill="1" applyBorder="1" applyAlignment="1">
      <alignment/>
    </xf>
    <xf numFmtId="0" fontId="44" fillId="33" borderId="35" xfId="0" applyFont="1" applyFill="1" applyBorder="1" applyAlignment="1">
      <alignment horizontal="left" vertical="center" wrapText="1"/>
    </xf>
    <xf numFmtId="0" fontId="44" fillId="33" borderId="36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44" fillId="15" borderId="25" xfId="0" applyFont="1" applyFill="1" applyBorder="1" applyAlignment="1">
      <alignment/>
    </xf>
    <xf numFmtId="0" fontId="44" fillId="15" borderId="11" xfId="0" applyFont="1" applyFill="1" applyBorder="1" applyAlignment="1">
      <alignment/>
    </xf>
    <xf numFmtId="0" fontId="44" fillId="3" borderId="10" xfId="0" applyFont="1" applyFill="1" applyBorder="1" applyAlignment="1">
      <alignment/>
    </xf>
    <xf numFmtId="0" fontId="44" fillId="3" borderId="12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3.00390625" style="0" customWidth="1"/>
    <col min="2" max="2" width="50.7109375" style="0" customWidth="1"/>
    <col min="3" max="3" width="16.57421875" style="0" customWidth="1"/>
    <col min="4" max="4" width="13.421875" style="0" customWidth="1"/>
    <col min="5" max="5" width="17.8515625" style="0" customWidth="1"/>
    <col min="6" max="6" width="15.421875" style="0" customWidth="1"/>
    <col min="7" max="7" width="14.7109375" style="0" customWidth="1"/>
    <col min="8" max="8" width="16.28125" style="0" customWidth="1"/>
    <col min="9" max="9" width="15.140625" style="0" customWidth="1"/>
    <col min="10" max="10" width="13.00390625" style="0" customWidth="1"/>
    <col min="11" max="11" width="13.57421875" style="0" customWidth="1"/>
    <col min="12" max="12" width="15.421875" style="0" customWidth="1"/>
    <col min="13" max="13" width="14.00390625" style="0" customWidth="1"/>
    <col min="14" max="14" width="14.421875" style="0" customWidth="1"/>
  </cols>
  <sheetData>
    <row r="1" spans="1:14" s="4" customFormat="1" ht="15.75">
      <c r="A1" s="3" t="s">
        <v>39</v>
      </c>
      <c r="B1" s="3"/>
      <c r="N1" s="75" t="s">
        <v>54</v>
      </c>
    </row>
    <row r="2" spans="1:14" s="4" customFormat="1" ht="15.75">
      <c r="A2" s="3"/>
      <c r="N2" s="75" t="s">
        <v>41</v>
      </c>
    </row>
    <row r="3" s="4" customFormat="1" ht="15.75">
      <c r="A3" s="3" t="s">
        <v>7</v>
      </c>
    </row>
    <row r="4" spans="1:14" s="4" customFormat="1" ht="16.5" thickBot="1">
      <c r="A4" s="3"/>
      <c r="N4" s="25"/>
    </row>
    <row r="5" spans="1:24" ht="51.75" thickBot="1">
      <c r="A5" s="67" t="s">
        <v>5</v>
      </c>
      <c r="B5" s="68"/>
      <c r="C5" s="5" t="s">
        <v>8</v>
      </c>
      <c r="D5" s="5" t="s">
        <v>22</v>
      </c>
      <c r="E5" s="5" t="s">
        <v>20</v>
      </c>
      <c r="F5" s="5" t="s">
        <v>13</v>
      </c>
      <c r="G5" s="5" t="s">
        <v>24</v>
      </c>
      <c r="H5" s="5" t="s">
        <v>9</v>
      </c>
      <c r="I5" s="5" t="s">
        <v>14</v>
      </c>
      <c r="J5" s="5" t="s">
        <v>10</v>
      </c>
      <c r="K5" s="5" t="s">
        <v>10</v>
      </c>
      <c r="L5" s="5" t="s">
        <v>52</v>
      </c>
      <c r="M5" s="13" t="s">
        <v>30</v>
      </c>
      <c r="N5" s="28" t="s">
        <v>36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thickBot="1">
      <c r="A6" s="57" t="s">
        <v>53</v>
      </c>
      <c r="B6" s="58"/>
      <c r="C6" s="40"/>
      <c r="D6" s="40"/>
      <c r="E6" s="40"/>
      <c r="F6" s="40"/>
      <c r="G6" s="40"/>
      <c r="H6" s="40"/>
      <c r="I6" s="40"/>
      <c r="J6" s="40"/>
      <c r="K6" s="40"/>
      <c r="L6" s="41"/>
      <c r="M6" s="42"/>
      <c r="N6" s="4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2" customHeight="1">
      <c r="A7" s="69" t="s">
        <v>6</v>
      </c>
      <c r="B7" s="70"/>
      <c r="C7" s="8" t="s">
        <v>18</v>
      </c>
      <c r="D7" s="8" t="s">
        <v>23</v>
      </c>
      <c r="E7" s="8" t="s">
        <v>27</v>
      </c>
      <c r="F7" s="8" t="s">
        <v>25</v>
      </c>
      <c r="G7" s="8" t="s">
        <v>29</v>
      </c>
      <c r="H7" s="8" t="s">
        <v>11</v>
      </c>
      <c r="I7" s="8" t="s">
        <v>19</v>
      </c>
      <c r="J7" s="8" t="s">
        <v>12</v>
      </c>
      <c r="K7" s="8" t="s">
        <v>28</v>
      </c>
      <c r="L7" s="17" t="s">
        <v>35</v>
      </c>
      <c r="M7" s="14" t="s">
        <v>40</v>
      </c>
      <c r="N7" s="29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76.5">
      <c r="A8" s="73" t="s">
        <v>26</v>
      </c>
      <c r="B8" s="74"/>
      <c r="C8" s="9" t="s">
        <v>21</v>
      </c>
      <c r="D8" s="9" t="s">
        <v>21</v>
      </c>
      <c r="E8" s="9" t="s">
        <v>21</v>
      </c>
      <c r="F8" s="9" t="s">
        <v>21</v>
      </c>
      <c r="G8" s="9" t="s">
        <v>21</v>
      </c>
      <c r="H8" s="9" t="s">
        <v>21</v>
      </c>
      <c r="I8" s="9" t="s">
        <v>21</v>
      </c>
      <c r="J8" s="9" t="s">
        <v>21</v>
      </c>
      <c r="K8" s="9" t="s">
        <v>21</v>
      </c>
      <c r="L8" s="18" t="s">
        <v>37</v>
      </c>
      <c r="M8" s="33" t="s">
        <v>44</v>
      </c>
      <c r="N8" s="26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71" t="s">
        <v>0</v>
      </c>
      <c r="B9" s="72"/>
      <c r="C9" s="10"/>
      <c r="D9" s="10"/>
      <c r="E9" s="10"/>
      <c r="F9" s="10"/>
      <c r="G9" s="10"/>
      <c r="H9" s="10"/>
      <c r="I9" s="10"/>
      <c r="J9" s="10"/>
      <c r="K9" s="10"/>
      <c r="L9" s="19"/>
      <c r="M9" s="7"/>
      <c r="N9" s="24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63" customHeight="1">
      <c r="A10" s="1" t="s">
        <v>1</v>
      </c>
      <c r="B10" s="11" t="s">
        <v>17</v>
      </c>
      <c r="C10" s="6">
        <v>2</v>
      </c>
      <c r="D10" s="6">
        <v>2</v>
      </c>
      <c r="E10" s="6">
        <v>2</v>
      </c>
      <c r="F10" s="6">
        <v>5</v>
      </c>
      <c r="G10" s="6">
        <v>4</v>
      </c>
      <c r="H10" s="6">
        <v>3</v>
      </c>
      <c r="I10" s="6">
        <v>8</v>
      </c>
      <c r="J10" s="6">
        <v>3</v>
      </c>
      <c r="K10" s="6">
        <v>8</v>
      </c>
      <c r="L10" s="20">
        <v>1</v>
      </c>
      <c r="M10" s="7"/>
      <c r="N10" s="27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6.5" customHeight="1">
      <c r="A11" s="1" t="s">
        <v>2</v>
      </c>
      <c r="B11" s="11" t="s">
        <v>15</v>
      </c>
      <c r="C11" s="6">
        <v>2</v>
      </c>
      <c r="D11" s="6">
        <v>2</v>
      </c>
      <c r="E11" s="6">
        <v>1</v>
      </c>
      <c r="F11" s="6">
        <v>3</v>
      </c>
      <c r="G11" s="6">
        <v>2</v>
      </c>
      <c r="H11" s="6">
        <v>1</v>
      </c>
      <c r="I11" s="6">
        <v>3</v>
      </c>
      <c r="J11" s="6">
        <v>2</v>
      </c>
      <c r="K11" s="6">
        <v>3</v>
      </c>
      <c r="L11" s="20">
        <v>2</v>
      </c>
      <c r="M11" s="7"/>
      <c r="N11" s="27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6" customHeight="1">
      <c r="A12" s="1" t="s">
        <v>3</v>
      </c>
      <c r="B12" s="11" t="s">
        <v>16</v>
      </c>
      <c r="C12" s="6">
        <v>3</v>
      </c>
      <c r="D12" s="6">
        <v>1</v>
      </c>
      <c r="E12" s="6">
        <v>3</v>
      </c>
      <c r="F12" s="6">
        <v>3</v>
      </c>
      <c r="G12" s="6">
        <v>3</v>
      </c>
      <c r="H12" s="6">
        <v>1</v>
      </c>
      <c r="I12" s="6">
        <v>3</v>
      </c>
      <c r="J12" s="6">
        <v>3</v>
      </c>
      <c r="K12" s="6">
        <v>3</v>
      </c>
      <c r="L12" s="20">
        <v>3</v>
      </c>
      <c r="M12" s="7"/>
      <c r="N12" s="27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61" t="s">
        <v>4</v>
      </c>
      <c r="B13" s="62"/>
      <c r="C13" s="6">
        <f>SUM(C10:C12)</f>
        <v>7</v>
      </c>
      <c r="D13" s="6">
        <f aca="true" t="shared" si="0" ref="D13:L13">SUM(D10:D12)</f>
        <v>5</v>
      </c>
      <c r="E13" s="6">
        <f t="shared" si="0"/>
        <v>6</v>
      </c>
      <c r="F13" s="6">
        <f t="shared" si="0"/>
        <v>11</v>
      </c>
      <c r="G13" s="6">
        <f t="shared" si="0"/>
        <v>9</v>
      </c>
      <c r="H13" s="6">
        <f t="shared" si="0"/>
        <v>5</v>
      </c>
      <c r="I13" s="6">
        <f t="shared" si="0"/>
        <v>14</v>
      </c>
      <c r="J13" s="6">
        <f t="shared" si="0"/>
        <v>8</v>
      </c>
      <c r="K13" s="6">
        <f t="shared" si="0"/>
        <v>14</v>
      </c>
      <c r="L13" s="6">
        <f t="shared" si="0"/>
        <v>6</v>
      </c>
      <c r="M13" s="7"/>
      <c r="N13" s="30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61" t="s">
        <v>31</v>
      </c>
      <c r="B14" s="62"/>
      <c r="C14" s="12">
        <v>250000</v>
      </c>
      <c r="D14" s="12">
        <v>200000</v>
      </c>
      <c r="E14" s="12">
        <v>200000</v>
      </c>
      <c r="F14" s="12">
        <v>350000</v>
      </c>
      <c r="G14" s="12">
        <v>300000</v>
      </c>
      <c r="H14" s="12">
        <v>200000</v>
      </c>
      <c r="I14" s="12">
        <v>400000</v>
      </c>
      <c r="J14" s="12">
        <v>250000</v>
      </c>
      <c r="K14" s="12">
        <v>400000</v>
      </c>
      <c r="L14" s="21">
        <v>200000</v>
      </c>
      <c r="M14" s="7"/>
      <c r="N14" s="31">
        <f>SUM(C14:M14)</f>
        <v>2750000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63" t="s">
        <v>32</v>
      </c>
      <c r="B15" s="64"/>
      <c r="C15" s="15">
        <v>300000</v>
      </c>
      <c r="D15" s="15">
        <v>250000</v>
      </c>
      <c r="E15" s="15">
        <v>200000</v>
      </c>
      <c r="F15" s="15">
        <v>350000</v>
      </c>
      <c r="G15" s="15">
        <v>300000</v>
      </c>
      <c r="H15" s="15">
        <v>210900</v>
      </c>
      <c r="I15" s="15">
        <v>400000</v>
      </c>
      <c r="J15" s="15">
        <v>300000</v>
      </c>
      <c r="K15" s="15">
        <v>400000</v>
      </c>
      <c r="L15" s="22">
        <v>105000</v>
      </c>
      <c r="M15" s="16"/>
      <c r="N15" s="31">
        <f>SUM(C15:M15)</f>
        <v>2815900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2.25" customHeight="1">
      <c r="A16" s="65" t="s">
        <v>42</v>
      </c>
      <c r="B16" s="66"/>
      <c r="C16" s="32">
        <v>250000</v>
      </c>
      <c r="D16" s="15">
        <v>200000</v>
      </c>
      <c r="E16" s="15">
        <v>200000</v>
      </c>
      <c r="F16" s="15">
        <v>350000</v>
      </c>
      <c r="G16" s="15">
        <v>300000</v>
      </c>
      <c r="H16" s="15">
        <v>200000</v>
      </c>
      <c r="I16" s="15">
        <v>400000</v>
      </c>
      <c r="J16" s="15">
        <v>250000</v>
      </c>
      <c r="K16" s="15">
        <v>400000</v>
      </c>
      <c r="L16" s="22">
        <v>105000</v>
      </c>
      <c r="M16" s="16"/>
      <c r="N16" s="31">
        <f>SUM(C16:M16)</f>
        <v>2655000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2.25" customHeight="1">
      <c r="A17" s="65" t="s">
        <v>33</v>
      </c>
      <c r="B17" s="66"/>
      <c r="C17" s="32">
        <v>2550</v>
      </c>
      <c r="D17" s="15">
        <v>3000</v>
      </c>
      <c r="E17" s="15">
        <v>2331</v>
      </c>
      <c r="F17" s="15">
        <v>6000</v>
      </c>
      <c r="G17" s="15">
        <v>4327</v>
      </c>
      <c r="H17" s="15">
        <v>2690</v>
      </c>
      <c r="I17" s="15">
        <v>9000</v>
      </c>
      <c r="J17" s="15">
        <v>3050</v>
      </c>
      <c r="K17" s="15">
        <v>8400</v>
      </c>
      <c r="L17" s="15">
        <v>2300</v>
      </c>
      <c r="M17" s="16"/>
      <c r="N17" s="31">
        <f>SUM(C17:M17)</f>
        <v>43648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2.25" customHeight="1">
      <c r="A18" s="65" t="s">
        <v>34</v>
      </c>
      <c r="B18" s="66"/>
      <c r="C18" s="15">
        <f>+C16/C17</f>
        <v>98.03921568627452</v>
      </c>
      <c r="D18" s="15">
        <f>+D16/D17</f>
        <v>66.66666666666667</v>
      </c>
      <c r="E18" s="15">
        <f aca="true" t="shared" si="1" ref="E18:K18">+E16/E17</f>
        <v>85.8000858000858</v>
      </c>
      <c r="F18" s="15">
        <f t="shared" si="1"/>
        <v>58.333333333333336</v>
      </c>
      <c r="G18" s="15">
        <f t="shared" si="1"/>
        <v>69.33210076265311</v>
      </c>
      <c r="H18" s="15">
        <f t="shared" si="1"/>
        <v>74.34944237918215</v>
      </c>
      <c r="I18" s="15">
        <f t="shared" si="1"/>
        <v>44.44444444444444</v>
      </c>
      <c r="J18" s="15">
        <f t="shared" si="1"/>
        <v>81.9672131147541</v>
      </c>
      <c r="K18" s="15">
        <f t="shared" si="1"/>
        <v>47.61904761904762</v>
      </c>
      <c r="L18" s="15">
        <f>+L16/L17</f>
        <v>45.65217391304348</v>
      </c>
      <c r="M18" s="23" t="s">
        <v>38</v>
      </c>
      <c r="N18" s="31">
        <f>+N16/N17</f>
        <v>60.8275293255132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2.25" customHeight="1">
      <c r="A19" s="59" t="s">
        <v>43</v>
      </c>
      <c r="B19" s="60"/>
      <c r="C19" s="44">
        <f>IF(C16&lt;(C17*60),C16,C17*60)</f>
        <v>153000</v>
      </c>
      <c r="D19" s="44">
        <f aca="true" t="shared" si="2" ref="D19:L19">IF(D16&lt;(D17*60),D16,D17*60)</f>
        <v>180000</v>
      </c>
      <c r="E19" s="44">
        <f t="shared" si="2"/>
        <v>139860</v>
      </c>
      <c r="F19" s="44">
        <f t="shared" si="2"/>
        <v>350000</v>
      </c>
      <c r="G19" s="44">
        <f t="shared" si="2"/>
        <v>259620</v>
      </c>
      <c r="H19" s="44">
        <f t="shared" si="2"/>
        <v>161400</v>
      </c>
      <c r="I19" s="44">
        <f t="shared" si="2"/>
        <v>400000</v>
      </c>
      <c r="J19" s="44">
        <f t="shared" si="2"/>
        <v>183000</v>
      </c>
      <c r="K19" s="44">
        <f t="shared" si="2"/>
        <v>400000</v>
      </c>
      <c r="L19" s="44">
        <f t="shared" si="2"/>
        <v>105000</v>
      </c>
      <c r="M19" s="45">
        <v>0</v>
      </c>
      <c r="N19" s="46">
        <f>SUM(C19:M19)</f>
        <v>2331880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2.25" customHeight="1">
      <c r="A20" s="53" t="s">
        <v>51</v>
      </c>
      <c r="B20" s="54"/>
      <c r="C20" s="47">
        <v>4399</v>
      </c>
      <c r="D20" s="47">
        <v>4399</v>
      </c>
      <c r="E20" s="47">
        <v>4399</v>
      </c>
      <c r="F20" s="47">
        <v>4399</v>
      </c>
      <c r="G20" s="47">
        <v>4399</v>
      </c>
      <c r="H20" s="47">
        <v>4399</v>
      </c>
      <c r="I20" s="47">
        <v>4399</v>
      </c>
      <c r="J20" s="47">
        <v>4399</v>
      </c>
      <c r="K20" s="47">
        <v>4399</v>
      </c>
      <c r="L20" s="47">
        <v>4399</v>
      </c>
      <c r="M20" s="48"/>
      <c r="N20" s="49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2.25" customHeight="1" thickBot="1">
      <c r="A21" s="55"/>
      <c r="B21" s="56"/>
      <c r="C21" s="50">
        <v>5223</v>
      </c>
      <c r="D21" s="50">
        <v>5229</v>
      </c>
      <c r="E21" s="50">
        <v>5221</v>
      </c>
      <c r="F21" s="50">
        <v>5223</v>
      </c>
      <c r="G21" s="50">
        <v>5222</v>
      </c>
      <c r="H21" s="50">
        <v>5223</v>
      </c>
      <c r="I21" s="50">
        <v>5223</v>
      </c>
      <c r="J21" s="50">
        <v>5222</v>
      </c>
      <c r="K21" s="50">
        <v>5222</v>
      </c>
      <c r="L21" s="50">
        <v>5223</v>
      </c>
      <c r="M21" s="51"/>
      <c r="N21" s="5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>
      <c r="A23" s="2"/>
      <c r="B23" s="34" t="s">
        <v>45</v>
      </c>
      <c r="C23" s="3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2"/>
      <c r="B24" s="36" t="s">
        <v>46</v>
      </c>
      <c r="C24" s="37">
        <f>+E19</f>
        <v>139860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2"/>
      <c r="B25" s="36" t="s">
        <v>47</v>
      </c>
      <c r="C25" s="37">
        <f>+G19+J19+K19</f>
        <v>842620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>
      <c r="A26" s="2"/>
      <c r="B26" s="36" t="s">
        <v>48</v>
      </c>
      <c r="C26" s="37">
        <f>+C19+F19+H19+I19+L19</f>
        <v>1169400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36" t="s">
        <v>49</v>
      </c>
      <c r="C27" s="37">
        <f>+D19</f>
        <v>180000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thickBot="1">
      <c r="A28" s="2"/>
      <c r="B28" s="38" t="s">
        <v>50</v>
      </c>
      <c r="C28" s="39">
        <f>SUM(C24:C27)</f>
        <v>2331880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</sheetData>
  <sheetProtection/>
  <mergeCells count="13">
    <mergeCell ref="A5:B5"/>
    <mergeCell ref="A7:B7"/>
    <mergeCell ref="A9:B9"/>
    <mergeCell ref="A8:B8"/>
    <mergeCell ref="A13:B13"/>
    <mergeCell ref="A20:B21"/>
    <mergeCell ref="A6:B6"/>
    <mergeCell ref="A19:B19"/>
    <mergeCell ref="A14:B14"/>
    <mergeCell ref="A15:B15"/>
    <mergeCell ref="A16:B16"/>
    <mergeCell ref="A17:B17"/>
    <mergeCell ref="A18:B18"/>
  </mergeCells>
  <printOptions/>
  <pageMargins left="0.25" right="0.25" top="0.75" bottom="0.75" header="0.3" footer="0.3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2017-06-07T10:40:19Z</dcterms:modified>
  <cp:category/>
  <cp:version/>
  <cp:contentType/>
  <cp:contentStatus/>
</cp:coreProperties>
</file>