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1340" windowHeight="6735" tabRatio="513" activeTab="0"/>
  </bookViews>
  <sheets>
    <sheet name="ZK-04-2016-98, př.3a" sheetId="1" r:id="rId1"/>
  </sheets>
  <definedNames>
    <definedName name="_xlnm.Print_Area" localSheetId="0">'ZK-04-2016-98, př.3a'!$A$1:$Q$131</definedName>
  </definedNames>
  <calcPr fullCalcOnLoad="1"/>
</workbook>
</file>

<file path=xl/sharedStrings.xml><?xml version="1.0" encoding="utf-8"?>
<sst xmlns="http://schemas.openxmlformats.org/spreadsheetml/2006/main" count="295" uniqueCount="216">
  <si>
    <t>Č.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</si>
  <si>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</si>
  <si>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</si>
  <si>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</si>
  <si>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</si>
  <si>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</si>
  <si>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</si>
  <si>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</si>
  <si>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</si>
  <si>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</si>
  <si>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</si>
  <si>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</si>
  <si>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</si>
  <si>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</si>
  <si>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</si>
  <si>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</si>
  <si>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</si>
  <si>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</si>
  <si>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</si>
  <si>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</si>
  <si>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</si>
  <si>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</si>
  <si>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</si>
  <si>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Grantové programy vyhodnocené v roce 2007</t>
  </si>
  <si>
    <t>Grantové programy vyhodnocené v roce 2006</t>
  </si>
  <si>
    <t>Grantové programy vyhodnocené v roce 2008</t>
  </si>
  <si>
    <t>prostředky žadatelů na 1 Kč vydanou z FV</t>
  </si>
  <si>
    <t>Grantové programy vyhodnocené v roce 2009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</si>
  <si>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</si>
  <si>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</si>
  <si>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</si>
  <si>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</si>
  <si>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Grantové programy vyhodnocené v roce 2010</t>
  </si>
  <si>
    <t>(zaměření GP)</t>
  </si>
  <si>
    <t>Grantové programy vyhodnocené v roce 2011</t>
  </si>
  <si>
    <t>Grantové programy vyhodnocené v roce 2012</t>
  </si>
  <si>
    <t>vyhodnocených v roce 2012</t>
  </si>
  <si>
    <t>263.</t>
  </si>
  <si>
    <t>Sportujeme 2012 (dlouhodobé volnočasové aktivity - sport a TV)</t>
  </si>
  <si>
    <t>264.</t>
  </si>
  <si>
    <t>Sportoviště 2012 (výstavba a údržba sportovních a TV zařízení)</t>
  </si>
  <si>
    <t>265.</t>
  </si>
  <si>
    <t>Jednorázové akce 2012 (jednorázové volnočasové a sportovní aktivity)</t>
  </si>
  <si>
    <t>266.</t>
  </si>
  <si>
    <t>Naše školka 2012 (podpora zkvalitňování předškolní péče)</t>
  </si>
  <si>
    <t>267.</t>
  </si>
  <si>
    <t>Čistá voda 2012 (zásobování vodou, čištění odpadních vod, ochrana před povodněmi)</t>
  </si>
  <si>
    <t>268.</t>
  </si>
  <si>
    <t>Environmentální osvěta - Přírodní zahrady 2012 (rozvoj systému EVVO)</t>
  </si>
  <si>
    <t>269.</t>
  </si>
  <si>
    <t>Bioodpady 2012 (nakládání s bioodpadem)</t>
  </si>
  <si>
    <t>270.</t>
  </si>
  <si>
    <t>Bezpečná silnice 2012 (podpora zvýšení bezpečnosti a snížení rizik provozu)</t>
  </si>
  <si>
    <t>271.</t>
  </si>
  <si>
    <t>Podpora budování dětských dopravních hřišť 2012 (zvyšování bezpečnosti)</t>
  </si>
  <si>
    <t>272.</t>
  </si>
  <si>
    <t>Rozvoj podnikatelů 2012 (podpora pořízení technologií, výrobních zařízení nebo podnikatel.prostor)</t>
  </si>
  <si>
    <t>273.</t>
  </si>
  <si>
    <t>Regionální kultura 2012 (podpora kult. akcí v oblasti neprofesionálního umění)</t>
  </si>
  <si>
    <t>274.</t>
  </si>
  <si>
    <t>Doprovodná infrastruktura cestovních ruchu 2012 (rozvoj zážitkové turistiky)</t>
  </si>
  <si>
    <t>275.</t>
  </si>
  <si>
    <t>Investujme v sociálních službách 2012 (podpora NNO poskytující sociální služby)</t>
  </si>
  <si>
    <t>276.</t>
  </si>
  <si>
    <t>Informační a komunikační technologie 2012 (rozvoj ICT v kraji)</t>
  </si>
  <si>
    <t>277.</t>
  </si>
  <si>
    <t>Prevence kriminality 2012 (podpora specifických programů prevence kriminality)</t>
  </si>
  <si>
    <t>278.</t>
  </si>
  <si>
    <t>Památkově chráněná území 2012 (obnova nepamátkových objektů na území PR a PZ)</t>
  </si>
  <si>
    <t>279.</t>
  </si>
  <si>
    <t>Rozvoj vesnice 2012 (obnova místních částí měst a obcí)</t>
  </si>
  <si>
    <t>280.</t>
  </si>
  <si>
    <t>Podporujeme prorodinnou politiku obcí (podpora prorodinných aktivit v obcích)</t>
  </si>
  <si>
    <t>Grantové programy vyhodnocené v roce 2013</t>
  </si>
  <si>
    <t>vyhodnocených v roce 2013</t>
  </si>
  <si>
    <t>281.</t>
  </si>
  <si>
    <t>Informační a komunikační technologie 2013 (rozvoj ICT v kraji)</t>
  </si>
  <si>
    <t>282.</t>
  </si>
  <si>
    <t>Památky místního významu 2013 (obnova památek místního významu)</t>
  </si>
  <si>
    <t>283.</t>
  </si>
  <si>
    <t>Čistá voda 2013 (zásobování vodou, čištění odpadních vod, ochrana před povodněmi)</t>
  </si>
  <si>
    <t>284.</t>
  </si>
  <si>
    <t>Jednorázové akce 2013 (jednorázové volnočasové a sportovní aktivity)</t>
  </si>
  <si>
    <t>285.</t>
  </si>
  <si>
    <t xml:space="preserve">Jdeme příkladem - předcházíme odpadům 2013 (podpora předcházení vzniku odpadů, využívání materiálů šetrných k ŽP) </t>
  </si>
  <si>
    <t>286.</t>
  </si>
  <si>
    <t>Rozvoj vesnice 2013 (obnova místních částí měst a obcí)</t>
  </si>
  <si>
    <t>287.</t>
  </si>
  <si>
    <t>Sportoviště 2013 (výstavba a údržba sportovních a TV zařízení)</t>
  </si>
  <si>
    <t>288.</t>
  </si>
  <si>
    <t>Bezpečná silnice 2013 (podpora zvýšení bezpečnosti a snížení rizik provozu)</t>
  </si>
  <si>
    <t>289.</t>
  </si>
  <si>
    <t>Doprovodná infrastruktura cestovních ruchu 2013 (rozvoj zážitkové turistiky)</t>
  </si>
  <si>
    <t>290.</t>
  </si>
  <si>
    <t>Regionální kultura 2013 (podpora kult. akcí v oblasti neprofesionálního umění)</t>
  </si>
  <si>
    <t>291.</t>
  </si>
  <si>
    <t>Rozvoj podnikatelů 2013 (podpora pořízení strojů nebo strojních zařízení)</t>
  </si>
  <si>
    <t>292.</t>
  </si>
  <si>
    <t>Naše školka 2013 (podpora zkvalitňování předškolní péče)</t>
  </si>
  <si>
    <t>293.</t>
  </si>
  <si>
    <t>Prodejny regionálních produktů 2013 (vybaveni prodejen, rozsireni prodejnich prostor)</t>
  </si>
  <si>
    <t>294.</t>
  </si>
  <si>
    <t>Environmentální osvěta - Přírodní zahrady 2013 (rozvoj systému EVVO)</t>
  </si>
  <si>
    <t>295.</t>
  </si>
  <si>
    <t>Podpora budování dětských dopravních hřišť 2013 (zvyšování bezpečnosti)</t>
  </si>
  <si>
    <t>296.</t>
  </si>
  <si>
    <t>Prevence kriminality 2013 (podpora specifických programů prevence kriminality)</t>
  </si>
  <si>
    <t>297.</t>
  </si>
  <si>
    <t>Lyžařské běžecké trasy 2013 (podpora úpravy stop lyžařských běžeckých tras)</t>
  </si>
  <si>
    <t>298.</t>
  </si>
  <si>
    <t>Pitná voda 2013 (podpora staveb v oblasti zásobování pitnou vodou)</t>
  </si>
  <si>
    <t>299.</t>
  </si>
  <si>
    <t>Investujme v sociálních službách 2013 (podpora NNO poskytující sociální služby)</t>
  </si>
  <si>
    <t>300.</t>
  </si>
  <si>
    <t>Podporujeme prorodinnou a seniorskou politiku obcí 2013 (podpora pro-rodinných a pro-seniorských aktivit)</t>
  </si>
  <si>
    <t>Grantové programy vyhodnocené v roce 2014</t>
  </si>
  <si>
    <t>vyhodnocených v roce 2014</t>
  </si>
  <si>
    <t>301.</t>
  </si>
  <si>
    <t>Bioodpady 2013 (nakládání s bioodpadem)</t>
  </si>
  <si>
    <t>302.</t>
  </si>
  <si>
    <t>Bezpečná silnice 2014 (podpora zvýšení bezpečnosti a snížení rizik provozu)</t>
  </si>
  <si>
    <t>303.</t>
  </si>
  <si>
    <t>Podpora budování dětských dopravních hřišť 2014 (zvyšování bezpečnosti)</t>
  </si>
  <si>
    <t>304.</t>
  </si>
  <si>
    <t>Památkově chráněná území 2014 (obnova nepamátkových objektů na území PR a PZ)</t>
  </si>
  <si>
    <t>305.</t>
  </si>
  <si>
    <t>Životní prostředí 2014 (podpora EVVO a přírodních zahrad)</t>
  </si>
  <si>
    <t>306.</t>
  </si>
  <si>
    <t>Čistá voda 2014 (zásobování vodou, čištění odpadních vod, ochrana před povodněmi)</t>
  </si>
  <si>
    <t>307.</t>
  </si>
  <si>
    <t>Informační a komunikační technologie 2014 (rozvoj ICT v kraji)</t>
  </si>
  <si>
    <t>308.</t>
  </si>
  <si>
    <t xml:space="preserve">Infrastruktura ICT 2014 (podpora výstavby otevřených sítí a datových center) </t>
  </si>
  <si>
    <t>309.</t>
  </si>
  <si>
    <t>Naše školka 2014 (podpora zkvalitňování předškolní péče)</t>
  </si>
  <si>
    <t>310.</t>
  </si>
  <si>
    <t>Jednorázové akce 2014 (jednorázové volnočasové a sportovní aktivity)</t>
  </si>
  <si>
    <t>311.</t>
  </si>
  <si>
    <t>Sportujeme 2014 (dlouhodobé volnočasové aktivity v oblasti TV a sportu)</t>
  </si>
  <si>
    <t>312.</t>
  </si>
  <si>
    <t>Sportoviště 2014 (výstavba a údržba sportovních a TV zařízení)</t>
  </si>
  <si>
    <t>313.</t>
  </si>
  <si>
    <t>Regionální kultura 2014 (podpora kult. akcí v oblasti neprofesionálního umění)</t>
  </si>
  <si>
    <t>314.</t>
  </si>
  <si>
    <t>Rozvoj podnikatelů 2014 (podpora pořízení strojů nebo strojních zařízení)</t>
  </si>
  <si>
    <t>315.</t>
  </si>
  <si>
    <t xml:space="preserve">Inovační vouchery 2014 (podpora spolupráce firem s výzkumnými institucemi) </t>
  </si>
  <si>
    <t>316.</t>
  </si>
  <si>
    <t>Prodejny regionálních produktů 2014 (vybaveni prodejen, rozsireni prodejnich prostor)</t>
  </si>
  <si>
    <t>317.</t>
  </si>
  <si>
    <t>Edice Vysočiny 2014 (ediční počiny s vazbou na kulturu a historii)</t>
  </si>
  <si>
    <t>318.</t>
  </si>
  <si>
    <t>Lyžařské běžecké trasy 2014 (podpora úpravy stop lyžařských běžeckých tras)</t>
  </si>
  <si>
    <t>319.</t>
  </si>
  <si>
    <t>Prevence kriminality 2014 (podpora specifických programů prevence kriminality)</t>
  </si>
  <si>
    <t>320.</t>
  </si>
  <si>
    <t>Rozvoj vesnice 2014 (obnova místních částí měst a obcí)</t>
  </si>
  <si>
    <t>321.</t>
  </si>
  <si>
    <t>Investujme v sociálních službách 2014 (podpora NNO poskytující sociální služby)</t>
  </si>
  <si>
    <t>322.</t>
  </si>
  <si>
    <t>Bioodpady 2014 (nakládání s bioodpadem)</t>
  </si>
  <si>
    <t>323.</t>
  </si>
  <si>
    <t>Podporujeme prorodinnou a seniorskou politiku obcí 2014 (podpora pro-rodinných a pro-seniorských aktivit)</t>
  </si>
  <si>
    <t>Počet stran: 4</t>
  </si>
  <si>
    <t>Grantové programy vyhodnocené v roce 2015</t>
  </si>
  <si>
    <t>Souhrnný statistický přehled grantových programů za jednotlivé roky (2002 - 2015)</t>
  </si>
  <si>
    <t xml:space="preserve">Podrobné statistiky za grantové programy z let 2002 - 2011 jsou obsahem starších závěrečných zpráv FV. </t>
  </si>
  <si>
    <t>Fond Vysočiny - statistický přehled grantových programů v letech 2012 - 2015</t>
  </si>
  <si>
    <t>vyhodnocených v roce 2015</t>
  </si>
  <si>
    <t>324.</t>
  </si>
  <si>
    <t>Bezpečná silnice 2015 (zvýšení bezpečnosti chodců a dostupnosti dětských dopravních hřišť)</t>
  </si>
  <si>
    <t>325.</t>
  </si>
  <si>
    <t xml:space="preserve">Infrastruktura ICT 2015 (podpora výstavby otevřených sítí a datových center) </t>
  </si>
  <si>
    <t>326.</t>
  </si>
  <si>
    <t>Informační a komunikační technologie 2015 (rozvoj ICT v kraji)</t>
  </si>
  <si>
    <t>327.</t>
  </si>
  <si>
    <t>Památkově chráněná území 2015 (obnova nepamátkových objektů na území PR a PZ)</t>
  </si>
  <si>
    <t>328.</t>
  </si>
  <si>
    <t>329.</t>
  </si>
  <si>
    <t>Naše školka 2015 (podpora zkvalitňování předškolní péče)</t>
  </si>
  <si>
    <t>330.</t>
  </si>
  <si>
    <t>Tábory 2015 (obnova vybavení letních táborů)</t>
  </si>
  <si>
    <t>331.</t>
  </si>
  <si>
    <t>Sportujeme 2015 (podpora dlouhodobých sportovních aktivit)</t>
  </si>
  <si>
    <t>332.</t>
  </si>
  <si>
    <t>Životní prostředí 2015 (podpora EVVO a přírodních zahrad)</t>
  </si>
  <si>
    <t>333.</t>
  </si>
  <si>
    <t>Jednorázové akce 2015 (jednorázové volnočasové a sportovní aktivity)</t>
  </si>
  <si>
    <t>334.</t>
  </si>
  <si>
    <t>Bioodpady 2015 (nakládání s bioodpadem)</t>
  </si>
  <si>
    <t>335.</t>
  </si>
  <si>
    <t>Sportoviště 2015 (výstavba a údržba sportovních a TV zařízení)</t>
  </si>
  <si>
    <t>336.</t>
  </si>
  <si>
    <t>Doprovodná infrastruktura cestovních ruchu 2015 (rozvoj zážitkové turistiky)</t>
  </si>
  <si>
    <t>337.</t>
  </si>
  <si>
    <t>Regionální kultura 2015 (podpora kult. akcí v oblasti neprofesionálního umění)</t>
  </si>
  <si>
    <t>338.</t>
  </si>
  <si>
    <t>Rozvoj vesnice 2015 (obnova místních částí měst a obcí)</t>
  </si>
  <si>
    <t>339.</t>
  </si>
  <si>
    <t>Čistá voda 2015 (zásobování vodou, čištění odpadních vod, ochrana před povodněmi)</t>
  </si>
  <si>
    <t>340.</t>
  </si>
  <si>
    <t>Lyžařské běžecké trasy 2015 (podpora úpravy stop lyžařských běžeckých tras)</t>
  </si>
  <si>
    <t>341.</t>
  </si>
  <si>
    <t>Prevence kriminality 2015 (podpora specifických programů prevence kriminality)</t>
  </si>
  <si>
    <t>342.</t>
  </si>
  <si>
    <t>Prodejny regionálních produktů 2015 (vybaveni prodejen, rozsireni prodejnich prostor)</t>
  </si>
  <si>
    <t>343.</t>
  </si>
  <si>
    <t xml:space="preserve">Inovační vouchery 2015 (podpora spolupráce firem s výzkumnými institucemi) </t>
  </si>
  <si>
    <t>344.</t>
  </si>
  <si>
    <t>Investujme v sociálních službách 2015 (podpora NNO poskytující sociální služby)</t>
  </si>
  <si>
    <t>345.</t>
  </si>
  <si>
    <t>Rozvoj podnikatelů 2015 (podpora pořízení strojů nebo strojních zařízení)</t>
  </si>
  <si>
    <t>346.</t>
  </si>
  <si>
    <t>Podporujeme prorodinnou a seniorskou politiku obcí 2015 (podpora pro-rodinných a pro-seniorských aktivit)</t>
  </si>
  <si>
    <t>Cyklodoprava a cykloturistika 2015 (zkvalitňování sítě cyklotras a doprovodné infra)</t>
  </si>
  <si>
    <t>ZK-04-2016-98,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</si>
</sst>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2"/>
    </font>
    <font>
      <sz val="10"/>
      <color theme="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3" fontId="45" fillId="0" borderId="0" xfId="0" applyNumberFormat="1" applyFont="1" applyFill="1" applyBorder="1" applyAlignment="1">
      <alignment horizontal="center"/>
    </xf>
    <xf numFmtId="0" fontId="45" fillId="0" borderId="0" xfId="0" applyNumberFormat="1" applyFont="1" applyFill="1" applyBorder="1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3" fontId="1" fillId="35" borderId="11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 wrapText="1"/>
    </xf>
    <xf numFmtId="3" fontId="1" fillId="36" borderId="11" xfId="0" applyNumberFormat="1" applyFont="1" applyFill="1" applyBorder="1" applyAlignment="1">
      <alignment horizontal="right"/>
    </xf>
    <xf numFmtId="3" fontId="1" fillId="36" borderId="11" xfId="0" applyNumberFormat="1" applyFont="1" applyFill="1" applyBorder="1" applyAlignment="1">
      <alignment horizontal="center"/>
    </xf>
    <xf numFmtId="0" fontId="1" fillId="36" borderId="11" xfId="0" applyNumberFormat="1" applyFont="1" applyFill="1" applyBorder="1" applyAlignment="1">
      <alignment horizontal="center"/>
    </xf>
    <xf numFmtId="164" fontId="1" fillId="36" borderId="11" xfId="0" applyNumberFormat="1" applyFont="1" applyFill="1" applyBorder="1" applyAlignment="1">
      <alignment horizontal="center"/>
    </xf>
    <xf numFmtId="3" fontId="1" fillId="36" borderId="11" xfId="0" applyNumberFormat="1" applyFont="1" applyFill="1" applyBorder="1" applyAlignment="1">
      <alignment/>
    </xf>
    <xf numFmtId="4" fontId="1" fillId="36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right" wrapText="1"/>
    </xf>
    <xf numFmtId="3" fontId="6" fillId="0" borderId="14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wrapText="1"/>
    </xf>
    <xf numFmtId="2" fontId="6" fillId="0" borderId="15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/>
    </xf>
    <xf numFmtId="0" fontId="1" fillId="0" borderId="11" xfId="0" applyFont="1" applyBorder="1" applyAlignment="1">
      <alignment/>
    </xf>
    <xf numFmtId="3" fontId="1" fillId="34" borderId="11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textRotation="90" wrapText="1"/>
    </xf>
    <xf numFmtId="0" fontId="0" fillId="33" borderId="16" xfId="0" applyFill="1" applyBorder="1" applyAlignment="1">
      <alignment horizontal="center" vertical="top" textRotation="90" wrapText="1"/>
    </xf>
    <xf numFmtId="0" fontId="0" fillId="33" borderId="15" xfId="0" applyFill="1" applyBorder="1" applyAlignment="1">
      <alignment horizontal="center" vertical="top" textRotation="90" wrapText="1"/>
    </xf>
    <xf numFmtId="0" fontId="1" fillId="33" borderId="10" xfId="0" applyFont="1" applyFill="1" applyBorder="1" applyAlignment="1">
      <alignment horizontal="center" textRotation="90"/>
    </xf>
    <xf numFmtId="0" fontId="1" fillId="33" borderId="15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justify" vertical="center" textRotation="90"/>
    </xf>
    <xf numFmtId="0" fontId="1" fillId="33" borderId="15" xfId="0" applyFont="1" applyFill="1" applyBorder="1" applyAlignment="1">
      <alignment horizontal="justify" vertical="center" textRotation="90"/>
    </xf>
    <xf numFmtId="0" fontId="1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7" borderId="17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33" borderId="1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view="pageBreakPreview" zoomScale="85" zoomScaleSheetLayoutView="85" workbookViewId="0" topLeftCell="A1">
      <selection activeCell="K2" sqref="K2"/>
    </sheetView>
  </sheetViews>
  <sheetFormatPr defaultColWidth="9.00390625" defaultRowHeight="12.75"/>
  <cols>
    <col min="1" max="1" width="3.75390625" style="22" customWidth="1"/>
    <col min="2" max="2" width="38.125" style="2" customWidth="1"/>
    <col min="3" max="3" width="11.125" style="2" customWidth="1"/>
    <col min="4" max="4" width="5.375" style="2" customWidth="1"/>
    <col min="5" max="5" width="5.75390625" style="2" customWidth="1"/>
    <col min="6" max="6" width="5.00390625" style="2" customWidth="1"/>
    <col min="7" max="7" width="6.125" style="2" customWidth="1"/>
    <col min="8" max="8" width="4.75390625" style="2" customWidth="1"/>
    <col min="9" max="9" width="7.00390625" style="2" customWidth="1"/>
    <col min="10" max="10" width="10.75390625" style="2" customWidth="1"/>
    <col min="11" max="11" width="9.375" style="2" customWidth="1"/>
    <col min="12" max="12" width="4.875" style="2" customWidth="1"/>
    <col min="13" max="13" width="11.125" style="2" customWidth="1"/>
    <col min="14" max="14" width="12.75390625" style="2" customWidth="1"/>
    <col min="15" max="15" width="6.125" style="2" customWidth="1"/>
    <col min="16" max="16" width="9.375" style="2" customWidth="1"/>
    <col min="17" max="17" width="4.875" style="19" customWidth="1"/>
    <col min="18" max="18" width="9.125" style="14" customWidth="1"/>
    <col min="19" max="19" width="9.00390625" style="14" customWidth="1"/>
    <col min="20" max="16384" width="9.125" style="14" customWidth="1"/>
  </cols>
  <sheetData>
    <row r="1" spans="1:15" ht="18">
      <c r="A1" s="30" t="s">
        <v>167</v>
      </c>
      <c r="N1" s="35" t="s">
        <v>215</v>
      </c>
      <c r="O1" s="35"/>
    </row>
    <row r="2" spans="1:15" ht="15">
      <c r="A2" s="36"/>
      <c r="N2" s="35" t="s">
        <v>163</v>
      </c>
      <c r="O2" s="35"/>
    </row>
    <row r="3" spans="1:17" s="39" customFormat="1" ht="12.75" customHeight="1">
      <c r="A3" s="25"/>
      <c r="B3" s="25"/>
      <c r="C3" s="26"/>
      <c r="D3" s="27"/>
      <c r="E3" s="27"/>
      <c r="F3" s="28"/>
      <c r="G3" s="27"/>
      <c r="H3" s="27"/>
      <c r="I3" s="28"/>
      <c r="J3" s="26"/>
      <c r="K3" s="26"/>
      <c r="L3" s="28"/>
      <c r="M3" s="26"/>
      <c r="N3" s="26"/>
      <c r="O3" s="29"/>
      <c r="P3" s="26"/>
      <c r="Q3" s="15"/>
    </row>
    <row r="4" spans="1:17" s="39" customFormat="1" ht="12.75">
      <c r="A4" s="1" t="s">
        <v>0</v>
      </c>
      <c r="B4" s="18" t="s">
        <v>17</v>
      </c>
      <c r="C4" s="82" t="s">
        <v>9</v>
      </c>
      <c r="D4" s="102" t="s">
        <v>2</v>
      </c>
      <c r="E4" s="103"/>
      <c r="F4" s="103"/>
      <c r="G4" s="104"/>
      <c r="H4" s="104"/>
      <c r="I4" s="105"/>
      <c r="J4" s="82" t="s">
        <v>11</v>
      </c>
      <c r="K4" s="95" t="s">
        <v>12</v>
      </c>
      <c r="L4" s="87" t="s">
        <v>8</v>
      </c>
      <c r="M4" s="82" t="s">
        <v>16</v>
      </c>
      <c r="N4" s="82" t="s">
        <v>15</v>
      </c>
      <c r="O4" s="87" t="s">
        <v>26</v>
      </c>
      <c r="P4" s="11" t="s">
        <v>13</v>
      </c>
      <c r="Q4" s="87" t="s">
        <v>10</v>
      </c>
    </row>
    <row r="5" spans="1:17" s="39" customFormat="1" ht="12.75">
      <c r="A5" s="40"/>
      <c r="B5" s="17" t="s">
        <v>36</v>
      </c>
      <c r="C5" s="85"/>
      <c r="D5" s="90" t="s">
        <v>1</v>
      </c>
      <c r="E5" s="92" t="s">
        <v>3</v>
      </c>
      <c r="F5" s="92" t="s">
        <v>4</v>
      </c>
      <c r="G5" s="90" t="s">
        <v>6</v>
      </c>
      <c r="H5" s="92" t="s">
        <v>5</v>
      </c>
      <c r="I5" s="93" t="s">
        <v>7</v>
      </c>
      <c r="J5" s="85"/>
      <c r="K5" s="96"/>
      <c r="L5" s="88"/>
      <c r="M5" s="83"/>
      <c r="N5" s="85"/>
      <c r="O5" s="88"/>
      <c r="P5" s="12" t="s">
        <v>14</v>
      </c>
      <c r="Q5" s="88"/>
    </row>
    <row r="6" spans="1:17" s="39" customFormat="1" ht="55.5" customHeight="1">
      <c r="A6" s="41"/>
      <c r="B6" s="16" t="s">
        <v>33</v>
      </c>
      <c r="C6" s="86"/>
      <c r="D6" s="91"/>
      <c r="E6" s="91"/>
      <c r="F6" s="91"/>
      <c r="G6" s="91"/>
      <c r="H6" s="91"/>
      <c r="I6" s="94"/>
      <c r="J6" s="86"/>
      <c r="K6" s="97"/>
      <c r="L6" s="89"/>
      <c r="M6" s="84"/>
      <c r="N6" s="86"/>
      <c r="O6" s="89"/>
      <c r="P6" s="13"/>
      <c r="Q6" s="89"/>
    </row>
    <row r="7" spans="1:17" s="39" customFormat="1" ht="12.75">
      <c r="A7" s="23" t="s">
        <v>37</v>
      </c>
      <c r="B7" s="23" t="s">
        <v>38</v>
      </c>
      <c r="C7" s="3">
        <v>1500000</v>
      </c>
      <c r="D7" s="42">
        <v>83</v>
      </c>
      <c r="E7" s="43">
        <v>35</v>
      </c>
      <c r="F7" s="6">
        <f aca="true" t="shared" si="0" ref="F7:F25">E7*100/D7</f>
        <v>42.16867469879518</v>
      </c>
      <c r="G7" s="42">
        <v>58</v>
      </c>
      <c r="H7" s="43">
        <v>25</v>
      </c>
      <c r="I7" s="6">
        <f aca="true" t="shared" si="1" ref="I7:I25">G7*100/D7</f>
        <v>69.87951807228916</v>
      </c>
      <c r="J7" s="8">
        <v>3295022</v>
      </c>
      <c r="K7" s="3">
        <v>1416686</v>
      </c>
      <c r="L7" s="6">
        <f aca="true" t="shared" si="2" ref="L7:L25">K7*100/J7</f>
        <v>42.99473569523967</v>
      </c>
      <c r="M7" s="3">
        <v>4356239</v>
      </c>
      <c r="N7" s="3">
        <f aca="true" t="shared" si="3" ref="N7:N24">K7+M7</f>
        <v>5772925</v>
      </c>
      <c r="O7" s="44">
        <f aca="true" t="shared" si="4" ref="O7:O25">M7/K7</f>
        <v>3.074950271266886</v>
      </c>
      <c r="P7" s="3">
        <f aca="true" t="shared" si="5" ref="P7:P24">C7-K7</f>
        <v>83314</v>
      </c>
      <c r="Q7" s="6">
        <f aca="true" t="shared" si="6" ref="Q7:Q25">K7*100/C7</f>
        <v>94.44573333333334</v>
      </c>
    </row>
    <row r="8" spans="1:17" s="39" customFormat="1" ht="12.75">
      <c r="A8" s="23" t="s">
        <v>39</v>
      </c>
      <c r="B8" s="23" t="s">
        <v>40</v>
      </c>
      <c r="C8" s="3">
        <v>3000000</v>
      </c>
      <c r="D8" s="42">
        <v>132</v>
      </c>
      <c r="E8" s="43">
        <v>76</v>
      </c>
      <c r="F8" s="6">
        <f t="shared" si="0"/>
        <v>57.57575757575758</v>
      </c>
      <c r="G8" s="42">
        <v>87</v>
      </c>
      <c r="H8" s="43">
        <v>45</v>
      </c>
      <c r="I8" s="6">
        <f t="shared" si="1"/>
        <v>65.9090909090909</v>
      </c>
      <c r="J8" s="8">
        <v>6136934</v>
      </c>
      <c r="K8" s="3">
        <v>2911488</v>
      </c>
      <c r="L8" s="6">
        <f t="shared" si="2"/>
        <v>47.442061459354136</v>
      </c>
      <c r="M8" s="3">
        <v>8131142</v>
      </c>
      <c r="N8" s="3">
        <f t="shared" si="3"/>
        <v>11042630</v>
      </c>
      <c r="O8" s="44">
        <f t="shared" si="4"/>
        <v>2.792778812758287</v>
      </c>
      <c r="P8" s="3">
        <f t="shared" si="5"/>
        <v>88512</v>
      </c>
      <c r="Q8" s="6">
        <f t="shared" si="6"/>
        <v>97.0496</v>
      </c>
    </row>
    <row r="9" spans="1:17" s="39" customFormat="1" ht="12.75">
      <c r="A9" s="23" t="s">
        <v>41</v>
      </c>
      <c r="B9" s="23" t="s">
        <v>42</v>
      </c>
      <c r="C9" s="3">
        <v>2000000</v>
      </c>
      <c r="D9" s="42">
        <v>184</v>
      </c>
      <c r="E9" s="43">
        <v>101</v>
      </c>
      <c r="F9" s="6">
        <f t="shared" si="0"/>
        <v>54.891304347826086</v>
      </c>
      <c r="G9" s="42">
        <v>132</v>
      </c>
      <c r="H9" s="43">
        <v>52</v>
      </c>
      <c r="I9" s="6">
        <f t="shared" si="1"/>
        <v>71.73913043478261</v>
      </c>
      <c r="J9" s="8">
        <v>4285860</v>
      </c>
      <c r="K9" s="3">
        <v>1954111</v>
      </c>
      <c r="L9" s="6">
        <f t="shared" si="2"/>
        <v>45.59437312464709</v>
      </c>
      <c r="M9" s="3">
        <v>3470225</v>
      </c>
      <c r="N9" s="3">
        <f t="shared" si="3"/>
        <v>5424336</v>
      </c>
      <c r="O9" s="44">
        <f t="shared" si="4"/>
        <v>1.7758586897059583</v>
      </c>
      <c r="P9" s="3">
        <f t="shared" si="5"/>
        <v>45889</v>
      </c>
      <c r="Q9" s="6">
        <f t="shared" si="6"/>
        <v>97.70555</v>
      </c>
    </row>
    <row r="10" spans="1:17" s="39" customFormat="1" ht="12.75">
      <c r="A10" s="23" t="s">
        <v>43</v>
      </c>
      <c r="B10" s="23" t="s">
        <v>44</v>
      </c>
      <c r="C10" s="3">
        <v>4000000</v>
      </c>
      <c r="D10" s="42">
        <v>45</v>
      </c>
      <c r="E10" s="43">
        <v>33</v>
      </c>
      <c r="F10" s="6">
        <f t="shared" si="0"/>
        <v>73.33333333333333</v>
      </c>
      <c r="G10" s="42">
        <v>33</v>
      </c>
      <c r="H10" s="43">
        <v>12</v>
      </c>
      <c r="I10" s="6">
        <f t="shared" si="1"/>
        <v>73.33333333333333</v>
      </c>
      <c r="J10" s="8">
        <v>5168601</v>
      </c>
      <c r="K10" s="3">
        <v>3759632</v>
      </c>
      <c r="L10" s="6">
        <f t="shared" si="2"/>
        <v>72.73983811093176</v>
      </c>
      <c r="M10" s="3">
        <v>5519691</v>
      </c>
      <c r="N10" s="3">
        <f t="shared" si="3"/>
        <v>9279323</v>
      </c>
      <c r="O10" s="44">
        <f t="shared" si="4"/>
        <v>1.4681466164773573</v>
      </c>
      <c r="P10" s="3">
        <f t="shared" si="5"/>
        <v>240368</v>
      </c>
      <c r="Q10" s="6">
        <f t="shared" si="6"/>
        <v>93.9908</v>
      </c>
    </row>
    <row r="11" spans="1:17" s="39" customFormat="1" ht="12.75">
      <c r="A11" s="23" t="s">
        <v>45</v>
      </c>
      <c r="B11" s="23" t="s">
        <v>46</v>
      </c>
      <c r="C11" s="3">
        <v>5500000</v>
      </c>
      <c r="D11" s="42">
        <v>50</v>
      </c>
      <c r="E11" s="43">
        <v>42</v>
      </c>
      <c r="F11" s="6">
        <f t="shared" si="0"/>
        <v>84</v>
      </c>
      <c r="G11" s="42">
        <v>42</v>
      </c>
      <c r="H11" s="43">
        <v>8</v>
      </c>
      <c r="I11" s="6">
        <f t="shared" si="1"/>
        <v>84</v>
      </c>
      <c r="J11" s="8">
        <v>5162741</v>
      </c>
      <c r="K11" s="3">
        <v>4557321</v>
      </c>
      <c r="L11" s="6">
        <f t="shared" si="2"/>
        <v>88.27328351354446</v>
      </c>
      <c r="M11" s="3">
        <v>5858549</v>
      </c>
      <c r="N11" s="3">
        <f t="shared" si="3"/>
        <v>10415870</v>
      </c>
      <c r="O11" s="44">
        <f t="shared" si="4"/>
        <v>1.2855247633423232</v>
      </c>
      <c r="P11" s="3">
        <f t="shared" si="5"/>
        <v>942679</v>
      </c>
      <c r="Q11" s="6">
        <f t="shared" si="6"/>
        <v>82.86038181818182</v>
      </c>
    </row>
    <row r="12" spans="1:17" s="39" customFormat="1" ht="12.75">
      <c r="A12" s="23" t="s">
        <v>47</v>
      </c>
      <c r="B12" s="23" t="s">
        <v>48</v>
      </c>
      <c r="C12" s="3">
        <v>1500000</v>
      </c>
      <c r="D12" s="42">
        <v>46</v>
      </c>
      <c r="E12" s="43">
        <v>23</v>
      </c>
      <c r="F12" s="6">
        <f t="shared" si="0"/>
        <v>50</v>
      </c>
      <c r="G12" s="42">
        <v>32</v>
      </c>
      <c r="H12" s="43">
        <v>14</v>
      </c>
      <c r="I12" s="6">
        <f t="shared" si="1"/>
        <v>69.56521739130434</v>
      </c>
      <c r="J12" s="8">
        <v>3103886</v>
      </c>
      <c r="K12" s="3">
        <v>1500000</v>
      </c>
      <c r="L12" s="6">
        <f t="shared" si="2"/>
        <v>48.32651714657046</v>
      </c>
      <c r="M12" s="3">
        <v>1487276</v>
      </c>
      <c r="N12" s="3">
        <f t="shared" si="3"/>
        <v>2987276</v>
      </c>
      <c r="O12" s="44">
        <f t="shared" si="4"/>
        <v>0.9915173333333334</v>
      </c>
      <c r="P12" s="3">
        <f t="shared" si="5"/>
        <v>0</v>
      </c>
      <c r="Q12" s="6">
        <f t="shared" si="6"/>
        <v>100</v>
      </c>
    </row>
    <row r="13" spans="1:17" s="39" customFormat="1" ht="12.75">
      <c r="A13" s="23" t="s">
        <v>49</v>
      </c>
      <c r="B13" s="23" t="s">
        <v>50</v>
      </c>
      <c r="C13" s="3">
        <v>400000</v>
      </c>
      <c r="D13" s="42">
        <v>18</v>
      </c>
      <c r="E13" s="43">
        <v>16</v>
      </c>
      <c r="F13" s="6">
        <f t="shared" si="0"/>
        <v>88.88888888888889</v>
      </c>
      <c r="G13" s="42">
        <v>16</v>
      </c>
      <c r="H13" s="43">
        <v>2</v>
      </c>
      <c r="I13" s="6">
        <f t="shared" si="1"/>
        <v>88.88888888888889</v>
      </c>
      <c r="J13" s="8">
        <v>346940</v>
      </c>
      <c r="K13" s="3">
        <v>306530</v>
      </c>
      <c r="L13" s="6">
        <f t="shared" si="2"/>
        <v>88.35245287369574</v>
      </c>
      <c r="M13" s="3">
        <v>405336</v>
      </c>
      <c r="N13" s="3">
        <f t="shared" si="3"/>
        <v>711866</v>
      </c>
      <c r="O13" s="44">
        <f t="shared" si="4"/>
        <v>1.3223371285029197</v>
      </c>
      <c r="P13" s="3">
        <f t="shared" si="5"/>
        <v>93470</v>
      </c>
      <c r="Q13" s="6">
        <f t="shared" si="6"/>
        <v>76.6325</v>
      </c>
    </row>
    <row r="14" spans="1:17" s="39" customFormat="1" ht="12.75">
      <c r="A14" s="23" t="s">
        <v>51</v>
      </c>
      <c r="B14" s="23" t="s">
        <v>52</v>
      </c>
      <c r="C14" s="3">
        <v>4000000</v>
      </c>
      <c r="D14" s="42">
        <v>25</v>
      </c>
      <c r="E14" s="43">
        <v>21</v>
      </c>
      <c r="F14" s="6">
        <f t="shared" si="0"/>
        <v>84</v>
      </c>
      <c r="G14" s="42">
        <v>22</v>
      </c>
      <c r="H14" s="43">
        <v>3</v>
      </c>
      <c r="I14" s="6">
        <f t="shared" si="1"/>
        <v>88</v>
      </c>
      <c r="J14" s="8">
        <v>2764397</v>
      </c>
      <c r="K14" s="3">
        <v>2092765</v>
      </c>
      <c r="L14" s="6">
        <f t="shared" si="2"/>
        <v>75.70421325156987</v>
      </c>
      <c r="M14" s="3">
        <v>3413028</v>
      </c>
      <c r="N14" s="3">
        <f t="shared" si="3"/>
        <v>5505793</v>
      </c>
      <c r="O14" s="44">
        <f t="shared" si="4"/>
        <v>1.6308701645908643</v>
      </c>
      <c r="P14" s="3">
        <f t="shared" si="5"/>
        <v>1907235</v>
      </c>
      <c r="Q14" s="6">
        <f t="shared" si="6"/>
        <v>52.319125</v>
      </c>
    </row>
    <row r="15" spans="1:17" s="39" customFormat="1" ht="12.75">
      <c r="A15" s="23" t="s">
        <v>53</v>
      </c>
      <c r="B15" s="23" t="s">
        <v>54</v>
      </c>
      <c r="C15" s="3">
        <v>1000000</v>
      </c>
      <c r="D15" s="42">
        <v>4</v>
      </c>
      <c r="E15" s="43">
        <v>2</v>
      </c>
      <c r="F15" s="6">
        <f t="shared" si="0"/>
        <v>50</v>
      </c>
      <c r="G15" s="42">
        <v>4</v>
      </c>
      <c r="H15" s="43">
        <v>0</v>
      </c>
      <c r="I15" s="6">
        <f t="shared" si="1"/>
        <v>100</v>
      </c>
      <c r="J15" s="8">
        <v>623000</v>
      </c>
      <c r="K15" s="3">
        <v>113000</v>
      </c>
      <c r="L15" s="6">
        <f t="shared" si="2"/>
        <v>18.13804173354735</v>
      </c>
      <c r="M15" s="3">
        <v>132273</v>
      </c>
      <c r="N15" s="3">
        <f t="shared" si="3"/>
        <v>245273</v>
      </c>
      <c r="O15" s="44">
        <f t="shared" si="4"/>
        <v>1.1705575221238937</v>
      </c>
      <c r="P15" s="3">
        <f t="shared" si="5"/>
        <v>887000</v>
      </c>
      <c r="Q15" s="6">
        <f t="shared" si="6"/>
        <v>11.3</v>
      </c>
    </row>
    <row r="16" spans="1:17" s="39" customFormat="1" ht="12.75">
      <c r="A16" s="23" t="s">
        <v>55</v>
      </c>
      <c r="B16" s="23" t="s">
        <v>56</v>
      </c>
      <c r="C16" s="3">
        <v>10000000</v>
      </c>
      <c r="D16" s="42">
        <v>185</v>
      </c>
      <c r="E16" s="43">
        <v>87</v>
      </c>
      <c r="F16" s="6">
        <f t="shared" si="0"/>
        <v>47.027027027027025</v>
      </c>
      <c r="G16" s="42">
        <v>170</v>
      </c>
      <c r="H16" s="43">
        <v>15</v>
      </c>
      <c r="I16" s="6">
        <f t="shared" si="1"/>
        <v>91.89189189189189</v>
      </c>
      <c r="J16" s="8">
        <v>21744670</v>
      </c>
      <c r="K16" s="3">
        <v>10000000</v>
      </c>
      <c r="L16" s="6">
        <f t="shared" si="2"/>
        <v>45.98828126616775</v>
      </c>
      <c r="M16" s="3">
        <v>16237224</v>
      </c>
      <c r="N16" s="3">
        <f t="shared" si="3"/>
        <v>26237224</v>
      </c>
      <c r="O16" s="44">
        <f t="shared" si="4"/>
        <v>1.6237224</v>
      </c>
      <c r="P16" s="3">
        <f t="shared" si="5"/>
        <v>0</v>
      </c>
      <c r="Q16" s="6">
        <f t="shared" si="6"/>
        <v>100</v>
      </c>
    </row>
    <row r="17" spans="1:17" s="39" customFormat="1" ht="12.75">
      <c r="A17" s="23" t="s">
        <v>57</v>
      </c>
      <c r="B17" s="23" t="s">
        <v>58</v>
      </c>
      <c r="C17" s="3">
        <v>1500000</v>
      </c>
      <c r="D17" s="42">
        <v>84</v>
      </c>
      <c r="E17" s="43">
        <v>39</v>
      </c>
      <c r="F17" s="6">
        <f t="shared" si="0"/>
        <v>46.42857142857143</v>
      </c>
      <c r="G17" s="42">
        <v>71</v>
      </c>
      <c r="H17" s="43">
        <v>13</v>
      </c>
      <c r="I17" s="6">
        <f t="shared" si="1"/>
        <v>84.52380952380952</v>
      </c>
      <c r="J17" s="8">
        <v>2941602</v>
      </c>
      <c r="K17" s="3">
        <v>1498662</v>
      </c>
      <c r="L17" s="6">
        <f t="shared" si="2"/>
        <v>50.94713696822344</v>
      </c>
      <c r="M17" s="3">
        <v>5801078</v>
      </c>
      <c r="N17" s="3">
        <f t="shared" si="3"/>
        <v>7299740</v>
      </c>
      <c r="O17" s="44">
        <f t="shared" si="4"/>
        <v>3.870838120937209</v>
      </c>
      <c r="P17" s="3">
        <f t="shared" si="5"/>
        <v>1338</v>
      </c>
      <c r="Q17" s="6">
        <f t="shared" si="6"/>
        <v>99.9108</v>
      </c>
    </row>
    <row r="18" spans="1:17" s="39" customFormat="1" ht="12.75">
      <c r="A18" s="23" t="s">
        <v>59</v>
      </c>
      <c r="B18" s="23" t="s">
        <v>60</v>
      </c>
      <c r="C18" s="3">
        <v>2000000</v>
      </c>
      <c r="D18" s="42">
        <v>18</v>
      </c>
      <c r="E18" s="43">
        <v>13</v>
      </c>
      <c r="F18" s="6">
        <f t="shared" si="0"/>
        <v>72.22222222222223</v>
      </c>
      <c r="G18" s="42">
        <v>13</v>
      </c>
      <c r="H18" s="43">
        <v>5</v>
      </c>
      <c r="I18" s="6">
        <f t="shared" si="1"/>
        <v>72.22222222222223</v>
      </c>
      <c r="J18" s="8">
        <v>2347993</v>
      </c>
      <c r="K18" s="3">
        <v>1770531</v>
      </c>
      <c r="L18" s="6">
        <f t="shared" si="2"/>
        <v>75.40614473722877</v>
      </c>
      <c r="M18" s="3">
        <v>7329514</v>
      </c>
      <c r="N18" s="3">
        <f t="shared" si="3"/>
        <v>9100045</v>
      </c>
      <c r="O18" s="44">
        <f t="shared" si="4"/>
        <v>4.139726443648827</v>
      </c>
      <c r="P18" s="3">
        <f t="shared" si="5"/>
        <v>229469</v>
      </c>
      <c r="Q18" s="6">
        <f t="shared" si="6"/>
        <v>88.52655</v>
      </c>
    </row>
    <row r="19" spans="1:17" s="39" customFormat="1" ht="12.75">
      <c r="A19" s="23" t="s">
        <v>61</v>
      </c>
      <c r="B19" s="23" t="s">
        <v>62</v>
      </c>
      <c r="C19" s="3">
        <v>2500000</v>
      </c>
      <c r="D19" s="42">
        <v>16</v>
      </c>
      <c r="E19" s="43">
        <v>11</v>
      </c>
      <c r="F19" s="6">
        <f t="shared" si="0"/>
        <v>68.75</v>
      </c>
      <c r="G19" s="42">
        <v>11</v>
      </c>
      <c r="H19" s="43">
        <v>5</v>
      </c>
      <c r="I19" s="6">
        <f t="shared" si="1"/>
        <v>68.75</v>
      </c>
      <c r="J19" s="8">
        <v>2602334</v>
      </c>
      <c r="K19" s="3">
        <v>1848862</v>
      </c>
      <c r="L19" s="6">
        <f t="shared" si="2"/>
        <v>71.04629920678899</v>
      </c>
      <c r="M19" s="3">
        <v>1522727</v>
      </c>
      <c r="N19" s="3">
        <f t="shared" si="3"/>
        <v>3371589</v>
      </c>
      <c r="O19" s="44">
        <f t="shared" si="4"/>
        <v>0.8236023023892535</v>
      </c>
      <c r="P19" s="3">
        <f t="shared" si="5"/>
        <v>651138</v>
      </c>
      <c r="Q19" s="6">
        <f t="shared" si="6"/>
        <v>73.95448</v>
      </c>
    </row>
    <row r="20" spans="1:17" s="39" customFormat="1" ht="12.75">
      <c r="A20" s="23" t="s">
        <v>63</v>
      </c>
      <c r="B20" s="23" t="s">
        <v>64</v>
      </c>
      <c r="C20" s="3">
        <v>3500000</v>
      </c>
      <c r="D20" s="42">
        <v>87</v>
      </c>
      <c r="E20" s="43">
        <v>69</v>
      </c>
      <c r="F20" s="6">
        <f t="shared" si="0"/>
        <v>79.3103448275862</v>
      </c>
      <c r="G20" s="42">
        <v>83</v>
      </c>
      <c r="H20" s="43">
        <v>4</v>
      </c>
      <c r="I20" s="6">
        <f t="shared" si="1"/>
        <v>95.40229885057471</v>
      </c>
      <c r="J20" s="8">
        <v>4471365</v>
      </c>
      <c r="K20" s="3">
        <v>3499959</v>
      </c>
      <c r="L20" s="6">
        <f t="shared" si="2"/>
        <v>78.27495630528932</v>
      </c>
      <c r="M20" s="3">
        <v>4406372</v>
      </c>
      <c r="N20" s="3">
        <f t="shared" si="3"/>
        <v>7906331</v>
      </c>
      <c r="O20" s="44">
        <f t="shared" si="4"/>
        <v>1.2589781766014974</v>
      </c>
      <c r="P20" s="3">
        <f t="shared" si="5"/>
        <v>41</v>
      </c>
      <c r="Q20" s="6">
        <f t="shared" si="6"/>
        <v>99.99882857142858</v>
      </c>
    </row>
    <row r="21" spans="1:17" s="39" customFormat="1" ht="12.75">
      <c r="A21" s="23" t="s">
        <v>65</v>
      </c>
      <c r="B21" s="23" t="s">
        <v>66</v>
      </c>
      <c r="C21" s="3">
        <v>1500000</v>
      </c>
      <c r="D21" s="42">
        <v>20</v>
      </c>
      <c r="E21" s="43">
        <v>18</v>
      </c>
      <c r="F21" s="6">
        <f t="shared" si="0"/>
        <v>90</v>
      </c>
      <c r="G21" s="42">
        <v>20</v>
      </c>
      <c r="H21" s="43">
        <v>0</v>
      </c>
      <c r="I21" s="6">
        <f t="shared" si="1"/>
        <v>100</v>
      </c>
      <c r="J21" s="8">
        <v>1488388</v>
      </c>
      <c r="K21" s="3">
        <v>1135098</v>
      </c>
      <c r="L21" s="6">
        <f t="shared" si="2"/>
        <v>76.26358180796943</v>
      </c>
      <c r="M21" s="3">
        <v>1669782</v>
      </c>
      <c r="N21" s="3">
        <f t="shared" si="3"/>
        <v>2804880</v>
      </c>
      <c r="O21" s="44">
        <f t="shared" si="4"/>
        <v>1.4710465528086563</v>
      </c>
      <c r="P21" s="3">
        <f t="shared" si="5"/>
        <v>364902</v>
      </c>
      <c r="Q21" s="6">
        <f t="shared" si="6"/>
        <v>75.6732</v>
      </c>
    </row>
    <row r="22" spans="1:17" s="39" customFormat="1" ht="12.75">
      <c r="A22" s="23" t="s">
        <v>67</v>
      </c>
      <c r="B22" s="23" t="s">
        <v>68</v>
      </c>
      <c r="C22" s="3">
        <v>1600000</v>
      </c>
      <c r="D22" s="42">
        <v>28</v>
      </c>
      <c r="E22" s="43">
        <v>19</v>
      </c>
      <c r="F22" s="6">
        <f t="shared" si="0"/>
        <v>67.85714285714286</v>
      </c>
      <c r="G22" s="42">
        <v>23</v>
      </c>
      <c r="H22" s="43">
        <v>5</v>
      </c>
      <c r="I22" s="6">
        <f t="shared" si="1"/>
        <v>82.14285714285714</v>
      </c>
      <c r="J22" s="8">
        <v>2137349</v>
      </c>
      <c r="K22" s="3">
        <v>1600000</v>
      </c>
      <c r="L22" s="6">
        <f t="shared" si="2"/>
        <v>74.85908946082273</v>
      </c>
      <c r="M22" s="3">
        <v>4166530</v>
      </c>
      <c r="N22" s="3">
        <f t="shared" si="3"/>
        <v>5766530</v>
      </c>
      <c r="O22" s="44">
        <f t="shared" si="4"/>
        <v>2.60408125</v>
      </c>
      <c r="P22" s="3">
        <f t="shared" si="5"/>
        <v>0</v>
      </c>
      <c r="Q22" s="6">
        <f t="shared" si="6"/>
        <v>100</v>
      </c>
    </row>
    <row r="23" spans="1:17" s="39" customFormat="1" ht="12.75">
      <c r="A23" s="23" t="s">
        <v>69</v>
      </c>
      <c r="B23" s="23" t="s">
        <v>70</v>
      </c>
      <c r="C23" s="3">
        <v>2500000</v>
      </c>
      <c r="D23" s="42">
        <v>50</v>
      </c>
      <c r="E23" s="43">
        <v>29</v>
      </c>
      <c r="F23" s="6">
        <f t="shared" si="0"/>
        <v>58</v>
      </c>
      <c r="G23" s="42">
        <v>39</v>
      </c>
      <c r="H23" s="43">
        <v>11</v>
      </c>
      <c r="I23" s="6">
        <f t="shared" si="1"/>
        <v>78</v>
      </c>
      <c r="J23" s="8">
        <v>4445994</v>
      </c>
      <c r="K23" s="3">
        <v>2500000</v>
      </c>
      <c r="L23" s="6">
        <f t="shared" si="2"/>
        <v>56.23039527268818</v>
      </c>
      <c r="M23" s="3">
        <v>3363928</v>
      </c>
      <c r="N23" s="3">
        <f t="shared" si="3"/>
        <v>5863928</v>
      </c>
      <c r="O23" s="44">
        <f t="shared" si="4"/>
        <v>1.3455712</v>
      </c>
      <c r="P23" s="3">
        <f t="shared" si="5"/>
        <v>0</v>
      </c>
      <c r="Q23" s="6">
        <f t="shared" si="6"/>
        <v>100</v>
      </c>
    </row>
    <row r="24" spans="1:17" s="39" customFormat="1" ht="12.75">
      <c r="A24" s="23" t="s">
        <v>71</v>
      </c>
      <c r="B24" s="23" t="s">
        <v>72</v>
      </c>
      <c r="C24" s="3">
        <v>1000000</v>
      </c>
      <c r="D24" s="42">
        <v>8</v>
      </c>
      <c r="E24" s="43">
        <v>7</v>
      </c>
      <c r="F24" s="6">
        <f t="shared" si="0"/>
        <v>87.5</v>
      </c>
      <c r="G24" s="42">
        <v>8</v>
      </c>
      <c r="H24" s="43">
        <v>0</v>
      </c>
      <c r="I24" s="6">
        <f t="shared" si="1"/>
        <v>100</v>
      </c>
      <c r="J24" s="8">
        <v>756750</v>
      </c>
      <c r="K24" s="3">
        <v>606750</v>
      </c>
      <c r="L24" s="6">
        <f t="shared" si="2"/>
        <v>80.17839444995045</v>
      </c>
      <c r="M24" s="3">
        <v>476250</v>
      </c>
      <c r="N24" s="3">
        <f t="shared" si="3"/>
        <v>1083000</v>
      </c>
      <c r="O24" s="44">
        <f t="shared" si="4"/>
        <v>0.7849196538936959</v>
      </c>
      <c r="P24" s="3">
        <f t="shared" si="5"/>
        <v>393250</v>
      </c>
      <c r="Q24" s="6">
        <f t="shared" si="6"/>
        <v>60.675</v>
      </c>
    </row>
    <row r="25" spans="1:17" s="39" customFormat="1" ht="12.75">
      <c r="A25" s="98" t="s">
        <v>35</v>
      </c>
      <c r="B25" s="99"/>
      <c r="C25" s="4">
        <f>SUM(C7:C24)</f>
        <v>49000000</v>
      </c>
      <c r="D25" s="10">
        <f>SUM(D7:D24)</f>
        <v>1083</v>
      </c>
      <c r="E25" s="7">
        <f>SUM(E7:E24)</f>
        <v>641</v>
      </c>
      <c r="F25" s="9">
        <f t="shared" si="0"/>
        <v>59.18744228993536</v>
      </c>
      <c r="G25" s="10">
        <f>SUM(G7:G24)</f>
        <v>864</v>
      </c>
      <c r="H25" s="7">
        <f>SUM(H7:H24)</f>
        <v>219</v>
      </c>
      <c r="I25" s="9">
        <f t="shared" si="1"/>
        <v>79.77839335180056</v>
      </c>
      <c r="J25" s="5">
        <f>SUM(J7:J24)</f>
        <v>73823826</v>
      </c>
      <c r="K25" s="4">
        <f>SUM(K7:K24)</f>
        <v>43071395</v>
      </c>
      <c r="L25" s="9">
        <f t="shared" si="2"/>
        <v>58.34348791405095</v>
      </c>
      <c r="M25" s="4">
        <f>SUM(M7:M24)</f>
        <v>77747164</v>
      </c>
      <c r="N25" s="4">
        <f>SUM(N7:N24)</f>
        <v>120818559</v>
      </c>
      <c r="O25" s="45">
        <f t="shared" si="4"/>
        <v>1.8050765246865117</v>
      </c>
      <c r="P25" s="4">
        <f>SUM(P7:P24)</f>
        <v>5928605</v>
      </c>
      <c r="Q25" s="9">
        <f t="shared" si="6"/>
        <v>87.90080612244898</v>
      </c>
    </row>
    <row r="26" spans="1:17" s="39" customFormat="1" ht="10.5" customHeight="1">
      <c r="A26" s="53"/>
      <c r="B26" s="54"/>
      <c r="C26" s="55"/>
      <c r="D26" s="56"/>
      <c r="E26" s="57"/>
      <c r="F26" s="58"/>
      <c r="G26" s="56"/>
      <c r="H26" s="57"/>
      <c r="I26" s="58"/>
      <c r="J26" s="59"/>
      <c r="K26" s="55"/>
      <c r="L26" s="58"/>
      <c r="M26" s="55"/>
      <c r="N26" s="55"/>
      <c r="O26" s="60"/>
      <c r="P26" s="55"/>
      <c r="Q26" s="58"/>
    </row>
    <row r="27" spans="1:17" s="39" customFormat="1" ht="12.75">
      <c r="A27" s="1" t="s">
        <v>0</v>
      </c>
      <c r="B27" s="18" t="s">
        <v>17</v>
      </c>
      <c r="C27" s="82" t="s">
        <v>9</v>
      </c>
      <c r="D27" s="102" t="s">
        <v>2</v>
      </c>
      <c r="E27" s="103"/>
      <c r="F27" s="103"/>
      <c r="G27" s="104"/>
      <c r="H27" s="104"/>
      <c r="I27" s="105"/>
      <c r="J27" s="82" t="s">
        <v>11</v>
      </c>
      <c r="K27" s="95" t="s">
        <v>12</v>
      </c>
      <c r="L27" s="87" t="s">
        <v>8</v>
      </c>
      <c r="M27" s="82" t="s">
        <v>16</v>
      </c>
      <c r="N27" s="82" t="s">
        <v>15</v>
      </c>
      <c r="O27" s="87" t="s">
        <v>26</v>
      </c>
      <c r="P27" s="11" t="s">
        <v>13</v>
      </c>
      <c r="Q27" s="87" t="s">
        <v>10</v>
      </c>
    </row>
    <row r="28" spans="1:17" s="39" customFormat="1" ht="12.75">
      <c r="A28" s="40"/>
      <c r="B28" s="17" t="s">
        <v>74</v>
      </c>
      <c r="C28" s="85"/>
      <c r="D28" s="90" t="s">
        <v>1</v>
      </c>
      <c r="E28" s="92" t="s">
        <v>3</v>
      </c>
      <c r="F28" s="92" t="s">
        <v>4</v>
      </c>
      <c r="G28" s="90" t="s">
        <v>6</v>
      </c>
      <c r="H28" s="92" t="s">
        <v>5</v>
      </c>
      <c r="I28" s="93" t="s">
        <v>7</v>
      </c>
      <c r="J28" s="85"/>
      <c r="K28" s="96"/>
      <c r="L28" s="88"/>
      <c r="M28" s="83"/>
      <c r="N28" s="85"/>
      <c r="O28" s="88"/>
      <c r="P28" s="12" t="s">
        <v>14</v>
      </c>
      <c r="Q28" s="88"/>
    </row>
    <row r="29" spans="1:17" s="39" customFormat="1" ht="55.5" customHeight="1">
      <c r="A29" s="41"/>
      <c r="B29" s="16" t="s">
        <v>33</v>
      </c>
      <c r="C29" s="86"/>
      <c r="D29" s="91"/>
      <c r="E29" s="91"/>
      <c r="F29" s="91"/>
      <c r="G29" s="91"/>
      <c r="H29" s="91"/>
      <c r="I29" s="94"/>
      <c r="J29" s="86"/>
      <c r="K29" s="97"/>
      <c r="L29" s="89"/>
      <c r="M29" s="84"/>
      <c r="N29" s="86"/>
      <c r="O29" s="89"/>
      <c r="P29" s="13"/>
      <c r="Q29" s="89"/>
    </row>
    <row r="30" spans="1:17" s="39" customFormat="1" ht="12.75">
      <c r="A30" s="23" t="s">
        <v>75</v>
      </c>
      <c r="B30" s="23" t="s">
        <v>76</v>
      </c>
      <c r="C30" s="3">
        <v>4000000</v>
      </c>
      <c r="D30" s="42">
        <v>172</v>
      </c>
      <c r="E30" s="43">
        <v>111</v>
      </c>
      <c r="F30" s="6">
        <f aca="true" t="shared" si="7" ref="F30:F47">E30*100/D30</f>
        <v>64.53488372093024</v>
      </c>
      <c r="G30" s="42">
        <v>131</v>
      </c>
      <c r="H30" s="43">
        <v>41</v>
      </c>
      <c r="I30" s="6">
        <f aca="true" t="shared" si="8" ref="I30:I47">G30*100/D30</f>
        <v>76.16279069767442</v>
      </c>
      <c r="J30" s="8">
        <v>5767798</v>
      </c>
      <c r="K30" s="3">
        <v>3968791</v>
      </c>
      <c r="L30" s="6">
        <f aca="true" t="shared" si="9" ref="L30:L47">K30*100/J30</f>
        <v>68.80946593483337</v>
      </c>
      <c r="M30" s="3">
        <v>4603935</v>
      </c>
      <c r="N30" s="3">
        <f aca="true" t="shared" si="10" ref="N30:N47">K30+M30</f>
        <v>8572726</v>
      </c>
      <c r="O30" s="44">
        <f aca="true" t="shared" si="11" ref="O30:O47">M30/K30</f>
        <v>1.1600346301934266</v>
      </c>
      <c r="P30" s="3">
        <f aca="true" t="shared" si="12" ref="P30:P47">C30-K30</f>
        <v>31209</v>
      </c>
      <c r="Q30" s="6">
        <f aca="true" t="shared" si="13" ref="Q30:Q47">K30*100/C30</f>
        <v>99.219775</v>
      </c>
    </row>
    <row r="31" spans="1:17" s="39" customFormat="1" ht="12.75">
      <c r="A31" s="23" t="s">
        <v>77</v>
      </c>
      <c r="B31" s="23" t="s">
        <v>78</v>
      </c>
      <c r="C31" s="3">
        <v>1500000</v>
      </c>
      <c r="D31" s="42">
        <v>74</v>
      </c>
      <c r="E31" s="43">
        <v>29</v>
      </c>
      <c r="F31" s="6">
        <f t="shared" si="7"/>
        <v>39.189189189189186</v>
      </c>
      <c r="G31" s="42">
        <v>59</v>
      </c>
      <c r="H31" s="43">
        <v>15</v>
      </c>
      <c r="I31" s="6">
        <f t="shared" si="8"/>
        <v>79.72972972972973</v>
      </c>
      <c r="J31" s="8">
        <v>3805441</v>
      </c>
      <c r="K31" s="3">
        <v>1500000</v>
      </c>
      <c r="L31" s="6">
        <f t="shared" si="9"/>
        <v>39.4172449395484</v>
      </c>
      <c r="M31" s="3">
        <v>2553884</v>
      </c>
      <c r="N31" s="3">
        <f t="shared" si="10"/>
        <v>4053884</v>
      </c>
      <c r="O31" s="44">
        <f t="shared" si="11"/>
        <v>1.7025893333333333</v>
      </c>
      <c r="P31" s="3">
        <f t="shared" si="12"/>
        <v>0</v>
      </c>
      <c r="Q31" s="6">
        <f t="shared" si="13"/>
        <v>100</v>
      </c>
    </row>
    <row r="32" spans="1:17" s="39" customFormat="1" ht="12.75">
      <c r="A32" s="23" t="s">
        <v>79</v>
      </c>
      <c r="B32" s="23" t="s">
        <v>80</v>
      </c>
      <c r="C32" s="3">
        <v>5500000</v>
      </c>
      <c r="D32" s="42">
        <v>45</v>
      </c>
      <c r="E32" s="43">
        <v>27</v>
      </c>
      <c r="F32" s="6">
        <f t="shared" si="7"/>
        <v>60</v>
      </c>
      <c r="G32" s="42">
        <v>27</v>
      </c>
      <c r="H32" s="43">
        <v>18</v>
      </c>
      <c r="I32" s="6">
        <f t="shared" si="8"/>
        <v>60</v>
      </c>
      <c r="J32" s="8">
        <v>5200490</v>
      </c>
      <c r="K32" s="3">
        <v>3189108</v>
      </c>
      <c r="L32" s="6">
        <f t="shared" si="9"/>
        <v>61.32322146566958</v>
      </c>
      <c r="M32" s="3">
        <v>2840148</v>
      </c>
      <c r="N32" s="3">
        <f t="shared" si="10"/>
        <v>6029256</v>
      </c>
      <c r="O32" s="44">
        <f t="shared" si="11"/>
        <v>0.8905775533472056</v>
      </c>
      <c r="P32" s="3">
        <f t="shared" si="12"/>
        <v>2310892</v>
      </c>
      <c r="Q32" s="6">
        <f t="shared" si="13"/>
        <v>57.98378181818182</v>
      </c>
    </row>
    <row r="33" spans="1:17" s="39" customFormat="1" ht="12.75">
      <c r="A33" s="23" t="s">
        <v>81</v>
      </c>
      <c r="B33" s="23" t="s">
        <v>82</v>
      </c>
      <c r="C33" s="3">
        <v>2000000</v>
      </c>
      <c r="D33" s="42">
        <v>128</v>
      </c>
      <c r="E33" s="43">
        <v>81</v>
      </c>
      <c r="F33" s="6">
        <f t="shared" si="7"/>
        <v>63.28125</v>
      </c>
      <c r="G33" s="42">
        <v>95</v>
      </c>
      <c r="H33" s="43">
        <v>33</v>
      </c>
      <c r="I33" s="6">
        <f t="shared" si="8"/>
        <v>74.21875</v>
      </c>
      <c r="J33" s="8">
        <v>2433401</v>
      </c>
      <c r="K33" s="3">
        <v>1514629</v>
      </c>
      <c r="L33" s="6">
        <f t="shared" si="9"/>
        <v>62.243296522028224</v>
      </c>
      <c r="M33" s="3">
        <v>2324114</v>
      </c>
      <c r="N33" s="3">
        <f t="shared" si="10"/>
        <v>3838743</v>
      </c>
      <c r="O33" s="44">
        <f t="shared" si="11"/>
        <v>1.5344444084987148</v>
      </c>
      <c r="P33" s="3">
        <f t="shared" si="12"/>
        <v>485371</v>
      </c>
      <c r="Q33" s="6">
        <f t="shared" si="13"/>
        <v>75.73145</v>
      </c>
    </row>
    <row r="34" spans="1:17" s="39" customFormat="1" ht="12.75">
      <c r="A34" s="23" t="s">
        <v>83</v>
      </c>
      <c r="B34" s="23" t="s">
        <v>84</v>
      </c>
      <c r="C34" s="3">
        <v>450000</v>
      </c>
      <c r="D34" s="42">
        <v>14</v>
      </c>
      <c r="E34" s="43">
        <v>12</v>
      </c>
      <c r="F34" s="6">
        <f t="shared" si="7"/>
        <v>85.71428571428571</v>
      </c>
      <c r="G34" s="42">
        <v>12</v>
      </c>
      <c r="H34" s="43">
        <v>2</v>
      </c>
      <c r="I34" s="6">
        <f t="shared" si="8"/>
        <v>85.71428571428571</v>
      </c>
      <c r="J34" s="8">
        <v>307348</v>
      </c>
      <c r="K34" s="3">
        <v>271153</v>
      </c>
      <c r="L34" s="6">
        <f t="shared" si="9"/>
        <v>88.22344703723466</v>
      </c>
      <c r="M34" s="3">
        <v>153456</v>
      </c>
      <c r="N34" s="3">
        <f t="shared" si="10"/>
        <v>424609</v>
      </c>
      <c r="O34" s="44">
        <f t="shared" si="11"/>
        <v>0.5659387873267122</v>
      </c>
      <c r="P34" s="3">
        <f t="shared" si="12"/>
        <v>178847</v>
      </c>
      <c r="Q34" s="6">
        <f t="shared" si="13"/>
        <v>60.25622222222222</v>
      </c>
    </row>
    <row r="35" spans="1:17" s="39" customFormat="1" ht="12.75">
      <c r="A35" s="23" t="s">
        <v>85</v>
      </c>
      <c r="B35" s="23" t="s">
        <v>86</v>
      </c>
      <c r="C35" s="3">
        <v>3000000</v>
      </c>
      <c r="D35" s="42">
        <v>50</v>
      </c>
      <c r="E35" s="43">
        <v>29</v>
      </c>
      <c r="F35" s="6">
        <f t="shared" si="7"/>
        <v>58</v>
      </c>
      <c r="G35" s="42">
        <v>44</v>
      </c>
      <c r="H35" s="43">
        <v>6</v>
      </c>
      <c r="I35" s="6">
        <f t="shared" si="8"/>
        <v>88</v>
      </c>
      <c r="J35" s="8">
        <v>4634685</v>
      </c>
      <c r="K35" s="3">
        <v>2986375</v>
      </c>
      <c r="L35" s="6">
        <f t="shared" si="9"/>
        <v>64.43533918702134</v>
      </c>
      <c r="M35" s="3">
        <v>6286266</v>
      </c>
      <c r="N35" s="3">
        <f t="shared" si="10"/>
        <v>9272641</v>
      </c>
      <c r="O35" s="44">
        <f t="shared" si="11"/>
        <v>2.1049821271608558</v>
      </c>
      <c r="P35" s="3">
        <f t="shared" si="12"/>
        <v>13625</v>
      </c>
      <c r="Q35" s="6">
        <f t="shared" si="13"/>
        <v>99.54583333333333</v>
      </c>
    </row>
    <row r="36" spans="1:17" s="39" customFormat="1" ht="12.75">
      <c r="A36" s="23" t="s">
        <v>87</v>
      </c>
      <c r="B36" s="23" t="s">
        <v>88</v>
      </c>
      <c r="C36" s="3">
        <v>3000000</v>
      </c>
      <c r="D36" s="42">
        <v>101</v>
      </c>
      <c r="E36" s="43">
        <v>65</v>
      </c>
      <c r="F36" s="6">
        <f t="shared" si="7"/>
        <v>64.35643564356435</v>
      </c>
      <c r="G36" s="42">
        <v>77</v>
      </c>
      <c r="H36" s="43">
        <v>24</v>
      </c>
      <c r="I36" s="6">
        <f t="shared" si="8"/>
        <v>76.23762376237623</v>
      </c>
      <c r="J36" s="8">
        <v>4927950</v>
      </c>
      <c r="K36" s="3">
        <v>2998865</v>
      </c>
      <c r="L36" s="6">
        <f t="shared" si="9"/>
        <v>60.85420915390781</v>
      </c>
      <c r="M36" s="3">
        <v>11962519</v>
      </c>
      <c r="N36" s="3">
        <f t="shared" si="10"/>
        <v>14961384</v>
      </c>
      <c r="O36" s="44">
        <f t="shared" si="11"/>
        <v>3.9890155108682785</v>
      </c>
      <c r="P36" s="3">
        <f t="shared" si="12"/>
        <v>1135</v>
      </c>
      <c r="Q36" s="6">
        <f t="shared" si="13"/>
        <v>99.96216666666666</v>
      </c>
    </row>
    <row r="37" spans="1:17" s="39" customFormat="1" ht="12.75">
      <c r="A37" s="23" t="s">
        <v>89</v>
      </c>
      <c r="B37" s="23" t="s">
        <v>90</v>
      </c>
      <c r="C37" s="3">
        <v>3500000</v>
      </c>
      <c r="D37" s="42">
        <v>24</v>
      </c>
      <c r="E37" s="43">
        <v>14</v>
      </c>
      <c r="F37" s="6">
        <f t="shared" si="7"/>
        <v>58.333333333333336</v>
      </c>
      <c r="G37" s="42">
        <v>14</v>
      </c>
      <c r="H37" s="43">
        <v>10</v>
      </c>
      <c r="I37" s="6">
        <f t="shared" si="8"/>
        <v>58.333333333333336</v>
      </c>
      <c r="J37" s="8">
        <v>3341598</v>
      </c>
      <c r="K37" s="3">
        <v>1870215</v>
      </c>
      <c r="L37" s="6">
        <f t="shared" si="9"/>
        <v>55.967683724972304</v>
      </c>
      <c r="M37" s="3">
        <v>3287708</v>
      </c>
      <c r="N37" s="3">
        <f t="shared" si="10"/>
        <v>5157923</v>
      </c>
      <c r="O37" s="44">
        <f t="shared" si="11"/>
        <v>1.7579305053162337</v>
      </c>
      <c r="P37" s="3">
        <f t="shared" si="12"/>
        <v>1629785</v>
      </c>
      <c r="Q37" s="6">
        <f t="shared" si="13"/>
        <v>53.434714285714286</v>
      </c>
    </row>
    <row r="38" spans="1:17" s="39" customFormat="1" ht="12.75">
      <c r="A38" s="23" t="s">
        <v>91</v>
      </c>
      <c r="B38" s="23" t="s">
        <v>92</v>
      </c>
      <c r="C38" s="3">
        <v>1200000</v>
      </c>
      <c r="D38" s="42">
        <v>16</v>
      </c>
      <c r="E38" s="43">
        <v>11</v>
      </c>
      <c r="F38" s="6">
        <f t="shared" si="7"/>
        <v>68.75</v>
      </c>
      <c r="G38" s="42">
        <v>14</v>
      </c>
      <c r="H38" s="43">
        <v>2</v>
      </c>
      <c r="I38" s="6">
        <f t="shared" si="8"/>
        <v>87.5</v>
      </c>
      <c r="J38" s="8">
        <v>2023061</v>
      </c>
      <c r="K38" s="3">
        <v>1200000</v>
      </c>
      <c r="L38" s="6">
        <f t="shared" si="9"/>
        <v>59.31605621382647</v>
      </c>
      <c r="M38" s="3">
        <v>1996032</v>
      </c>
      <c r="N38" s="3">
        <f t="shared" si="10"/>
        <v>3196032</v>
      </c>
      <c r="O38" s="44">
        <f t="shared" si="11"/>
        <v>1.66336</v>
      </c>
      <c r="P38" s="3">
        <f t="shared" si="12"/>
        <v>0</v>
      </c>
      <c r="Q38" s="6">
        <f t="shared" si="13"/>
        <v>100</v>
      </c>
    </row>
    <row r="39" spans="1:17" s="39" customFormat="1" ht="12.75">
      <c r="A39" s="23" t="s">
        <v>93</v>
      </c>
      <c r="B39" s="23" t="s">
        <v>94</v>
      </c>
      <c r="C39" s="3">
        <v>1500000</v>
      </c>
      <c r="D39" s="42">
        <v>77</v>
      </c>
      <c r="E39" s="43">
        <v>37</v>
      </c>
      <c r="F39" s="6">
        <f t="shared" si="7"/>
        <v>48.05194805194805</v>
      </c>
      <c r="G39" s="42">
        <v>63</v>
      </c>
      <c r="H39" s="43">
        <v>14</v>
      </c>
      <c r="I39" s="6">
        <f t="shared" si="8"/>
        <v>81.81818181818181</v>
      </c>
      <c r="J39" s="8">
        <v>2793331</v>
      </c>
      <c r="K39" s="3">
        <v>1491176</v>
      </c>
      <c r="L39" s="6">
        <f t="shared" si="9"/>
        <v>53.38343361384669</v>
      </c>
      <c r="M39" s="3">
        <v>6386564</v>
      </c>
      <c r="N39" s="3">
        <f t="shared" si="10"/>
        <v>7877740</v>
      </c>
      <c r="O39" s="44">
        <f t="shared" si="11"/>
        <v>4.282904231291276</v>
      </c>
      <c r="P39" s="3">
        <f t="shared" si="12"/>
        <v>8824</v>
      </c>
      <c r="Q39" s="6">
        <f t="shared" si="13"/>
        <v>99.41173333333333</v>
      </c>
    </row>
    <row r="40" spans="1:17" s="39" customFormat="1" ht="12.75">
      <c r="A40" s="23" t="s">
        <v>95</v>
      </c>
      <c r="B40" s="23" t="s">
        <v>96</v>
      </c>
      <c r="C40" s="3">
        <v>10000000</v>
      </c>
      <c r="D40" s="42">
        <v>134</v>
      </c>
      <c r="E40" s="43">
        <v>80</v>
      </c>
      <c r="F40" s="6">
        <f t="shared" si="7"/>
        <v>59.701492537313435</v>
      </c>
      <c r="G40" s="42">
        <v>111</v>
      </c>
      <c r="H40" s="43">
        <v>23</v>
      </c>
      <c r="I40" s="6">
        <f t="shared" si="8"/>
        <v>82.83582089552239</v>
      </c>
      <c r="J40" s="8">
        <v>15841568</v>
      </c>
      <c r="K40" s="3">
        <v>9951017</v>
      </c>
      <c r="L40" s="6">
        <f t="shared" si="9"/>
        <v>62.81585888467606</v>
      </c>
      <c r="M40" s="3">
        <v>24779349</v>
      </c>
      <c r="N40" s="3">
        <f t="shared" si="10"/>
        <v>34730366</v>
      </c>
      <c r="O40" s="44">
        <f t="shared" si="11"/>
        <v>2.490132315119148</v>
      </c>
      <c r="P40" s="3">
        <f t="shared" si="12"/>
        <v>48983</v>
      </c>
      <c r="Q40" s="6">
        <f t="shared" si="13"/>
        <v>99.51017</v>
      </c>
    </row>
    <row r="41" spans="1:17" s="39" customFormat="1" ht="12.75">
      <c r="A41" s="23" t="s">
        <v>97</v>
      </c>
      <c r="B41" s="23" t="s">
        <v>98</v>
      </c>
      <c r="C41" s="3">
        <v>5000000</v>
      </c>
      <c r="D41" s="42">
        <v>42</v>
      </c>
      <c r="E41" s="43">
        <v>32</v>
      </c>
      <c r="F41" s="6">
        <f t="shared" si="7"/>
        <v>76.19047619047619</v>
      </c>
      <c r="G41" s="42">
        <v>32</v>
      </c>
      <c r="H41" s="43">
        <v>10</v>
      </c>
      <c r="I41" s="6">
        <f t="shared" si="8"/>
        <v>76.19047619047619</v>
      </c>
      <c r="J41" s="8">
        <v>4974491</v>
      </c>
      <c r="K41" s="3">
        <v>3886936</v>
      </c>
      <c r="L41" s="6">
        <f t="shared" si="9"/>
        <v>78.13736118931565</v>
      </c>
      <c r="M41" s="3">
        <v>6243180</v>
      </c>
      <c r="N41" s="3">
        <f t="shared" si="10"/>
        <v>10130116</v>
      </c>
      <c r="O41" s="44">
        <f t="shared" si="11"/>
        <v>1.6061957284606694</v>
      </c>
      <c r="P41" s="3">
        <f t="shared" si="12"/>
        <v>1113064</v>
      </c>
      <c r="Q41" s="6">
        <f t="shared" si="13"/>
        <v>77.73872</v>
      </c>
    </row>
    <row r="42" spans="1:17" s="39" customFormat="1" ht="12.75">
      <c r="A42" s="23" t="s">
        <v>99</v>
      </c>
      <c r="B42" s="23" t="s">
        <v>100</v>
      </c>
      <c r="C42" s="3">
        <v>1500000</v>
      </c>
      <c r="D42" s="42">
        <v>15</v>
      </c>
      <c r="E42" s="43">
        <v>11</v>
      </c>
      <c r="F42" s="6">
        <f t="shared" si="7"/>
        <v>73.33333333333333</v>
      </c>
      <c r="G42" s="42">
        <v>11</v>
      </c>
      <c r="H42" s="43">
        <v>4</v>
      </c>
      <c r="I42" s="6">
        <f t="shared" si="8"/>
        <v>73.33333333333333</v>
      </c>
      <c r="J42" s="8">
        <v>1952300</v>
      </c>
      <c r="K42" s="3">
        <v>1409677</v>
      </c>
      <c r="L42" s="6">
        <f t="shared" si="9"/>
        <v>72.20596219843262</v>
      </c>
      <c r="M42" s="3">
        <v>1701554</v>
      </c>
      <c r="N42" s="3">
        <f t="shared" si="10"/>
        <v>3111231</v>
      </c>
      <c r="O42" s="44">
        <f t="shared" si="11"/>
        <v>1.207052395690644</v>
      </c>
      <c r="P42" s="3">
        <f t="shared" si="12"/>
        <v>90323</v>
      </c>
      <c r="Q42" s="6">
        <f t="shared" si="13"/>
        <v>93.97846666666666</v>
      </c>
    </row>
    <row r="43" spans="1:17" s="39" customFormat="1" ht="12.75">
      <c r="A43" s="23" t="s">
        <v>101</v>
      </c>
      <c r="B43" s="23" t="s">
        <v>102</v>
      </c>
      <c r="C43" s="3">
        <v>1500000</v>
      </c>
      <c r="D43" s="42">
        <v>20</v>
      </c>
      <c r="E43" s="43">
        <v>16</v>
      </c>
      <c r="F43" s="6">
        <f t="shared" si="7"/>
        <v>80</v>
      </c>
      <c r="G43" s="42">
        <v>16</v>
      </c>
      <c r="H43" s="43">
        <v>4</v>
      </c>
      <c r="I43" s="6">
        <f t="shared" si="8"/>
        <v>80</v>
      </c>
      <c r="J43" s="8">
        <v>1275673</v>
      </c>
      <c r="K43" s="3">
        <v>1016760</v>
      </c>
      <c r="L43" s="6">
        <f t="shared" si="9"/>
        <v>79.70381124316341</v>
      </c>
      <c r="M43" s="3">
        <v>1067082</v>
      </c>
      <c r="N43" s="3">
        <f t="shared" si="10"/>
        <v>2083842</v>
      </c>
      <c r="O43" s="44">
        <f t="shared" si="11"/>
        <v>1.0494925056060427</v>
      </c>
      <c r="P43" s="3">
        <f t="shared" si="12"/>
        <v>483240</v>
      </c>
      <c r="Q43" s="6">
        <f t="shared" si="13"/>
        <v>67.784</v>
      </c>
    </row>
    <row r="44" spans="1:17" s="39" customFormat="1" ht="12.75">
      <c r="A44" s="23" t="s">
        <v>103</v>
      </c>
      <c r="B44" s="23" t="s">
        <v>104</v>
      </c>
      <c r="C44" s="3">
        <v>1000000</v>
      </c>
      <c r="D44" s="42">
        <v>2</v>
      </c>
      <c r="E44" s="43">
        <v>2</v>
      </c>
      <c r="F44" s="6">
        <f t="shared" si="7"/>
        <v>100</v>
      </c>
      <c r="G44" s="42">
        <v>2</v>
      </c>
      <c r="H44" s="43">
        <v>0</v>
      </c>
      <c r="I44" s="6">
        <f t="shared" si="8"/>
        <v>100</v>
      </c>
      <c r="J44" s="8">
        <v>107161</v>
      </c>
      <c r="K44" s="3">
        <v>107161</v>
      </c>
      <c r="L44" s="6">
        <f t="shared" si="9"/>
        <v>100</v>
      </c>
      <c r="M44" s="3">
        <v>107161</v>
      </c>
      <c r="N44" s="3">
        <f t="shared" si="10"/>
        <v>214322</v>
      </c>
      <c r="O44" s="44">
        <f t="shared" si="11"/>
        <v>1</v>
      </c>
      <c r="P44" s="3">
        <f t="shared" si="12"/>
        <v>892839</v>
      </c>
      <c r="Q44" s="6">
        <f t="shared" si="13"/>
        <v>10.7161</v>
      </c>
    </row>
    <row r="45" spans="1:17" s="39" customFormat="1" ht="12.75">
      <c r="A45" s="23" t="s">
        <v>105</v>
      </c>
      <c r="B45" s="23" t="s">
        <v>106</v>
      </c>
      <c r="C45" s="3">
        <v>1300000</v>
      </c>
      <c r="D45" s="42">
        <v>25</v>
      </c>
      <c r="E45" s="43">
        <v>12</v>
      </c>
      <c r="F45" s="6">
        <f t="shared" si="7"/>
        <v>48</v>
      </c>
      <c r="G45" s="42">
        <v>20</v>
      </c>
      <c r="H45" s="43">
        <v>5</v>
      </c>
      <c r="I45" s="6">
        <f t="shared" si="8"/>
        <v>80</v>
      </c>
      <c r="J45" s="8">
        <v>2438323</v>
      </c>
      <c r="K45" s="3">
        <v>1300000</v>
      </c>
      <c r="L45" s="6">
        <f t="shared" si="9"/>
        <v>53.315331889991604</v>
      </c>
      <c r="M45" s="3">
        <v>1779362</v>
      </c>
      <c r="N45" s="3">
        <f t="shared" si="10"/>
        <v>3079362</v>
      </c>
      <c r="O45" s="44">
        <f t="shared" si="11"/>
        <v>1.36874</v>
      </c>
      <c r="P45" s="3">
        <f t="shared" si="12"/>
        <v>0</v>
      </c>
      <c r="Q45" s="6">
        <f t="shared" si="13"/>
        <v>100</v>
      </c>
    </row>
    <row r="46" spans="1:17" s="39" customFormat="1" ht="12.75">
      <c r="A46" s="23" t="s">
        <v>107</v>
      </c>
      <c r="B46" s="61" t="s">
        <v>108</v>
      </c>
      <c r="C46" s="3">
        <v>1500000</v>
      </c>
      <c r="D46" s="42">
        <v>11</v>
      </c>
      <c r="E46" s="43">
        <v>9</v>
      </c>
      <c r="F46" s="6">
        <f t="shared" si="7"/>
        <v>81.81818181818181</v>
      </c>
      <c r="G46" s="42">
        <v>9</v>
      </c>
      <c r="H46" s="43">
        <v>2</v>
      </c>
      <c r="I46" s="6">
        <f t="shared" si="8"/>
        <v>81.81818181818181</v>
      </c>
      <c r="J46" s="8">
        <v>797009</v>
      </c>
      <c r="K46" s="3">
        <v>684759</v>
      </c>
      <c r="L46" s="6">
        <f t="shared" si="9"/>
        <v>85.91609379567859</v>
      </c>
      <c r="M46" s="3">
        <v>713975</v>
      </c>
      <c r="N46" s="3">
        <f t="shared" si="10"/>
        <v>1398734</v>
      </c>
      <c r="O46" s="44">
        <f t="shared" si="11"/>
        <v>1.0426661058854283</v>
      </c>
      <c r="P46" s="3">
        <f t="shared" si="12"/>
        <v>815241</v>
      </c>
      <c r="Q46" s="6">
        <f t="shared" si="13"/>
        <v>45.6506</v>
      </c>
    </row>
    <row r="47" spans="1:17" s="39" customFormat="1" ht="12.75">
      <c r="A47" s="23" t="s">
        <v>109</v>
      </c>
      <c r="B47" s="23" t="s">
        <v>110</v>
      </c>
      <c r="C47" s="3">
        <v>2310000</v>
      </c>
      <c r="D47" s="42">
        <v>12</v>
      </c>
      <c r="E47" s="43">
        <v>4</v>
      </c>
      <c r="F47" s="6">
        <f t="shared" si="7"/>
        <v>33.333333333333336</v>
      </c>
      <c r="G47" s="42">
        <v>4</v>
      </c>
      <c r="H47" s="43">
        <v>8</v>
      </c>
      <c r="I47" s="6">
        <f t="shared" si="8"/>
        <v>33.333333333333336</v>
      </c>
      <c r="J47" s="8">
        <v>3756859</v>
      </c>
      <c r="K47" s="3">
        <v>1849724</v>
      </c>
      <c r="L47" s="6">
        <f t="shared" si="9"/>
        <v>49.23591755772575</v>
      </c>
      <c r="M47" s="3">
        <v>1151229</v>
      </c>
      <c r="N47" s="3">
        <f t="shared" si="10"/>
        <v>3000953</v>
      </c>
      <c r="O47" s="44">
        <f t="shared" si="11"/>
        <v>0.6223787981342082</v>
      </c>
      <c r="P47" s="3">
        <f t="shared" si="12"/>
        <v>460276</v>
      </c>
      <c r="Q47" s="6">
        <f t="shared" si="13"/>
        <v>80.07463203463203</v>
      </c>
    </row>
    <row r="48" spans="1:17" s="39" customFormat="1" ht="12.75">
      <c r="A48" s="23" t="s">
        <v>111</v>
      </c>
      <c r="B48" s="23" t="s">
        <v>112</v>
      </c>
      <c r="C48" s="3">
        <v>2000000</v>
      </c>
      <c r="D48" s="42">
        <v>22</v>
      </c>
      <c r="E48" s="43">
        <v>11</v>
      </c>
      <c r="F48" s="6">
        <f>E48*100/D48</f>
        <v>50</v>
      </c>
      <c r="G48" s="42">
        <v>19</v>
      </c>
      <c r="H48" s="43">
        <v>3</v>
      </c>
      <c r="I48" s="6">
        <f>G48*100/D48</f>
        <v>86.36363636363636</v>
      </c>
      <c r="J48" s="8">
        <v>3342399</v>
      </c>
      <c r="K48" s="3">
        <v>2000000</v>
      </c>
      <c r="L48" s="6">
        <f>K48*100/J48</f>
        <v>59.83726060233982</v>
      </c>
      <c r="M48" s="3">
        <v>1273519</v>
      </c>
      <c r="N48" s="3">
        <f>K48+M48</f>
        <v>3273519</v>
      </c>
      <c r="O48" s="44">
        <f>M48/K48</f>
        <v>0.6367595</v>
      </c>
      <c r="P48" s="3">
        <f>C48-K48</f>
        <v>0</v>
      </c>
      <c r="Q48" s="6">
        <f>K48*100/C48</f>
        <v>100</v>
      </c>
    </row>
    <row r="49" spans="1:17" s="39" customFormat="1" ht="12.75">
      <c r="A49" s="23" t="s">
        <v>113</v>
      </c>
      <c r="B49" s="61" t="s">
        <v>114</v>
      </c>
      <c r="C49" s="3">
        <v>1000000</v>
      </c>
      <c r="D49" s="42">
        <v>11</v>
      </c>
      <c r="E49" s="43">
        <v>11</v>
      </c>
      <c r="F49" s="6">
        <f>E49*100/D49</f>
        <v>100</v>
      </c>
      <c r="G49" s="42">
        <v>11</v>
      </c>
      <c r="H49" s="43">
        <v>0</v>
      </c>
      <c r="I49" s="6">
        <f>G49*100/D49</f>
        <v>100</v>
      </c>
      <c r="J49" s="8">
        <v>953538</v>
      </c>
      <c r="K49" s="3">
        <v>874338</v>
      </c>
      <c r="L49" s="6">
        <f>K49*100/J49</f>
        <v>91.69409084902752</v>
      </c>
      <c r="M49" s="3">
        <v>849082</v>
      </c>
      <c r="N49" s="3">
        <f>K49+M49</f>
        <v>1723420</v>
      </c>
      <c r="O49" s="44">
        <f>M49/K49</f>
        <v>0.9711141457880134</v>
      </c>
      <c r="P49" s="3">
        <f>C49-K49</f>
        <v>125662</v>
      </c>
      <c r="Q49" s="6">
        <f>K49*100/C49</f>
        <v>87.4338</v>
      </c>
    </row>
    <row r="50" spans="1:17" s="39" customFormat="1" ht="12.75">
      <c r="A50" s="98" t="s">
        <v>73</v>
      </c>
      <c r="B50" s="99"/>
      <c r="C50" s="4">
        <f>SUM(C30:C49)</f>
        <v>52760000</v>
      </c>
      <c r="D50" s="62">
        <f>SUM(D30:D49)</f>
        <v>995</v>
      </c>
      <c r="E50" s="7">
        <f>SUM(E30:E49)</f>
        <v>604</v>
      </c>
      <c r="F50" s="9">
        <f>E50*100/D50</f>
        <v>60.7035175879397</v>
      </c>
      <c r="G50" s="10">
        <f>SUM(G30:G49)</f>
        <v>771</v>
      </c>
      <c r="H50" s="7">
        <f>SUM(H30:H49)</f>
        <v>224</v>
      </c>
      <c r="I50" s="9">
        <f>G50*100/D50</f>
        <v>77.48743718592965</v>
      </c>
      <c r="J50" s="5">
        <f>SUM(J30:J49)</f>
        <v>70674424</v>
      </c>
      <c r="K50" s="4">
        <f>SUM(K30:K49)</f>
        <v>44070684</v>
      </c>
      <c r="L50" s="9">
        <f>K50*100/J50</f>
        <v>62.357330284007695</v>
      </c>
      <c r="M50" s="4">
        <f>SUM(M30:M49)</f>
        <v>82060119</v>
      </c>
      <c r="N50" s="4">
        <f>SUM(N30:N49)</f>
        <v>126130803</v>
      </c>
      <c r="O50" s="45">
        <f>M50/K50</f>
        <v>1.862011467759384</v>
      </c>
      <c r="P50" s="4">
        <f>SUM(P30:P49)</f>
        <v>8689316</v>
      </c>
      <c r="Q50" s="9">
        <f>K50*100/C50</f>
        <v>83.53048521607278</v>
      </c>
    </row>
    <row r="51" spans="1:17" s="39" customFormat="1" ht="9" customHeight="1">
      <c r="A51" s="53"/>
      <c r="B51" s="54"/>
      <c r="C51" s="55"/>
      <c r="D51" s="56"/>
      <c r="E51" s="57"/>
      <c r="F51" s="58"/>
      <c r="G51" s="56"/>
      <c r="H51" s="57"/>
      <c r="I51" s="58"/>
      <c r="J51" s="59"/>
      <c r="K51" s="55"/>
      <c r="L51" s="58"/>
      <c r="M51" s="55"/>
      <c r="N51" s="55"/>
      <c r="O51" s="60"/>
      <c r="P51" s="55"/>
      <c r="Q51" s="58"/>
    </row>
    <row r="52" spans="1:17" s="39" customFormat="1" ht="12.75">
      <c r="A52" s="1" t="s">
        <v>0</v>
      </c>
      <c r="B52" s="18" t="s">
        <v>17</v>
      </c>
      <c r="C52" s="82" t="s">
        <v>9</v>
      </c>
      <c r="D52" s="102" t="s">
        <v>2</v>
      </c>
      <c r="E52" s="103"/>
      <c r="F52" s="103"/>
      <c r="G52" s="104"/>
      <c r="H52" s="104"/>
      <c r="I52" s="105"/>
      <c r="J52" s="82" t="s">
        <v>11</v>
      </c>
      <c r="K52" s="95" t="s">
        <v>12</v>
      </c>
      <c r="L52" s="87" t="s">
        <v>8</v>
      </c>
      <c r="M52" s="82" t="s">
        <v>16</v>
      </c>
      <c r="N52" s="82" t="s">
        <v>15</v>
      </c>
      <c r="O52" s="87" t="s">
        <v>26</v>
      </c>
      <c r="P52" s="11" t="s">
        <v>13</v>
      </c>
      <c r="Q52" s="87" t="s">
        <v>10</v>
      </c>
    </row>
    <row r="53" spans="1:17" s="39" customFormat="1" ht="12.75">
      <c r="A53" s="40"/>
      <c r="B53" s="17" t="s">
        <v>116</v>
      </c>
      <c r="C53" s="85"/>
      <c r="D53" s="90" t="s">
        <v>1</v>
      </c>
      <c r="E53" s="92" t="s">
        <v>3</v>
      </c>
      <c r="F53" s="92" t="s">
        <v>4</v>
      </c>
      <c r="G53" s="90" t="s">
        <v>6</v>
      </c>
      <c r="H53" s="92" t="s">
        <v>5</v>
      </c>
      <c r="I53" s="93" t="s">
        <v>7</v>
      </c>
      <c r="J53" s="85"/>
      <c r="K53" s="96"/>
      <c r="L53" s="88"/>
      <c r="M53" s="83"/>
      <c r="N53" s="85"/>
      <c r="O53" s="88"/>
      <c r="P53" s="12" t="s">
        <v>14</v>
      </c>
      <c r="Q53" s="88"/>
    </row>
    <row r="54" spans="1:17" s="39" customFormat="1" ht="53.25" customHeight="1">
      <c r="A54" s="41"/>
      <c r="B54" s="16" t="s">
        <v>33</v>
      </c>
      <c r="C54" s="86"/>
      <c r="D54" s="91"/>
      <c r="E54" s="91"/>
      <c r="F54" s="91"/>
      <c r="G54" s="91"/>
      <c r="H54" s="91"/>
      <c r="I54" s="94"/>
      <c r="J54" s="86"/>
      <c r="K54" s="97"/>
      <c r="L54" s="89"/>
      <c r="M54" s="84"/>
      <c r="N54" s="86"/>
      <c r="O54" s="89"/>
      <c r="P54" s="13"/>
      <c r="Q54" s="89"/>
    </row>
    <row r="55" spans="1:17" s="78" customFormat="1" ht="12.75" customHeight="1">
      <c r="A55" s="70" t="s">
        <v>117</v>
      </c>
      <c r="B55" s="70" t="s">
        <v>118</v>
      </c>
      <c r="C55" s="71">
        <v>1260000</v>
      </c>
      <c r="D55" s="72">
        <v>21</v>
      </c>
      <c r="E55" s="72">
        <v>19</v>
      </c>
      <c r="F55" s="73">
        <f>E55*100/D55</f>
        <v>90.47619047619048</v>
      </c>
      <c r="G55" s="72">
        <v>19</v>
      </c>
      <c r="H55" s="72">
        <v>2</v>
      </c>
      <c r="I55" s="73">
        <f>G55*100/D55</f>
        <v>90.47619047619048</v>
      </c>
      <c r="J55" s="74">
        <v>693029</v>
      </c>
      <c r="K55" s="75">
        <v>622378</v>
      </c>
      <c r="L55" s="76">
        <f>K55*100/J55</f>
        <v>89.80547711567625</v>
      </c>
      <c r="M55" s="74">
        <v>755644</v>
      </c>
      <c r="N55" s="74">
        <f>K55+M55</f>
        <v>1378022</v>
      </c>
      <c r="O55" s="77">
        <f>M55/K55</f>
        <v>1.2141238925540427</v>
      </c>
      <c r="P55" s="75">
        <f aca="true" t="shared" si="14" ref="P55:P61">C55-K55</f>
        <v>637622</v>
      </c>
      <c r="Q55" s="76">
        <f>K55*100/C55</f>
        <v>49.39507936507937</v>
      </c>
    </row>
    <row r="56" spans="1:17" s="39" customFormat="1" ht="12.75">
      <c r="A56" s="23" t="s">
        <v>119</v>
      </c>
      <c r="B56" s="23" t="s">
        <v>120</v>
      </c>
      <c r="C56" s="3">
        <v>3500000</v>
      </c>
      <c r="D56" s="42">
        <v>29</v>
      </c>
      <c r="E56" s="43">
        <v>18</v>
      </c>
      <c r="F56" s="6">
        <f aca="true" t="shared" si="15" ref="F56:F77">E56*100/D56</f>
        <v>62.06896551724138</v>
      </c>
      <c r="G56" s="42">
        <v>18</v>
      </c>
      <c r="H56" s="43">
        <v>11</v>
      </c>
      <c r="I56" s="6">
        <f aca="true" t="shared" si="16" ref="I56:I77">G56*100/D56</f>
        <v>62.06896551724138</v>
      </c>
      <c r="J56" s="8">
        <v>4148266</v>
      </c>
      <c r="K56" s="3">
        <v>2807075</v>
      </c>
      <c r="L56" s="6">
        <f aca="true" t="shared" si="17" ref="L56:L77">K56*100/J56</f>
        <v>67.66863552144439</v>
      </c>
      <c r="M56" s="3">
        <v>3390365</v>
      </c>
      <c r="N56" s="3">
        <f aca="true" t="shared" si="18" ref="N56:N77">K56+M56</f>
        <v>6197440</v>
      </c>
      <c r="O56" s="44">
        <f aca="true" t="shared" si="19" ref="O56:O77">M56/K56</f>
        <v>1.2077928092409358</v>
      </c>
      <c r="P56" s="63">
        <f t="shared" si="14"/>
        <v>692925</v>
      </c>
      <c r="Q56" s="6">
        <f aca="true" t="shared" si="20" ref="Q56:Q77">K56*100/C56</f>
        <v>80.20214285714286</v>
      </c>
    </row>
    <row r="57" spans="1:17" s="39" customFormat="1" ht="12.75">
      <c r="A57" s="23" t="s">
        <v>121</v>
      </c>
      <c r="B57" s="23" t="s">
        <v>122</v>
      </c>
      <c r="C57" s="3">
        <v>1000000</v>
      </c>
      <c r="D57" s="42">
        <v>6</v>
      </c>
      <c r="E57" s="43">
        <v>6</v>
      </c>
      <c r="F57" s="6">
        <f t="shared" si="15"/>
        <v>100</v>
      </c>
      <c r="G57" s="42">
        <v>6</v>
      </c>
      <c r="H57" s="43">
        <v>0</v>
      </c>
      <c r="I57" s="6">
        <f t="shared" si="16"/>
        <v>100</v>
      </c>
      <c r="J57" s="8">
        <v>555644</v>
      </c>
      <c r="K57" s="3">
        <v>555644</v>
      </c>
      <c r="L57" s="6">
        <f t="shared" si="17"/>
        <v>100</v>
      </c>
      <c r="M57" s="3">
        <v>1513806</v>
      </c>
      <c r="N57" s="3">
        <f t="shared" si="18"/>
        <v>2069450</v>
      </c>
      <c r="O57" s="44">
        <f t="shared" si="19"/>
        <v>2.72441707280201</v>
      </c>
      <c r="P57" s="63">
        <f t="shared" si="14"/>
        <v>444356</v>
      </c>
      <c r="Q57" s="6">
        <f t="shared" si="20"/>
        <v>55.5644</v>
      </c>
    </row>
    <row r="58" spans="1:17" s="39" customFormat="1" ht="12.75">
      <c r="A58" s="23" t="s">
        <v>123</v>
      </c>
      <c r="B58" s="23" t="s">
        <v>124</v>
      </c>
      <c r="C58" s="3">
        <v>1600000</v>
      </c>
      <c r="D58" s="42">
        <v>35</v>
      </c>
      <c r="E58" s="43">
        <v>20</v>
      </c>
      <c r="F58" s="6">
        <f t="shared" si="15"/>
        <v>57.142857142857146</v>
      </c>
      <c r="G58" s="42">
        <v>32</v>
      </c>
      <c r="H58" s="43">
        <v>3</v>
      </c>
      <c r="I58" s="6">
        <f t="shared" si="16"/>
        <v>91.42857142857143</v>
      </c>
      <c r="J58" s="8">
        <v>3041159</v>
      </c>
      <c r="K58" s="3">
        <v>1599999</v>
      </c>
      <c r="L58" s="6">
        <f t="shared" si="17"/>
        <v>52.61148792286099</v>
      </c>
      <c r="M58" s="3">
        <v>7065360</v>
      </c>
      <c r="N58" s="3">
        <f t="shared" si="18"/>
        <v>8665359</v>
      </c>
      <c r="O58" s="44">
        <f t="shared" si="19"/>
        <v>4.415852759907975</v>
      </c>
      <c r="P58" s="63">
        <f t="shared" si="14"/>
        <v>1</v>
      </c>
      <c r="Q58" s="6">
        <f t="shared" si="20"/>
        <v>99.9999375</v>
      </c>
    </row>
    <row r="59" spans="1:17" s="39" customFormat="1" ht="12.75">
      <c r="A59" s="23" t="s">
        <v>125</v>
      </c>
      <c r="B59" s="23" t="s">
        <v>126</v>
      </c>
      <c r="C59" s="3">
        <v>2000000</v>
      </c>
      <c r="D59" s="42">
        <v>60</v>
      </c>
      <c r="E59" s="43">
        <v>40</v>
      </c>
      <c r="F59" s="6">
        <f t="shared" si="15"/>
        <v>66.66666666666667</v>
      </c>
      <c r="G59" s="42">
        <v>42</v>
      </c>
      <c r="H59" s="43">
        <v>18</v>
      </c>
      <c r="I59" s="6">
        <f t="shared" si="16"/>
        <v>70</v>
      </c>
      <c r="J59" s="8">
        <v>2502280</v>
      </c>
      <c r="K59" s="3">
        <v>1721310</v>
      </c>
      <c r="L59" s="6">
        <f t="shared" si="17"/>
        <v>68.78966382659014</v>
      </c>
      <c r="M59" s="3">
        <v>893897</v>
      </c>
      <c r="N59" s="3">
        <f t="shared" si="18"/>
        <v>2615207</v>
      </c>
      <c r="O59" s="44">
        <f t="shared" si="19"/>
        <v>0.5193120356007924</v>
      </c>
      <c r="P59" s="63">
        <f t="shared" si="14"/>
        <v>278690</v>
      </c>
      <c r="Q59" s="6">
        <f t="shared" si="20"/>
        <v>86.0655</v>
      </c>
    </row>
    <row r="60" spans="1:17" s="39" customFormat="1" ht="12.75">
      <c r="A60" s="23" t="s">
        <v>127</v>
      </c>
      <c r="B60" s="23" t="s">
        <v>128</v>
      </c>
      <c r="C60" s="3">
        <v>4000000</v>
      </c>
      <c r="D60" s="42">
        <v>63</v>
      </c>
      <c r="E60" s="43">
        <v>30</v>
      </c>
      <c r="F60" s="6">
        <f t="shared" si="15"/>
        <v>47.61904761904762</v>
      </c>
      <c r="G60" s="42">
        <v>54</v>
      </c>
      <c r="H60" s="43">
        <v>9</v>
      </c>
      <c r="I60" s="6">
        <f t="shared" si="16"/>
        <v>85.71428571428571</v>
      </c>
      <c r="J60" s="8">
        <v>9679178</v>
      </c>
      <c r="K60" s="3">
        <v>4000000</v>
      </c>
      <c r="L60" s="6">
        <f t="shared" si="17"/>
        <v>41.32582332921246</v>
      </c>
      <c r="M60" s="3">
        <v>2928814</v>
      </c>
      <c r="N60" s="3">
        <f t="shared" si="18"/>
        <v>6928814</v>
      </c>
      <c r="O60" s="44">
        <f t="shared" si="19"/>
        <v>0.7322035</v>
      </c>
      <c r="P60" s="63">
        <f t="shared" si="14"/>
        <v>0</v>
      </c>
      <c r="Q60" s="6">
        <f t="shared" si="20"/>
        <v>100</v>
      </c>
    </row>
    <row r="61" spans="1:17" s="39" customFormat="1" ht="12.75">
      <c r="A61" s="23" t="s">
        <v>129</v>
      </c>
      <c r="B61" s="23" t="s">
        <v>130</v>
      </c>
      <c r="C61" s="3">
        <v>2300000</v>
      </c>
      <c r="D61" s="42">
        <v>111</v>
      </c>
      <c r="E61" s="43">
        <v>60</v>
      </c>
      <c r="F61" s="6">
        <f t="shared" si="15"/>
        <v>54.054054054054056</v>
      </c>
      <c r="G61" s="42">
        <v>97</v>
      </c>
      <c r="H61" s="43">
        <v>14</v>
      </c>
      <c r="I61" s="6">
        <f t="shared" si="16"/>
        <v>87.38738738738739</v>
      </c>
      <c r="J61" s="8">
        <v>3935060</v>
      </c>
      <c r="K61" s="3">
        <v>2272780</v>
      </c>
      <c r="L61" s="6">
        <f t="shared" si="17"/>
        <v>57.75718794630831</v>
      </c>
      <c r="M61" s="3">
        <v>2758558</v>
      </c>
      <c r="N61" s="3">
        <f t="shared" si="18"/>
        <v>5031338</v>
      </c>
      <c r="O61" s="44">
        <f t="shared" si="19"/>
        <v>1.213737361293218</v>
      </c>
      <c r="P61" s="63">
        <f t="shared" si="14"/>
        <v>27220</v>
      </c>
      <c r="Q61" s="6">
        <f t="shared" si="20"/>
        <v>98.81652173913044</v>
      </c>
    </row>
    <row r="62" spans="1:17" s="39" customFormat="1" ht="12.75">
      <c r="A62" s="23" t="s">
        <v>131</v>
      </c>
      <c r="B62" s="23" t="s">
        <v>132</v>
      </c>
      <c r="C62" s="3">
        <v>3000000</v>
      </c>
      <c r="D62" s="42">
        <v>22</v>
      </c>
      <c r="E62" s="43">
        <v>19</v>
      </c>
      <c r="F62" s="6">
        <f t="shared" si="15"/>
        <v>86.36363636363636</v>
      </c>
      <c r="G62" s="42">
        <v>19</v>
      </c>
      <c r="H62" s="43">
        <v>3</v>
      </c>
      <c r="I62" s="6">
        <f t="shared" si="16"/>
        <v>86.36363636363636</v>
      </c>
      <c r="J62" s="8">
        <v>3704136</v>
      </c>
      <c r="K62" s="3">
        <v>2588297</v>
      </c>
      <c r="L62" s="6">
        <f t="shared" si="17"/>
        <v>69.87586308926022</v>
      </c>
      <c r="M62" s="3">
        <v>2281020</v>
      </c>
      <c r="N62" s="3">
        <f t="shared" si="18"/>
        <v>4869317</v>
      </c>
      <c r="O62" s="44">
        <f t="shared" si="19"/>
        <v>0.8812821712500536</v>
      </c>
      <c r="P62" s="63">
        <v>411703</v>
      </c>
      <c r="Q62" s="6">
        <f t="shared" si="20"/>
        <v>86.27656666666667</v>
      </c>
    </row>
    <row r="63" spans="1:17" s="39" customFormat="1" ht="12.75">
      <c r="A63" s="23" t="s">
        <v>133</v>
      </c>
      <c r="B63" s="23" t="s">
        <v>134</v>
      </c>
      <c r="C63" s="3">
        <v>3500000</v>
      </c>
      <c r="D63" s="42">
        <v>71</v>
      </c>
      <c r="E63" s="43">
        <v>31</v>
      </c>
      <c r="F63" s="6">
        <f t="shared" si="15"/>
        <v>43.66197183098591</v>
      </c>
      <c r="G63" s="42">
        <v>61</v>
      </c>
      <c r="H63" s="43">
        <v>10</v>
      </c>
      <c r="I63" s="6">
        <f t="shared" si="16"/>
        <v>85.91549295774648</v>
      </c>
      <c r="J63" s="8">
        <v>7319991</v>
      </c>
      <c r="K63" s="3">
        <v>3500000</v>
      </c>
      <c r="L63" s="6">
        <f t="shared" si="17"/>
        <v>47.81426643830573</v>
      </c>
      <c r="M63" s="3">
        <v>6246432</v>
      </c>
      <c r="N63" s="3">
        <f t="shared" si="18"/>
        <v>9746432</v>
      </c>
      <c r="O63" s="44">
        <f t="shared" si="19"/>
        <v>1.7846948571428571</v>
      </c>
      <c r="P63" s="63">
        <f aca="true" t="shared" si="21" ref="P63:P73">C63-K63</f>
        <v>0</v>
      </c>
      <c r="Q63" s="6">
        <f t="shared" si="20"/>
        <v>100</v>
      </c>
    </row>
    <row r="64" spans="1:17" s="39" customFormat="1" ht="12.75">
      <c r="A64" s="23" t="s">
        <v>135</v>
      </c>
      <c r="B64" s="23" t="s">
        <v>136</v>
      </c>
      <c r="C64" s="3">
        <v>1200000</v>
      </c>
      <c r="D64" s="42">
        <v>158</v>
      </c>
      <c r="E64" s="43">
        <v>68</v>
      </c>
      <c r="F64" s="6">
        <f t="shared" si="15"/>
        <v>43.037974683544306</v>
      </c>
      <c r="G64" s="42">
        <v>124</v>
      </c>
      <c r="H64" s="43">
        <v>34</v>
      </c>
      <c r="I64" s="6">
        <f t="shared" si="16"/>
        <v>78.48101265822785</v>
      </c>
      <c r="J64" s="8">
        <v>3352183</v>
      </c>
      <c r="K64" s="3">
        <v>1183710</v>
      </c>
      <c r="L64" s="6">
        <f t="shared" si="17"/>
        <v>35.31161634075467</v>
      </c>
      <c r="M64" s="3">
        <v>2639271</v>
      </c>
      <c r="N64" s="3">
        <f t="shared" si="18"/>
        <v>3822981</v>
      </c>
      <c r="O64" s="44">
        <f t="shared" si="19"/>
        <v>2.2296601363509643</v>
      </c>
      <c r="P64" s="63">
        <f t="shared" si="21"/>
        <v>16290</v>
      </c>
      <c r="Q64" s="6">
        <f t="shared" si="20"/>
        <v>98.6425</v>
      </c>
    </row>
    <row r="65" spans="1:17" s="39" customFormat="1" ht="12.75">
      <c r="A65" s="23" t="s">
        <v>137</v>
      </c>
      <c r="B65" s="23" t="s">
        <v>138</v>
      </c>
      <c r="C65" s="3">
        <v>1800000</v>
      </c>
      <c r="D65" s="42">
        <v>69</v>
      </c>
      <c r="E65" s="43">
        <v>36</v>
      </c>
      <c r="F65" s="6">
        <f t="shared" si="15"/>
        <v>52.17391304347826</v>
      </c>
      <c r="G65" s="42">
        <v>61</v>
      </c>
      <c r="H65" s="43">
        <v>8</v>
      </c>
      <c r="I65" s="6">
        <f t="shared" si="16"/>
        <v>88.40579710144928</v>
      </c>
      <c r="J65" s="8">
        <v>3146552</v>
      </c>
      <c r="K65" s="3">
        <v>1796226</v>
      </c>
      <c r="L65" s="6">
        <f t="shared" si="17"/>
        <v>57.08553362537788</v>
      </c>
      <c r="M65" s="3">
        <v>5301459</v>
      </c>
      <c r="N65" s="3">
        <f t="shared" si="18"/>
        <v>7097685</v>
      </c>
      <c r="O65" s="44">
        <f t="shared" si="19"/>
        <v>2.9514431925604017</v>
      </c>
      <c r="P65" s="63">
        <f t="shared" si="21"/>
        <v>3774</v>
      </c>
      <c r="Q65" s="6">
        <f t="shared" si="20"/>
        <v>99.79033333333334</v>
      </c>
    </row>
    <row r="66" spans="1:17" s="39" customFormat="1" ht="12.75">
      <c r="A66" s="23" t="s">
        <v>139</v>
      </c>
      <c r="B66" s="23" t="s">
        <v>140</v>
      </c>
      <c r="C66" s="3">
        <v>3000000</v>
      </c>
      <c r="D66" s="42">
        <v>112</v>
      </c>
      <c r="E66" s="43">
        <v>60</v>
      </c>
      <c r="F66" s="6">
        <f t="shared" si="15"/>
        <v>53.57142857142857</v>
      </c>
      <c r="G66" s="42">
        <v>82</v>
      </c>
      <c r="H66" s="43">
        <v>30</v>
      </c>
      <c r="I66" s="6">
        <f t="shared" si="16"/>
        <v>73.21428571428571</v>
      </c>
      <c r="J66" s="8">
        <v>6041460</v>
      </c>
      <c r="K66" s="3">
        <v>2985172</v>
      </c>
      <c r="L66" s="6">
        <f t="shared" si="17"/>
        <v>49.411433660075545</v>
      </c>
      <c r="M66" s="3">
        <v>10832761</v>
      </c>
      <c r="N66" s="3">
        <f t="shared" si="18"/>
        <v>13817933</v>
      </c>
      <c r="O66" s="44">
        <f t="shared" si="19"/>
        <v>3.6288565616989574</v>
      </c>
      <c r="P66" s="63">
        <f t="shared" si="21"/>
        <v>14828</v>
      </c>
      <c r="Q66" s="6">
        <f t="shared" si="20"/>
        <v>99.50573333333334</v>
      </c>
    </row>
    <row r="67" spans="1:17" s="39" customFormat="1" ht="12.75">
      <c r="A67" s="23" t="s">
        <v>141</v>
      </c>
      <c r="B67" s="23" t="s">
        <v>142</v>
      </c>
      <c r="C67" s="3">
        <v>1800000</v>
      </c>
      <c r="D67" s="42">
        <v>82</v>
      </c>
      <c r="E67" s="43">
        <v>48</v>
      </c>
      <c r="F67" s="6">
        <f t="shared" si="15"/>
        <v>58.53658536585366</v>
      </c>
      <c r="G67" s="42">
        <v>71</v>
      </c>
      <c r="H67" s="43">
        <v>11</v>
      </c>
      <c r="I67" s="6">
        <f t="shared" si="16"/>
        <v>86.58536585365853</v>
      </c>
      <c r="J67" s="8">
        <v>3212827</v>
      </c>
      <c r="K67" s="3">
        <v>1799489</v>
      </c>
      <c r="L67" s="6">
        <f t="shared" si="17"/>
        <v>56.009520587320765</v>
      </c>
      <c r="M67" s="3">
        <v>6670338</v>
      </c>
      <c r="N67" s="3">
        <f t="shared" si="18"/>
        <v>8469827</v>
      </c>
      <c r="O67" s="44">
        <f t="shared" si="19"/>
        <v>3.7067956514321567</v>
      </c>
      <c r="P67" s="63">
        <f t="shared" si="21"/>
        <v>511</v>
      </c>
      <c r="Q67" s="6">
        <f t="shared" si="20"/>
        <v>99.97161111111112</v>
      </c>
    </row>
    <row r="68" spans="1:17" s="39" customFormat="1" ht="12.75">
      <c r="A68" s="23" t="s">
        <v>143</v>
      </c>
      <c r="B68" s="23" t="s">
        <v>144</v>
      </c>
      <c r="C68" s="3">
        <v>10000000</v>
      </c>
      <c r="D68" s="42">
        <v>132</v>
      </c>
      <c r="E68" s="43">
        <v>92</v>
      </c>
      <c r="F68" s="6">
        <f t="shared" si="15"/>
        <v>69.6969696969697</v>
      </c>
      <c r="G68" s="42">
        <v>117</v>
      </c>
      <c r="H68" s="43">
        <v>15</v>
      </c>
      <c r="I68" s="6">
        <f t="shared" si="16"/>
        <v>88.63636363636364</v>
      </c>
      <c r="J68" s="8">
        <v>15232825</v>
      </c>
      <c r="K68" s="3">
        <v>10000000</v>
      </c>
      <c r="L68" s="6">
        <f t="shared" si="17"/>
        <v>65.64770487417796</v>
      </c>
      <c r="M68" s="3">
        <v>21555596</v>
      </c>
      <c r="N68" s="3">
        <f t="shared" si="18"/>
        <v>31555596</v>
      </c>
      <c r="O68" s="44">
        <f t="shared" si="19"/>
        <v>2.1555596</v>
      </c>
      <c r="P68" s="63">
        <f t="shared" si="21"/>
        <v>0</v>
      </c>
      <c r="Q68" s="6">
        <f t="shared" si="20"/>
        <v>100</v>
      </c>
    </row>
    <row r="69" spans="1:17" s="39" customFormat="1" ht="12.75">
      <c r="A69" s="23" t="s">
        <v>145</v>
      </c>
      <c r="B69" s="23" t="s">
        <v>146</v>
      </c>
      <c r="C69" s="3">
        <v>2000000</v>
      </c>
      <c r="D69" s="42">
        <v>9</v>
      </c>
      <c r="E69" s="43">
        <v>8</v>
      </c>
      <c r="F69" s="6">
        <f t="shared" si="15"/>
        <v>88.88888888888889</v>
      </c>
      <c r="G69" s="42">
        <v>8</v>
      </c>
      <c r="H69" s="43">
        <v>1</v>
      </c>
      <c r="I69" s="6">
        <f t="shared" si="16"/>
        <v>88.88888888888889</v>
      </c>
      <c r="J69" s="8">
        <v>1241910</v>
      </c>
      <c r="K69" s="3">
        <v>1052850</v>
      </c>
      <c r="L69" s="6">
        <f t="shared" si="17"/>
        <v>84.77667463825881</v>
      </c>
      <c r="M69" s="3">
        <v>408437</v>
      </c>
      <c r="N69" s="3">
        <f t="shared" si="18"/>
        <v>1461287</v>
      </c>
      <c r="O69" s="44">
        <f t="shared" si="19"/>
        <v>0.38793465355938644</v>
      </c>
      <c r="P69" s="63">
        <f t="shared" si="21"/>
        <v>947150</v>
      </c>
      <c r="Q69" s="6">
        <f t="shared" si="20"/>
        <v>52.6425</v>
      </c>
    </row>
    <row r="70" spans="1:17" s="39" customFormat="1" ht="12.75">
      <c r="A70" s="23" t="s">
        <v>147</v>
      </c>
      <c r="B70" s="23" t="s">
        <v>148</v>
      </c>
      <c r="C70" s="3">
        <v>1500000</v>
      </c>
      <c r="D70" s="42">
        <v>17</v>
      </c>
      <c r="E70" s="43">
        <v>12</v>
      </c>
      <c r="F70" s="6">
        <f t="shared" si="15"/>
        <v>70.58823529411765</v>
      </c>
      <c r="G70" s="42">
        <v>12</v>
      </c>
      <c r="H70" s="43">
        <v>5</v>
      </c>
      <c r="I70" s="6">
        <f t="shared" si="16"/>
        <v>70.58823529411765</v>
      </c>
      <c r="J70" s="8">
        <v>1635354</v>
      </c>
      <c r="K70" s="3">
        <v>1046656</v>
      </c>
      <c r="L70" s="6">
        <f t="shared" si="17"/>
        <v>64.00180022184799</v>
      </c>
      <c r="M70" s="3">
        <v>1055571</v>
      </c>
      <c r="N70" s="3">
        <f t="shared" si="18"/>
        <v>2102227</v>
      </c>
      <c r="O70" s="44">
        <f t="shared" si="19"/>
        <v>1.0085176027271616</v>
      </c>
      <c r="P70" s="63">
        <f t="shared" si="21"/>
        <v>453344</v>
      </c>
      <c r="Q70" s="6">
        <f t="shared" si="20"/>
        <v>69.77706666666667</v>
      </c>
    </row>
    <row r="71" spans="1:17" s="39" customFormat="1" ht="12.75">
      <c r="A71" s="23" t="s">
        <v>149</v>
      </c>
      <c r="B71" s="23" t="s">
        <v>150</v>
      </c>
      <c r="C71" s="3">
        <v>1000000</v>
      </c>
      <c r="D71" s="42">
        <v>36</v>
      </c>
      <c r="E71" s="43">
        <v>18</v>
      </c>
      <c r="F71" s="6">
        <f t="shared" si="15"/>
        <v>50</v>
      </c>
      <c r="G71" s="42">
        <v>34</v>
      </c>
      <c r="H71" s="43">
        <v>2</v>
      </c>
      <c r="I71" s="6">
        <f t="shared" si="16"/>
        <v>94.44444444444444</v>
      </c>
      <c r="J71" s="8">
        <v>2246730</v>
      </c>
      <c r="K71" s="3">
        <v>999815</v>
      </c>
      <c r="L71" s="6">
        <f t="shared" si="17"/>
        <v>44.50089685899062</v>
      </c>
      <c r="M71" s="51">
        <v>1951064</v>
      </c>
      <c r="N71" s="3">
        <f t="shared" si="18"/>
        <v>2950879</v>
      </c>
      <c r="O71" s="44">
        <f t="shared" si="19"/>
        <v>1.951425013627521</v>
      </c>
      <c r="P71" s="63">
        <f t="shared" si="21"/>
        <v>185</v>
      </c>
      <c r="Q71" s="6">
        <f t="shared" si="20"/>
        <v>99.9815</v>
      </c>
    </row>
    <row r="72" spans="1:17" s="39" customFormat="1" ht="12.75">
      <c r="A72" s="23" t="s">
        <v>151</v>
      </c>
      <c r="B72" s="61" t="s">
        <v>152</v>
      </c>
      <c r="C72" s="3">
        <v>1300000</v>
      </c>
      <c r="D72" s="42">
        <v>10</v>
      </c>
      <c r="E72" s="43">
        <v>10</v>
      </c>
      <c r="F72" s="6">
        <f t="shared" si="15"/>
        <v>100</v>
      </c>
      <c r="G72" s="42">
        <v>10</v>
      </c>
      <c r="H72" s="43">
        <v>0</v>
      </c>
      <c r="I72" s="6">
        <f t="shared" si="16"/>
        <v>100</v>
      </c>
      <c r="J72" s="8">
        <v>1196105</v>
      </c>
      <c r="K72" s="3">
        <v>1196105</v>
      </c>
      <c r="L72" s="6">
        <f t="shared" si="17"/>
        <v>100</v>
      </c>
      <c r="M72" s="3">
        <v>1077242</v>
      </c>
      <c r="N72" s="3">
        <f t="shared" si="18"/>
        <v>2273347</v>
      </c>
      <c r="O72" s="44">
        <f t="shared" si="19"/>
        <v>0.9006249451344155</v>
      </c>
      <c r="P72" s="63">
        <f t="shared" si="21"/>
        <v>103895</v>
      </c>
      <c r="Q72" s="6">
        <f t="shared" si="20"/>
        <v>92.00807692307693</v>
      </c>
    </row>
    <row r="73" spans="1:17" s="39" customFormat="1" ht="12.75">
      <c r="A73" s="23" t="s">
        <v>153</v>
      </c>
      <c r="B73" s="23" t="s">
        <v>154</v>
      </c>
      <c r="C73" s="3">
        <v>1500000</v>
      </c>
      <c r="D73" s="42">
        <v>21</v>
      </c>
      <c r="E73" s="43">
        <v>18</v>
      </c>
      <c r="F73" s="6">
        <f t="shared" si="15"/>
        <v>85.71428571428571</v>
      </c>
      <c r="G73" s="42">
        <v>18</v>
      </c>
      <c r="H73" s="43">
        <v>3</v>
      </c>
      <c r="I73" s="6">
        <f t="shared" si="16"/>
        <v>85.71428571428571</v>
      </c>
      <c r="J73" s="8">
        <v>1524315</v>
      </c>
      <c r="K73" s="3">
        <v>1446017</v>
      </c>
      <c r="L73" s="6">
        <f t="shared" si="17"/>
        <v>94.86339765730837</v>
      </c>
      <c r="M73" s="3">
        <v>2114282</v>
      </c>
      <c r="N73" s="3">
        <f t="shared" si="18"/>
        <v>3560299</v>
      </c>
      <c r="O73" s="44">
        <f t="shared" si="19"/>
        <v>1.4621418697013935</v>
      </c>
      <c r="P73" s="63">
        <f t="shared" si="21"/>
        <v>53983</v>
      </c>
      <c r="Q73" s="6">
        <f t="shared" si="20"/>
        <v>96.40113333333333</v>
      </c>
    </row>
    <row r="74" spans="1:17" s="39" customFormat="1" ht="12.75">
      <c r="A74" s="23" t="s">
        <v>155</v>
      </c>
      <c r="B74" s="23" t="s">
        <v>156</v>
      </c>
      <c r="C74" s="3">
        <v>4000000</v>
      </c>
      <c r="D74" s="42">
        <v>41</v>
      </c>
      <c r="E74" s="43">
        <v>28</v>
      </c>
      <c r="F74" s="6">
        <f t="shared" si="15"/>
        <v>68.29268292682927</v>
      </c>
      <c r="G74" s="42">
        <v>35</v>
      </c>
      <c r="H74" s="43">
        <v>6</v>
      </c>
      <c r="I74" s="6">
        <f t="shared" si="16"/>
        <v>85.36585365853658</v>
      </c>
      <c r="J74" s="8">
        <v>6041126</v>
      </c>
      <c r="K74" s="8">
        <v>3973920</v>
      </c>
      <c r="L74" s="6">
        <f t="shared" si="17"/>
        <v>65.78111431544384</v>
      </c>
      <c r="M74" s="3">
        <v>6964632</v>
      </c>
      <c r="N74" s="3">
        <f t="shared" si="18"/>
        <v>10938552</v>
      </c>
      <c r="O74" s="44">
        <f t="shared" si="19"/>
        <v>1.7525848532431454</v>
      </c>
      <c r="P74" s="63">
        <f>C74-K74</f>
        <v>26080</v>
      </c>
      <c r="Q74" s="6">
        <f t="shared" si="20"/>
        <v>99.348</v>
      </c>
    </row>
    <row r="75" spans="1:17" s="39" customFormat="1" ht="12.75">
      <c r="A75" s="23" t="s">
        <v>157</v>
      </c>
      <c r="B75" s="23" t="s">
        <v>158</v>
      </c>
      <c r="C75" s="3">
        <v>2000000</v>
      </c>
      <c r="D75" s="42">
        <v>15</v>
      </c>
      <c r="E75" s="43">
        <v>11</v>
      </c>
      <c r="F75" s="6">
        <f t="shared" si="15"/>
        <v>73.33333333333333</v>
      </c>
      <c r="G75" s="42">
        <v>11</v>
      </c>
      <c r="H75" s="43">
        <v>4</v>
      </c>
      <c r="I75" s="6">
        <f t="shared" si="16"/>
        <v>73.33333333333333</v>
      </c>
      <c r="J75" s="8">
        <v>2619446</v>
      </c>
      <c r="K75" s="3">
        <v>2000000</v>
      </c>
      <c r="L75" s="6">
        <f t="shared" si="17"/>
        <v>76.35202252690073</v>
      </c>
      <c r="M75" s="3">
        <v>1183545</v>
      </c>
      <c r="N75" s="3">
        <f t="shared" si="18"/>
        <v>3183545</v>
      </c>
      <c r="O75" s="44">
        <f t="shared" si="19"/>
        <v>0.5917725</v>
      </c>
      <c r="P75" s="3">
        <f>C75-K75</f>
        <v>0</v>
      </c>
      <c r="Q75" s="6">
        <f t="shared" si="20"/>
        <v>100</v>
      </c>
    </row>
    <row r="76" spans="1:17" s="39" customFormat="1" ht="12.75">
      <c r="A76" s="23" t="s">
        <v>159</v>
      </c>
      <c r="B76" s="23" t="s">
        <v>160</v>
      </c>
      <c r="C76" s="3">
        <v>500000</v>
      </c>
      <c r="D76" s="42">
        <v>18</v>
      </c>
      <c r="E76" s="43">
        <v>15</v>
      </c>
      <c r="F76" s="6">
        <f t="shared" si="15"/>
        <v>83.33333333333333</v>
      </c>
      <c r="G76" s="42">
        <v>17</v>
      </c>
      <c r="H76" s="43">
        <v>1</v>
      </c>
      <c r="I76" s="6">
        <f t="shared" si="16"/>
        <v>94.44444444444444</v>
      </c>
      <c r="J76" s="8">
        <v>619450</v>
      </c>
      <c r="K76" s="3">
        <v>500000</v>
      </c>
      <c r="L76" s="6">
        <f t="shared" si="17"/>
        <v>80.71676487206393</v>
      </c>
      <c r="M76" s="3">
        <v>657950</v>
      </c>
      <c r="N76" s="3">
        <f t="shared" si="18"/>
        <v>1157950</v>
      </c>
      <c r="O76" s="44">
        <f t="shared" si="19"/>
        <v>1.3159</v>
      </c>
      <c r="P76" s="3">
        <f>C76-K76</f>
        <v>0</v>
      </c>
      <c r="Q76" s="6">
        <f t="shared" si="20"/>
        <v>100</v>
      </c>
    </row>
    <row r="77" spans="1:17" s="39" customFormat="1" ht="12.75">
      <c r="A77" s="23" t="s">
        <v>161</v>
      </c>
      <c r="B77" s="61" t="s">
        <v>162</v>
      </c>
      <c r="C77" s="3">
        <v>1000000</v>
      </c>
      <c r="D77" s="42">
        <v>18</v>
      </c>
      <c r="E77" s="43">
        <v>16</v>
      </c>
      <c r="F77" s="6">
        <f t="shared" si="15"/>
        <v>88.88888888888889</v>
      </c>
      <c r="G77" s="42">
        <v>16</v>
      </c>
      <c r="H77" s="43">
        <v>2</v>
      </c>
      <c r="I77" s="6">
        <f t="shared" si="16"/>
        <v>88.88888888888889</v>
      </c>
      <c r="J77" s="8">
        <v>1562617</v>
      </c>
      <c r="K77" s="3">
        <v>1000000</v>
      </c>
      <c r="L77" s="6">
        <f t="shared" si="17"/>
        <v>63.99520803882206</v>
      </c>
      <c r="M77" s="3">
        <v>1683496</v>
      </c>
      <c r="N77" s="3">
        <f t="shared" si="18"/>
        <v>2683496</v>
      </c>
      <c r="O77" s="44">
        <f t="shared" si="19"/>
        <v>1.683496</v>
      </c>
      <c r="P77" s="3">
        <f>C77-K77</f>
        <v>0</v>
      </c>
      <c r="Q77" s="6">
        <f t="shared" si="20"/>
        <v>100</v>
      </c>
    </row>
    <row r="78" spans="1:17" s="39" customFormat="1" ht="12.75">
      <c r="A78" s="98" t="s">
        <v>115</v>
      </c>
      <c r="B78" s="99"/>
      <c r="C78" s="64">
        <f>SUM(C55:C77)</f>
        <v>54760000</v>
      </c>
      <c r="D78" s="65">
        <f>SUM(D55:D77)</f>
        <v>1156</v>
      </c>
      <c r="E78" s="66">
        <f>SUM(E55:E77)</f>
        <v>683</v>
      </c>
      <c r="F78" s="67">
        <f>E78*100/D78</f>
        <v>59.083044982698965</v>
      </c>
      <c r="G78" s="65">
        <f>SUM(G55:G77)</f>
        <v>964</v>
      </c>
      <c r="H78" s="66">
        <f>SUM(H55:H77)</f>
        <v>192</v>
      </c>
      <c r="I78" s="67">
        <f>G78/D78*100</f>
        <v>83.39100346020761</v>
      </c>
      <c r="J78" s="68">
        <f>SUM(J55:J77)</f>
        <v>85251643</v>
      </c>
      <c r="K78" s="64">
        <f>SUM(K55:K77)</f>
        <v>50647443</v>
      </c>
      <c r="L78" s="67">
        <f>K78/J78*100</f>
        <v>59.40934534247041</v>
      </c>
      <c r="M78" s="64">
        <f>SUM(M55:M77)</f>
        <v>91929540</v>
      </c>
      <c r="N78" s="64">
        <f>SUM(N55:N77)</f>
        <v>142576983</v>
      </c>
      <c r="O78" s="69">
        <f>M78/K78</f>
        <v>1.815087486252761</v>
      </c>
      <c r="P78" s="64">
        <f>SUM(P55:P77)</f>
        <v>4112557</v>
      </c>
      <c r="Q78" s="67">
        <f>K78/C78*100</f>
        <v>92.48985208181153</v>
      </c>
    </row>
    <row r="79" spans="1:17" s="39" customFormat="1" ht="12.75">
      <c r="A79" s="25"/>
      <c r="B79" s="46"/>
      <c r="C79" s="47"/>
      <c r="D79" s="48"/>
      <c r="E79" s="49"/>
      <c r="F79" s="28"/>
      <c r="G79" s="48"/>
      <c r="H79" s="49"/>
      <c r="I79" s="28"/>
      <c r="J79" s="26"/>
      <c r="K79" s="47"/>
      <c r="L79" s="28"/>
      <c r="M79" s="47"/>
      <c r="N79" s="47"/>
      <c r="O79" s="50"/>
      <c r="P79" s="47"/>
      <c r="Q79" s="28"/>
    </row>
    <row r="80" spans="1:17" s="39" customFormat="1" ht="12.75">
      <c r="A80" s="1" t="s">
        <v>0</v>
      </c>
      <c r="B80" s="18" t="s">
        <v>17</v>
      </c>
      <c r="C80" s="82" t="s">
        <v>9</v>
      </c>
      <c r="D80" s="102" t="s">
        <v>2</v>
      </c>
      <c r="E80" s="103"/>
      <c r="F80" s="103"/>
      <c r="G80" s="104"/>
      <c r="H80" s="104"/>
      <c r="I80" s="105"/>
      <c r="J80" s="82" t="s">
        <v>11</v>
      </c>
      <c r="K80" s="95" t="s">
        <v>12</v>
      </c>
      <c r="L80" s="87" t="s">
        <v>8</v>
      </c>
      <c r="M80" s="82" t="s">
        <v>16</v>
      </c>
      <c r="N80" s="82" t="s">
        <v>15</v>
      </c>
      <c r="O80" s="87" t="s">
        <v>26</v>
      </c>
      <c r="P80" s="11" t="s">
        <v>13</v>
      </c>
      <c r="Q80" s="87" t="s">
        <v>10</v>
      </c>
    </row>
    <row r="81" spans="1:17" s="39" customFormat="1" ht="12.75">
      <c r="A81" s="40"/>
      <c r="B81" s="17" t="s">
        <v>168</v>
      </c>
      <c r="C81" s="85"/>
      <c r="D81" s="90" t="s">
        <v>1</v>
      </c>
      <c r="E81" s="92" t="s">
        <v>3</v>
      </c>
      <c r="F81" s="92" t="s">
        <v>4</v>
      </c>
      <c r="G81" s="90" t="s">
        <v>6</v>
      </c>
      <c r="H81" s="92" t="s">
        <v>5</v>
      </c>
      <c r="I81" s="93" t="s">
        <v>7</v>
      </c>
      <c r="J81" s="85"/>
      <c r="K81" s="96"/>
      <c r="L81" s="88"/>
      <c r="M81" s="83"/>
      <c r="N81" s="85"/>
      <c r="O81" s="88"/>
      <c r="P81" s="12" t="s">
        <v>14</v>
      </c>
      <c r="Q81" s="88"/>
    </row>
    <row r="82" spans="1:17" s="39" customFormat="1" ht="51.75" customHeight="1">
      <c r="A82" s="41"/>
      <c r="B82" s="16" t="s">
        <v>33</v>
      </c>
      <c r="C82" s="86"/>
      <c r="D82" s="91"/>
      <c r="E82" s="91"/>
      <c r="F82" s="91"/>
      <c r="G82" s="91"/>
      <c r="H82" s="91"/>
      <c r="I82" s="94"/>
      <c r="J82" s="86"/>
      <c r="K82" s="97"/>
      <c r="L82" s="89"/>
      <c r="M82" s="84"/>
      <c r="N82" s="86"/>
      <c r="O82" s="89"/>
      <c r="P82" s="13"/>
      <c r="Q82" s="89"/>
    </row>
    <row r="83" spans="1:17" s="39" customFormat="1" ht="12.75">
      <c r="A83" s="23" t="s">
        <v>169</v>
      </c>
      <c r="B83" s="23" t="s">
        <v>170</v>
      </c>
      <c r="C83" s="3">
        <v>3700000</v>
      </c>
      <c r="D83" s="42">
        <v>18</v>
      </c>
      <c r="E83" s="43">
        <v>10</v>
      </c>
      <c r="F83" s="6">
        <f>E83*100/D83</f>
        <v>55.55555555555556</v>
      </c>
      <c r="G83" s="42">
        <v>10</v>
      </c>
      <c r="H83" s="43">
        <v>8</v>
      </c>
      <c r="I83" s="6">
        <f>G83*100/D83</f>
        <v>55.55555555555556</v>
      </c>
      <c r="J83" s="8">
        <v>2902457</v>
      </c>
      <c r="K83" s="3">
        <v>1770921</v>
      </c>
      <c r="L83" s="6">
        <f>K83*100/J83</f>
        <v>61.01454733007242</v>
      </c>
      <c r="M83" s="3">
        <v>2525360</v>
      </c>
      <c r="N83" s="3">
        <f>K83+M83</f>
        <v>4296281</v>
      </c>
      <c r="O83" s="44">
        <f>M83/K83</f>
        <v>1.426015050925479</v>
      </c>
      <c r="P83" s="3">
        <f>C83-K83</f>
        <v>1929079</v>
      </c>
      <c r="Q83" s="6">
        <f>K83*100/C83</f>
        <v>47.86272972972973</v>
      </c>
    </row>
    <row r="84" spans="1:17" s="39" customFormat="1" ht="12.75">
      <c r="A84" s="23" t="s">
        <v>171</v>
      </c>
      <c r="B84" s="23" t="s">
        <v>172</v>
      </c>
      <c r="C84" s="3">
        <v>2500000</v>
      </c>
      <c r="D84" s="42">
        <v>27</v>
      </c>
      <c r="E84" s="43">
        <v>14</v>
      </c>
      <c r="F84" s="6">
        <f>E84*100/D84</f>
        <v>51.851851851851855</v>
      </c>
      <c r="G84" s="42">
        <v>27</v>
      </c>
      <c r="H84" s="43">
        <v>0</v>
      </c>
      <c r="I84" s="6">
        <f>G84*100/D84</f>
        <v>100</v>
      </c>
      <c r="J84" s="8">
        <v>5055109</v>
      </c>
      <c r="K84" s="3">
        <v>2500000</v>
      </c>
      <c r="L84" s="6">
        <f>K84*100/J84</f>
        <v>49.454917787133766</v>
      </c>
      <c r="M84" s="3">
        <v>2173821</v>
      </c>
      <c r="N84" s="3">
        <f>K84+M84</f>
        <v>4673821</v>
      </c>
      <c r="O84" s="44">
        <f>M84/K84</f>
        <v>0.8695284</v>
      </c>
      <c r="P84" s="3">
        <f>C84-K84</f>
        <v>0</v>
      </c>
      <c r="Q84" s="6">
        <f>K84*100/C84</f>
        <v>100</v>
      </c>
    </row>
    <row r="85" spans="1:17" s="39" customFormat="1" ht="12.75">
      <c r="A85" s="23" t="s">
        <v>173</v>
      </c>
      <c r="B85" s="23" t="s">
        <v>174</v>
      </c>
      <c r="C85" s="3">
        <v>3200000</v>
      </c>
      <c r="D85" s="42">
        <v>107</v>
      </c>
      <c r="E85" s="43">
        <v>95</v>
      </c>
      <c r="F85" s="6">
        <f>E85*100/D85</f>
        <v>88.78504672897196</v>
      </c>
      <c r="G85" s="42">
        <v>95</v>
      </c>
      <c r="H85" s="43">
        <v>12</v>
      </c>
      <c r="I85" s="6">
        <f>G85*100/D85</f>
        <v>88.78504672897196</v>
      </c>
      <c r="J85" s="8">
        <v>3361570</v>
      </c>
      <c r="K85" s="3">
        <v>2955775</v>
      </c>
      <c r="L85" s="6">
        <f>K85*100/J85</f>
        <v>87.92840845200308</v>
      </c>
      <c r="M85" s="3">
        <v>3652183</v>
      </c>
      <c r="N85" s="3">
        <f>K85+M85</f>
        <v>6607958</v>
      </c>
      <c r="O85" s="44">
        <f>M85/K85</f>
        <v>1.23560927337162</v>
      </c>
      <c r="P85" s="3">
        <f>C85-K85</f>
        <v>244225</v>
      </c>
      <c r="Q85" s="6">
        <f>K85*100/C85</f>
        <v>92.36796875</v>
      </c>
    </row>
    <row r="86" spans="1:17" s="39" customFormat="1" ht="12.75">
      <c r="A86" s="23" t="s">
        <v>175</v>
      </c>
      <c r="B86" s="23" t="s">
        <v>176</v>
      </c>
      <c r="C86" s="3">
        <v>1600000</v>
      </c>
      <c r="D86" s="42">
        <v>26</v>
      </c>
      <c r="E86" s="43">
        <v>23</v>
      </c>
      <c r="F86" s="6">
        <f>E86*100/D86</f>
        <v>88.46153846153847</v>
      </c>
      <c r="G86" s="42">
        <v>24</v>
      </c>
      <c r="H86" s="43">
        <v>2</v>
      </c>
      <c r="I86" s="6">
        <f>G86*100/D86</f>
        <v>92.3076923076923</v>
      </c>
      <c r="J86" s="8">
        <v>1943972</v>
      </c>
      <c r="K86" s="3">
        <v>1600000</v>
      </c>
      <c r="L86" s="6">
        <f>K86*100/J86</f>
        <v>82.3057122221925</v>
      </c>
      <c r="M86" s="3">
        <v>6235857</v>
      </c>
      <c r="N86" s="3">
        <f>K86+M86</f>
        <v>7835857</v>
      </c>
      <c r="O86" s="44">
        <f>M86/K86</f>
        <v>3.897410625</v>
      </c>
      <c r="P86" s="3">
        <f>C86-K86</f>
        <v>0</v>
      </c>
      <c r="Q86" s="6">
        <f>K86*100/C86</f>
        <v>100</v>
      </c>
    </row>
    <row r="87" spans="1:17" s="39" customFormat="1" ht="12.75">
      <c r="A87" s="23" t="s">
        <v>177</v>
      </c>
      <c r="B87" s="23" t="s">
        <v>214</v>
      </c>
      <c r="C87" s="3">
        <v>1500000</v>
      </c>
      <c r="D87" s="42">
        <v>30</v>
      </c>
      <c r="E87" s="43">
        <v>14</v>
      </c>
      <c r="F87" s="6">
        <f>E87*100/D87</f>
        <v>46.666666666666664</v>
      </c>
      <c r="G87" s="42">
        <v>27</v>
      </c>
      <c r="H87" s="43">
        <v>3</v>
      </c>
      <c r="I87" s="6">
        <f>G87*100/D87</f>
        <v>90</v>
      </c>
      <c r="J87" s="8">
        <v>2773253</v>
      </c>
      <c r="K87" s="3">
        <v>1500000</v>
      </c>
      <c r="L87" s="6">
        <f>K87*100/J87</f>
        <v>54.088105196316384</v>
      </c>
      <c r="M87" s="3">
        <v>2083385</v>
      </c>
      <c r="N87" s="3">
        <f>K87+M87</f>
        <v>3583385</v>
      </c>
      <c r="O87" s="44">
        <f>M87/K87</f>
        <v>1.3889233333333333</v>
      </c>
      <c r="P87" s="3">
        <f>C87-K87</f>
        <v>0</v>
      </c>
      <c r="Q87" s="6">
        <f>K87*100/C87</f>
        <v>100</v>
      </c>
    </row>
    <row r="88" spans="1:17" s="39" customFormat="1" ht="12.75">
      <c r="A88" s="23" t="s">
        <v>178</v>
      </c>
      <c r="B88" s="23" t="s">
        <v>179</v>
      </c>
      <c r="C88" s="3">
        <v>3800000</v>
      </c>
      <c r="D88" s="42">
        <v>64</v>
      </c>
      <c r="E88" s="43">
        <v>39</v>
      </c>
      <c r="F88" s="6">
        <f aca="true" t="shared" si="22" ref="F88:F105">E88*100/D88</f>
        <v>60.9375</v>
      </c>
      <c r="G88" s="42">
        <v>53</v>
      </c>
      <c r="H88" s="43">
        <v>11</v>
      </c>
      <c r="I88" s="6">
        <f aca="true" t="shared" si="23" ref="I88:I105">G88*100/D88</f>
        <v>82.8125</v>
      </c>
      <c r="J88" s="8">
        <v>5805525</v>
      </c>
      <c r="K88" s="3">
        <v>3800000</v>
      </c>
      <c r="L88" s="6">
        <f aca="true" t="shared" si="24" ref="L88:L105">K88*100/J88</f>
        <v>65.45488995396626</v>
      </c>
      <c r="M88" s="3">
        <v>5706463</v>
      </c>
      <c r="N88" s="3">
        <f aca="true" t="shared" si="25" ref="N88:N105">K88+M88</f>
        <v>9506463</v>
      </c>
      <c r="O88" s="44">
        <f aca="true" t="shared" si="26" ref="O88:O105">M88/K88</f>
        <v>1.5017007894736842</v>
      </c>
      <c r="P88" s="3">
        <f aca="true" t="shared" si="27" ref="P88:P105">C88-K88</f>
        <v>0</v>
      </c>
      <c r="Q88" s="6">
        <f aca="true" t="shared" si="28" ref="Q88:Q105">K88*100/C88</f>
        <v>100</v>
      </c>
    </row>
    <row r="89" spans="1:17" s="39" customFormat="1" ht="12.75">
      <c r="A89" s="23" t="s">
        <v>180</v>
      </c>
      <c r="B89" s="79" t="s">
        <v>181</v>
      </c>
      <c r="C89" s="3">
        <v>800000</v>
      </c>
      <c r="D89" s="42">
        <v>28</v>
      </c>
      <c r="E89" s="43">
        <v>18</v>
      </c>
      <c r="F89" s="6">
        <f t="shared" si="22"/>
        <v>64.28571428571429</v>
      </c>
      <c r="G89" s="42">
        <v>22</v>
      </c>
      <c r="H89" s="43">
        <v>6</v>
      </c>
      <c r="I89" s="6">
        <f t="shared" si="23"/>
        <v>78.57142857142857</v>
      </c>
      <c r="J89" s="8">
        <v>1272929</v>
      </c>
      <c r="K89" s="3">
        <v>800000</v>
      </c>
      <c r="L89" s="6">
        <f t="shared" si="24"/>
        <v>62.84718157886261</v>
      </c>
      <c r="M89" s="3">
        <v>906395</v>
      </c>
      <c r="N89" s="3">
        <f t="shared" si="25"/>
        <v>1706395</v>
      </c>
      <c r="O89" s="44">
        <f t="shared" si="26"/>
        <v>1.13299375</v>
      </c>
      <c r="P89" s="3">
        <f t="shared" si="27"/>
        <v>0</v>
      </c>
      <c r="Q89" s="6">
        <f t="shared" si="28"/>
        <v>100</v>
      </c>
    </row>
    <row r="90" spans="1:17" s="39" customFormat="1" ht="12.75">
      <c r="A90" s="23" t="s">
        <v>182</v>
      </c>
      <c r="B90" s="23" t="s">
        <v>183</v>
      </c>
      <c r="C90" s="3">
        <v>1800000</v>
      </c>
      <c r="D90" s="42">
        <v>77</v>
      </c>
      <c r="E90" s="43">
        <v>41</v>
      </c>
      <c r="F90" s="6">
        <f t="shared" si="22"/>
        <v>53.246753246753244</v>
      </c>
      <c r="G90" s="42">
        <v>54</v>
      </c>
      <c r="H90" s="43">
        <v>23</v>
      </c>
      <c r="I90" s="6">
        <f t="shared" si="23"/>
        <v>70.12987012987013</v>
      </c>
      <c r="J90" s="8">
        <v>3447952</v>
      </c>
      <c r="K90" s="3">
        <v>1798780</v>
      </c>
      <c r="L90" s="6">
        <f t="shared" si="24"/>
        <v>52.16951976129598</v>
      </c>
      <c r="M90" s="3">
        <v>7780955</v>
      </c>
      <c r="N90" s="3">
        <f t="shared" si="25"/>
        <v>9579735</v>
      </c>
      <c r="O90" s="44">
        <f t="shared" si="26"/>
        <v>4.325684630694137</v>
      </c>
      <c r="P90" s="3">
        <f t="shared" si="27"/>
        <v>1220</v>
      </c>
      <c r="Q90" s="6">
        <f t="shared" si="28"/>
        <v>99.93222222222222</v>
      </c>
    </row>
    <row r="91" spans="1:17" s="39" customFormat="1" ht="12.75">
      <c r="A91" s="23" t="s">
        <v>184</v>
      </c>
      <c r="B91" s="23" t="s">
        <v>185</v>
      </c>
      <c r="C91" s="3">
        <v>1800000</v>
      </c>
      <c r="D91" s="42">
        <v>51</v>
      </c>
      <c r="E91" s="43">
        <v>44</v>
      </c>
      <c r="F91" s="6">
        <f t="shared" si="22"/>
        <v>86.27450980392157</v>
      </c>
      <c r="G91" s="42">
        <v>45</v>
      </c>
      <c r="H91" s="43">
        <v>6</v>
      </c>
      <c r="I91" s="6">
        <f t="shared" si="23"/>
        <v>88.23529411764706</v>
      </c>
      <c r="J91" s="8">
        <v>1898646</v>
      </c>
      <c r="K91" s="3">
        <v>1629896</v>
      </c>
      <c r="L91" s="6">
        <f t="shared" si="24"/>
        <v>85.84517598330599</v>
      </c>
      <c r="M91" s="3">
        <v>1084841</v>
      </c>
      <c r="N91" s="3">
        <f t="shared" si="25"/>
        <v>2714737</v>
      </c>
      <c r="O91" s="44">
        <f t="shared" si="26"/>
        <v>0.6655890928010131</v>
      </c>
      <c r="P91" s="3">
        <f t="shared" si="27"/>
        <v>170104</v>
      </c>
      <c r="Q91" s="6">
        <f t="shared" si="28"/>
        <v>90.54977777777778</v>
      </c>
    </row>
    <row r="92" spans="1:17" s="39" customFormat="1" ht="12.75">
      <c r="A92" s="23" t="s">
        <v>186</v>
      </c>
      <c r="B92" s="23" t="s">
        <v>187</v>
      </c>
      <c r="C92" s="3">
        <v>1200000</v>
      </c>
      <c r="D92" s="42">
        <v>170</v>
      </c>
      <c r="E92" s="43">
        <v>61</v>
      </c>
      <c r="F92" s="6">
        <f t="shared" si="22"/>
        <v>35.88235294117647</v>
      </c>
      <c r="G92" s="42">
        <v>121</v>
      </c>
      <c r="H92" s="43">
        <v>49</v>
      </c>
      <c r="I92" s="6">
        <f t="shared" si="23"/>
        <v>71.17647058823529</v>
      </c>
      <c r="J92" s="8">
        <v>3517437</v>
      </c>
      <c r="K92" s="3">
        <v>1186655</v>
      </c>
      <c r="L92" s="6">
        <f t="shared" si="24"/>
        <v>33.736354055523954</v>
      </c>
      <c r="M92" s="3">
        <v>2253420</v>
      </c>
      <c r="N92" s="3">
        <f t="shared" si="25"/>
        <v>3440075</v>
      </c>
      <c r="O92" s="44">
        <f t="shared" si="26"/>
        <v>1.898968107832521</v>
      </c>
      <c r="P92" s="3">
        <f t="shared" si="27"/>
        <v>13345</v>
      </c>
      <c r="Q92" s="6">
        <f t="shared" si="28"/>
        <v>98.88791666666667</v>
      </c>
    </row>
    <row r="93" spans="1:17" s="39" customFormat="1" ht="12.75">
      <c r="A93" s="23" t="s">
        <v>188</v>
      </c>
      <c r="B93" s="23" t="s">
        <v>189</v>
      </c>
      <c r="C93" s="3">
        <v>1000000</v>
      </c>
      <c r="D93" s="42">
        <v>39</v>
      </c>
      <c r="E93" s="43">
        <v>32</v>
      </c>
      <c r="F93" s="6">
        <f t="shared" si="22"/>
        <v>82.05128205128206</v>
      </c>
      <c r="G93" s="42">
        <v>32</v>
      </c>
      <c r="H93" s="43">
        <v>7</v>
      </c>
      <c r="I93" s="6">
        <f t="shared" si="23"/>
        <v>82.05128205128206</v>
      </c>
      <c r="J93" s="8">
        <v>1230478</v>
      </c>
      <c r="K93" s="3">
        <v>990158</v>
      </c>
      <c r="L93" s="6">
        <f t="shared" si="24"/>
        <v>80.46937856670334</v>
      </c>
      <c r="M93" s="3">
        <v>1413958</v>
      </c>
      <c r="N93" s="3">
        <f t="shared" si="25"/>
        <v>2404116</v>
      </c>
      <c r="O93" s="44">
        <f t="shared" si="26"/>
        <v>1.4280124990153087</v>
      </c>
      <c r="P93" s="3">
        <f t="shared" si="27"/>
        <v>9842</v>
      </c>
      <c r="Q93" s="6">
        <f t="shared" si="28"/>
        <v>99.0158</v>
      </c>
    </row>
    <row r="94" spans="1:17" s="39" customFormat="1" ht="12.75">
      <c r="A94" s="23" t="s">
        <v>190</v>
      </c>
      <c r="B94" s="23" t="s">
        <v>191</v>
      </c>
      <c r="C94" s="3">
        <v>3000000</v>
      </c>
      <c r="D94" s="42">
        <v>103</v>
      </c>
      <c r="E94" s="43">
        <v>64</v>
      </c>
      <c r="F94" s="6">
        <f t="shared" si="22"/>
        <v>62.13592233009709</v>
      </c>
      <c r="G94" s="42">
        <v>78</v>
      </c>
      <c r="H94" s="43">
        <v>25</v>
      </c>
      <c r="I94" s="6">
        <f t="shared" si="23"/>
        <v>75.72815533980582</v>
      </c>
      <c r="J94" s="8">
        <v>4833882</v>
      </c>
      <c r="K94" s="3">
        <v>3000000</v>
      </c>
      <c r="L94" s="6">
        <f t="shared" si="24"/>
        <v>62.061920419240685</v>
      </c>
      <c r="M94" s="3">
        <v>10947976</v>
      </c>
      <c r="N94" s="3">
        <f t="shared" si="25"/>
        <v>13947976</v>
      </c>
      <c r="O94" s="44">
        <f t="shared" si="26"/>
        <v>3.6493253333333335</v>
      </c>
      <c r="P94" s="3">
        <f t="shared" si="27"/>
        <v>0</v>
      </c>
      <c r="Q94" s="6">
        <f t="shared" si="28"/>
        <v>100</v>
      </c>
    </row>
    <row r="95" spans="1:17" s="39" customFormat="1" ht="12.75">
      <c r="A95" s="23" t="s">
        <v>192</v>
      </c>
      <c r="B95" s="23" t="s">
        <v>193</v>
      </c>
      <c r="C95" s="3">
        <v>1100000</v>
      </c>
      <c r="D95" s="42">
        <v>16</v>
      </c>
      <c r="E95" s="43">
        <v>12</v>
      </c>
      <c r="F95" s="6">
        <f t="shared" si="22"/>
        <v>75</v>
      </c>
      <c r="G95" s="42">
        <v>14</v>
      </c>
      <c r="H95" s="43">
        <v>2</v>
      </c>
      <c r="I95" s="6">
        <f t="shared" si="23"/>
        <v>87.5</v>
      </c>
      <c r="J95" s="8">
        <v>1247216</v>
      </c>
      <c r="K95" s="3">
        <v>957539</v>
      </c>
      <c r="L95" s="6">
        <f t="shared" si="24"/>
        <v>76.7741113006889</v>
      </c>
      <c r="M95" s="3">
        <v>1603219</v>
      </c>
      <c r="N95" s="3">
        <f t="shared" si="25"/>
        <v>2560758</v>
      </c>
      <c r="O95" s="44">
        <f t="shared" si="26"/>
        <v>1.6743119601394825</v>
      </c>
      <c r="P95" s="3">
        <f t="shared" si="27"/>
        <v>142461</v>
      </c>
      <c r="Q95" s="6">
        <f t="shared" si="28"/>
        <v>87.049</v>
      </c>
    </row>
    <row r="96" spans="1:17" s="39" customFormat="1" ht="12.75">
      <c r="A96" s="23" t="s">
        <v>194</v>
      </c>
      <c r="B96" s="23" t="s">
        <v>195</v>
      </c>
      <c r="C96" s="3">
        <v>1800000</v>
      </c>
      <c r="D96" s="42">
        <v>67</v>
      </c>
      <c r="E96" s="43">
        <v>46</v>
      </c>
      <c r="F96" s="6">
        <f t="shared" si="22"/>
        <v>68.65671641791045</v>
      </c>
      <c r="G96" s="42">
        <v>56</v>
      </c>
      <c r="H96" s="43">
        <v>11</v>
      </c>
      <c r="I96" s="6">
        <f t="shared" si="23"/>
        <v>83.58208955223881</v>
      </c>
      <c r="J96" s="8">
        <v>2512338</v>
      </c>
      <c r="K96" s="3">
        <v>1793838</v>
      </c>
      <c r="L96" s="6">
        <f t="shared" si="24"/>
        <v>71.40114108850004</v>
      </c>
      <c r="M96" s="3">
        <v>6983421</v>
      </c>
      <c r="N96" s="3">
        <f t="shared" si="25"/>
        <v>8777259</v>
      </c>
      <c r="O96" s="44">
        <f t="shared" si="26"/>
        <v>3.8930053884464484</v>
      </c>
      <c r="P96" s="3">
        <f t="shared" si="27"/>
        <v>6162</v>
      </c>
      <c r="Q96" s="6">
        <f t="shared" si="28"/>
        <v>99.65766666666667</v>
      </c>
    </row>
    <row r="97" spans="1:17" s="39" customFormat="1" ht="12.75">
      <c r="A97" s="23" t="s">
        <v>196</v>
      </c>
      <c r="B97" s="23" t="s">
        <v>197</v>
      </c>
      <c r="C97" s="3">
        <v>3000000</v>
      </c>
      <c r="D97" s="42">
        <v>55</v>
      </c>
      <c r="E97" s="43">
        <v>29</v>
      </c>
      <c r="F97" s="6">
        <f t="shared" si="22"/>
        <v>52.72727272727273</v>
      </c>
      <c r="G97" s="42">
        <v>35</v>
      </c>
      <c r="H97" s="43">
        <v>20</v>
      </c>
      <c r="I97" s="6">
        <f t="shared" si="23"/>
        <v>63.63636363636363</v>
      </c>
      <c r="J97" s="8">
        <v>5221270</v>
      </c>
      <c r="K97" s="3">
        <v>3000000</v>
      </c>
      <c r="L97" s="6">
        <f t="shared" si="24"/>
        <v>57.45728529648917</v>
      </c>
      <c r="M97" s="3">
        <v>4330032</v>
      </c>
      <c r="N97" s="3">
        <f t="shared" si="25"/>
        <v>7330032</v>
      </c>
      <c r="O97" s="44">
        <f t="shared" si="26"/>
        <v>1.443344</v>
      </c>
      <c r="P97" s="3">
        <f t="shared" si="27"/>
        <v>0</v>
      </c>
      <c r="Q97" s="6">
        <f t="shared" si="28"/>
        <v>100</v>
      </c>
    </row>
    <row r="98" spans="1:17" s="39" customFormat="1" ht="12.75">
      <c r="A98" s="23" t="s">
        <v>198</v>
      </c>
      <c r="B98" s="23" t="s">
        <v>199</v>
      </c>
      <c r="C98" s="3">
        <v>4500000</v>
      </c>
      <c r="D98" s="42">
        <v>77</v>
      </c>
      <c r="E98" s="43">
        <v>29</v>
      </c>
      <c r="F98" s="6">
        <f t="shared" si="22"/>
        <v>37.66233766233766</v>
      </c>
      <c r="G98" s="42">
        <v>46</v>
      </c>
      <c r="H98" s="43">
        <v>31</v>
      </c>
      <c r="I98" s="6">
        <f t="shared" si="23"/>
        <v>59.74025974025974</v>
      </c>
      <c r="J98" s="8">
        <v>12289153</v>
      </c>
      <c r="K98" s="3">
        <v>4485708</v>
      </c>
      <c r="L98" s="6">
        <f t="shared" si="24"/>
        <v>36.50136018324452</v>
      </c>
      <c r="M98" s="3">
        <v>4849951</v>
      </c>
      <c r="N98" s="3">
        <f t="shared" si="25"/>
        <v>9335659</v>
      </c>
      <c r="O98" s="44">
        <f t="shared" si="26"/>
        <v>1.081200782574345</v>
      </c>
      <c r="P98" s="3">
        <f t="shared" si="27"/>
        <v>14292</v>
      </c>
      <c r="Q98" s="6">
        <f t="shared" si="28"/>
        <v>99.6824</v>
      </c>
    </row>
    <row r="99" spans="1:17" s="39" customFormat="1" ht="12.75">
      <c r="A99" s="23" t="s">
        <v>200</v>
      </c>
      <c r="B99" s="61" t="s">
        <v>201</v>
      </c>
      <c r="C99" s="3">
        <v>1100000</v>
      </c>
      <c r="D99" s="42">
        <v>10</v>
      </c>
      <c r="E99" s="43">
        <v>8</v>
      </c>
      <c r="F99" s="6">
        <f t="shared" si="22"/>
        <v>80</v>
      </c>
      <c r="G99" s="42">
        <v>8</v>
      </c>
      <c r="H99" s="43">
        <v>2</v>
      </c>
      <c r="I99" s="6">
        <f t="shared" si="23"/>
        <v>80</v>
      </c>
      <c r="J99" s="8">
        <v>945991</v>
      </c>
      <c r="K99" s="3">
        <v>789706</v>
      </c>
      <c r="L99" s="6">
        <f t="shared" si="24"/>
        <v>83.4792297178303</v>
      </c>
      <c r="M99" s="3">
        <v>700188</v>
      </c>
      <c r="N99" s="3">
        <f t="shared" si="25"/>
        <v>1489894</v>
      </c>
      <c r="O99" s="44">
        <f t="shared" si="26"/>
        <v>0.8866438902578935</v>
      </c>
      <c r="P99" s="3">
        <f t="shared" si="27"/>
        <v>310294</v>
      </c>
      <c r="Q99" s="6">
        <f t="shared" si="28"/>
        <v>71.79145454545454</v>
      </c>
    </row>
    <row r="100" spans="1:17" s="39" customFormat="1" ht="12.75">
      <c r="A100" s="23" t="s">
        <v>202</v>
      </c>
      <c r="B100" s="23" t="s">
        <v>203</v>
      </c>
      <c r="C100" s="3">
        <v>1300000</v>
      </c>
      <c r="D100" s="42">
        <v>22</v>
      </c>
      <c r="E100" s="43">
        <v>14</v>
      </c>
      <c r="F100" s="6">
        <f t="shared" si="22"/>
        <v>63.63636363636363</v>
      </c>
      <c r="G100" s="42">
        <v>14</v>
      </c>
      <c r="H100" s="43">
        <v>8</v>
      </c>
      <c r="I100" s="6">
        <f t="shared" si="23"/>
        <v>63.63636363636363</v>
      </c>
      <c r="J100" s="8">
        <v>2121386</v>
      </c>
      <c r="K100" s="3">
        <v>1238060</v>
      </c>
      <c r="L100" s="6">
        <f t="shared" si="24"/>
        <v>58.36090178779345</v>
      </c>
      <c r="M100" s="3">
        <v>1164608</v>
      </c>
      <c r="N100" s="3">
        <f t="shared" si="25"/>
        <v>2402668</v>
      </c>
      <c r="O100" s="44">
        <f t="shared" si="26"/>
        <v>0.9406716960405797</v>
      </c>
      <c r="P100" s="3">
        <f t="shared" si="27"/>
        <v>61940</v>
      </c>
      <c r="Q100" s="6">
        <f t="shared" si="28"/>
        <v>95.23538461538462</v>
      </c>
    </row>
    <row r="101" spans="1:17" s="39" customFormat="1" ht="12.75">
      <c r="A101" s="23" t="s">
        <v>204</v>
      </c>
      <c r="B101" s="23" t="s">
        <v>205</v>
      </c>
      <c r="C101" s="3">
        <v>1000000</v>
      </c>
      <c r="D101" s="42">
        <v>16</v>
      </c>
      <c r="E101" s="43">
        <v>8</v>
      </c>
      <c r="F101" s="6">
        <f t="shared" si="22"/>
        <v>50</v>
      </c>
      <c r="G101" s="42">
        <v>11</v>
      </c>
      <c r="H101" s="43">
        <v>5</v>
      </c>
      <c r="I101" s="6">
        <f t="shared" si="23"/>
        <v>68.75</v>
      </c>
      <c r="J101" s="8">
        <v>1757116</v>
      </c>
      <c r="K101" s="3">
        <v>1000000</v>
      </c>
      <c r="L101" s="6">
        <f t="shared" si="24"/>
        <v>56.911438971587536</v>
      </c>
      <c r="M101" s="3">
        <v>1346058</v>
      </c>
      <c r="N101" s="3">
        <f t="shared" si="25"/>
        <v>2346058</v>
      </c>
      <c r="O101" s="44">
        <f t="shared" si="26"/>
        <v>1.346058</v>
      </c>
      <c r="P101" s="3">
        <f t="shared" si="27"/>
        <v>0</v>
      </c>
      <c r="Q101" s="6">
        <f t="shared" si="28"/>
        <v>100</v>
      </c>
    </row>
    <row r="102" spans="1:17" s="39" customFormat="1" ht="12.75">
      <c r="A102" s="23" t="s">
        <v>206</v>
      </c>
      <c r="B102" s="23" t="s">
        <v>207</v>
      </c>
      <c r="C102" s="3">
        <v>2000000</v>
      </c>
      <c r="D102" s="42">
        <v>13</v>
      </c>
      <c r="E102" s="43">
        <v>6</v>
      </c>
      <c r="F102" s="6">
        <f t="shared" si="22"/>
        <v>46.15384615384615</v>
      </c>
      <c r="G102" s="42">
        <v>6</v>
      </c>
      <c r="H102" s="43">
        <v>7</v>
      </c>
      <c r="I102" s="6">
        <f t="shared" si="23"/>
        <v>46.15384615384615</v>
      </c>
      <c r="J102" s="8">
        <v>2430752</v>
      </c>
      <c r="K102" s="3">
        <v>1003379</v>
      </c>
      <c r="L102" s="6">
        <f t="shared" si="24"/>
        <v>41.278542607390634</v>
      </c>
      <c r="M102" s="3">
        <v>389021</v>
      </c>
      <c r="N102" s="3">
        <f t="shared" si="25"/>
        <v>1392400</v>
      </c>
      <c r="O102" s="44">
        <f t="shared" si="26"/>
        <v>0.38771092478515096</v>
      </c>
      <c r="P102" s="3">
        <f t="shared" si="27"/>
        <v>996621</v>
      </c>
      <c r="Q102" s="6">
        <f t="shared" si="28"/>
        <v>50.16895</v>
      </c>
    </row>
    <row r="103" spans="1:17" s="39" customFormat="1" ht="12.75">
      <c r="A103" s="23" t="s">
        <v>208</v>
      </c>
      <c r="B103" s="23" t="s">
        <v>209</v>
      </c>
      <c r="C103" s="3">
        <v>3000000</v>
      </c>
      <c r="D103" s="42">
        <v>31</v>
      </c>
      <c r="E103" s="43">
        <v>14</v>
      </c>
      <c r="F103" s="6">
        <f t="shared" si="22"/>
        <v>45.16129032258065</v>
      </c>
      <c r="G103" s="80">
        <v>14</v>
      </c>
      <c r="H103" s="81">
        <v>17</v>
      </c>
      <c r="I103" s="6">
        <f t="shared" si="23"/>
        <v>45.16129032258065</v>
      </c>
      <c r="J103" s="8">
        <v>4679432</v>
      </c>
      <c r="K103" s="3">
        <v>2165613</v>
      </c>
      <c r="L103" s="6">
        <f t="shared" si="24"/>
        <v>46.27939886721295</v>
      </c>
      <c r="M103" s="3">
        <v>1861494</v>
      </c>
      <c r="N103" s="3">
        <f t="shared" si="25"/>
        <v>4027107</v>
      </c>
      <c r="O103" s="44">
        <f t="shared" si="26"/>
        <v>0.859569091984579</v>
      </c>
      <c r="P103" s="3">
        <f t="shared" si="27"/>
        <v>834387</v>
      </c>
      <c r="Q103" s="6">
        <f t="shared" si="28"/>
        <v>72.1871</v>
      </c>
    </row>
    <row r="104" spans="1:17" s="39" customFormat="1" ht="12.75">
      <c r="A104" s="23" t="s">
        <v>210</v>
      </c>
      <c r="B104" s="23" t="s">
        <v>211</v>
      </c>
      <c r="C104" s="3">
        <v>10000000</v>
      </c>
      <c r="D104" s="42">
        <v>151</v>
      </c>
      <c r="E104" s="43">
        <v>83</v>
      </c>
      <c r="F104" s="6">
        <f t="shared" si="22"/>
        <v>54.966887417218544</v>
      </c>
      <c r="G104" s="42">
        <v>109</v>
      </c>
      <c r="H104" s="43">
        <v>42</v>
      </c>
      <c r="I104" s="6">
        <f t="shared" si="23"/>
        <v>72.18543046357615</v>
      </c>
      <c r="J104" s="8">
        <v>18434305</v>
      </c>
      <c r="K104" s="3">
        <v>9962977</v>
      </c>
      <c r="L104" s="6">
        <f t="shared" si="24"/>
        <v>54.04585092847276</v>
      </c>
      <c r="M104" s="3">
        <v>20785830</v>
      </c>
      <c r="N104" s="3">
        <f t="shared" si="25"/>
        <v>30748807</v>
      </c>
      <c r="O104" s="44">
        <f t="shared" si="26"/>
        <v>2.086307134905561</v>
      </c>
      <c r="P104" s="3">
        <f t="shared" si="27"/>
        <v>37023</v>
      </c>
      <c r="Q104" s="6">
        <f t="shared" si="28"/>
        <v>99.62977</v>
      </c>
    </row>
    <row r="105" spans="1:17" s="39" customFormat="1" ht="12.75">
      <c r="A105" s="23" t="s">
        <v>212</v>
      </c>
      <c r="B105" s="61" t="s">
        <v>213</v>
      </c>
      <c r="C105" s="3">
        <v>1300000</v>
      </c>
      <c r="D105" s="42">
        <v>14</v>
      </c>
      <c r="E105" s="43">
        <v>6</v>
      </c>
      <c r="F105" s="6">
        <f t="shared" si="22"/>
        <v>42.857142857142854</v>
      </c>
      <c r="G105" s="42">
        <v>6</v>
      </c>
      <c r="H105" s="43">
        <v>8</v>
      </c>
      <c r="I105" s="6">
        <f t="shared" si="23"/>
        <v>42.857142857142854</v>
      </c>
      <c r="J105" s="8">
        <v>1114806</v>
      </c>
      <c r="K105" s="3">
        <v>612289</v>
      </c>
      <c r="L105" s="6">
        <f t="shared" si="24"/>
        <v>54.92336783260944</v>
      </c>
      <c r="M105" s="3">
        <v>712332</v>
      </c>
      <c r="N105" s="3">
        <f t="shared" si="25"/>
        <v>1324621</v>
      </c>
      <c r="O105" s="44">
        <f t="shared" si="26"/>
        <v>1.1633917970108887</v>
      </c>
      <c r="P105" s="3">
        <f t="shared" si="27"/>
        <v>687711</v>
      </c>
      <c r="Q105" s="6">
        <f t="shared" si="28"/>
        <v>47.09915384615385</v>
      </c>
    </row>
    <row r="106" spans="1:17" s="39" customFormat="1" ht="12.75">
      <c r="A106" s="98" t="s">
        <v>164</v>
      </c>
      <c r="B106" s="99"/>
      <c r="C106" s="64">
        <f>SUM(C83:C105)</f>
        <v>56000000</v>
      </c>
      <c r="D106" s="65">
        <f>SUM(D83:D105)</f>
        <v>1212</v>
      </c>
      <c r="E106" s="66">
        <f>SUM(E83:E105)</f>
        <v>710</v>
      </c>
      <c r="F106" s="67">
        <f>E106*100/D106</f>
        <v>58.58085808580858</v>
      </c>
      <c r="G106" s="65">
        <f>SUM(G83:G105)</f>
        <v>907</v>
      </c>
      <c r="H106" s="66">
        <f>SUM(H83:H105)</f>
        <v>305</v>
      </c>
      <c r="I106" s="67">
        <f>G106*100/D106</f>
        <v>74.83498349834983</v>
      </c>
      <c r="J106" s="68">
        <f>SUM(J83:J105)</f>
        <v>90796975</v>
      </c>
      <c r="K106" s="64">
        <f>SUM(K83:K105)</f>
        <v>50541294</v>
      </c>
      <c r="L106" s="67">
        <f>K106*100/J106</f>
        <v>55.66407250902357</v>
      </c>
      <c r="M106" s="64">
        <f>SUM(M83:M105)</f>
        <v>91490768</v>
      </c>
      <c r="N106" s="64">
        <f>SUM(N83:N105)</f>
        <v>142032062</v>
      </c>
      <c r="O106" s="69">
        <f>M106/K106</f>
        <v>1.8102181554750063</v>
      </c>
      <c r="P106" s="64">
        <f>SUM(P83:P105)</f>
        <v>5458706</v>
      </c>
      <c r="Q106" s="67">
        <f>K106*100/C106</f>
        <v>90.25231071428571</v>
      </c>
    </row>
    <row r="107" spans="1:17" s="39" customFormat="1" ht="12.75">
      <c r="A107" s="25"/>
      <c r="B107" s="46"/>
      <c r="C107" s="47"/>
      <c r="D107" s="48"/>
      <c r="E107" s="49"/>
      <c r="F107" s="28"/>
      <c r="G107" s="48"/>
      <c r="H107" s="49"/>
      <c r="I107" s="28"/>
      <c r="J107" s="26"/>
      <c r="K107" s="47"/>
      <c r="L107" s="28"/>
      <c r="M107" s="47"/>
      <c r="N107" s="47"/>
      <c r="O107" s="50"/>
      <c r="P107" s="47"/>
      <c r="Q107" s="28"/>
    </row>
    <row r="108" ht="12.75">
      <c r="A108" s="37" t="s">
        <v>31</v>
      </c>
    </row>
    <row r="109" ht="12.75">
      <c r="A109" s="36" t="s">
        <v>166</v>
      </c>
    </row>
    <row r="110" ht="12.75">
      <c r="A110" s="36"/>
    </row>
    <row r="111" ht="15.75">
      <c r="A111" s="38" t="s">
        <v>165</v>
      </c>
    </row>
    <row r="113" spans="1:17" ht="12.75">
      <c r="A113" s="106" t="s">
        <v>28</v>
      </c>
      <c r="B113" s="107"/>
      <c r="C113" s="82" t="s">
        <v>29</v>
      </c>
      <c r="D113" s="102" t="s">
        <v>2</v>
      </c>
      <c r="E113" s="103"/>
      <c r="F113" s="103"/>
      <c r="G113" s="104"/>
      <c r="H113" s="104"/>
      <c r="I113" s="105"/>
      <c r="J113" s="82" t="s">
        <v>11</v>
      </c>
      <c r="K113" s="95" t="s">
        <v>12</v>
      </c>
      <c r="L113" s="87" t="s">
        <v>8</v>
      </c>
      <c r="M113" s="82" t="s">
        <v>16</v>
      </c>
      <c r="N113" s="82" t="s">
        <v>15</v>
      </c>
      <c r="O113" s="87" t="s">
        <v>26</v>
      </c>
      <c r="P113" s="11" t="s">
        <v>13</v>
      </c>
      <c r="Q113" s="87" t="s">
        <v>30</v>
      </c>
    </row>
    <row r="114" spans="1:17" ht="12.75">
      <c r="A114" s="108"/>
      <c r="B114" s="109"/>
      <c r="C114" s="85"/>
      <c r="D114" s="90" t="s">
        <v>1</v>
      </c>
      <c r="E114" s="92" t="s">
        <v>3</v>
      </c>
      <c r="F114" s="92" t="s">
        <v>4</v>
      </c>
      <c r="G114" s="90" t="s">
        <v>6</v>
      </c>
      <c r="H114" s="92" t="s">
        <v>5</v>
      </c>
      <c r="I114" s="93" t="s">
        <v>7</v>
      </c>
      <c r="J114" s="85"/>
      <c r="K114" s="112"/>
      <c r="L114" s="88"/>
      <c r="M114" s="85"/>
      <c r="N114" s="85"/>
      <c r="O114" s="88"/>
      <c r="P114" s="12" t="s">
        <v>14</v>
      </c>
      <c r="Q114" s="88"/>
    </row>
    <row r="115" spans="1:17" ht="52.5" customHeight="1">
      <c r="A115" s="110"/>
      <c r="B115" s="111"/>
      <c r="C115" s="86"/>
      <c r="D115" s="91"/>
      <c r="E115" s="91"/>
      <c r="F115" s="91"/>
      <c r="G115" s="91"/>
      <c r="H115" s="91"/>
      <c r="I115" s="94"/>
      <c r="J115" s="86"/>
      <c r="K115" s="113"/>
      <c r="L115" s="89"/>
      <c r="M115" s="86"/>
      <c r="N115" s="86"/>
      <c r="O115" s="89"/>
      <c r="P115" s="13"/>
      <c r="Q115" s="89"/>
    </row>
    <row r="116" spans="1:17" ht="12.75">
      <c r="A116" s="100" t="s">
        <v>18</v>
      </c>
      <c r="B116" s="101"/>
      <c r="C116" s="8">
        <v>40782131</v>
      </c>
      <c r="D116" s="8">
        <v>1137</v>
      </c>
      <c r="E116" s="8">
        <v>544</v>
      </c>
      <c r="F116" s="6">
        <v>47.845206684256816</v>
      </c>
      <c r="G116" s="8">
        <v>788</v>
      </c>
      <c r="H116" s="31">
        <v>349</v>
      </c>
      <c r="I116" s="6">
        <v>69.3051890941073</v>
      </c>
      <c r="J116" s="8">
        <v>100472282</v>
      </c>
      <c r="K116" s="8">
        <v>36702548</v>
      </c>
      <c r="L116" s="32">
        <v>36.53002327547413</v>
      </c>
      <c r="M116" s="8">
        <v>109731499</v>
      </c>
      <c r="N116" s="8">
        <v>146434047</v>
      </c>
      <c r="O116" s="33">
        <v>2.9897515289674166</v>
      </c>
      <c r="P116" s="8">
        <v>4079583</v>
      </c>
      <c r="Q116" s="20">
        <v>89.99664093080374</v>
      </c>
    </row>
    <row r="117" spans="1:17" ht="12.75">
      <c r="A117" s="100" t="s">
        <v>19</v>
      </c>
      <c r="B117" s="101"/>
      <c r="C117" s="8">
        <v>65140000</v>
      </c>
      <c r="D117" s="8">
        <v>1706</v>
      </c>
      <c r="E117" s="8">
        <v>807</v>
      </c>
      <c r="F117" s="6">
        <v>47.30363423212192</v>
      </c>
      <c r="G117" s="8">
        <v>1380</v>
      </c>
      <c r="H117" s="31">
        <v>326</v>
      </c>
      <c r="I117" s="6">
        <v>80.89097303634232</v>
      </c>
      <c r="J117" s="8">
        <v>142297887</v>
      </c>
      <c r="K117" s="8">
        <v>56483497</v>
      </c>
      <c r="L117" s="32">
        <v>39.69384099146883</v>
      </c>
      <c r="M117" s="8">
        <v>124868725</v>
      </c>
      <c r="N117" s="8">
        <v>181352222</v>
      </c>
      <c r="O117" s="33">
        <v>2.2107116526443114</v>
      </c>
      <c r="P117" s="8">
        <v>8656503</v>
      </c>
      <c r="Q117" s="20">
        <v>86.71092569849554</v>
      </c>
    </row>
    <row r="118" spans="1:17" ht="12.75">
      <c r="A118" s="100" t="s">
        <v>20</v>
      </c>
      <c r="B118" s="101"/>
      <c r="C118" s="8">
        <v>79069120</v>
      </c>
      <c r="D118" s="8">
        <v>1692</v>
      </c>
      <c r="E118" s="8">
        <v>1005</v>
      </c>
      <c r="F118" s="6">
        <v>59.39716312056738</v>
      </c>
      <c r="G118" s="8">
        <v>1340</v>
      </c>
      <c r="H118" s="31">
        <v>352</v>
      </c>
      <c r="I118" s="6">
        <v>79.19621749408984</v>
      </c>
      <c r="J118" s="8">
        <v>147837506</v>
      </c>
      <c r="K118" s="8">
        <v>67739381</v>
      </c>
      <c r="L118" s="32">
        <v>45.82015946616416</v>
      </c>
      <c r="M118" s="8">
        <v>155301198</v>
      </c>
      <c r="N118" s="8">
        <v>223040579</v>
      </c>
      <c r="O118" s="33">
        <v>2.2926279471021442</v>
      </c>
      <c r="P118" s="8">
        <v>8829739</v>
      </c>
      <c r="Q118" s="20">
        <v>85.67109511273175</v>
      </c>
    </row>
    <row r="119" spans="1:17" ht="12.75">
      <c r="A119" s="100" t="s">
        <v>21</v>
      </c>
      <c r="B119" s="101"/>
      <c r="C119" s="8">
        <v>90962089</v>
      </c>
      <c r="D119" s="8">
        <v>2260</v>
      </c>
      <c r="E119" s="8">
        <v>1262</v>
      </c>
      <c r="F119" s="6">
        <v>55.84070796460176</v>
      </c>
      <c r="G119" s="8">
        <v>1895</v>
      </c>
      <c r="H119" s="31">
        <v>365</v>
      </c>
      <c r="I119" s="6">
        <v>83.8495575221239</v>
      </c>
      <c r="J119" s="8">
        <v>156844555</v>
      </c>
      <c r="K119" s="8">
        <v>84549557</v>
      </c>
      <c r="L119" s="32">
        <v>53.906593697179986</v>
      </c>
      <c r="M119" s="8">
        <v>192144420</v>
      </c>
      <c r="N119" s="8">
        <v>276693977</v>
      </c>
      <c r="O119" s="33">
        <v>2.272565662289632</v>
      </c>
      <c r="P119" s="8">
        <v>6412532</v>
      </c>
      <c r="Q119" s="20">
        <v>92.9503246127076</v>
      </c>
    </row>
    <row r="120" spans="1:17" ht="12.75">
      <c r="A120" s="100" t="s">
        <v>24</v>
      </c>
      <c r="B120" s="101"/>
      <c r="C120" s="8">
        <v>69647000</v>
      </c>
      <c r="D120" s="8">
        <v>1661</v>
      </c>
      <c r="E120" s="8">
        <v>854</v>
      </c>
      <c r="F120" s="6">
        <v>51.414810355207706</v>
      </c>
      <c r="G120" s="8">
        <v>1392</v>
      </c>
      <c r="H120" s="31">
        <v>269</v>
      </c>
      <c r="I120" s="6">
        <v>83.80493678506923</v>
      </c>
      <c r="J120" s="8">
        <v>114942428</v>
      </c>
      <c r="K120" s="8">
        <v>63527242</v>
      </c>
      <c r="L120" s="32">
        <v>55.2687489775316</v>
      </c>
      <c r="M120" s="8">
        <v>108527743</v>
      </c>
      <c r="N120" s="8">
        <v>172054985</v>
      </c>
      <c r="O120" s="33">
        <v>1.7083654127468653</v>
      </c>
      <c r="P120" s="8">
        <v>6119758</v>
      </c>
      <c r="Q120" s="20">
        <v>91.2131778827516</v>
      </c>
    </row>
    <row r="121" spans="1:17" ht="12.75">
      <c r="A121" s="100" t="s">
        <v>23</v>
      </c>
      <c r="B121" s="101"/>
      <c r="C121" s="8">
        <v>62938511</v>
      </c>
      <c r="D121" s="8">
        <v>1824</v>
      </c>
      <c r="E121" s="8">
        <v>961</v>
      </c>
      <c r="F121" s="6">
        <v>52.68640350877193</v>
      </c>
      <c r="G121" s="8">
        <v>1526</v>
      </c>
      <c r="H121" s="31">
        <v>298</v>
      </c>
      <c r="I121" s="6">
        <v>83.66228070175438</v>
      </c>
      <c r="J121" s="8">
        <v>112780385</v>
      </c>
      <c r="K121" s="8">
        <v>61470007</v>
      </c>
      <c r="L121" s="32">
        <v>54.50416488647383</v>
      </c>
      <c r="M121" s="8">
        <v>117502140</v>
      </c>
      <c r="N121" s="8">
        <v>178972147</v>
      </c>
      <c r="O121" s="33">
        <v>1.9115361415202052</v>
      </c>
      <c r="P121" s="8">
        <v>1468504</v>
      </c>
      <c r="Q121" s="20">
        <v>97.66676399446438</v>
      </c>
    </row>
    <row r="122" spans="1:17" ht="12.75">
      <c r="A122" s="100" t="s">
        <v>25</v>
      </c>
      <c r="B122" s="101"/>
      <c r="C122" s="8">
        <v>83324267</v>
      </c>
      <c r="D122" s="8">
        <v>1621</v>
      </c>
      <c r="E122" s="8">
        <v>1024</v>
      </c>
      <c r="F122" s="6">
        <v>63.17088217149907</v>
      </c>
      <c r="G122" s="8">
        <v>1240</v>
      </c>
      <c r="H122" s="31">
        <v>381</v>
      </c>
      <c r="I122" s="6">
        <v>76.49599012954965</v>
      </c>
      <c r="J122" s="8">
        <v>110596997</v>
      </c>
      <c r="K122" s="8">
        <v>72014536</v>
      </c>
      <c r="L122" s="32">
        <v>65.11431156287256</v>
      </c>
      <c r="M122" s="8">
        <v>164090169</v>
      </c>
      <c r="N122" s="8">
        <v>236104705</v>
      </c>
      <c r="O122" s="33">
        <v>2.2785783018041568</v>
      </c>
      <c r="P122" s="8">
        <v>11309731</v>
      </c>
      <c r="Q122" s="20">
        <v>86.42663007164528</v>
      </c>
    </row>
    <row r="123" spans="1:17" ht="12.75">
      <c r="A123" s="100" t="s">
        <v>27</v>
      </c>
      <c r="B123" s="101"/>
      <c r="C123" s="8">
        <v>63800000</v>
      </c>
      <c r="D123" s="8">
        <v>1173</v>
      </c>
      <c r="E123" s="8">
        <v>737</v>
      </c>
      <c r="F123" s="6">
        <v>62.830349531116795</v>
      </c>
      <c r="G123" s="8">
        <v>935</v>
      </c>
      <c r="H123" s="31">
        <v>238</v>
      </c>
      <c r="I123" s="6">
        <v>79.71014492753623</v>
      </c>
      <c r="J123" s="8">
        <v>89270054</v>
      </c>
      <c r="K123" s="8">
        <v>61434271</v>
      </c>
      <c r="L123" s="32">
        <v>68.81845394649363</v>
      </c>
      <c r="M123" s="8">
        <v>121895319</v>
      </c>
      <c r="N123" s="8">
        <v>183329590</v>
      </c>
      <c r="O123" s="33">
        <v>1.9841583047351534</v>
      </c>
      <c r="P123" s="8">
        <v>2365729</v>
      </c>
      <c r="Q123" s="20">
        <v>96.29196081504702</v>
      </c>
    </row>
    <row r="124" spans="1:17" ht="12.75">
      <c r="A124" s="100" t="s">
        <v>32</v>
      </c>
      <c r="B124" s="101"/>
      <c r="C124" s="8">
        <v>43400000</v>
      </c>
      <c r="D124" s="8">
        <v>803</v>
      </c>
      <c r="E124" s="8">
        <v>429</v>
      </c>
      <c r="F124" s="6">
        <v>53.42465753424658</v>
      </c>
      <c r="G124" s="8">
        <v>673</v>
      </c>
      <c r="H124" s="31">
        <v>130</v>
      </c>
      <c r="I124" s="6">
        <v>83.8107098381071</v>
      </c>
      <c r="J124" s="8">
        <v>72369734</v>
      </c>
      <c r="K124" s="8">
        <v>42726349</v>
      </c>
      <c r="L124" s="20">
        <v>59.03897477362567</v>
      </c>
      <c r="M124" s="8">
        <v>83985263</v>
      </c>
      <c r="N124" s="8">
        <v>126711612</v>
      </c>
      <c r="O124" s="33">
        <v>1.9656550340868113</v>
      </c>
      <c r="P124" s="8">
        <v>673651</v>
      </c>
      <c r="Q124" s="20">
        <v>98.44780875576036</v>
      </c>
    </row>
    <row r="125" spans="1:17" ht="12.75">
      <c r="A125" s="100" t="s">
        <v>34</v>
      </c>
      <c r="B125" s="101"/>
      <c r="C125" s="8">
        <v>44300000</v>
      </c>
      <c r="D125" s="8">
        <v>780</v>
      </c>
      <c r="E125" s="8">
        <v>418</v>
      </c>
      <c r="F125" s="6">
        <v>53.58974358974359</v>
      </c>
      <c r="G125" s="8">
        <v>621</v>
      </c>
      <c r="H125" s="31">
        <v>159</v>
      </c>
      <c r="I125" s="6">
        <v>79.61538461538461</v>
      </c>
      <c r="J125" s="8">
        <v>71111241</v>
      </c>
      <c r="K125" s="8">
        <v>38242024</v>
      </c>
      <c r="L125" s="20">
        <v>53.77774802158213</v>
      </c>
      <c r="M125" s="52">
        <v>73119908</v>
      </c>
      <c r="N125" s="52">
        <v>111361932</v>
      </c>
      <c r="O125" s="33">
        <v>1.916020867514753</v>
      </c>
      <c r="P125" s="8">
        <v>6057976</v>
      </c>
      <c r="Q125" s="20">
        <v>86.32511060948082</v>
      </c>
    </row>
    <row r="126" spans="1:17" ht="12.75">
      <c r="A126" s="100" t="s">
        <v>35</v>
      </c>
      <c r="B126" s="101"/>
      <c r="C126" s="8">
        <v>49000000</v>
      </c>
      <c r="D126" s="8">
        <v>1083</v>
      </c>
      <c r="E126" s="8">
        <v>641</v>
      </c>
      <c r="F126" s="6">
        <v>59.18744228993536</v>
      </c>
      <c r="G126" s="8">
        <v>864</v>
      </c>
      <c r="H126" s="31">
        <v>219</v>
      </c>
      <c r="I126" s="6">
        <v>79.96306555863343</v>
      </c>
      <c r="J126" s="8">
        <v>73823826</v>
      </c>
      <c r="K126" s="8">
        <v>43071395</v>
      </c>
      <c r="L126" s="20">
        <v>58.34348791405095</v>
      </c>
      <c r="M126" s="52">
        <v>77747164</v>
      </c>
      <c r="N126" s="52">
        <v>120818559</v>
      </c>
      <c r="O126" s="33">
        <v>1.8050765246865117</v>
      </c>
      <c r="P126" s="8">
        <v>5928605</v>
      </c>
      <c r="Q126" s="20">
        <v>87.90080612244898</v>
      </c>
    </row>
    <row r="127" spans="1:17" ht="12.75">
      <c r="A127" s="100" t="s">
        <v>73</v>
      </c>
      <c r="B127" s="101"/>
      <c r="C127" s="8">
        <v>52760000</v>
      </c>
      <c r="D127" s="8">
        <v>995</v>
      </c>
      <c r="E127" s="8">
        <v>604</v>
      </c>
      <c r="F127" s="6">
        <v>60.7035175879397</v>
      </c>
      <c r="G127" s="8">
        <v>771</v>
      </c>
      <c r="H127" s="31">
        <v>224</v>
      </c>
      <c r="I127" s="6">
        <v>77.48743718592965</v>
      </c>
      <c r="J127" s="8">
        <v>70674424</v>
      </c>
      <c r="K127" s="8">
        <v>44070684</v>
      </c>
      <c r="L127" s="20">
        <v>62.357330284007695</v>
      </c>
      <c r="M127" s="52">
        <v>82060119</v>
      </c>
      <c r="N127" s="52">
        <v>126130803</v>
      </c>
      <c r="O127" s="33">
        <v>1.862011467759384</v>
      </c>
      <c r="P127" s="8">
        <v>8689316</v>
      </c>
      <c r="Q127" s="20">
        <v>83.53048521607278</v>
      </c>
    </row>
    <row r="128" spans="1:17" ht="12.75">
      <c r="A128" s="100" t="s">
        <v>115</v>
      </c>
      <c r="B128" s="101"/>
      <c r="C128" s="8">
        <v>54760000</v>
      </c>
      <c r="D128" s="8">
        <v>1156</v>
      </c>
      <c r="E128" s="8">
        <v>683</v>
      </c>
      <c r="F128" s="6">
        <v>59.083044982698965</v>
      </c>
      <c r="G128" s="8">
        <v>964</v>
      </c>
      <c r="H128" s="31">
        <v>192</v>
      </c>
      <c r="I128" s="6">
        <v>83.39100346020761</v>
      </c>
      <c r="J128" s="8">
        <v>85251643</v>
      </c>
      <c r="K128" s="8">
        <v>50647443</v>
      </c>
      <c r="L128" s="20">
        <v>59.40934534247041</v>
      </c>
      <c r="M128" s="52">
        <v>91929540</v>
      </c>
      <c r="N128" s="52">
        <v>142576983</v>
      </c>
      <c r="O128" s="33">
        <v>1.815087486252761</v>
      </c>
      <c r="P128" s="8">
        <v>4112557</v>
      </c>
      <c r="Q128" s="20">
        <v>92.48985208181153</v>
      </c>
    </row>
    <row r="129" spans="1:17" ht="12.75">
      <c r="A129" s="100" t="s">
        <v>164</v>
      </c>
      <c r="B129" s="101"/>
      <c r="C129" s="8">
        <v>56000000</v>
      </c>
      <c r="D129" s="8">
        <v>1212</v>
      </c>
      <c r="E129" s="8">
        <v>710</v>
      </c>
      <c r="F129" s="6">
        <v>58.58085808580858</v>
      </c>
      <c r="G129" s="8">
        <v>907</v>
      </c>
      <c r="H129" s="31">
        <v>305</v>
      </c>
      <c r="I129" s="6">
        <v>74.83498349834983</v>
      </c>
      <c r="J129" s="8">
        <v>90796975</v>
      </c>
      <c r="K129" s="8">
        <v>50541294</v>
      </c>
      <c r="L129" s="20">
        <v>55.66407250902357</v>
      </c>
      <c r="M129" s="52">
        <v>91490768</v>
      </c>
      <c r="N129" s="52">
        <v>142032062</v>
      </c>
      <c r="O129" s="33">
        <v>1.8102181554750063</v>
      </c>
      <c r="P129" s="8">
        <v>5458706</v>
      </c>
      <c r="Q129" s="20">
        <v>90.25231071428571</v>
      </c>
    </row>
    <row r="130" spans="1:17" ht="12.75">
      <c r="A130" s="114" t="s">
        <v>22</v>
      </c>
      <c r="B130" s="114"/>
      <c r="C130" s="5">
        <f>SUM(C116:C129)</f>
        <v>855883118</v>
      </c>
      <c r="D130" s="5">
        <f>SUM(D116:D129)</f>
        <v>19103</v>
      </c>
      <c r="E130" s="5">
        <f>SUM(E116:E129)</f>
        <v>10679</v>
      </c>
      <c r="F130" s="9">
        <f>E130*100/D130</f>
        <v>55.90221431188819</v>
      </c>
      <c r="G130" s="5">
        <f>SUM(G116:G129)</f>
        <v>15296</v>
      </c>
      <c r="H130" s="5">
        <f>SUM(H116:H129)</f>
        <v>3807</v>
      </c>
      <c r="I130" s="9">
        <f>G130*100/D130</f>
        <v>80.07119300633408</v>
      </c>
      <c r="J130" s="5">
        <f>SUM(J116:J129)</f>
        <v>1439069937</v>
      </c>
      <c r="K130" s="5">
        <f>SUM(K116:K129)</f>
        <v>773220228</v>
      </c>
      <c r="L130" s="24">
        <f>K130*100/J130</f>
        <v>53.73055249920074</v>
      </c>
      <c r="M130" s="5">
        <f>SUM(M116:M129)</f>
        <v>1594393975</v>
      </c>
      <c r="N130" s="5">
        <f>SUM(N116:N129)</f>
        <v>2367614203</v>
      </c>
      <c r="O130" s="34">
        <f>M130/K130</f>
        <v>2.0620179313260283</v>
      </c>
      <c r="P130" s="5">
        <f>SUM(P116:P129)</f>
        <v>80162890</v>
      </c>
      <c r="Q130" s="21">
        <f>K130*100/C130</f>
        <v>90.34180155426316</v>
      </c>
    </row>
  </sheetData>
  <sheetProtection/>
  <mergeCells count="95">
    <mergeCell ref="I5:I6"/>
    <mergeCell ref="J4:J6"/>
    <mergeCell ref="O113:O115"/>
    <mergeCell ref="Q113:Q115"/>
    <mergeCell ref="D114:D115"/>
    <mergeCell ref="E114:E115"/>
    <mergeCell ref="F114:F115"/>
    <mergeCell ref="G114:G115"/>
    <mergeCell ref="H114:H115"/>
    <mergeCell ref="M113:M115"/>
    <mergeCell ref="A130:B130"/>
    <mergeCell ref="A123:B123"/>
    <mergeCell ref="A124:B124"/>
    <mergeCell ref="L113:L115"/>
    <mergeCell ref="A116:B116"/>
    <mergeCell ref="A117:B117"/>
    <mergeCell ref="A118:B118"/>
    <mergeCell ref="A122:B122"/>
    <mergeCell ref="A129:B129"/>
    <mergeCell ref="A121:B121"/>
    <mergeCell ref="A119:B119"/>
    <mergeCell ref="A120:B120"/>
    <mergeCell ref="J113:J115"/>
    <mergeCell ref="I114:I115"/>
    <mergeCell ref="K113:K115"/>
    <mergeCell ref="O4:O6"/>
    <mergeCell ref="Q4:Q6"/>
    <mergeCell ref="D5:D6"/>
    <mergeCell ref="E5:E6"/>
    <mergeCell ref="F5:F6"/>
    <mergeCell ref="G5:G6"/>
    <mergeCell ref="H5:H6"/>
    <mergeCell ref="D4:I4"/>
    <mergeCell ref="M4:M6"/>
    <mergeCell ref="N4:N6"/>
    <mergeCell ref="K4:K6"/>
    <mergeCell ref="D27:I27"/>
    <mergeCell ref="J27:J29"/>
    <mergeCell ref="K27:K29"/>
    <mergeCell ref="A50:B50"/>
    <mergeCell ref="M27:M29"/>
    <mergeCell ref="C27:C29"/>
    <mergeCell ref="C4:C6"/>
    <mergeCell ref="A25:B25"/>
    <mergeCell ref="L4:L6"/>
    <mergeCell ref="Q27:Q29"/>
    <mergeCell ref="D28:D29"/>
    <mergeCell ref="E28:E29"/>
    <mergeCell ref="F28:F29"/>
    <mergeCell ref="G28:G29"/>
    <mergeCell ref="H28:H29"/>
    <mergeCell ref="I28:I29"/>
    <mergeCell ref="L27:L29"/>
    <mergeCell ref="N27:N29"/>
    <mergeCell ref="O27:O29"/>
    <mergeCell ref="O52:O54"/>
    <mergeCell ref="Q52:Q54"/>
    <mergeCell ref="D53:D54"/>
    <mergeCell ref="E53:E54"/>
    <mergeCell ref="F53:F54"/>
    <mergeCell ref="G53:G54"/>
    <mergeCell ref="H53:H54"/>
    <mergeCell ref="L52:L54"/>
    <mergeCell ref="D52:I52"/>
    <mergeCell ref="J52:J54"/>
    <mergeCell ref="A125:B125"/>
    <mergeCell ref="D113:I113"/>
    <mergeCell ref="C113:C115"/>
    <mergeCell ref="A78:B78"/>
    <mergeCell ref="M52:M54"/>
    <mergeCell ref="N52:N54"/>
    <mergeCell ref="N113:N115"/>
    <mergeCell ref="C52:C54"/>
    <mergeCell ref="K52:K54"/>
    <mergeCell ref="I53:I54"/>
    <mergeCell ref="K80:K82"/>
    <mergeCell ref="L80:L82"/>
    <mergeCell ref="A106:B106"/>
    <mergeCell ref="A128:B128"/>
    <mergeCell ref="A127:B127"/>
    <mergeCell ref="A126:B126"/>
    <mergeCell ref="C80:C82"/>
    <mergeCell ref="D80:I80"/>
    <mergeCell ref="J80:J82"/>
    <mergeCell ref="A113:B115"/>
    <mergeCell ref="M80:M82"/>
    <mergeCell ref="N80:N82"/>
    <mergeCell ref="O80:O82"/>
    <mergeCell ref="Q80:Q82"/>
    <mergeCell ref="D81:D82"/>
    <mergeCell ref="E81:E82"/>
    <mergeCell ref="F81:F82"/>
    <mergeCell ref="G81:G82"/>
    <mergeCell ref="H81:H82"/>
    <mergeCell ref="I81:I82"/>
  </mergeCells>
  <printOptions/>
  <pageMargins left="0.25" right="0.25" top="0.75" bottom="0.75" header="0.3" footer="0.3"/>
  <pageSetup horizontalDpi="600" verticalDpi="600" orientation="landscape" paperSize="9" scale="83" r:id="rId1"/>
  <headerFooter alignWithMargins="0">
    <oddFooter>&amp;CStránka &amp;P</oddFooter>
  </headerFooter>
  <rowBreaks count="3" manualBreakCount="3">
    <brk id="40" max="16" man="1"/>
    <brk id="78" max="16" man="1"/>
    <brk id="10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Jakoubková Marie</cp:lastModifiedBy>
  <cp:lastPrinted>2016-06-08T12:34:11Z</cp:lastPrinted>
  <dcterms:created xsi:type="dcterms:W3CDTF">2002-08-02T09:35:28Z</dcterms:created>
  <dcterms:modified xsi:type="dcterms:W3CDTF">2016-06-08T12:34:15Z</dcterms:modified>
  <cp:category/>
  <cp:version/>
  <cp:contentType/>
  <cp:contentStatus/>
</cp:coreProperties>
</file>