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4-2013-64, př.4a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<sst xmlns="http://schemas.openxmlformats.org/spreadsheetml/2006/main" count="75" uniqueCount="65">
  <si>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</si>
  <si>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</si>
  <si>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</si>
  <si>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</si>
  <si>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</si>
  <si>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</si>
  <si>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</si>
  <si>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</si>
  <si>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</si>
  <si>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</si>
  <si>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</si>
  <si>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</si>
  <si>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</si>
  <si>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</si>
  <si>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</si>
  <si>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</si>
  <si>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</si>
  <si>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</si>
  <si>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</si>
  <si>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</si>
  <si>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</si>
  <si>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</si>
  <si>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</si>
  <si>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</si>
  <si>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</si>
  <si>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</si>
  <si>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</si>
  <si>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</si>
  <si>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</si>
  <si>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ROK 2012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</si>
  <si>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</si>
  <si>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</si>
  <si>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</si>
  <si>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</si>
  <si>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</si>
  <si>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</si>
  <si>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</si>
  <si>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</si>
  <si>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</si>
  <si>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</si>
  <si>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</si>
  <si>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</si>
  <si>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</si>
  <si>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</si>
  <si>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</si>
  <si>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</si>
  <si>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</si>
  <si>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</si>
  <si>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</si>
  <si>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</si>
  <si>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</si>
  <si>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</si>
  <si>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</si>
  <si>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</si>
  <si>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</si>
  <si>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</si>
  <si>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</si>
  <si>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</si>
  <si>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</si>
  <si>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</si>
  <si>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</si>
  <si>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</si>
  <si>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</si>
  <si>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</si>
  <si>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ZK-04-2013-64, př.4a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</si>
</sst>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" fillId="34" borderId="2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0" fillId="0" borderId="4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65" fontId="3" fillId="0" borderId="4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D1">
      <selection activeCell="E22" sqref="E22"/>
    </sheetView>
  </sheetViews>
  <sheetFormatPr defaultColWidth="9.00390625" defaultRowHeight="12.75"/>
  <cols>
    <col min="1" max="1" width="8.375" style="0" customWidth="1"/>
    <col min="2" max="2" width="9.50390625" style="0" bestFit="1" customWidth="1"/>
    <col min="3" max="3" width="36.00390625" style="0" customWidth="1"/>
    <col min="4" max="4" width="9.50390625" style="0" customWidth="1"/>
    <col min="5" max="5" width="10.00390625" style="0" customWidth="1"/>
    <col min="6" max="6" width="5.875" style="0" customWidth="1"/>
    <col min="7" max="7" width="5.625" style="0" customWidth="1"/>
    <col min="8" max="8" width="6.125" style="0" customWidth="1"/>
    <col min="9" max="9" width="7.375" style="0" customWidth="1"/>
    <col min="10" max="10" width="7.50390625" style="0" customWidth="1"/>
    <col min="11" max="11" width="8.875" style="0" customWidth="1"/>
    <col min="12" max="12" width="9.375" style="0" customWidth="1"/>
    <col min="13" max="13" width="9.625" style="0" customWidth="1"/>
    <col min="14" max="14" width="7.50390625" style="0" customWidth="1"/>
    <col min="15" max="15" width="11.50390625" style="0" customWidth="1"/>
    <col min="16" max="16" width="9.50390625" style="0" customWidth="1"/>
    <col min="17" max="17" width="9.625" style="0" customWidth="1"/>
    <col min="18" max="18" width="9.875" style="0" customWidth="1"/>
  </cols>
  <sheetData>
    <row r="1" spans="1:16" ht="12.75">
      <c r="A1" s="14" t="s">
        <v>63</v>
      </c>
      <c r="P1" s="14" t="s">
        <v>64</v>
      </c>
    </row>
    <row r="2" ht="13.5" thickBot="1">
      <c r="P2" s="14" t="s">
        <v>62</v>
      </c>
    </row>
    <row r="3" spans="1:18" ht="12.75">
      <c r="A3" s="49" t="s">
        <v>25</v>
      </c>
      <c r="B3" s="51" t="s">
        <v>29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3"/>
    </row>
    <row r="4" spans="1:18" s="32" customFormat="1" ht="12.75">
      <c r="A4" s="15" t="s">
        <v>30</v>
      </c>
      <c r="B4" s="3" t="s">
        <v>28</v>
      </c>
      <c r="C4" s="1" t="s">
        <v>0</v>
      </c>
      <c r="D4" s="1" t="s">
        <v>1</v>
      </c>
      <c r="E4" s="1" t="s">
        <v>2</v>
      </c>
      <c r="F4" s="54" t="s">
        <v>13</v>
      </c>
      <c r="G4" s="55"/>
      <c r="H4" s="55"/>
      <c r="I4" s="56"/>
      <c r="J4" s="57"/>
      <c r="K4" s="54" t="s">
        <v>20</v>
      </c>
      <c r="L4" s="58"/>
      <c r="M4" s="58"/>
      <c r="N4" s="59"/>
      <c r="O4" s="2" t="s">
        <v>27</v>
      </c>
      <c r="P4" s="2" t="s">
        <v>3</v>
      </c>
      <c r="Q4" s="1" t="s">
        <v>4</v>
      </c>
      <c r="R4" s="46" t="s">
        <v>4</v>
      </c>
    </row>
    <row r="5" spans="1:18" s="32" customFormat="1" ht="9.75">
      <c r="A5" s="16" t="s">
        <v>31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59</v>
      </c>
      <c r="Q5" s="4" t="s">
        <v>8</v>
      </c>
      <c r="R5" s="47" t="s">
        <v>8</v>
      </c>
    </row>
    <row r="6" spans="1:18" s="34" customFormat="1" ht="10.5" thickBot="1">
      <c r="A6" s="33" t="s">
        <v>60</v>
      </c>
      <c r="B6" s="39">
        <v>2012</v>
      </c>
      <c r="C6" s="7" t="s">
        <v>10</v>
      </c>
      <c r="D6" s="7" t="s">
        <v>11</v>
      </c>
      <c r="E6" s="7" t="s">
        <v>11</v>
      </c>
      <c r="F6" s="17" t="s">
        <v>12</v>
      </c>
      <c r="G6" s="17" t="s">
        <v>15</v>
      </c>
      <c r="H6" s="17" t="s">
        <v>15</v>
      </c>
      <c r="I6" s="17" t="s">
        <v>16</v>
      </c>
      <c r="J6" s="17" t="s">
        <v>16</v>
      </c>
      <c r="K6" s="17" t="s">
        <v>8</v>
      </c>
      <c r="L6" s="17" t="s">
        <v>18</v>
      </c>
      <c r="M6" s="17" t="s">
        <v>24</v>
      </c>
      <c r="N6" s="17" t="s">
        <v>22</v>
      </c>
      <c r="O6" s="17" t="s">
        <v>58</v>
      </c>
      <c r="P6" s="17" t="s">
        <v>11</v>
      </c>
      <c r="Q6" s="4" t="s">
        <v>58</v>
      </c>
      <c r="R6" s="47" t="s">
        <v>61</v>
      </c>
    </row>
    <row r="7" spans="1:18" ht="12.75">
      <c r="A7" s="60" t="s">
        <v>32</v>
      </c>
      <c r="B7" s="63">
        <v>10000000</v>
      </c>
      <c r="C7" s="8" t="s">
        <v>38</v>
      </c>
      <c r="D7" s="8">
        <v>10000000</v>
      </c>
      <c r="E7" s="8">
        <v>0</v>
      </c>
      <c r="F7" s="18">
        <v>185</v>
      </c>
      <c r="G7" s="18">
        <v>87</v>
      </c>
      <c r="H7" s="25">
        <f>G7*100/F7</f>
        <v>47.027027027027025</v>
      </c>
      <c r="I7" s="18">
        <f>F7-G7</f>
        <v>98</v>
      </c>
      <c r="J7" s="25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5">
        <f>L7*100/M7</f>
        <v>61.88621174252276</v>
      </c>
      <c r="O7" s="66">
        <v>10000000</v>
      </c>
      <c r="P7" s="87">
        <v>0</v>
      </c>
      <c r="Q7" s="72">
        <f>O7-E7</f>
        <v>10000000</v>
      </c>
      <c r="R7" s="78">
        <f>Q7*100/Q26</f>
        <v>23.21726519421997</v>
      </c>
    </row>
    <row r="8" spans="1:18" ht="13.5" thickBot="1">
      <c r="A8" s="90"/>
      <c r="B8" s="65"/>
      <c r="C8" s="9"/>
      <c r="D8" s="9"/>
      <c r="E8" s="9"/>
      <c r="F8" s="19"/>
      <c r="G8" s="19"/>
      <c r="H8" s="26"/>
      <c r="I8" s="19"/>
      <c r="J8" s="26"/>
      <c r="K8" s="9"/>
      <c r="L8" s="9"/>
      <c r="M8" s="9"/>
      <c r="N8" s="26"/>
      <c r="O8" s="89"/>
      <c r="P8" s="88"/>
      <c r="Q8" s="86"/>
      <c r="R8" s="79"/>
    </row>
    <row r="9" spans="1:18" ht="12.75">
      <c r="A9" s="60" t="s">
        <v>33</v>
      </c>
      <c r="B9" s="63">
        <v>11500000</v>
      </c>
      <c r="C9" s="13" t="s">
        <v>39</v>
      </c>
      <c r="D9" s="13">
        <v>2500000</v>
      </c>
      <c r="E9" s="13">
        <v>651138</v>
      </c>
      <c r="F9" s="18">
        <v>16</v>
      </c>
      <c r="G9" s="18">
        <v>11</v>
      </c>
      <c r="H9" s="25">
        <f>G9*100/F9</f>
        <v>68.75</v>
      </c>
      <c r="I9" s="18">
        <f aca="true" t="shared" si="0" ref="I9:I26">F9-G9</f>
        <v>5</v>
      </c>
      <c r="J9" s="25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5">
        <f>L9*100/M9</f>
        <v>45.16348226311096</v>
      </c>
      <c r="O9" s="66">
        <v>11500000</v>
      </c>
      <c r="P9" s="69">
        <f>B9-O9+E9+E10+E11+E12+E13+E14</f>
        <v>1627005</v>
      </c>
      <c r="Q9" s="72">
        <f>O9-E9-E10-E11-E12-E13-E14</f>
        <v>9872995</v>
      </c>
      <c r="R9" s="75">
        <f>Q9*100/Q26</f>
        <v>22.92239431762078</v>
      </c>
    </row>
    <row r="10" spans="1:18" ht="12.75">
      <c r="A10" s="61"/>
      <c r="B10" s="64"/>
      <c r="C10" s="10" t="s">
        <v>40</v>
      </c>
      <c r="D10" s="10">
        <v>1000000</v>
      </c>
      <c r="E10" s="50">
        <v>393250</v>
      </c>
      <c r="F10" s="20">
        <v>8</v>
      </c>
      <c r="G10" s="20">
        <v>7</v>
      </c>
      <c r="H10" s="28">
        <f aca="true" t="shared" si="2" ref="H10:H26">G10*100/F10</f>
        <v>87.5</v>
      </c>
      <c r="I10" s="20">
        <f t="shared" si="0"/>
        <v>1</v>
      </c>
      <c r="J10" s="28">
        <f aca="true" t="shared" si="3" ref="J10:J26">I10*100/F10</f>
        <v>12.5</v>
      </c>
      <c r="K10" s="10">
        <v>606750</v>
      </c>
      <c r="L10" s="10">
        <v>476250</v>
      </c>
      <c r="M10" s="10">
        <f t="shared" si="1"/>
        <v>1083000</v>
      </c>
      <c r="N10" s="28">
        <v>0</v>
      </c>
      <c r="O10" s="67"/>
      <c r="P10" s="70"/>
      <c r="Q10" s="73"/>
      <c r="R10" s="76"/>
    </row>
    <row r="11" spans="1:18" ht="12.75">
      <c r="A11" s="61"/>
      <c r="B11" s="64"/>
      <c r="C11" s="10" t="s">
        <v>41</v>
      </c>
      <c r="D11" s="10">
        <v>1500000</v>
      </c>
      <c r="E11" s="10">
        <v>364902</v>
      </c>
      <c r="F11" s="20">
        <v>20</v>
      </c>
      <c r="G11" s="20">
        <v>18</v>
      </c>
      <c r="H11" s="28">
        <f t="shared" si="2"/>
        <v>90</v>
      </c>
      <c r="I11" s="20">
        <f t="shared" si="0"/>
        <v>2</v>
      </c>
      <c r="J11" s="28">
        <f t="shared" si="3"/>
        <v>10</v>
      </c>
      <c r="K11" s="10">
        <v>1135098</v>
      </c>
      <c r="L11" s="10">
        <v>1669782</v>
      </c>
      <c r="M11" s="10">
        <f t="shared" si="1"/>
        <v>2804880</v>
      </c>
      <c r="N11" s="28">
        <f aca="true" t="shared" si="4" ref="N11:N26">L11*100/M11</f>
        <v>59.531316847779586</v>
      </c>
      <c r="O11" s="67"/>
      <c r="P11" s="70"/>
      <c r="Q11" s="73"/>
      <c r="R11" s="76"/>
    </row>
    <row r="12" spans="1:18" ht="12.75">
      <c r="A12" s="61"/>
      <c r="B12" s="64"/>
      <c r="C12" s="10" t="s">
        <v>42</v>
      </c>
      <c r="D12" s="10">
        <v>2000000</v>
      </c>
      <c r="E12" s="10">
        <v>45889</v>
      </c>
      <c r="F12" s="20">
        <v>184</v>
      </c>
      <c r="G12" s="20">
        <v>101</v>
      </c>
      <c r="H12" s="28">
        <f t="shared" si="2"/>
        <v>54.891304347826086</v>
      </c>
      <c r="I12" s="20">
        <f t="shared" si="0"/>
        <v>83</v>
      </c>
      <c r="J12" s="28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28">
        <f t="shared" si="4"/>
        <v>63.975111423776106</v>
      </c>
      <c r="O12" s="67"/>
      <c r="P12" s="70"/>
      <c r="Q12" s="73"/>
      <c r="R12" s="76"/>
    </row>
    <row r="13" spans="1:18" ht="12.75">
      <c r="A13" s="61"/>
      <c r="B13" s="64"/>
      <c r="C13" s="10" t="s">
        <v>44</v>
      </c>
      <c r="D13" s="10">
        <v>3000000</v>
      </c>
      <c r="E13" s="10">
        <v>88512</v>
      </c>
      <c r="F13" s="20">
        <v>132</v>
      </c>
      <c r="G13" s="20">
        <v>76</v>
      </c>
      <c r="H13" s="28">
        <f t="shared" si="2"/>
        <v>57.57575757575758</v>
      </c>
      <c r="I13" s="20">
        <f t="shared" si="0"/>
        <v>56</v>
      </c>
      <c r="J13" s="28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28">
        <f t="shared" si="4"/>
        <v>73.6341070922416</v>
      </c>
      <c r="O13" s="67"/>
      <c r="P13" s="70"/>
      <c r="Q13" s="73"/>
      <c r="R13" s="76"/>
    </row>
    <row r="14" spans="1:18" ht="13.5" thickBot="1">
      <c r="A14" s="62"/>
      <c r="B14" s="65"/>
      <c r="C14" s="9" t="s">
        <v>43</v>
      </c>
      <c r="D14" s="9">
        <v>1500000</v>
      </c>
      <c r="E14" s="9">
        <v>83314</v>
      </c>
      <c r="F14" s="19">
        <v>83</v>
      </c>
      <c r="G14" s="19">
        <v>35</v>
      </c>
      <c r="H14" s="26">
        <f t="shared" si="2"/>
        <v>42.16867469879518</v>
      </c>
      <c r="I14" s="19">
        <f t="shared" si="0"/>
        <v>48</v>
      </c>
      <c r="J14" s="26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6">
        <f t="shared" si="4"/>
        <v>75.45982322652728</v>
      </c>
      <c r="O14" s="68"/>
      <c r="P14" s="71"/>
      <c r="Q14" s="74"/>
      <c r="R14" s="77"/>
    </row>
    <row r="15" spans="1:18" ht="12.75">
      <c r="A15" s="60" t="s">
        <v>34</v>
      </c>
      <c r="B15" s="63">
        <v>14000000</v>
      </c>
      <c r="C15" s="8" t="s">
        <v>45</v>
      </c>
      <c r="D15" s="8">
        <v>4000000</v>
      </c>
      <c r="E15" s="8">
        <v>1907235</v>
      </c>
      <c r="F15" s="18">
        <v>25</v>
      </c>
      <c r="G15" s="18">
        <v>21</v>
      </c>
      <c r="H15" s="30">
        <f t="shared" si="2"/>
        <v>84</v>
      </c>
      <c r="I15" s="31">
        <f t="shared" si="0"/>
        <v>4</v>
      </c>
      <c r="J15" s="30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0">
        <f t="shared" si="4"/>
        <v>61.98976241932815</v>
      </c>
      <c r="O15" s="66">
        <v>14000000</v>
      </c>
      <c r="P15" s="69">
        <f>B15-O15+E15+E16+E17+E18</f>
        <v>3736955</v>
      </c>
      <c r="Q15" s="72">
        <f>O15-E15-E16-E17-E18</f>
        <v>10263045</v>
      </c>
      <c r="R15" s="75">
        <f>Q15*100/Q26</f>
        <v>23.82798374652133</v>
      </c>
    </row>
    <row r="16" spans="1:18" ht="12.75">
      <c r="A16" s="80"/>
      <c r="B16" s="64"/>
      <c r="C16" s="10" t="s">
        <v>46</v>
      </c>
      <c r="D16" s="10">
        <v>1000000</v>
      </c>
      <c r="E16" s="10">
        <v>887000</v>
      </c>
      <c r="F16" s="20">
        <v>4</v>
      </c>
      <c r="G16" s="20">
        <v>2</v>
      </c>
      <c r="H16" s="30">
        <f t="shared" si="2"/>
        <v>50</v>
      </c>
      <c r="I16" s="31">
        <f t="shared" si="0"/>
        <v>2</v>
      </c>
      <c r="J16" s="30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0">
        <f t="shared" si="4"/>
        <v>53.92888740301623</v>
      </c>
      <c r="O16" s="81"/>
      <c r="P16" s="82"/>
      <c r="Q16" s="83"/>
      <c r="R16" s="84"/>
    </row>
    <row r="17" spans="1:18" ht="12.75">
      <c r="A17" s="80"/>
      <c r="B17" s="64"/>
      <c r="C17" s="11" t="s">
        <v>47</v>
      </c>
      <c r="D17" s="11">
        <v>5500000</v>
      </c>
      <c r="E17" s="11">
        <v>942679</v>
      </c>
      <c r="F17" s="20">
        <v>50</v>
      </c>
      <c r="G17" s="20">
        <v>42</v>
      </c>
      <c r="H17" s="30">
        <f t="shared" si="2"/>
        <v>84</v>
      </c>
      <c r="I17" s="31">
        <f t="shared" si="0"/>
        <v>8</v>
      </c>
      <c r="J17" s="30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0">
        <f t="shared" si="4"/>
        <v>56.24637212253993</v>
      </c>
      <c r="O17" s="81"/>
      <c r="P17" s="82"/>
      <c r="Q17" s="83"/>
      <c r="R17" s="84"/>
    </row>
    <row r="18" spans="1:18" ht="13.5" thickBot="1">
      <c r="A18" s="62"/>
      <c r="B18" s="65"/>
      <c r="C18" s="9" t="s">
        <v>48</v>
      </c>
      <c r="D18" s="9">
        <v>3500000</v>
      </c>
      <c r="E18" s="9">
        <v>41</v>
      </c>
      <c r="F18" s="21">
        <v>87</v>
      </c>
      <c r="G18" s="21">
        <v>69</v>
      </c>
      <c r="H18" s="25">
        <f t="shared" si="2"/>
        <v>79.3103448275862</v>
      </c>
      <c r="I18" s="18">
        <f t="shared" si="0"/>
        <v>18</v>
      </c>
      <c r="J18" s="25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5">
        <f t="shared" si="4"/>
        <v>55.73219739978</v>
      </c>
      <c r="O18" s="68"/>
      <c r="P18" s="71"/>
      <c r="Q18" s="74"/>
      <c r="R18" s="77"/>
    </row>
    <row r="19" spans="1:18" ht="12.75">
      <c r="A19" s="60" t="s">
        <v>35</v>
      </c>
      <c r="B19" s="63">
        <v>6500000</v>
      </c>
      <c r="C19" s="8" t="s">
        <v>49</v>
      </c>
      <c r="D19" s="8">
        <v>2500000</v>
      </c>
      <c r="E19" s="8">
        <v>0</v>
      </c>
      <c r="F19" s="24">
        <v>50</v>
      </c>
      <c r="G19" s="24">
        <v>29</v>
      </c>
      <c r="H19" s="27">
        <f t="shared" si="2"/>
        <v>58</v>
      </c>
      <c r="I19" s="24">
        <f t="shared" si="0"/>
        <v>21</v>
      </c>
      <c r="J19" s="27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27">
        <f t="shared" si="4"/>
        <v>57.36646152544847</v>
      </c>
      <c r="O19" s="66">
        <v>6500000</v>
      </c>
      <c r="P19" s="69">
        <f>B19-O19+E19+E20</f>
        <v>240368</v>
      </c>
      <c r="Q19" s="72">
        <f>O19-E19-E20</f>
        <v>6259632</v>
      </c>
      <c r="R19" s="75">
        <f>Q19*100/Q26</f>
        <v>14.533153616222553</v>
      </c>
    </row>
    <row r="20" spans="1:18" ht="13.5" thickBot="1">
      <c r="A20" s="62"/>
      <c r="B20" s="65"/>
      <c r="C20" s="9" t="s">
        <v>50</v>
      </c>
      <c r="D20" s="9">
        <v>4000000</v>
      </c>
      <c r="E20" s="9">
        <v>240368</v>
      </c>
      <c r="F20" s="21">
        <v>45</v>
      </c>
      <c r="G20" s="21">
        <v>33</v>
      </c>
      <c r="H20" s="28">
        <f t="shared" si="2"/>
        <v>73.33333333333333</v>
      </c>
      <c r="I20" s="20">
        <f t="shared" si="0"/>
        <v>12</v>
      </c>
      <c r="J20" s="28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28">
        <f t="shared" si="4"/>
        <v>59.48376837405056</v>
      </c>
      <c r="O20" s="68"/>
      <c r="P20" s="71"/>
      <c r="Q20" s="74"/>
      <c r="R20" s="77"/>
    </row>
    <row r="21" spans="1:18" ht="12.75">
      <c r="A21" s="60" t="s">
        <v>36</v>
      </c>
      <c r="B21" s="63">
        <v>1900000</v>
      </c>
      <c r="C21" s="12" t="s">
        <v>51</v>
      </c>
      <c r="D21" s="12">
        <v>400000</v>
      </c>
      <c r="E21" s="12">
        <v>93470</v>
      </c>
      <c r="F21" s="22">
        <v>18</v>
      </c>
      <c r="G21" s="22">
        <v>16</v>
      </c>
      <c r="H21" s="27">
        <f t="shared" si="2"/>
        <v>88.88888888888889</v>
      </c>
      <c r="I21" s="24">
        <f t="shared" si="0"/>
        <v>2</v>
      </c>
      <c r="J21" s="27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27">
        <f t="shared" si="4"/>
        <v>56.93992970587161</v>
      </c>
      <c r="O21" s="66">
        <v>1900000</v>
      </c>
      <c r="P21" s="69">
        <f>B21-O21+E21+E22</f>
        <v>93470</v>
      </c>
      <c r="Q21" s="72">
        <f>O21-E21-E22</f>
        <v>1806530</v>
      </c>
      <c r="R21" s="75">
        <f>Q21*100/Q26</f>
        <v>4.19426860913142</v>
      </c>
    </row>
    <row r="22" spans="1:18" ht="13.5" thickBot="1">
      <c r="A22" s="62"/>
      <c r="B22" s="65"/>
      <c r="C22" s="9" t="s">
        <v>52</v>
      </c>
      <c r="D22" s="9">
        <v>1500000</v>
      </c>
      <c r="E22" s="9">
        <v>0</v>
      </c>
      <c r="F22" s="19">
        <v>46</v>
      </c>
      <c r="G22" s="19">
        <v>23</v>
      </c>
      <c r="H22" s="26">
        <f t="shared" si="2"/>
        <v>50</v>
      </c>
      <c r="I22" s="19">
        <f t="shared" si="0"/>
        <v>23</v>
      </c>
      <c r="J22" s="26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6">
        <f t="shared" si="4"/>
        <v>49.7870300568143</v>
      </c>
      <c r="O22" s="68"/>
      <c r="P22" s="71"/>
      <c r="Q22" s="74"/>
      <c r="R22" s="77"/>
    </row>
    <row r="23" spans="1:18" ht="12.75">
      <c r="A23" s="60" t="s">
        <v>37</v>
      </c>
      <c r="B23" s="63">
        <v>5100000</v>
      </c>
      <c r="C23" s="12" t="s">
        <v>56</v>
      </c>
      <c r="D23" s="12">
        <v>2000000</v>
      </c>
      <c r="E23" s="12">
        <v>229469</v>
      </c>
      <c r="F23" s="24">
        <v>18</v>
      </c>
      <c r="G23" s="24">
        <v>13</v>
      </c>
      <c r="H23" s="27">
        <f t="shared" si="2"/>
        <v>72.22222222222223</v>
      </c>
      <c r="I23" s="24">
        <f t="shared" si="0"/>
        <v>5</v>
      </c>
      <c r="J23" s="27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0">
        <f t="shared" si="4"/>
        <v>80.54371159703057</v>
      </c>
      <c r="O23" s="66">
        <v>5100000</v>
      </c>
      <c r="P23" s="69">
        <f>B23-O23+E23+E24+E25</f>
        <v>230807</v>
      </c>
      <c r="Q23" s="72">
        <f>O23-E23-E24-E25</f>
        <v>4869193</v>
      </c>
      <c r="R23" s="75">
        <f>Q23*100/Q26</f>
        <v>11.304934516283952</v>
      </c>
    </row>
    <row r="24" spans="1:18" ht="12.75">
      <c r="A24" s="61"/>
      <c r="B24" s="64"/>
      <c r="C24" s="13" t="s">
        <v>53</v>
      </c>
      <c r="D24" s="13">
        <v>1600000</v>
      </c>
      <c r="E24" s="13">
        <v>0</v>
      </c>
      <c r="F24" s="18">
        <v>28</v>
      </c>
      <c r="G24" s="18">
        <v>19</v>
      </c>
      <c r="H24" s="25">
        <f t="shared" si="2"/>
        <v>67.85714285714286</v>
      </c>
      <c r="I24" s="18">
        <f t="shared" si="0"/>
        <v>9</v>
      </c>
      <c r="J24" s="25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5">
        <f t="shared" si="4"/>
        <v>72.25367768831515</v>
      </c>
      <c r="O24" s="67"/>
      <c r="P24" s="70"/>
      <c r="Q24" s="73"/>
      <c r="R24" s="76"/>
    </row>
    <row r="25" spans="1:18" ht="13.5" thickBot="1">
      <c r="A25" s="90"/>
      <c r="B25" s="65"/>
      <c r="C25" s="9" t="s">
        <v>54</v>
      </c>
      <c r="D25" s="9">
        <v>1500000</v>
      </c>
      <c r="E25" s="9">
        <v>1338</v>
      </c>
      <c r="F25" s="19">
        <v>84</v>
      </c>
      <c r="G25" s="19">
        <v>39</v>
      </c>
      <c r="H25" s="29">
        <f t="shared" si="2"/>
        <v>46.42857142857143</v>
      </c>
      <c r="I25" s="23">
        <f t="shared" si="0"/>
        <v>45</v>
      </c>
      <c r="J25" s="29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29">
        <f t="shared" si="4"/>
        <v>79.4696523437821</v>
      </c>
      <c r="O25" s="68"/>
      <c r="P25" s="91"/>
      <c r="Q25" s="86"/>
      <c r="R25" s="85"/>
    </row>
    <row r="26" spans="1:18" s="14" customFormat="1" ht="12.75">
      <c r="A26" s="41" t="s">
        <v>26</v>
      </c>
      <c r="B26" s="40">
        <f>SUM(B7:B25)</f>
        <v>49000000</v>
      </c>
      <c r="C26" s="36" t="s">
        <v>55</v>
      </c>
      <c r="D26" s="35">
        <f>SUM(D7:D25)</f>
        <v>49000000</v>
      </c>
      <c r="E26" s="35">
        <f>SUM(E7:E25)</f>
        <v>5928605</v>
      </c>
      <c r="F26" s="38">
        <f>SUM(F7:F25)</f>
        <v>1083</v>
      </c>
      <c r="G26" s="38">
        <f>SUM(G7:G25)</f>
        <v>641</v>
      </c>
      <c r="H26" s="43">
        <f t="shared" si="2"/>
        <v>59.18744228993536</v>
      </c>
      <c r="I26" s="44">
        <f t="shared" si="0"/>
        <v>442</v>
      </c>
      <c r="J26" s="43">
        <f t="shared" si="3"/>
        <v>40.81255771006464</v>
      </c>
      <c r="K26" s="42">
        <f>SUM(K7:K25)</f>
        <v>43071395</v>
      </c>
      <c r="L26" s="42">
        <f>SUM(L7:L25)</f>
        <v>77747164</v>
      </c>
      <c r="M26" s="45">
        <f t="shared" si="1"/>
        <v>120818559</v>
      </c>
      <c r="N26" s="43">
        <f t="shared" si="4"/>
        <v>64.35034869104837</v>
      </c>
      <c r="O26" s="37">
        <f>SUM(O7:O25)</f>
        <v>49000000</v>
      </c>
      <c r="P26" s="37">
        <f>SUM(P7:P25)</f>
        <v>5928605</v>
      </c>
      <c r="Q26" s="35">
        <f>SUM(Q7:Q25)</f>
        <v>43071395</v>
      </c>
      <c r="R26" s="48">
        <f>SUM(R7:R25)</f>
        <v>99.99999999999999</v>
      </c>
    </row>
    <row r="27" ht="12.75">
      <c r="A27" s="34"/>
    </row>
    <row r="28" spans="1:8" ht="12.75">
      <c r="A28" s="34" t="s">
        <v>57</v>
      </c>
      <c r="G28" s="34"/>
      <c r="H28" s="34"/>
    </row>
    <row r="29" ht="12.75">
      <c r="A29" s="32"/>
    </row>
    <row r="30" ht="12.75">
      <c r="A30" s="32"/>
    </row>
    <row r="31" ht="12.75">
      <c r="A31" s="32"/>
    </row>
  </sheetData>
  <sheetProtection/>
  <mergeCells count="39">
    <mergeCell ref="Q7:Q8"/>
    <mergeCell ref="P7:P8"/>
    <mergeCell ref="O7:O8"/>
    <mergeCell ref="B7:B8"/>
    <mergeCell ref="A7:A8"/>
    <mergeCell ref="A23:A25"/>
    <mergeCell ref="B23:B25"/>
    <mergeCell ref="O23:O25"/>
    <mergeCell ref="P23:P25"/>
    <mergeCell ref="Q23:Q25"/>
    <mergeCell ref="R23:R25"/>
    <mergeCell ref="A21:A22"/>
    <mergeCell ref="B21:B22"/>
    <mergeCell ref="O21:O22"/>
    <mergeCell ref="P21:P22"/>
    <mergeCell ref="Q21:Q22"/>
    <mergeCell ref="R21:R22"/>
    <mergeCell ref="A19:A20"/>
    <mergeCell ref="B19:B20"/>
    <mergeCell ref="O19:O20"/>
    <mergeCell ref="P19:P20"/>
    <mergeCell ref="Q19:Q20"/>
    <mergeCell ref="R19:R20"/>
    <mergeCell ref="A15:A18"/>
    <mergeCell ref="B15:B18"/>
    <mergeCell ref="O15:O18"/>
    <mergeCell ref="P15:P18"/>
    <mergeCell ref="Q15:Q18"/>
    <mergeCell ref="R15:R18"/>
    <mergeCell ref="B3:R3"/>
    <mergeCell ref="F4:J4"/>
    <mergeCell ref="K4:N4"/>
    <mergeCell ref="A9:A14"/>
    <mergeCell ref="B9:B14"/>
    <mergeCell ref="O9:O14"/>
    <mergeCell ref="P9:P14"/>
    <mergeCell ref="Q9:Q14"/>
    <mergeCell ref="R9:R14"/>
    <mergeCell ref="R7:R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Jakoubková Marie</cp:lastModifiedBy>
  <cp:lastPrinted>2013-06-12T11:51:03Z</cp:lastPrinted>
  <dcterms:created xsi:type="dcterms:W3CDTF">2006-01-18T08:42:04Z</dcterms:created>
  <dcterms:modified xsi:type="dcterms:W3CDTF">2013-06-12T11:51:05Z</dcterms:modified>
  <cp:category/>
  <cp:version/>
  <cp:contentType/>
  <cp:contentStatus/>
</cp:coreProperties>
</file>