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05" windowWidth="11085" windowHeight="9270" activeTab="0"/>
  </bookViews>
  <sheets>
    <sheet name="Souhrn" sheetId="1" r:id="rId1"/>
  </sheets>
  <definedNames>
    <definedName name="_xlnm.Print_Area" localSheetId="0">'Souhrn'!$A$1:$I$75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<sst xmlns="http://schemas.openxmlformats.org/spreadsheetml/2006/main" count="199" uniqueCount="133">
  <si>
    <t>Aktivity projektu</t>
  </si>
  <si>
    <t>Kč vč. DPH</t>
  </si>
  <si>
    <t>počet osob</t>
  </si>
  <si>
    <t>počet nocí</t>
  </si>
  <si>
    <t>počet</t>
  </si>
  <si>
    <t>jednotková cena</t>
  </si>
  <si>
    <t>počet dní</t>
  </si>
  <si>
    <t>počet stran</t>
  </si>
  <si>
    <t>počet normostran</t>
  </si>
  <si>
    <t>počet hodin</t>
  </si>
  <si>
    <t>1.1</t>
  </si>
  <si>
    <t>1.2</t>
  </si>
  <si>
    <t>1.3</t>
  </si>
  <si>
    <t>pronájem tlumočenických setů</t>
  </si>
  <si>
    <t>počet tlumočníků</t>
  </si>
  <si>
    <t>3</t>
  </si>
  <si>
    <t>3.1</t>
  </si>
  <si>
    <t>3.2</t>
  </si>
  <si>
    <t>počet dní celkem</t>
  </si>
  <si>
    <t>4</t>
  </si>
  <si>
    <t>5.1</t>
  </si>
  <si>
    <t>5.2</t>
  </si>
  <si>
    <t>5.1.1</t>
  </si>
  <si>
    <t>6</t>
  </si>
  <si>
    <t>tisk brožury</t>
  </si>
  <si>
    <t xml:space="preserve">Celkem uznatelné náklady projektu </t>
  </si>
  <si>
    <t xml:space="preserve">Grant </t>
  </si>
  <si>
    <t>7</t>
  </si>
  <si>
    <t>Aktuální kurz CHF:</t>
  </si>
  <si>
    <t>2</t>
  </si>
  <si>
    <t>5</t>
  </si>
  <si>
    <t>5.1.2</t>
  </si>
  <si>
    <t>5.1.3</t>
  </si>
  <si>
    <t>2.1</t>
  </si>
  <si>
    <t>2.2</t>
  </si>
  <si>
    <t>2.3</t>
  </si>
  <si>
    <t>5.2.1</t>
  </si>
  <si>
    <t>7.1</t>
  </si>
  <si>
    <t>7.2</t>
  </si>
  <si>
    <t>7.3</t>
  </si>
  <si>
    <t>Asistence švýcarských expertů v Kraji Vysočina</t>
  </si>
  <si>
    <t>transport: letenka pro švýcarské experty zpáteční</t>
  </si>
  <si>
    <t>transport: autobus v rámci programu studijní cesty</t>
  </si>
  <si>
    <t>diety pro švýcarské experty</t>
  </si>
  <si>
    <t>překlad: textový průvodce odbornými exkurzemi</t>
  </si>
  <si>
    <t xml:space="preserve">překlad: zpětná vazba od švýcarských expertů </t>
  </si>
  <si>
    <t>překlad: tiskový zpráva</t>
  </si>
  <si>
    <t xml:space="preserve">překlad: zpráva ze studijní cesty </t>
  </si>
  <si>
    <t>tlumočení: konsekutivní v rámci odborných exkurzí</t>
  </si>
  <si>
    <t>počet jídel</t>
  </si>
  <si>
    <t>1.4</t>
  </si>
  <si>
    <t>1.5</t>
  </si>
  <si>
    <t>1.6</t>
  </si>
  <si>
    <t>1.7</t>
  </si>
  <si>
    <t>1.8</t>
  </si>
  <si>
    <t>1.9</t>
  </si>
  <si>
    <t>1.10</t>
  </si>
  <si>
    <t>Konference se zahraniční častí</t>
  </si>
  <si>
    <t>pronájem sálu včetně konferenční techniky</t>
  </si>
  <si>
    <t>sborník s prezentacemi</t>
  </si>
  <si>
    <t>překlad: sborník s prezentacemi</t>
  </si>
  <si>
    <t>2.4</t>
  </si>
  <si>
    <t>2.6</t>
  </si>
  <si>
    <t>Studijní cesta české delegace do Švýcarska</t>
  </si>
  <si>
    <t>příprava programu švýcarským partnerem</t>
  </si>
  <si>
    <t>organizace programu švýcarským partnerem</t>
  </si>
  <si>
    <t>zajištění programu švýcarským partnerem: komunikace s experty</t>
  </si>
  <si>
    <t xml:space="preserve">organizace logistiky švýcarským partnerem </t>
  </si>
  <si>
    <t>doprovod švýcarských expertů v rámci odborných exkurzí</t>
  </si>
  <si>
    <t>počet kusů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</si>
  <si>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</si>
  <si>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</si>
  <si>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</si>
  <si>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</si>
  <si>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</si>
  <si>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</si>
  <si>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</si>
  <si>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</si>
  <si>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</si>
  <si>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</si>
  <si>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</si>
  <si>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Workshop – zasedání Řídícího výboru ISNOV</t>
  </si>
  <si>
    <t>Publicita ISNOV</t>
  </si>
  <si>
    <t>Brožura příkladů dobré praxe ze Švýcarska a z České republiky</t>
  </si>
  <si>
    <t>Informační leták ISNOV</t>
  </si>
  <si>
    <t>grafické zpracování letáku</t>
  </si>
  <si>
    <t xml:space="preserve">textová část brožury </t>
  </si>
  <si>
    <t>textová část letáku</t>
  </si>
  <si>
    <t>tisk letáku</t>
  </si>
  <si>
    <t>Inzerce ISNOV v regionálním tisku</t>
  </si>
  <si>
    <t>zveřejnění zprávy v regionálním tisku</t>
  </si>
  <si>
    <t>Workshopy pro veřejnost</t>
  </si>
  <si>
    <t>pronájem salonků</t>
  </si>
  <si>
    <t xml:space="preserve">občerstvení </t>
  </si>
  <si>
    <t>Publicita projektu</t>
  </si>
  <si>
    <t>Banner s názvem projektu a logem Fondu Partnerství: grafický návrh</t>
  </si>
  <si>
    <t>6.1</t>
  </si>
  <si>
    <t>6.2</t>
  </si>
  <si>
    <t>počet pronájmů</t>
  </si>
  <si>
    <t>Podíl žadatele (15% z uznatelných nákladů projektu)</t>
  </si>
  <si>
    <t>5.2.2</t>
  </si>
  <si>
    <t>5.2.3</t>
  </si>
  <si>
    <t>5.3</t>
  </si>
  <si>
    <t>5.3.1</t>
  </si>
  <si>
    <t>grafické zpracování brožury, úprava fotografií</t>
  </si>
  <si>
    <t xml:space="preserve">tlumočení: simultánní </t>
  </si>
  <si>
    <t>tlumočení: technika a obsluha</t>
  </si>
  <si>
    <t>Roll-up s názvem projektu a logem Fondu Partnerství: grafický návrh</t>
  </si>
  <si>
    <t>Roll-up s názvem projektu a logem Fondu Partnerství: výroba a doprava</t>
  </si>
  <si>
    <t>pracovní jednání na ukončení studijní cesty - občerstvení</t>
  </si>
  <si>
    <t>Konferenční vlajky: grafický návrh</t>
  </si>
  <si>
    <t>Konferenční vlajky: výroba</t>
  </si>
  <si>
    <t>Visačky se jmenovkou na krk</t>
  </si>
  <si>
    <t xml:space="preserve">  </t>
  </si>
  <si>
    <t>1.11</t>
  </si>
  <si>
    <t>2.5</t>
  </si>
  <si>
    <t>7.2.1</t>
  </si>
  <si>
    <t>Roll-up s názvem projektu a logem Fondu Partnerství</t>
  </si>
  <si>
    <t>7.2.2</t>
  </si>
  <si>
    <t>Konferenční vlajky</t>
  </si>
  <si>
    <t>7.3.1</t>
  </si>
  <si>
    <t>7.3.2</t>
  </si>
  <si>
    <t>7.4</t>
  </si>
  <si>
    <t>pronájem sálu na workshop</t>
  </si>
  <si>
    <t>občerstvení (oběd, přestávky na kávu)</t>
  </si>
  <si>
    <t>ubytování české delegace</t>
  </si>
  <si>
    <t>diety pro české experty</t>
  </si>
  <si>
    <r>
      <t>Fond Partnerství, Program švýcarsko-české spolupráce</t>
    </r>
    <r>
      <rPr>
        <sz val="14"/>
        <rFont val="Calibri"/>
        <family val="2"/>
      </rPr>
      <t xml:space="preserve">
</t>
    </r>
    <r>
      <rPr>
        <b/>
        <sz val="14"/>
        <rFont val="Calibri"/>
        <family val="2"/>
      </rPr>
      <t xml:space="preserve">Projekt „Švýcarsko – dobrá praxe pro ISNOV“
</t>
    </r>
  </si>
  <si>
    <t>ubytování švýcarské delegace (včetně snídaně)</t>
  </si>
  <si>
    <t>transport (2000 km, včetně ubytování a diet pro 2 řidiče)</t>
  </si>
  <si>
    <t xml:space="preserve">Příloha 5. - Rozpočet projektu dle klíčových aktivit </t>
  </si>
  <si>
    <t>jednotková cena včetně DPH</t>
  </si>
  <si>
    <t>tlumočení: konsekutivní (1 tlumočník, cena 5000 Kč/den, 5 dní; ubytování a diety)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</si>
</sst>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2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hair"/>
      <top style="medium"/>
      <bottom/>
    </border>
    <border>
      <left style="hair"/>
      <right style="hair"/>
      <top style="hair"/>
      <bottom style="hair"/>
    </border>
    <border>
      <left style="medium"/>
      <right/>
      <top style="medium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medium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2" fillId="33" borderId="0" xfId="0" applyNumberFormat="1" applyFont="1" applyFill="1" applyAlignment="1">
      <alignment/>
    </xf>
    <xf numFmtId="3" fontId="0" fillId="33" borderId="0" xfId="0" applyNumberFormat="1" applyFill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>
      <alignment/>
    </xf>
    <xf numFmtId="49" fontId="7" fillId="33" borderId="11" xfId="0" applyNumberFormat="1" applyFont="1" applyFill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8" fillId="33" borderId="13" xfId="0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right" vertical="center"/>
    </xf>
    <xf numFmtId="0" fontId="54" fillId="33" borderId="13" xfId="0" applyFont="1" applyFill="1" applyBorder="1" applyAlignment="1">
      <alignment horizontal="center" vertical="center"/>
    </xf>
    <xf numFmtId="49" fontId="55" fillId="33" borderId="15" xfId="0" applyNumberFormat="1" applyFont="1" applyFill="1" applyBorder="1" applyAlignment="1">
      <alignment/>
    </xf>
    <xf numFmtId="0" fontId="56" fillId="33" borderId="16" xfId="0" applyFont="1" applyFill="1" applyBorder="1" applyAlignment="1">
      <alignment/>
    </xf>
    <xf numFmtId="0" fontId="56" fillId="33" borderId="16" xfId="0" applyFont="1" applyFill="1" applyBorder="1" applyAlignment="1">
      <alignment horizontal="right"/>
    </xf>
    <xf numFmtId="3" fontId="56" fillId="33" borderId="16" xfId="0" applyNumberFormat="1" applyFont="1" applyFill="1" applyBorder="1" applyAlignment="1">
      <alignment horizontal="right"/>
    </xf>
    <xf numFmtId="0" fontId="56" fillId="33" borderId="16" xfId="0" applyFont="1" applyFill="1" applyBorder="1" applyAlignment="1">
      <alignment/>
    </xf>
    <xf numFmtId="49" fontId="57" fillId="33" borderId="17" xfId="0" applyNumberFormat="1" applyFont="1" applyFill="1" applyBorder="1" applyAlignment="1">
      <alignment vertical="center"/>
    </xf>
    <xf numFmtId="49" fontId="57" fillId="33" borderId="11" xfId="0" applyNumberFormat="1" applyFont="1" applyFill="1" applyBorder="1" applyAlignment="1">
      <alignment/>
    </xf>
    <xf numFmtId="49" fontId="57" fillId="33" borderId="12" xfId="0" applyNumberFormat="1" applyFont="1" applyFill="1" applyBorder="1" applyAlignment="1">
      <alignment/>
    </xf>
    <xf numFmtId="0" fontId="58" fillId="33" borderId="16" xfId="0" applyFont="1" applyFill="1" applyBorder="1" applyAlignment="1">
      <alignment horizontal="left" indent="2"/>
    </xf>
    <xf numFmtId="0" fontId="58" fillId="33" borderId="16" xfId="0" applyFont="1" applyFill="1" applyBorder="1" applyAlignment="1">
      <alignment/>
    </xf>
    <xf numFmtId="0" fontId="58" fillId="33" borderId="16" xfId="0" applyFont="1" applyFill="1" applyBorder="1" applyAlignment="1">
      <alignment horizontal="right"/>
    </xf>
    <xf numFmtId="3" fontId="58" fillId="33" borderId="16" xfId="0" applyNumberFormat="1" applyFont="1" applyFill="1" applyBorder="1" applyAlignment="1">
      <alignment horizontal="right"/>
    </xf>
    <xf numFmtId="3" fontId="58" fillId="33" borderId="18" xfId="0" applyNumberFormat="1" applyFont="1" applyFill="1" applyBorder="1" applyAlignment="1">
      <alignment horizontal="right"/>
    </xf>
    <xf numFmtId="0" fontId="58" fillId="33" borderId="16" xfId="0" applyFont="1" applyFill="1" applyBorder="1" applyAlignment="1">
      <alignment/>
    </xf>
    <xf numFmtId="0" fontId="58" fillId="33" borderId="19" xfId="0" applyFont="1" applyFill="1" applyBorder="1" applyAlignment="1">
      <alignment horizontal="left" indent="2"/>
    </xf>
    <xf numFmtId="0" fontId="58" fillId="33" borderId="19" xfId="0" applyFont="1" applyFill="1" applyBorder="1" applyAlignment="1">
      <alignment/>
    </xf>
    <xf numFmtId="0" fontId="58" fillId="33" borderId="19" xfId="0" applyFont="1" applyFill="1" applyBorder="1" applyAlignment="1">
      <alignment horizontal="right"/>
    </xf>
    <xf numFmtId="0" fontId="59" fillId="33" borderId="20" xfId="0" applyFont="1" applyFill="1" applyBorder="1" applyAlignment="1">
      <alignment vertical="center"/>
    </xf>
    <xf numFmtId="0" fontId="59" fillId="33" borderId="20" xfId="0" applyFont="1" applyFill="1" applyBorder="1" applyAlignment="1">
      <alignment horizontal="right" vertical="center"/>
    </xf>
    <xf numFmtId="3" fontId="59" fillId="33" borderId="21" xfId="0" applyNumberFormat="1" applyFont="1" applyFill="1" applyBorder="1" applyAlignment="1">
      <alignment horizontal="right" vertical="center"/>
    </xf>
    <xf numFmtId="49" fontId="60" fillId="33" borderId="22" xfId="0" applyNumberFormat="1" applyFont="1" applyFill="1" applyBorder="1" applyAlignment="1">
      <alignment/>
    </xf>
    <xf numFmtId="0" fontId="58" fillId="33" borderId="23" xfId="0" applyFont="1" applyFill="1" applyBorder="1" applyAlignment="1">
      <alignment/>
    </xf>
    <xf numFmtId="0" fontId="58" fillId="33" borderId="23" xfId="0" applyFont="1" applyFill="1" applyBorder="1" applyAlignment="1">
      <alignment horizontal="right"/>
    </xf>
    <xf numFmtId="0" fontId="61" fillId="33" borderId="24" xfId="0" applyFont="1" applyFill="1" applyBorder="1" applyAlignment="1">
      <alignment vertical="center"/>
    </xf>
    <xf numFmtId="0" fontId="61" fillId="33" borderId="24" xfId="0" applyFont="1" applyFill="1" applyBorder="1" applyAlignment="1">
      <alignment horizontal="right" vertical="center"/>
    </xf>
    <xf numFmtId="0" fontId="62" fillId="33" borderId="24" xfId="0" applyFont="1" applyFill="1" applyBorder="1" applyAlignment="1">
      <alignment vertical="center"/>
    </xf>
    <xf numFmtId="0" fontId="62" fillId="33" borderId="24" xfId="0" applyFont="1" applyFill="1" applyBorder="1" applyAlignment="1">
      <alignment horizontal="right" vertical="center"/>
    </xf>
    <xf numFmtId="3" fontId="62" fillId="33" borderId="24" xfId="0" applyNumberFormat="1" applyFont="1" applyFill="1" applyBorder="1" applyAlignment="1">
      <alignment horizontal="right" vertical="center"/>
    </xf>
    <xf numFmtId="0" fontId="60" fillId="33" borderId="16" xfId="0" applyFont="1" applyFill="1" applyBorder="1" applyAlignment="1">
      <alignment horizontal="right"/>
    </xf>
    <xf numFmtId="3" fontId="60" fillId="33" borderId="16" xfId="0" applyNumberFormat="1" applyFont="1" applyFill="1" applyBorder="1" applyAlignment="1">
      <alignment horizontal="right"/>
    </xf>
    <xf numFmtId="0" fontId="60" fillId="33" borderId="16" xfId="0" applyFont="1" applyFill="1" applyBorder="1" applyAlignment="1">
      <alignment/>
    </xf>
    <xf numFmtId="0" fontId="60" fillId="33" borderId="16" xfId="0" applyFont="1" applyFill="1" applyBorder="1" applyAlignment="1">
      <alignment horizontal="left"/>
    </xf>
    <xf numFmtId="49" fontId="60" fillId="33" borderId="22" xfId="0" applyNumberFormat="1" applyFont="1" applyFill="1" applyBorder="1" applyAlignment="1">
      <alignment horizontal="left"/>
    </xf>
    <xf numFmtId="49" fontId="63" fillId="33" borderId="25" xfId="0" applyNumberFormat="1" applyFont="1" applyFill="1" applyBorder="1" applyAlignment="1">
      <alignment vertical="center"/>
    </xf>
    <xf numFmtId="0" fontId="63" fillId="33" borderId="24" xfId="0" applyFont="1" applyFill="1" applyBorder="1" applyAlignment="1">
      <alignment horizontal="left" vertical="center"/>
    </xf>
    <xf numFmtId="0" fontId="63" fillId="33" borderId="24" xfId="0" applyFont="1" applyFill="1" applyBorder="1" applyAlignment="1">
      <alignment vertical="center"/>
    </xf>
    <xf numFmtId="0" fontId="63" fillId="33" borderId="24" xfId="0" applyFont="1" applyFill="1" applyBorder="1" applyAlignment="1">
      <alignment horizontal="right" vertical="center"/>
    </xf>
    <xf numFmtId="3" fontId="63" fillId="33" borderId="24" xfId="0" applyNumberFormat="1" applyFont="1" applyFill="1" applyBorder="1" applyAlignment="1">
      <alignment horizontal="right" vertical="center"/>
    </xf>
    <xf numFmtId="3" fontId="63" fillId="33" borderId="26" xfId="0" applyNumberFormat="1" applyFont="1" applyFill="1" applyBorder="1" applyAlignment="1">
      <alignment horizontal="right" vertical="center"/>
    </xf>
    <xf numFmtId="0" fontId="58" fillId="33" borderId="16" xfId="0" applyFont="1" applyFill="1" applyBorder="1" applyAlignment="1">
      <alignment horizontal="center"/>
    </xf>
    <xf numFmtId="0" fontId="63" fillId="33" borderId="27" xfId="0" applyFont="1" applyFill="1" applyBorder="1" applyAlignment="1">
      <alignment vertical="center"/>
    </xf>
    <xf numFmtId="0" fontId="63" fillId="33" borderId="27" xfId="0" applyFont="1" applyFill="1" applyBorder="1" applyAlignment="1">
      <alignment horizontal="right" vertical="center"/>
    </xf>
    <xf numFmtId="3" fontId="63" fillId="33" borderId="27" xfId="0" applyNumberFormat="1" applyFont="1" applyFill="1" applyBorder="1" applyAlignment="1">
      <alignment horizontal="right" vertical="center"/>
    </xf>
    <xf numFmtId="3" fontId="63" fillId="33" borderId="28" xfId="0" applyNumberFormat="1" applyFont="1" applyFill="1" applyBorder="1" applyAlignment="1">
      <alignment horizontal="right" vertical="center"/>
    </xf>
    <xf numFmtId="0" fontId="63" fillId="33" borderId="0" xfId="0" applyFont="1" applyFill="1" applyBorder="1" applyAlignment="1">
      <alignment/>
    </xf>
    <xf numFmtId="0" fontId="63" fillId="33" borderId="0" xfId="0" applyFont="1" applyFill="1" applyBorder="1" applyAlignment="1">
      <alignment/>
    </xf>
    <xf numFmtId="0" fontId="63" fillId="33" borderId="0" xfId="0" applyFont="1" applyFill="1" applyBorder="1" applyAlignment="1">
      <alignment horizontal="right"/>
    </xf>
    <xf numFmtId="3" fontId="63" fillId="33" borderId="0" xfId="0" applyNumberFormat="1" applyFont="1" applyFill="1" applyBorder="1" applyAlignment="1">
      <alignment horizontal="right"/>
    </xf>
    <xf numFmtId="3" fontId="63" fillId="33" borderId="29" xfId="0" applyNumberFormat="1" applyFont="1" applyFill="1" applyBorder="1" applyAlignment="1">
      <alignment horizontal="right"/>
    </xf>
    <xf numFmtId="0" fontId="63" fillId="33" borderId="13" xfId="0" applyFont="1" applyFill="1" applyBorder="1" applyAlignment="1">
      <alignment/>
    </xf>
    <xf numFmtId="0" fontId="63" fillId="33" borderId="13" xfId="0" applyFont="1" applyFill="1" applyBorder="1" applyAlignment="1">
      <alignment/>
    </xf>
    <xf numFmtId="0" fontId="63" fillId="33" borderId="13" xfId="0" applyFont="1" applyFill="1" applyBorder="1" applyAlignment="1">
      <alignment horizontal="right"/>
    </xf>
    <xf numFmtId="3" fontId="63" fillId="33" borderId="13" xfId="0" applyNumberFormat="1" applyFont="1" applyFill="1" applyBorder="1" applyAlignment="1">
      <alignment horizontal="right"/>
    </xf>
    <xf numFmtId="3" fontId="63" fillId="33" borderId="14" xfId="0" applyNumberFormat="1" applyFont="1" applyFill="1" applyBorder="1" applyAlignment="1">
      <alignment horizontal="right"/>
    </xf>
    <xf numFmtId="0" fontId="60" fillId="33" borderId="0" xfId="0" applyFont="1" applyFill="1" applyBorder="1" applyAlignment="1">
      <alignment horizontal="left"/>
    </xf>
    <xf numFmtId="0" fontId="60" fillId="33" borderId="16" xfId="0" applyFont="1" applyFill="1" applyBorder="1" applyAlignment="1">
      <alignment horizontal="left" indent="2"/>
    </xf>
    <xf numFmtId="0" fontId="58" fillId="33" borderId="30" xfId="0" applyFont="1" applyFill="1" applyBorder="1" applyAlignment="1">
      <alignment horizontal="left" indent="2"/>
    </xf>
    <xf numFmtId="0" fontId="58" fillId="33" borderId="31" xfId="0" applyFont="1" applyFill="1" applyBorder="1" applyAlignment="1">
      <alignment horizontal="left" indent="2"/>
    </xf>
    <xf numFmtId="3" fontId="64" fillId="33" borderId="20" xfId="0" applyNumberFormat="1" applyFont="1" applyFill="1" applyBorder="1" applyAlignment="1">
      <alignment horizontal="center" vertical="center" wrapText="1"/>
    </xf>
    <xf numFmtId="49" fontId="60" fillId="33" borderId="32" xfId="0" applyNumberFormat="1" applyFont="1" applyFill="1" applyBorder="1" applyAlignment="1">
      <alignment/>
    </xf>
    <xf numFmtId="0" fontId="60" fillId="33" borderId="23" xfId="0" applyFont="1" applyFill="1" applyBorder="1" applyAlignment="1">
      <alignment horizontal="left" indent="2"/>
    </xf>
    <xf numFmtId="0" fontId="56" fillId="33" borderId="23" xfId="0" applyFont="1" applyFill="1" applyBorder="1" applyAlignment="1">
      <alignment/>
    </xf>
    <xf numFmtId="0" fontId="56" fillId="33" borderId="23" xfId="0" applyFont="1" applyFill="1" applyBorder="1" applyAlignment="1">
      <alignment horizontal="right"/>
    </xf>
    <xf numFmtId="0" fontId="56" fillId="33" borderId="23" xfId="0" applyFont="1" applyFill="1" applyBorder="1" applyAlignment="1">
      <alignment/>
    </xf>
    <xf numFmtId="3" fontId="56" fillId="33" borderId="23" xfId="0" applyNumberFormat="1" applyFont="1" applyFill="1" applyBorder="1" applyAlignment="1">
      <alignment horizontal="right"/>
    </xf>
    <xf numFmtId="3" fontId="58" fillId="33" borderId="33" xfId="0" applyNumberFormat="1" applyFont="1" applyFill="1" applyBorder="1" applyAlignment="1">
      <alignment horizontal="right"/>
    </xf>
    <xf numFmtId="0" fontId="58" fillId="33" borderId="23" xfId="0" applyFont="1" applyFill="1" applyBorder="1" applyAlignment="1">
      <alignment horizontal="left" indent="2"/>
    </xf>
    <xf numFmtId="0" fontId="58" fillId="33" borderId="23" xfId="0" applyFont="1" applyFill="1" applyBorder="1" applyAlignment="1">
      <alignment/>
    </xf>
    <xf numFmtId="3" fontId="58" fillId="33" borderId="23" xfId="0" applyNumberFormat="1" applyFont="1" applyFill="1" applyBorder="1" applyAlignment="1">
      <alignment horizontal="right"/>
    </xf>
    <xf numFmtId="0" fontId="60" fillId="33" borderId="23" xfId="0" applyFont="1" applyFill="1" applyBorder="1" applyAlignment="1">
      <alignment horizontal="left"/>
    </xf>
    <xf numFmtId="0" fontId="58" fillId="33" borderId="23" xfId="0" applyFont="1" applyFill="1" applyBorder="1" applyAlignment="1">
      <alignment horizontal="center"/>
    </xf>
    <xf numFmtId="3" fontId="60" fillId="33" borderId="33" xfId="0" applyNumberFormat="1" applyFont="1" applyFill="1" applyBorder="1" applyAlignment="1">
      <alignment horizontal="right"/>
    </xf>
    <xf numFmtId="49" fontId="60" fillId="33" borderId="32" xfId="0" applyNumberFormat="1" applyFont="1" applyFill="1" applyBorder="1" applyAlignment="1">
      <alignment horizontal="left"/>
    </xf>
    <xf numFmtId="0" fontId="60" fillId="33" borderId="23" xfId="0" applyFont="1" applyFill="1" applyBorder="1" applyAlignment="1">
      <alignment/>
    </xf>
    <xf numFmtId="0" fontId="60" fillId="33" borderId="23" xfId="0" applyFont="1" applyFill="1" applyBorder="1" applyAlignment="1">
      <alignment horizontal="right"/>
    </xf>
    <xf numFmtId="0" fontId="63" fillId="33" borderId="24" xfId="46" applyFont="1" applyFill="1" applyBorder="1" applyAlignment="1">
      <alignment vertical="center"/>
      <protection/>
    </xf>
    <xf numFmtId="0" fontId="63" fillId="33" borderId="24" xfId="46" applyFont="1" applyFill="1" applyBorder="1" applyAlignment="1">
      <alignment horizontal="right" vertical="center"/>
      <protection/>
    </xf>
    <xf numFmtId="3" fontId="63" fillId="33" borderId="24" xfId="46" applyNumberFormat="1" applyFont="1" applyFill="1" applyBorder="1" applyAlignment="1">
      <alignment horizontal="right" vertical="center"/>
      <protection/>
    </xf>
    <xf numFmtId="0" fontId="5" fillId="33" borderId="34" xfId="0" applyFont="1" applyFill="1" applyBorder="1" applyAlignment="1">
      <alignment horizontal="left" vertical="center"/>
    </xf>
    <xf numFmtId="0" fontId="6" fillId="33" borderId="35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29" xfId="0" applyFont="1" applyFill="1" applyBorder="1" applyAlignment="1">
      <alignment horizontal="left" vertical="center"/>
    </xf>
    <xf numFmtId="0" fontId="65" fillId="33" borderId="2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Souhrn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2:I75"/>
  <sheetViews>
    <sheetView showGridLines="0" tabSelected="1" view="pageLayout" zoomScale="75" zoomScalePageLayoutView="75" workbookViewId="0" topLeftCell="F55">
      <selection activeCell="G73" sqref="G73"/>
    </sheetView>
  </sheetViews>
  <sheetFormatPr defaultColWidth="8.875" defaultRowHeight="12.75"/>
  <cols>
    <col min="1" max="1" width="5.625" style="4" customWidth="1"/>
    <col min="2" max="2" width="65.25390625" style="1" customWidth="1"/>
    <col min="3" max="3" width="15.875" style="1" customWidth="1"/>
    <col min="4" max="4" width="7.25390625" style="7" customWidth="1"/>
    <col min="5" max="5" width="15.625" style="1" customWidth="1"/>
    <col min="6" max="6" width="8.75390625" style="5" customWidth="1"/>
    <col min="7" max="7" width="14.25390625" style="1" customWidth="1"/>
    <col min="8" max="8" width="6.00390625" style="7" customWidth="1"/>
    <col min="9" max="9" width="13.25390625" style="5" customWidth="1"/>
    <col min="10" max="16384" width="8.875" style="1" customWidth="1"/>
  </cols>
  <sheetData>
    <row r="1" ht="13.5" thickBot="1"/>
    <row r="2" spans="1:9" ht="12.75">
      <c r="A2" s="10"/>
      <c r="B2" s="96" t="s">
        <v>130</v>
      </c>
      <c r="C2" s="96"/>
      <c r="D2" s="96"/>
      <c r="E2" s="96"/>
      <c r="F2" s="96"/>
      <c r="G2" s="96"/>
      <c r="H2" s="96"/>
      <c r="I2" s="97"/>
    </row>
    <row r="3" spans="1:9" ht="12.75">
      <c r="A3" s="11"/>
      <c r="B3" s="98"/>
      <c r="C3" s="98"/>
      <c r="D3" s="98"/>
      <c r="E3" s="98"/>
      <c r="F3" s="98"/>
      <c r="G3" s="98"/>
      <c r="H3" s="98"/>
      <c r="I3" s="99"/>
    </row>
    <row r="4" spans="1:9" ht="13.5" customHeight="1">
      <c r="A4" s="101" t="s">
        <v>127</v>
      </c>
      <c r="B4" s="102"/>
      <c r="C4" s="102"/>
      <c r="D4" s="102"/>
      <c r="E4" s="102"/>
      <c r="F4" s="102"/>
      <c r="G4" s="102"/>
      <c r="H4" s="102"/>
      <c r="I4" s="103"/>
    </row>
    <row r="5" spans="1:9" ht="13.5" customHeight="1">
      <c r="A5" s="101"/>
      <c r="B5" s="102"/>
      <c r="C5" s="102"/>
      <c r="D5" s="102"/>
      <c r="E5" s="102"/>
      <c r="F5" s="102"/>
      <c r="G5" s="102"/>
      <c r="H5" s="102"/>
      <c r="I5" s="103"/>
    </row>
    <row r="6" spans="1:9" ht="13.5" customHeight="1">
      <c r="A6" s="101"/>
      <c r="B6" s="102"/>
      <c r="C6" s="102"/>
      <c r="D6" s="102"/>
      <c r="E6" s="102"/>
      <c r="F6" s="102"/>
      <c r="G6" s="102"/>
      <c r="H6" s="102"/>
      <c r="I6" s="103"/>
    </row>
    <row r="7" spans="1:9" ht="8.25" customHeight="1">
      <c r="A7" s="101"/>
      <c r="B7" s="102"/>
      <c r="C7" s="102"/>
      <c r="D7" s="102"/>
      <c r="E7" s="102"/>
      <c r="F7" s="102"/>
      <c r="G7" s="102"/>
      <c r="H7" s="102"/>
      <c r="I7" s="103"/>
    </row>
    <row r="8" spans="1:9" ht="5.25" customHeight="1" thickBot="1">
      <c r="A8" s="12"/>
      <c r="B8" s="17" t="s">
        <v>28</v>
      </c>
      <c r="C8" s="17"/>
      <c r="D8" s="13"/>
      <c r="E8" s="14"/>
      <c r="F8" s="15"/>
      <c r="G8" s="14"/>
      <c r="H8" s="13"/>
      <c r="I8" s="16"/>
    </row>
    <row r="9" spans="1:9" s="2" customFormat="1" ht="33" customHeight="1" thickBot="1">
      <c r="A9" s="18"/>
      <c r="B9" s="35" t="s">
        <v>0</v>
      </c>
      <c r="C9" s="35"/>
      <c r="D9" s="36"/>
      <c r="E9" s="35"/>
      <c r="F9" s="76" t="s">
        <v>131</v>
      </c>
      <c r="G9" s="35"/>
      <c r="H9" s="36"/>
      <c r="I9" s="37" t="s">
        <v>1</v>
      </c>
    </row>
    <row r="10" spans="1:9" s="9" customFormat="1" ht="21.75" customHeight="1" thickBot="1">
      <c r="A10" s="51">
        <v>1</v>
      </c>
      <c r="B10" s="52" t="s">
        <v>40</v>
      </c>
      <c r="C10" s="53" t="s">
        <v>2</v>
      </c>
      <c r="D10" s="54">
        <v>5</v>
      </c>
      <c r="E10" s="52" t="s">
        <v>6</v>
      </c>
      <c r="F10" s="55">
        <v>5</v>
      </c>
      <c r="G10" s="53"/>
      <c r="H10" s="54"/>
      <c r="I10" s="56">
        <f>SUM(I11:I21)</f>
        <v>215070</v>
      </c>
    </row>
    <row r="11" spans="1:9" s="2" customFormat="1" ht="14.25" customHeight="1">
      <c r="A11" s="77" t="s">
        <v>10</v>
      </c>
      <c r="B11" s="84" t="s">
        <v>41</v>
      </c>
      <c r="C11" s="85" t="s">
        <v>2</v>
      </c>
      <c r="D11" s="40">
        <v>5</v>
      </c>
      <c r="E11" s="85" t="s">
        <v>5</v>
      </c>
      <c r="F11" s="86">
        <v>16000</v>
      </c>
      <c r="G11" s="85"/>
      <c r="H11" s="40"/>
      <c r="I11" s="83">
        <f>D11*F11</f>
        <v>80000</v>
      </c>
    </row>
    <row r="12" spans="1:9" s="2" customFormat="1" ht="14.25" customHeight="1">
      <c r="A12" s="38" t="s">
        <v>11</v>
      </c>
      <c r="B12" s="26" t="s">
        <v>42</v>
      </c>
      <c r="C12" s="27"/>
      <c r="D12" s="28"/>
      <c r="E12" s="27"/>
      <c r="F12" s="29"/>
      <c r="G12" s="27"/>
      <c r="H12" s="28"/>
      <c r="I12" s="30">
        <v>27000</v>
      </c>
    </row>
    <row r="13" spans="1:9" s="2" customFormat="1" ht="14.25" customHeight="1">
      <c r="A13" s="38" t="s">
        <v>12</v>
      </c>
      <c r="B13" s="26" t="s">
        <v>128</v>
      </c>
      <c r="C13" s="27" t="s">
        <v>2</v>
      </c>
      <c r="D13" s="28">
        <v>5</v>
      </c>
      <c r="E13" s="27" t="s">
        <v>5</v>
      </c>
      <c r="F13" s="29">
        <v>1400</v>
      </c>
      <c r="G13" s="27" t="s">
        <v>3</v>
      </c>
      <c r="H13" s="28">
        <v>4</v>
      </c>
      <c r="I13" s="30">
        <f>D13*F13*H13</f>
        <v>28000</v>
      </c>
    </row>
    <row r="14" spans="1:9" s="2" customFormat="1" ht="14.25" customHeight="1">
      <c r="A14" s="38" t="s">
        <v>50</v>
      </c>
      <c r="B14" s="26" t="s">
        <v>43</v>
      </c>
      <c r="C14" s="27" t="s">
        <v>2</v>
      </c>
      <c r="D14" s="28">
        <v>5</v>
      </c>
      <c r="E14" s="27" t="s">
        <v>5</v>
      </c>
      <c r="F14" s="29">
        <v>1000</v>
      </c>
      <c r="G14" s="27" t="s">
        <v>49</v>
      </c>
      <c r="H14" s="28">
        <v>7.5</v>
      </c>
      <c r="I14" s="30">
        <f>D14*F14*H14</f>
        <v>37500</v>
      </c>
    </row>
    <row r="15" spans="1:9" s="2" customFormat="1" ht="14.25" customHeight="1">
      <c r="A15" s="38" t="s">
        <v>51</v>
      </c>
      <c r="B15" s="26" t="s">
        <v>109</v>
      </c>
      <c r="C15" s="27" t="s">
        <v>2</v>
      </c>
      <c r="D15" s="28">
        <v>12</v>
      </c>
      <c r="E15" s="27" t="s">
        <v>5</v>
      </c>
      <c r="F15" s="29">
        <v>1000</v>
      </c>
      <c r="G15" s="27"/>
      <c r="H15" s="28"/>
      <c r="I15" s="30">
        <f>D15*F15</f>
        <v>12000</v>
      </c>
    </row>
    <row r="16" spans="1:9" s="2" customFormat="1" ht="14.25" customHeight="1">
      <c r="A16" s="38" t="s">
        <v>52</v>
      </c>
      <c r="B16" s="26" t="s">
        <v>44</v>
      </c>
      <c r="C16" s="27" t="s">
        <v>8</v>
      </c>
      <c r="D16" s="28">
        <v>10</v>
      </c>
      <c r="E16" s="27" t="s">
        <v>5</v>
      </c>
      <c r="F16" s="29">
        <v>420</v>
      </c>
      <c r="G16" s="27"/>
      <c r="H16" s="28"/>
      <c r="I16" s="30">
        <f>D16*F16</f>
        <v>4200</v>
      </c>
    </row>
    <row r="17" spans="1:9" s="2" customFormat="1" ht="14.25" customHeight="1">
      <c r="A17" s="38" t="s">
        <v>53</v>
      </c>
      <c r="B17" s="26" t="s">
        <v>45</v>
      </c>
      <c r="C17" s="27" t="s">
        <v>8</v>
      </c>
      <c r="D17" s="28">
        <v>15</v>
      </c>
      <c r="E17" s="27" t="s">
        <v>5</v>
      </c>
      <c r="F17" s="29">
        <v>360</v>
      </c>
      <c r="G17" s="27"/>
      <c r="H17" s="28"/>
      <c r="I17" s="30">
        <f>D17*F17</f>
        <v>5400</v>
      </c>
    </row>
    <row r="18" spans="1:9" s="2" customFormat="1" ht="14.25" customHeight="1">
      <c r="A18" s="38" t="s">
        <v>54</v>
      </c>
      <c r="B18" s="26" t="s">
        <v>47</v>
      </c>
      <c r="C18" s="27" t="s">
        <v>8</v>
      </c>
      <c r="D18" s="28">
        <v>10</v>
      </c>
      <c r="E18" s="27" t="s">
        <v>5</v>
      </c>
      <c r="F18" s="29">
        <v>420</v>
      </c>
      <c r="G18" s="27"/>
      <c r="H18" s="28"/>
      <c r="I18" s="30">
        <f>D18*F18</f>
        <v>4200</v>
      </c>
    </row>
    <row r="19" spans="1:9" s="2" customFormat="1" ht="14.25" customHeight="1">
      <c r="A19" s="38" t="s">
        <v>55</v>
      </c>
      <c r="B19" s="26" t="s">
        <v>46</v>
      </c>
      <c r="C19" s="27" t="s">
        <v>8</v>
      </c>
      <c r="D19" s="28">
        <v>1</v>
      </c>
      <c r="E19" s="27" t="s">
        <v>5</v>
      </c>
      <c r="F19" s="29">
        <v>420</v>
      </c>
      <c r="G19" s="27"/>
      <c r="H19" s="28"/>
      <c r="I19" s="30">
        <f>D19*F19</f>
        <v>420</v>
      </c>
    </row>
    <row r="20" spans="1:9" s="2" customFormat="1" ht="14.25" customHeight="1">
      <c r="A20" s="38" t="s">
        <v>56</v>
      </c>
      <c r="B20" s="26" t="s">
        <v>48</v>
      </c>
      <c r="C20" s="27" t="s">
        <v>14</v>
      </c>
      <c r="D20" s="28">
        <v>1</v>
      </c>
      <c r="E20" s="27" t="s">
        <v>5</v>
      </c>
      <c r="F20" s="29">
        <v>5000</v>
      </c>
      <c r="G20" s="31" t="s">
        <v>6</v>
      </c>
      <c r="H20" s="28">
        <v>3</v>
      </c>
      <c r="I20" s="30">
        <f>D20*F20*H20</f>
        <v>15000</v>
      </c>
    </row>
    <row r="21" spans="1:9" s="2" customFormat="1" ht="14.25" customHeight="1" thickBot="1">
      <c r="A21" s="38" t="s">
        <v>114</v>
      </c>
      <c r="B21" s="32" t="s">
        <v>123</v>
      </c>
      <c r="C21" s="33"/>
      <c r="D21" s="34"/>
      <c r="E21" s="27" t="s">
        <v>5</v>
      </c>
      <c r="F21" s="29">
        <v>450</v>
      </c>
      <c r="G21" s="31" t="s">
        <v>9</v>
      </c>
      <c r="H21" s="28">
        <v>3</v>
      </c>
      <c r="I21" s="30">
        <f>F21*H21</f>
        <v>1350</v>
      </c>
    </row>
    <row r="22" spans="1:9" s="2" customFormat="1" ht="21.75" customHeight="1" thickBot="1">
      <c r="A22" s="51" t="s">
        <v>29</v>
      </c>
      <c r="B22" s="52" t="s">
        <v>57</v>
      </c>
      <c r="C22" s="53" t="s">
        <v>2</v>
      </c>
      <c r="D22" s="54">
        <v>70</v>
      </c>
      <c r="E22" s="53"/>
      <c r="F22" s="55"/>
      <c r="G22" s="53"/>
      <c r="H22" s="54"/>
      <c r="I22" s="56">
        <f>SUM(I23:I28)</f>
        <v>86686.4</v>
      </c>
    </row>
    <row r="23" spans="1:9" s="2" customFormat="1" ht="14.25" customHeight="1">
      <c r="A23" s="77" t="s">
        <v>33</v>
      </c>
      <c r="B23" s="84" t="s">
        <v>58</v>
      </c>
      <c r="C23" s="85"/>
      <c r="D23" s="40"/>
      <c r="E23" s="85" t="s">
        <v>5</v>
      </c>
      <c r="F23" s="86">
        <v>1800</v>
      </c>
      <c r="G23" s="39" t="s">
        <v>9</v>
      </c>
      <c r="H23" s="40">
        <v>8</v>
      </c>
      <c r="I23" s="83">
        <f>F23*H23</f>
        <v>14400</v>
      </c>
    </row>
    <row r="24" spans="1:9" s="2" customFormat="1" ht="14.25" customHeight="1">
      <c r="A24" s="38" t="s">
        <v>34</v>
      </c>
      <c r="B24" s="26" t="s">
        <v>124</v>
      </c>
      <c r="C24" s="27" t="s">
        <v>4</v>
      </c>
      <c r="D24" s="28">
        <v>70</v>
      </c>
      <c r="E24" s="27" t="s">
        <v>5</v>
      </c>
      <c r="F24" s="29">
        <v>400</v>
      </c>
      <c r="G24" s="27"/>
      <c r="H24" s="28"/>
      <c r="I24" s="30">
        <f>D24*F24</f>
        <v>28000</v>
      </c>
    </row>
    <row r="25" spans="1:9" s="2" customFormat="1" ht="14.25" customHeight="1">
      <c r="A25" s="38" t="s">
        <v>35</v>
      </c>
      <c r="B25" s="26" t="s">
        <v>59</v>
      </c>
      <c r="C25" s="27" t="s">
        <v>4</v>
      </c>
      <c r="D25" s="28">
        <v>70</v>
      </c>
      <c r="E25" s="27" t="s">
        <v>5</v>
      </c>
      <c r="F25" s="29">
        <v>40</v>
      </c>
      <c r="G25" s="27"/>
      <c r="H25" s="28"/>
      <c r="I25" s="30">
        <f>D25*F25</f>
        <v>2800</v>
      </c>
    </row>
    <row r="26" spans="1:9" s="2" customFormat="1" ht="14.25" customHeight="1">
      <c r="A26" s="38" t="s">
        <v>61</v>
      </c>
      <c r="B26" s="26" t="s">
        <v>60</v>
      </c>
      <c r="C26" s="27" t="s">
        <v>8</v>
      </c>
      <c r="D26" s="28">
        <v>27</v>
      </c>
      <c r="E26" s="27" t="s">
        <v>5</v>
      </c>
      <c r="F26" s="29">
        <v>420</v>
      </c>
      <c r="G26" s="27"/>
      <c r="H26" s="28"/>
      <c r="I26" s="30">
        <f>D26*F26</f>
        <v>11340</v>
      </c>
    </row>
    <row r="27" spans="1:9" s="2" customFormat="1" ht="14.25" customHeight="1">
      <c r="A27" s="38" t="s">
        <v>115</v>
      </c>
      <c r="B27" s="26" t="s">
        <v>105</v>
      </c>
      <c r="C27" s="27" t="s">
        <v>14</v>
      </c>
      <c r="D27" s="27">
        <v>2</v>
      </c>
      <c r="E27" s="27" t="s">
        <v>5</v>
      </c>
      <c r="F27" s="29">
        <f>12000*1.2/2</f>
        <v>7200</v>
      </c>
      <c r="G27" s="39"/>
      <c r="H27" s="40"/>
      <c r="I27" s="30">
        <f>D27*F27</f>
        <v>14400</v>
      </c>
    </row>
    <row r="28" spans="1:9" s="2" customFormat="1" ht="14.25" customHeight="1" thickBot="1">
      <c r="A28" s="38" t="s">
        <v>62</v>
      </c>
      <c r="B28" s="26" t="s">
        <v>106</v>
      </c>
      <c r="C28" s="27"/>
      <c r="D28" s="26"/>
      <c r="E28" s="27"/>
      <c r="F28" s="29"/>
      <c r="G28" s="39"/>
      <c r="H28" s="40"/>
      <c r="I28" s="30">
        <f>(25122*1.2)-I27</f>
        <v>15746.399999999998</v>
      </c>
    </row>
    <row r="29" spans="1:9" s="9" customFormat="1" ht="21.75" customHeight="1" thickBot="1">
      <c r="A29" s="51" t="s">
        <v>15</v>
      </c>
      <c r="B29" s="52" t="s">
        <v>63</v>
      </c>
      <c r="C29" s="53" t="s">
        <v>2</v>
      </c>
      <c r="D29" s="54">
        <v>35</v>
      </c>
      <c r="E29" s="52" t="s">
        <v>6</v>
      </c>
      <c r="F29" s="55">
        <v>5</v>
      </c>
      <c r="G29" s="53"/>
      <c r="H29" s="54"/>
      <c r="I29" s="56">
        <f>SUM(I30:I42)</f>
        <v>1512302.5</v>
      </c>
    </row>
    <row r="30" spans="1:9" s="2" customFormat="1" ht="14.25" customHeight="1">
      <c r="A30" s="90" t="s">
        <v>16</v>
      </c>
      <c r="B30" s="84" t="s">
        <v>64</v>
      </c>
      <c r="C30" s="85" t="s">
        <v>9</v>
      </c>
      <c r="D30" s="40">
        <v>25</v>
      </c>
      <c r="E30" s="85" t="s">
        <v>5</v>
      </c>
      <c r="F30" s="86">
        <f>100*21.5</f>
        <v>2150</v>
      </c>
      <c r="G30" s="91"/>
      <c r="H30" s="92"/>
      <c r="I30" s="83">
        <f>D30*F30</f>
        <v>53750</v>
      </c>
    </row>
    <row r="31" spans="1:9" s="2" customFormat="1" ht="14.25" customHeight="1">
      <c r="A31" s="50" t="s">
        <v>17</v>
      </c>
      <c r="B31" s="26" t="s">
        <v>65</v>
      </c>
      <c r="C31" s="27" t="s">
        <v>9</v>
      </c>
      <c r="D31" s="28">
        <v>70</v>
      </c>
      <c r="E31" s="27" t="s">
        <v>5</v>
      </c>
      <c r="F31" s="29">
        <f>100*21.5</f>
        <v>2150</v>
      </c>
      <c r="G31" s="27"/>
      <c r="H31" s="28"/>
      <c r="I31" s="30">
        <f>D31*F31</f>
        <v>150500</v>
      </c>
    </row>
    <row r="32" spans="1:9" s="2" customFormat="1" ht="14.25" customHeight="1">
      <c r="A32" s="50" t="s">
        <v>70</v>
      </c>
      <c r="B32" s="26" t="s">
        <v>66</v>
      </c>
      <c r="C32" s="27" t="s">
        <v>9</v>
      </c>
      <c r="D32" s="28">
        <v>45</v>
      </c>
      <c r="E32" s="27" t="s">
        <v>5</v>
      </c>
      <c r="F32" s="29">
        <f>100*21.5</f>
        <v>2150</v>
      </c>
      <c r="G32" s="27"/>
      <c r="H32" s="28"/>
      <c r="I32" s="30">
        <f>D32*F32</f>
        <v>96750</v>
      </c>
    </row>
    <row r="33" spans="1:9" s="2" customFormat="1" ht="14.25" customHeight="1">
      <c r="A33" s="50" t="s">
        <v>71</v>
      </c>
      <c r="B33" s="26" t="s">
        <v>67</v>
      </c>
      <c r="C33" s="27" t="s">
        <v>9</v>
      </c>
      <c r="D33" s="28">
        <v>60</v>
      </c>
      <c r="E33" s="27" t="s">
        <v>5</v>
      </c>
      <c r="F33" s="29">
        <f>100*21.5</f>
        <v>2150</v>
      </c>
      <c r="G33" s="27"/>
      <c r="H33" s="28"/>
      <c r="I33" s="30">
        <f>D33*F33</f>
        <v>129000</v>
      </c>
    </row>
    <row r="34" spans="1:9" s="2" customFormat="1" ht="14.25" customHeight="1">
      <c r="A34" s="50" t="s">
        <v>72</v>
      </c>
      <c r="B34" s="26" t="s">
        <v>129</v>
      </c>
      <c r="C34" s="48"/>
      <c r="D34" s="46"/>
      <c r="E34" s="49"/>
      <c r="F34" s="47"/>
      <c r="G34" s="48"/>
      <c r="H34" s="46"/>
      <c r="I34" s="30">
        <f>125000+(2*3010*5)+(2*1613*5)</f>
        <v>171230</v>
      </c>
    </row>
    <row r="35" spans="1:9" s="2" customFormat="1" ht="14.25" customHeight="1">
      <c r="A35" s="50" t="s">
        <v>73</v>
      </c>
      <c r="B35" s="26" t="s">
        <v>125</v>
      </c>
      <c r="C35" s="27" t="s">
        <v>2</v>
      </c>
      <c r="D35" s="28">
        <v>35</v>
      </c>
      <c r="E35" s="27" t="s">
        <v>5</v>
      </c>
      <c r="F35" s="29">
        <f>140*21.5</f>
        <v>3010</v>
      </c>
      <c r="G35" s="27" t="s">
        <v>3</v>
      </c>
      <c r="H35" s="28">
        <v>5</v>
      </c>
      <c r="I35" s="30">
        <f>D35*F35*H35</f>
        <v>526750</v>
      </c>
    </row>
    <row r="36" spans="1:9" s="2" customFormat="1" ht="14.25" customHeight="1">
      <c r="A36" s="50" t="s">
        <v>74</v>
      </c>
      <c r="B36" s="26" t="s">
        <v>126</v>
      </c>
      <c r="C36" s="27" t="s">
        <v>2</v>
      </c>
      <c r="D36" s="28">
        <v>35</v>
      </c>
      <c r="E36" s="27" t="s">
        <v>5</v>
      </c>
      <c r="F36" s="29">
        <f>75*21.5</f>
        <v>1612.5</v>
      </c>
      <c r="G36" s="27" t="s">
        <v>6</v>
      </c>
      <c r="H36" s="28">
        <v>5</v>
      </c>
      <c r="I36" s="30">
        <f>D36*F36*H36</f>
        <v>282187.5</v>
      </c>
    </row>
    <row r="37" spans="1:9" s="2" customFormat="1" ht="14.25" customHeight="1">
      <c r="A37" s="50" t="s">
        <v>75</v>
      </c>
      <c r="B37" s="74" t="s">
        <v>132</v>
      </c>
      <c r="C37" s="75"/>
      <c r="D37" s="26"/>
      <c r="E37" s="26"/>
      <c r="F37" s="26"/>
      <c r="G37" s="26"/>
      <c r="H37" s="26"/>
      <c r="I37" s="30">
        <f>(5000*5)+(1613*5)+(3010*5)</f>
        <v>48115</v>
      </c>
    </row>
    <row r="38" spans="1:9" s="2" customFormat="1" ht="14.25" customHeight="1">
      <c r="A38" s="50" t="s">
        <v>76</v>
      </c>
      <c r="B38" s="26" t="s">
        <v>13</v>
      </c>
      <c r="C38" s="27"/>
      <c r="D38" s="28"/>
      <c r="E38" s="27" t="s">
        <v>5</v>
      </c>
      <c r="F38" s="29">
        <v>4000</v>
      </c>
      <c r="G38" s="27" t="s">
        <v>18</v>
      </c>
      <c r="H38" s="28">
        <v>5</v>
      </c>
      <c r="I38" s="30">
        <f>F38*H38</f>
        <v>20000</v>
      </c>
    </row>
    <row r="39" spans="1:9" s="2" customFormat="1" ht="14.25" customHeight="1">
      <c r="A39" s="50" t="s">
        <v>77</v>
      </c>
      <c r="B39" s="26" t="s">
        <v>68</v>
      </c>
      <c r="C39" s="27" t="s">
        <v>9</v>
      </c>
      <c r="D39" s="28">
        <v>30</v>
      </c>
      <c r="E39" s="27" t="s">
        <v>5</v>
      </c>
      <c r="F39" s="29">
        <f>40*21.5</f>
        <v>860</v>
      </c>
      <c r="G39" s="27"/>
      <c r="H39" s="28"/>
      <c r="I39" s="30">
        <f>D39*F39</f>
        <v>25800</v>
      </c>
    </row>
    <row r="40" spans="1:9" s="2" customFormat="1" ht="14.25" customHeight="1">
      <c r="A40" s="50" t="s">
        <v>78</v>
      </c>
      <c r="B40" s="26" t="s">
        <v>47</v>
      </c>
      <c r="C40" s="27" t="s">
        <v>8</v>
      </c>
      <c r="D40" s="28">
        <v>10</v>
      </c>
      <c r="E40" s="27" t="s">
        <v>5</v>
      </c>
      <c r="F40" s="29">
        <v>420</v>
      </c>
      <c r="G40" s="27"/>
      <c r="H40" s="28"/>
      <c r="I40" s="30">
        <f>D40*F40</f>
        <v>4200</v>
      </c>
    </row>
    <row r="41" spans="1:9" s="2" customFormat="1" ht="14.25" customHeight="1">
      <c r="A41" s="50" t="s">
        <v>79</v>
      </c>
      <c r="B41" s="26" t="s">
        <v>44</v>
      </c>
      <c r="C41" s="27" t="s">
        <v>8</v>
      </c>
      <c r="D41" s="28">
        <v>10</v>
      </c>
      <c r="E41" s="27" t="s">
        <v>5</v>
      </c>
      <c r="F41" s="29">
        <v>360</v>
      </c>
      <c r="G41" s="27"/>
      <c r="H41" s="28"/>
      <c r="I41" s="30">
        <f>D41*F41</f>
        <v>3600</v>
      </c>
    </row>
    <row r="42" spans="1:9" s="2" customFormat="1" ht="14.25" customHeight="1" thickBot="1">
      <c r="A42" s="50" t="s">
        <v>80</v>
      </c>
      <c r="B42" s="26" t="s">
        <v>46</v>
      </c>
      <c r="C42" s="27" t="s">
        <v>8</v>
      </c>
      <c r="D42" s="28">
        <v>1</v>
      </c>
      <c r="E42" s="27" t="s">
        <v>5</v>
      </c>
      <c r="F42" s="29">
        <v>420</v>
      </c>
      <c r="G42" s="27"/>
      <c r="H42" s="28"/>
      <c r="I42" s="30">
        <f>D42*F42</f>
        <v>420</v>
      </c>
    </row>
    <row r="43" spans="1:9" s="2" customFormat="1" ht="21.75" customHeight="1" thickBot="1">
      <c r="A43" s="51" t="s">
        <v>19</v>
      </c>
      <c r="B43" s="52" t="s">
        <v>81</v>
      </c>
      <c r="C43" s="93"/>
      <c r="D43" s="94"/>
      <c r="E43" s="93"/>
      <c r="F43" s="95"/>
      <c r="G43" s="93"/>
      <c r="H43" s="94"/>
      <c r="I43" s="56">
        <v>0</v>
      </c>
    </row>
    <row r="44" spans="1:9" s="2" customFormat="1" ht="21.75" customHeight="1" thickBot="1">
      <c r="A44" s="51" t="s">
        <v>30</v>
      </c>
      <c r="B44" s="52" t="s">
        <v>82</v>
      </c>
      <c r="C44" s="100"/>
      <c r="D44" s="100"/>
      <c r="E44" s="100"/>
      <c r="F44" s="100"/>
      <c r="G44" s="100"/>
      <c r="H44" s="100"/>
      <c r="I44" s="56">
        <f>SUM(I45:I54)</f>
        <v>166100</v>
      </c>
    </row>
    <row r="45" spans="1:9" s="2" customFormat="1" ht="14.25" customHeight="1">
      <c r="A45" s="77" t="s">
        <v>20</v>
      </c>
      <c r="B45" s="87" t="s">
        <v>83</v>
      </c>
      <c r="C45" s="88"/>
      <c r="D45" s="40"/>
      <c r="E45" s="88"/>
      <c r="F45" s="86"/>
      <c r="G45" s="88"/>
      <c r="H45" s="40"/>
      <c r="I45" s="89"/>
    </row>
    <row r="46" spans="1:9" s="2" customFormat="1" ht="14.25" customHeight="1">
      <c r="A46" s="38" t="s">
        <v>22</v>
      </c>
      <c r="B46" s="26" t="s">
        <v>104</v>
      </c>
      <c r="C46" s="31" t="s">
        <v>7</v>
      </c>
      <c r="D46" s="28">
        <v>24</v>
      </c>
      <c r="E46" s="27" t="s">
        <v>5</v>
      </c>
      <c r="F46" s="29">
        <v>1000</v>
      </c>
      <c r="G46" s="31"/>
      <c r="H46" s="28"/>
      <c r="I46" s="30">
        <f>D46*F46</f>
        <v>24000</v>
      </c>
    </row>
    <row r="47" spans="1:9" s="2" customFormat="1" ht="14.25" customHeight="1">
      <c r="A47" s="38" t="s">
        <v>31</v>
      </c>
      <c r="B47" s="26" t="s">
        <v>86</v>
      </c>
      <c r="C47" s="31"/>
      <c r="D47" s="28"/>
      <c r="E47" s="27"/>
      <c r="F47" s="29"/>
      <c r="G47" s="31"/>
      <c r="H47" s="28"/>
      <c r="I47" s="30">
        <v>10000</v>
      </c>
    </row>
    <row r="48" spans="1:9" s="2" customFormat="1" ht="14.25" customHeight="1">
      <c r="A48" s="38" t="s">
        <v>32</v>
      </c>
      <c r="B48" s="26" t="s">
        <v>24</v>
      </c>
      <c r="C48" s="31" t="s">
        <v>69</v>
      </c>
      <c r="D48" s="28">
        <v>100</v>
      </c>
      <c r="E48" s="27" t="s">
        <v>5</v>
      </c>
      <c r="F48" s="29">
        <v>117</v>
      </c>
      <c r="G48" s="31"/>
      <c r="H48" s="28"/>
      <c r="I48" s="30">
        <v>11700</v>
      </c>
    </row>
    <row r="49" spans="1:9" s="2" customFormat="1" ht="14.25" customHeight="1">
      <c r="A49" s="38" t="s">
        <v>21</v>
      </c>
      <c r="B49" s="49" t="s">
        <v>84</v>
      </c>
      <c r="C49" s="31"/>
      <c r="D49" s="28"/>
      <c r="E49" s="27"/>
      <c r="F49" s="29"/>
      <c r="G49" s="31"/>
      <c r="H49" s="28"/>
      <c r="I49" s="30"/>
    </row>
    <row r="50" spans="1:9" s="2" customFormat="1" ht="14.25" customHeight="1">
      <c r="A50" s="38" t="s">
        <v>36</v>
      </c>
      <c r="B50" s="26" t="s">
        <v>85</v>
      </c>
      <c r="C50" s="31"/>
      <c r="D50" s="28"/>
      <c r="E50" s="27"/>
      <c r="F50" s="29"/>
      <c r="G50" s="31"/>
      <c r="H50" s="28"/>
      <c r="I50" s="30">
        <v>7000</v>
      </c>
    </row>
    <row r="51" spans="1:9" s="2" customFormat="1" ht="14.25" customHeight="1">
      <c r="A51" s="38" t="s">
        <v>100</v>
      </c>
      <c r="B51" s="26" t="s">
        <v>87</v>
      </c>
      <c r="C51" s="31"/>
      <c r="D51" s="28"/>
      <c r="E51" s="27"/>
      <c r="F51" s="29"/>
      <c r="G51" s="31"/>
      <c r="H51" s="28"/>
      <c r="I51" s="30">
        <v>1000</v>
      </c>
    </row>
    <row r="52" spans="1:9" s="2" customFormat="1" ht="14.25" customHeight="1">
      <c r="A52" s="38" t="s">
        <v>101</v>
      </c>
      <c r="B52" s="26" t="s">
        <v>88</v>
      </c>
      <c r="C52" s="31" t="s">
        <v>69</v>
      </c>
      <c r="D52" s="28">
        <v>15000</v>
      </c>
      <c r="E52" s="27" t="s">
        <v>5</v>
      </c>
      <c r="F52" s="29">
        <f>27000*1.2/15000</f>
        <v>2.16</v>
      </c>
      <c r="G52" s="31"/>
      <c r="H52" s="28"/>
      <c r="I52" s="30">
        <f>D52*F52</f>
        <v>32400.000000000004</v>
      </c>
    </row>
    <row r="53" spans="1:9" s="2" customFormat="1" ht="14.25" customHeight="1">
      <c r="A53" s="38" t="s">
        <v>102</v>
      </c>
      <c r="B53" s="72" t="s">
        <v>89</v>
      </c>
      <c r="C53" s="57"/>
      <c r="D53" s="28"/>
      <c r="E53" s="57"/>
      <c r="F53" s="29"/>
      <c r="G53" s="57"/>
      <c r="H53" s="28"/>
      <c r="I53" s="30"/>
    </row>
    <row r="54" spans="1:9" s="2" customFormat="1" ht="14.25" customHeight="1" thickBot="1">
      <c r="A54" s="38" t="s">
        <v>103</v>
      </c>
      <c r="B54" s="26" t="s">
        <v>90</v>
      </c>
      <c r="C54" s="57"/>
      <c r="D54" s="28"/>
      <c r="E54" s="57"/>
      <c r="F54" s="29"/>
      <c r="G54" s="57"/>
      <c r="H54" s="28"/>
      <c r="I54" s="30">
        <v>80000</v>
      </c>
    </row>
    <row r="55" spans="1:9" s="9" customFormat="1" ht="21.75" customHeight="1" thickBot="1">
      <c r="A55" s="51" t="s">
        <v>23</v>
      </c>
      <c r="B55" s="52" t="s">
        <v>91</v>
      </c>
      <c r="C55" s="53"/>
      <c r="D55" s="54"/>
      <c r="E55" s="53"/>
      <c r="F55" s="55"/>
      <c r="G55" s="53"/>
      <c r="H55" s="54"/>
      <c r="I55" s="56">
        <f>SUM(I56:I57)</f>
        <v>5000</v>
      </c>
    </row>
    <row r="56" spans="1:9" s="2" customFormat="1" ht="14.25" customHeight="1">
      <c r="A56" s="77" t="s">
        <v>96</v>
      </c>
      <c r="B56" s="84" t="s">
        <v>92</v>
      </c>
      <c r="C56" s="39" t="s">
        <v>98</v>
      </c>
      <c r="D56" s="40">
        <v>5</v>
      </c>
      <c r="E56" s="85" t="s">
        <v>5</v>
      </c>
      <c r="F56" s="86">
        <v>0</v>
      </c>
      <c r="G56" s="39"/>
      <c r="H56" s="40"/>
      <c r="I56" s="83">
        <f>D56*F56</f>
        <v>0</v>
      </c>
    </row>
    <row r="57" spans="1:9" s="2" customFormat="1" ht="14.25" customHeight="1" thickBot="1">
      <c r="A57" s="38" t="s">
        <v>97</v>
      </c>
      <c r="B57" s="26" t="s">
        <v>93</v>
      </c>
      <c r="C57" s="31" t="s">
        <v>69</v>
      </c>
      <c r="D57" s="28">
        <v>100</v>
      </c>
      <c r="E57" s="27" t="s">
        <v>5</v>
      </c>
      <c r="F57" s="29">
        <v>50</v>
      </c>
      <c r="G57" s="31"/>
      <c r="H57" s="28"/>
      <c r="I57" s="30">
        <f>D57*F57</f>
        <v>5000</v>
      </c>
    </row>
    <row r="58" spans="1:9" s="2" customFormat="1" ht="21.75" customHeight="1" thickBot="1">
      <c r="A58" s="51" t="s">
        <v>27</v>
      </c>
      <c r="B58" s="52" t="s">
        <v>94</v>
      </c>
      <c r="C58" s="43"/>
      <c r="D58" s="44"/>
      <c r="E58" s="43"/>
      <c r="F58" s="45"/>
      <c r="G58" s="41"/>
      <c r="H58" s="42"/>
      <c r="I58" s="56">
        <f>SUM(I59:I66)</f>
        <v>9000</v>
      </c>
    </row>
    <row r="59" spans="1:9" ht="14.25" customHeight="1">
      <c r="A59" s="77" t="s">
        <v>37</v>
      </c>
      <c r="B59" s="78" t="s">
        <v>95</v>
      </c>
      <c r="C59" s="79"/>
      <c r="D59" s="80"/>
      <c r="E59" s="81"/>
      <c r="F59" s="82"/>
      <c r="G59" s="79"/>
      <c r="H59" s="80"/>
      <c r="I59" s="83">
        <v>500</v>
      </c>
    </row>
    <row r="60" spans="1:9" ht="14.25" customHeight="1">
      <c r="A60" s="38" t="s">
        <v>38</v>
      </c>
      <c r="B60" s="73" t="s">
        <v>117</v>
      </c>
      <c r="C60" s="22"/>
      <c r="D60" s="20"/>
      <c r="E60" s="19"/>
      <c r="F60" s="21"/>
      <c r="G60" s="22"/>
      <c r="H60" s="20"/>
      <c r="I60" s="30"/>
    </row>
    <row r="61" spans="1:9" ht="14.25" customHeight="1">
      <c r="A61" s="38" t="s">
        <v>116</v>
      </c>
      <c r="B61" s="26" t="s">
        <v>107</v>
      </c>
      <c r="C61" s="22"/>
      <c r="D61" s="20"/>
      <c r="E61" s="19"/>
      <c r="F61" s="21"/>
      <c r="G61" s="22"/>
      <c r="H61" s="20"/>
      <c r="I61" s="30">
        <v>1500</v>
      </c>
    </row>
    <row r="62" spans="1:9" ht="14.25" customHeight="1">
      <c r="A62" s="38" t="s">
        <v>118</v>
      </c>
      <c r="B62" s="26" t="s">
        <v>108</v>
      </c>
      <c r="C62" s="22"/>
      <c r="D62" s="20"/>
      <c r="E62" s="19"/>
      <c r="F62" s="21"/>
      <c r="G62" s="22"/>
      <c r="H62" s="20"/>
      <c r="I62" s="30">
        <v>4500</v>
      </c>
    </row>
    <row r="63" spans="1:9" ht="14.25" customHeight="1">
      <c r="A63" s="38" t="s">
        <v>39</v>
      </c>
      <c r="B63" s="73" t="s">
        <v>119</v>
      </c>
      <c r="C63" s="22"/>
      <c r="D63" s="20"/>
      <c r="E63" s="19"/>
      <c r="F63" s="21"/>
      <c r="G63" s="22"/>
      <c r="H63" s="20"/>
      <c r="I63" s="30"/>
    </row>
    <row r="64" spans="1:9" ht="14.25" customHeight="1">
      <c r="A64" s="38" t="s">
        <v>120</v>
      </c>
      <c r="B64" s="26" t="s">
        <v>110</v>
      </c>
      <c r="C64" s="22"/>
      <c r="D64" s="20"/>
      <c r="E64" s="19"/>
      <c r="F64" s="21"/>
      <c r="G64" s="22"/>
      <c r="H64" s="20"/>
      <c r="I64" s="30">
        <v>500</v>
      </c>
    </row>
    <row r="65" spans="1:9" ht="14.25" customHeight="1">
      <c r="A65" s="38" t="s">
        <v>121</v>
      </c>
      <c r="B65" s="26" t="s">
        <v>111</v>
      </c>
      <c r="C65" s="31" t="s">
        <v>69</v>
      </c>
      <c r="D65" s="28">
        <v>10</v>
      </c>
      <c r="E65" s="27" t="s">
        <v>5</v>
      </c>
      <c r="F65" s="29">
        <v>200</v>
      </c>
      <c r="G65" s="22"/>
      <c r="H65" s="20"/>
      <c r="I65" s="30">
        <f>D65*F65</f>
        <v>2000</v>
      </c>
    </row>
    <row r="66" spans="1:9" ht="14.25" customHeight="1" thickBot="1">
      <c r="A66" s="38" t="s">
        <v>122</v>
      </c>
      <c r="B66" s="73" t="s">
        <v>112</v>
      </c>
      <c r="C66" s="31" t="s">
        <v>69</v>
      </c>
      <c r="D66" s="28">
        <v>100</v>
      </c>
      <c r="E66" s="27" t="s">
        <v>5</v>
      </c>
      <c r="F66" s="29">
        <v>0</v>
      </c>
      <c r="G66" s="22"/>
      <c r="H66" s="20"/>
      <c r="I66" s="30">
        <f>D66*F66</f>
        <v>0</v>
      </c>
    </row>
    <row r="67" spans="1:9" ht="19.5" thickBot="1">
      <c r="A67" s="23"/>
      <c r="B67" s="58" t="s">
        <v>25</v>
      </c>
      <c r="C67" s="58"/>
      <c r="D67" s="59"/>
      <c r="E67" s="58"/>
      <c r="F67" s="60"/>
      <c r="G67" s="58"/>
      <c r="H67" s="59"/>
      <c r="I67" s="61">
        <f>SUM(I10,I29,I22,I43,I44,I55,I58)</f>
        <v>1994158.9</v>
      </c>
    </row>
    <row r="68" spans="1:9" ht="18.75">
      <c r="A68" s="24"/>
      <c r="B68" s="62" t="s">
        <v>99</v>
      </c>
      <c r="C68" s="63"/>
      <c r="D68" s="64"/>
      <c r="E68" s="63"/>
      <c r="F68" s="65"/>
      <c r="G68" s="63"/>
      <c r="H68" s="64"/>
      <c r="I68" s="66">
        <f>15/100*I67</f>
        <v>299123.83499999996</v>
      </c>
    </row>
    <row r="69" spans="1:9" ht="19.5" thickBot="1">
      <c r="A69" s="25"/>
      <c r="B69" s="67" t="s">
        <v>26</v>
      </c>
      <c r="C69" s="68"/>
      <c r="D69" s="69"/>
      <c r="E69" s="68"/>
      <c r="F69" s="70"/>
      <c r="G69" s="68"/>
      <c r="H69" s="69"/>
      <c r="I69" s="71">
        <f>I67-I68</f>
        <v>1695035.065</v>
      </c>
    </row>
    <row r="70" spans="2:9" ht="12.75">
      <c r="B70" s="3"/>
      <c r="C70" s="3"/>
      <c r="D70" s="8"/>
      <c r="E70" s="3"/>
      <c r="F70" s="6"/>
      <c r="G70" s="3"/>
      <c r="H70" s="8"/>
      <c r="I70" s="6"/>
    </row>
    <row r="71" spans="2:9" ht="12.75">
      <c r="B71" s="3"/>
      <c r="C71" s="3"/>
      <c r="D71" s="8"/>
      <c r="E71" s="3"/>
      <c r="F71" s="6"/>
      <c r="G71" s="3"/>
      <c r="H71" s="8"/>
      <c r="I71" s="6"/>
    </row>
    <row r="75" ht="12.75">
      <c r="G75" s="1" t="s">
        <v>113</v>
      </c>
    </row>
  </sheetData>
  <sheetProtection/>
  <mergeCells count="3">
    <mergeCell ref="B2:I3"/>
    <mergeCell ref="C44:H44"/>
    <mergeCell ref="A4:I7"/>
  </mergeCells>
  <printOptions/>
  <pageMargins left="0.25" right="0.25" top="0.75" bottom="0.75" header="0.3" footer="0.3"/>
  <pageSetup horizontalDpi="600" verticalDpi="600" orientation="portrait" paperSize="9" scale="66" r:id="rId1"/>
  <headerFooter alignWithMargins="0">
    <oddHeader>&amp;RZK-07-2012-35, př. 5
Počet stran: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20 Horní Počernice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KARKULOVA</dc:creator>
  <cp:keywords/>
  <dc:description/>
  <cp:lastModifiedBy>Pospíchalová Petra</cp:lastModifiedBy>
  <cp:lastPrinted>2012-11-14T15:41:30Z</cp:lastPrinted>
  <dcterms:created xsi:type="dcterms:W3CDTF">2005-08-04T11:58:16Z</dcterms:created>
  <dcterms:modified xsi:type="dcterms:W3CDTF">2012-11-14T15:42:03Z</dcterms:modified>
  <cp:category/>
  <cp:version/>
  <cp:contentType/>
  <cp:contentStatus/>
</cp:coreProperties>
</file>