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 localSheetId="4">'Daně'!#REF!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 localSheetId="4">'Daně'!#REF!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 localSheetId="4">'Daně'!#REF!</definedName>
    <definedName name="_1071">#REF!</definedName>
    <definedName name="_1072" localSheetId="4">'Daně'!#REF!</definedName>
    <definedName name="_1072">#REF!</definedName>
    <definedName name="_1073" localSheetId="4">'Daně'!#REF!</definedName>
    <definedName name="_1073">#REF!</definedName>
    <definedName name="_1074" localSheetId="4">'Daně'!#REF!</definedName>
    <definedName name="_1074">#REF!</definedName>
    <definedName name="_1075" localSheetId="4">'Daně'!#REF!</definedName>
    <definedName name="_1075">#REF!</definedName>
    <definedName name="_1076" localSheetId="4">'Daně'!#REF!</definedName>
    <definedName name="_1076">#REF!</definedName>
    <definedName name="_1077" localSheetId="4">'Daně'!#REF!</definedName>
    <definedName name="_1077">#REF!</definedName>
    <definedName name="_1078" localSheetId="4">'Daně'!#REF!</definedName>
    <definedName name="_1078">#REF!</definedName>
    <definedName name="_1079" localSheetId="4">'Daně'!#REF!</definedName>
    <definedName name="_1079">#REF!</definedName>
    <definedName name="_1080" localSheetId="4">'Daně'!#REF!</definedName>
    <definedName name="_1080">#REF!</definedName>
    <definedName name="_1081" localSheetId="4">'Daně'!#REF!</definedName>
    <definedName name="_1081">#REF!</definedName>
    <definedName name="_1082" localSheetId="4">'Daně'!#REF!</definedName>
    <definedName name="_1082">#REF!</definedName>
    <definedName name="_1083" localSheetId="4">'Daně'!#REF!</definedName>
    <definedName name="_1083">#REF!</definedName>
    <definedName name="_1084" localSheetId="4">'Daně'!#REF!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 localSheetId="4">'Daně'!#REF!</definedName>
    <definedName name="_1090">#REF!</definedName>
    <definedName name="_1091" localSheetId="4">'Daně'!#REF!</definedName>
    <definedName name="_1091">#REF!</definedName>
    <definedName name="_1092" localSheetId="4">'Daně'!#REF!</definedName>
    <definedName name="_1092">#REF!</definedName>
    <definedName name="_1093" localSheetId="4">'Daně'!#REF!</definedName>
    <definedName name="_1093">#REF!</definedName>
    <definedName name="_1094" localSheetId="4">'Daně'!#REF!</definedName>
    <definedName name="_1094">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 localSheetId="4">'Daně'!#REF!</definedName>
    <definedName name="_1098">'[1]daně'!#REF!</definedName>
    <definedName name="_1099" localSheetId="4">'Daně'!#REF!</definedName>
    <definedName name="_1099">'[1]daně'!#REF!</definedName>
    <definedName name="_1100" localSheetId="4">'Daně'!#REF!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 localSheetId="4">'Daně'!#REF!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 localSheetId="4">'Daně'!#REF!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 localSheetId="4">'Daně'!#REF!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 localSheetId="4">'Daně'!#REF!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 localSheetId="4">'Daně'!#REF!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 localSheetId="4">'Daně'!#REF!</definedName>
    <definedName name="_1220">#REF!</definedName>
    <definedName name="_1221" localSheetId="4">'Daně'!#REF!</definedName>
    <definedName name="_1221">#REF!</definedName>
    <definedName name="_1222" localSheetId="4">'Daně'!#REF!</definedName>
    <definedName name="_1222">#REF!</definedName>
    <definedName name="_1223" localSheetId="4">'Daně'!#REF!</definedName>
    <definedName name="_1223">#REF!</definedName>
    <definedName name="_1224" localSheetId="4">'Daně'!#REF!</definedName>
    <definedName name="_1224">#REF!</definedName>
    <definedName name="_1225" localSheetId="4">'Daně'!#REF!</definedName>
    <definedName name="_1225">#REF!</definedName>
    <definedName name="_1226" localSheetId="4">'Daně'!#REF!</definedName>
    <definedName name="_1226">#REF!</definedName>
    <definedName name="_1227" localSheetId="4">'Daně'!#REF!</definedName>
    <definedName name="_1227">#REF!</definedName>
    <definedName name="_1228" localSheetId="4">'Daně'!#REF!</definedName>
    <definedName name="_1228">#REF!</definedName>
    <definedName name="_1229" localSheetId="4">'Daně'!#REF!</definedName>
    <definedName name="_1229">#REF!</definedName>
    <definedName name="_1230" localSheetId="4">'Daně'!#REF!</definedName>
    <definedName name="_1230">#REF!</definedName>
    <definedName name="_1231" localSheetId="4">'Daně'!#REF!</definedName>
    <definedName name="_1231">#REF!</definedName>
    <definedName name="_1232" localSheetId="4">'Daně'!#REF!</definedName>
    <definedName name="_1232">#REF!</definedName>
    <definedName name="_1233" localSheetId="4">'Daně'!#REF!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 localSheetId="4">'Daně'!#REF!</definedName>
    <definedName name="_1239">#REF!</definedName>
    <definedName name="_1240" localSheetId="4">'Daně'!#REF!</definedName>
    <definedName name="_1240">#REF!</definedName>
    <definedName name="_1241" localSheetId="4">'Daně'!#REF!</definedName>
    <definedName name="_1241">#REF!</definedName>
    <definedName name="_1242" localSheetId="4">'Daně'!#REF!</definedName>
    <definedName name="_1242">#REF!</definedName>
    <definedName name="_1243" localSheetId="4">'Daně'!#REF!</definedName>
    <definedName name="_1243">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 localSheetId="4">'Daně'!#REF!</definedName>
    <definedName name="_1247">'[1]daně'!#REF!</definedName>
    <definedName name="_1248" localSheetId="4">'Daně'!#REF!</definedName>
    <definedName name="_1248">'[1]daně'!#REF!</definedName>
    <definedName name="_1249" localSheetId="4">'Daně'!#REF!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 localSheetId="4">'Daně'!#REF!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 localSheetId="4">'Daně'!#REF!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 localSheetId="4">'Daně'!#REF!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 localSheetId="4">'Daně'!#REF!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 localSheetId="4">'Daně'!#REF!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 localSheetId="4">'Daně'!#REF!</definedName>
    <definedName name="_1369">#REF!</definedName>
    <definedName name="_1370" localSheetId="4">'Daně'!#REF!</definedName>
    <definedName name="_1370">#REF!</definedName>
    <definedName name="_1371" localSheetId="4">'Daně'!#REF!</definedName>
    <definedName name="_1371">#REF!</definedName>
    <definedName name="_1372" localSheetId="4">'Daně'!#REF!</definedName>
    <definedName name="_1372">#REF!</definedName>
    <definedName name="_1373" localSheetId="4">'Daně'!#REF!</definedName>
    <definedName name="_1373">#REF!</definedName>
    <definedName name="_1374" localSheetId="4">'Daně'!#REF!</definedName>
    <definedName name="_1374">#REF!</definedName>
    <definedName name="_1375" localSheetId="4">'Daně'!#REF!</definedName>
    <definedName name="_1375">#REF!</definedName>
    <definedName name="_1376" localSheetId="4">'Daně'!#REF!</definedName>
    <definedName name="_1376">#REF!</definedName>
    <definedName name="_1377" localSheetId="4">'Daně'!#REF!</definedName>
    <definedName name="_1377">#REF!</definedName>
    <definedName name="_1378" localSheetId="4">'Daně'!#REF!</definedName>
    <definedName name="_1378">#REF!</definedName>
    <definedName name="_1379" localSheetId="4">'Daně'!#REF!</definedName>
    <definedName name="_1379">#REF!</definedName>
    <definedName name="_1380" localSheetId="4">'Daně'!#REF!</definedName>
    <definedName name="_1380">#REF!</definedName>
    <definedName name="_1381" localSheetId="4">'Daně'!#REF!</definedName>
    <definedName name="_1381">#REF!</definedName>
    <definedName name="_1382" localSheetId="4">'Daně'!#REF!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 localSheetId="4">'Daně'!#REF!</definedName>
    <definedName name="_1388">#REF!</definedName>
    <definedName name="_1389" localSheetId="4">'Daně'!#REF!</definedName>
    <definedName name="_1389">#REF!</definedName>
    <definedName name="_1390" localSheetId="4">'Daně'!#REF!</definedName>
    <definedName name="_1390">#REF!</definedName>
    <definedName name="_1391" localSheetId="4">'Daně'!#REF!</definedName>
    <definedName name="_1391">#REF!</definedName>
    <definedName name="_1392" localSheetId="4">'Daně'!#REF!</definedName>
    <definedName name="_1392">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 localSheetId="4">'Daně'!#REF!</definedName>
    <definedName name="_1396">'[1]daně'!#REF!</definedName>
    <definedName name="_1397" localSheetId="4">'Daně'!#REF!</definedName>
    <definedName name="_1397">'[1]daně'!#REF!</definedName>
    <definedName name="_1398" localSheetId="4">'Daně'!#REF!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 localSheetId="4">'Daně'!#REF!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 localSheetId="4">'Daně'!#REF!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 localSheetId="4">'Daně'!#REF!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 localSheetId="4">'Daně'!#REF!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 localSheetId="4">'Daně'!#REF!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 localSheetId="4">'Daně'!#REF!</definedName>
    <definedName name="_1518">#REF!</definedName>
    <definedName name="_1519" localSheetId="4">'Daně'!#REF!</definedName>
    <definedName name="_1519">#REF!</definedName>
    <definedName name="_1520" localSheetId="4">'Daně'!#REF!</definedName>
    <definedName name="_1520">#REF!</definedName>
    <definedName name="_1521" localSheetId="4">'Daně'!#REF!</definedName>
    <definedName name="_1521">#REF!</definedName>
    <definedName name="_1522" localSheetId="4">'Daně'!#REF!</definedName>
    <definedName name="_1522">#REF!</definedName>
    <definedName name="_1523" localSheetId="4">'Daně'!#REF!</definedName>
    <definedName name="_1523">#REF!</definedName>
    <definedName name="_1524" localSheetId="4">'Daně'!#REF!</definedName>
    <definedName name="_1524">#REF!</definedName>
    <definedName name="_1525" localSheetId="4">'Daně'!#REF!</definedName>
    <definedName name="_1525">#REF!</definedName>
    <definedName name="_1526" localSheetId="4">'Daně'!#REF!</definedName>
    <definedName name="_1526">#REF!</definedName>
    <definedName name="_1527" localSheetId="4">'Daně'!#REF!</definedName>
    <definedName name="_1527">#REF!</definedName>
    <definedName name="_1528" localSheetId="4">'Daně'!#REF!</definedName>
    <definedName name="_1528">#REF!</definedName>
    <definedName name="_1529" localSheetId="4">'Daně'!#REF!</definedName>
    <definedName name="_1529">#REF!</definedName>
    <definedName name="_1530" localSheetId="4">'Daně'!#REF!</definedName>
    <definedName name="_1530">#REF!</definedName>
    <definedName name="_1531" localSheetId="4">'Daně'!#REF!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 localSheetId="4">'Daně'!#REF!</definedName>
    <definedName name="_1537">#REF!</definedName>
    <definedName name="_1538" localSheetId="4">'Daně'!#REF!</definedName>
    <definedName name="_1538">#REF!</definedName>
    <definedName name="_1539" localSheetId="4">'Daně'!#REF!</definedName>
    <definedName name="_1539">#REF!</definedName>
    <definedName name="_1540" localSheetId="4">'Daně'!#REF!</definedName>
    <definedName name="_1540">#REF!</definedName>
    <definedName name="_1541" localSheetId="4">'Daně'!#REF!</definedName>
    <definedName name="_1541">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 localSheetId="4">'Daně'!#REF!</definedName>
    <definedName name="_1545">'[1]daně'!#REF!</definedName>
    <definedName name="_1546" localSheetId="4">'Daně'!#REF!</definedName>
    <definedName name="_1546">'[1]daně'!#REF!</definedName>
    <definedName name="_1547" localSheetId="4">'Daně'!#REF!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 localSheetId="4">'Daně'!#REF!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 localSheetId="4">'Daně'!#REF!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 localSheetId="4">'Daně'!#REF!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 localSheetId="4">'Daně'!#REF!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 localSheetId="4">'Daně'!#REF!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 localSheetId="4">'Daně'!#REF!</definedName>
    <definedName name="_1667">#REF!</definedName>
    <definedName name="_1668" localSheetId="4">'Daně'!#REF!</definedName>
    <definedName name="_1668">#REF!</definedName>
    <definedName name="_1669" localSheetId="4">'Daně'!#REF!</definedName>
    <definedName name="_1669">#REF!</definedName>
    <definedName name="_1670" localSheetId="4">'Daně'!#REF!</definedName>
    <definedName name="_1670">#REF!</definedName>
    <definedName name="_1671" localSheetId="4">'Daně'!#REF!</definedName>
    <definedName name="_1671">#REF!</definedName>
    <definedName name="_1672" localSheetId="4">'Daně'!#REF!</definedName>
    <definedName name="_1672">#REF!</definedName>
    <definedName name="_1673" localSheetId="4">'Daně'!#REF!</definedName>
    <definedName name="_1673">#REF!</definedName>
    <definedName name="_1674" localSheetId="4">'Daně'!#REF!</definedName>
    <definedName name="_1674">#REF!</definedName>
    <definedName name="_1675" localSheetId="4">'Daně'!#REF!</definedName>
    <definedName name="_1675">#REF!</definedName>
    <definedName name="_1676" localSheetId="4">'Daně'!#REF!</definedName>
    <definedName name="_1676">#REF!</definedName>
    <definedName name="_1677" localSheetId="4">'Daně'!#REF!</definedName>
    <definedName name="_1677">#REF!</definedName>
    <definedName name="_1678" localSheetId="4">'Daně'!#REF!</definedName>
    <definedName name="_1678">#REF!</definedName>
    <definedName name="_1679" localSheetId="4">'Daně'!#REF!</definedName>
    <definedName name="_1679">#REF!</definedName>
    <definedName name="_1680" localSheetId="4">'Daně'!#REF!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 localSheetId="4">'Daně'!#REF!</definedName>
    <definedName name="_1686">#REF!</definedName>
    <definedName name="_1687" localSheetId="4">'Daně'!#REF!</definedName>
    <definedName name="_1687">#REF!</definedName>
    <definedName name="_1688" localSheetId="4">'Daně'!#REF!</definedName>
    <definedName name="_1688">#REF!</definedName>
    <definedName name="_1689" localSheetId="4">'Daně'!#REF!</definedName>
    <definedName name="_1689">#REF!</definedName>
    <definedName name="_1690" localSheetId="4">'Daně'!#REF!</definedName>
    <definedName name="_1690">#REF!</definedName>
    <definedName name="_1691" localSheetId="4">'Daně'!#REF!</definedName>
    <definedName name="_1691">#REF!</definedName>
    <definedName name="_1692" localSheetId="4">'Daně'!#REF!</definedName>
    <definedName name="_1692">#REF!</definedName>
    <definedName name="_1693" localSheetId="4">'Daně'!#REF!</definedName>
    <definedName name="_1693">#REF!</definedName>
    <definedName name="_1694" localSheetId="4">'Daně'!#REF!</definedName>
    <definedName name="_1694">#REF!</definedName>
    <definedName name="_1695" localSheetId="4">'Daně'!#REF!</definedName>
    <definedName name="_1695">#REF!</definedName>
    <definedName name="_1696" localSheetId="4">'Daně'!#REF!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 localSheetId="4">'Daně'!#REF!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 localSheetId="4">'Daně'!#REF!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 localSheetId="4">'Daně'!#REF!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 localSheetId="4">'Daně'!#REF!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>'Daně'!#REF!</definedName>
    <definedName name="_1771">'Daně'!#REF!</definedName>
    <definedName name="_1772">'Daně'!#REF!</definedName>
    <definedName name="_1773">'Daně'!#REF!</definedName>
    <definedName name="_1774">'Daně'!#REF!</definedName>
    <definedName name="_1775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4">'Daně'!$D$24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4">'Daně'!$E$24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4">'Daně'!$F$24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4">'Daně'!$G$24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4">'Daně'!$H$24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4">'Daně'!$I$24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4">'Daně'!$J$24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 localSheetId="4">'Daně'!$K$24</definedName>
    <definedName name="_482">#REF!</definedName>
    <definedName name="_483" localSheetId="4">'Daně'!$L$24</definedName>
    <definedName name="_483">#REF!</definedName>
    <definedName name="_484" localSheetId="4">'Daně'!$M$24</definedName>
    <definedName name="_484">#REF!</definedName>
    <definedName name="_485" localSheetId="4">'Daně'!$N$24</definedName>
    <definedName name="_485">#REF!</definedName>
    <definedName name="_486" localSheetId="4">'Daně'!$O$24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4">'Daně'!$P$24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4">'Daně'!$Q$24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'Daně'!$D$19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4">'Daně'!$E$19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4">'Daně'!$F$19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4">'Daně'!$G$19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4">'Daně'!$H$19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'Daně'!$I$19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'Daně'!$J$19</definedName>
    <definedName name="_500">#REF!</definedName>
    <definedName name="_501" localSheetId="4">'Daně'!$K$19</definedName>
    <definedName name="_501">#REF!</definedName>
    <definedName name="_502" localSheetId="4">'Daně'!$L$19</definedName>
    <definedName name="_502">#REF!</definedName>
    <definedName name="_503" localSheetId="4">'Daně'!$M$19</definedName>
    <definedName name="_503">#REF!</definedName>
    <definedName name="_504" localSheetId="4">'Daně'!$N$19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'Daně'!$O$19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'Daně'!$P$19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'Daně'!$Q$19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'Daně'!$D$20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'Daně'!$E$20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'Daně'!$F$20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'Daně'!$G$20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'Daně'!$H$20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'Daně'!$I$20</definedName>
    <definedName name="_518">#REF!</definedName>
    <definedName name="_519" localSheetId="4">'Daně'!$J$20</definedName>
    <definedName name="_519">#REF!</definedName>
    <definedName name="_520" localSheetId="4">'Daně'!$K$20</definedName>
    <definedName name="_520">#REF!</definedName>
    <definedName name="_521" localSheetId="4">'Daně'!$L$20</definedName>
    <definedName name="_521">#REF!</definedName>
    <definedName name="_522" localSheetId="4">'Daně'!$M$20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'Daně'!$N$20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'Daně'!$O$20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'Daně'!$P$20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'Daně'!$Q$20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'Daně'!$D$21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'Daně'!$E$21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'Daně'!$F$21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'Daně'!$G$21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'Daně'!$H$21</definedName>
    <definedName name="_536">#REF!</definedName>
    <definedName name="_537" localSheetId="4">'Daně'!$I$21</definedName>
    <definedName name="_537">#REF!</definedName>
    <definedName name="_538" localSheetId="4">'Daně'!$J$21</definedName>
    <definedName name="_538">#REF!</definedName>
    <definedName name="_539" localSheetId="4">'Daně'!$K$21</definedName>
    <definedName name="_539">#REF!</definedName>
    <definedName name="_540" localSheetId="4">'Daně'!$L$21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'Daně'!$M$21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'Daně'!$N$21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'Daně'!$O$21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'Daně'!$P$21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'Daně'!$Q$21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'Daně'!$D$22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'Daně'!$E$22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'Daně'!$F$22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'Daně'!$G$22</definedName>
    <definedName name="_554">#REF!</definedName>
    <definedName name="_555" localSheetId="4">'Daně'!$H$22</definedName>
    <definedName name="_555">#REF!</definedName>
    <definedName name="_556" localSheetId="4">'Daně'!$I$22</definedName>
    <definedName name="_556">#REF!</definedName>
    <definedName name="_557" localSheetId="4">'Daně'!$J$22</definedName>
    <definedName name="_557">#REF!</definedName>
    <definedName name="_558" localSheetId="4">'Daně'!$K$22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'Daně'!$L$22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'Daně'!$M$22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'Daně'!$N$22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'Daně'!$O$22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'Daně'!$P$22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'Daně'!$Q$22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'Daně'!$D$23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'Daně'!$E$23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'Daně'!$F$23</definedName>
    <definedName name="_572">#REF!</definedName>
    <definedName name="_573" localSheetId="4">'Daně'!$G$23</definedName>
    <definedName name="_573">#REF!</definedName>
    <definedName name="_574" localSheetId="4">'Daně'!$H$23</definedName>
    <definedName name="_574">#REF!</definedName>
    <definedName name="_575" localSheetId="4">'Daně'!$I$23</definedName>
    <definedName name="_575">#REF!</definedName>
    <definedName name="_576" localSheetId="4">'Daně'!$J$23</definedName>
    <definedName name="_576">#REF!</definedName>
    <definedName name="_577" localSheetId="4">'Daně'!$K$23</definedName>
    <definedName name="_577">#REF!</definedName>
    <definedName name="_578" localSheetId="4">'Daně'!$L$23</definedName>
    <definedName name="_578">#REF!</definedName>
    <definedName name="_579" localSheetId="4">'Daně'!$M$23</definedName>
    <definedName name="_579">#REF!</definedName>
    <definedName name="_580" localSheetId="4">'Daně'!$N$23</definedName>
    <definedName name="_580">#REF!</definedName>
    <definedName name="_581" localSheetId="4">'Daně'!$O$23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'Daně'!$P$23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4">'Daně'!$Q$23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 localSheetId="4">'Daně'!#REF!</definedName>
    <definedName name="_624">#REF!</definedName>
    <definedName name="_625" localSheetId="4">'Daně'!#REF!</definedName>
    <definedName name="_625">#REF!</definedName>
    <definedName name="_626" localSheetId="4">'Daně'!#REF!</definedName>
    <definedName name="_626">#REF!</definedName>
    <definedName name="_627" localSheetId="4">'Daně'!#REF!</definedName>
    <definedName name="_627">#REF!</definedName>
    <definedName name="_628" localSheetId="4">'Daně'!#REF!</definedName>
    <definedName name="_628">#REF!</definedName>
    <definedName name="_629" localSheetId="4">'Daně'!#REF!</definedName>
    <definedName name="_629">#REF!</definedName>
    <definedName name="_630" localSheetId="4">'Daně'!#REF!</definedName>
    <definedName name="_630">#REF!</definedName>
    <definedName name="_631" localSheetId="4">'Daně'!#REF!</definedName>
    <definedName name="_631">#REF!</definedName>
    <definedName name="_632" localSheetId="4">'Daně'!#REF!</definedName>
    <definedName name="_632">#REF!</definedName>
    <definedName name="_633" localSheetId="4">'Daně'!#REF!</definedName>
    <definedName name="_633">#REF!</definedName>
    <definedName name="_634" localSheetId="4">'Daně'!#REF!</definedName>
    <definedName name="_634">#REF!</definedName>
    <definedName name="_635" localSheetId="4">'Daně'!#REF!</definedName>
    <definedName name="_635">#REF!</definedName>
    <definedName name="_636" localSheetId="4">'Daně'!#REF!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4">'Daně'!#REF!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 localSheetId="4">'Daně'!#REF!</definedName>
    <definedName name="_643">#REF!</definedName>
    <definedName name="_644" localSheetId="4">'Daně'!#REF!</definedName>
    <definedName name="_644">#REF!</definedName>
    <definedName name="_645" localSheetId="4">'Daně'!#REF!</definedName>
    <definedName name="_645">#REF!</definedName>
    <definedName name="_646" localSheetId="4">'Daně'!#REF!</definedName>
    <definedName name="_646">#REF!</definedName>
    <definedName name="_647" localSheetId="4">'Daně'!#REF!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 localSheetId="4">'Daně'!#REF!</definedName>
    <definedName name="_651">'[1]daně'!#REF!</definedName>
    <definedName name="_652" localSheetId="4">'Daně'!#REF!</definedName>
    <definedName name="_652">'[1]daně'!#REF!</definedName>
    <definedName name="_653" localSheetId="4">'Daně'!#REF!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 localSheetId="4">'Daně'!#REF!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 localSheetId="4">'Daně'!#REF!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 localSheetId="4">'Daně'!#REF!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 localSheetId="4">'Daně'!#REF!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 localSheetId="4">'Daně'!#REF!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 localSheetId="4">'Daně'!#REF!</definedName>
    <definedName name="_773">#REF!</definedName>
    <definedName name="_774" localSheetId="4">'Daně'!#REF!</definedName>
    <definedName name="_774">#REF!</definedName>
    <definedName name="_775" localSheetId="4">'Daně'!#REF!</definedName>
    <definedName name="_775">#REF!</definedName>
    <definedName name="_776" localSheetId="4">'Daně'!#REF!</definedName>
    <definedName name="_776">#REF!</definedName>
    <definedName name="_777" localSheetId="4">'Daně'!#REF!</definedName>
    <definedName name="_777">#REF!</definedName>
    <definedName name="_778" localSheetId="4">'Daně'!#REF!</definedName>
    <definedName name="_778">#REF!</definedName>
    <definedName name="_779" localSheetId="4">'Daně'!#REF!</definedName>
    <definedName name="_779">#REF!</definedName>
    <definedName name="_780" localSheetId="4">'Daně'!#REF!</definedName>
    <definedName name="_780">#REF!</definedName>
    <definedName name="_781" localSheetId="4">'Daně'!#REF!</definedName>
    <definedName name="_781">#REF!</definedName>
    <definedName name="_782" localSheetId="4">'Daně'!#REF!</definedName>
    <definedName name="_782">#REF!</definedName>
    <definedName name="_783" localSheetId="4">'Daně'!#REF!</definedName>
    <definedName name="_783">#REF!</definedName>
    <definedName name="_784" localSheetId="4">'Daně'!#REF!</definedName>
    <definedName name="_784">#REF!</definedName>
    <definedName name="_785" localSheetId="4">'Daně'!#REF!</definedName>
    <definedName name="_785">#REF!</definedName>
    <definedName name="_786" localSheetId="4">'Daně'!#REF!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 localSheetId="4">'Daně'!#REF!</definedName>
    <definedName name="_792">#REF!</definedName>
    <definedName name="_793" localSheetId="4">'Daně'!#REF!</definedName>
    <definedName name="_793">#REF!</definedName>
    <definedName name="_794" localSheetId="4">'Daně'!#REF!</definedName>
    <definedName name="_794">#REF!</definedName>
    <definedName name="_795" localSheetId="4">'Daně'!#REF!</definedName>
    <definedName name="_795">#REF!</definedName>
    <definedName name="_796" localSheetId="4">'Daně'!#REF!</definedName>
    <definedName name="_796">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 localSheetId="4">'Daně'!#REF!</definedName>
    <definedName name="_800">'[1]daně'!#REF!</definedName>
    <definedName name="_801" localSheetId="4">'Daně'!#REF!</definedName>
    <definedName name="_801">'[1]daně'!#REF!</definedName>
    <definedName name="_802" localSheetId="4">'Daně'!#REF!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 localSheetId="4">'Daně'!#REF!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 localSheetId="4">'Daně'!#REF!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 localSheetId="4">'Daně'!#REF!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 localSheetId="4">'Daně'!#REF!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 localSheetId="4">'Daně'!#REF!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 localSheetId="4">'Daně'!#REF!</definedName>
    <definedName name="_922">#REF!</definedName>
    <definedName name="_923" localSheetId="4">'Daně'!#REF!</definedName>
    <definedName name="_923">#REF!</definedName>
    <definedName name="_924" localSheetId="4">'Daně'!#REF!</definedName>
    <definedName name="_924">#REF!</definedName>
    <definedName name="_925" localSheetId="4">'Daně'!#REF!</definedName>
    <definedName name="_925">#REF!</definedName>
    <definedName name="_926" localSheetId="4">'Daně'!#REF!</definedName>
    <definedName name="_926">#REF!</definedName>
    <definedName name="_927" localSheetId="4">'Daně'!#REF!</definedName>
    <definedName name="_927">#REF!</definedName>
    <definedName name="_928" localSheetId="4">'Daně'!#REF!</definedName>
    <definedName name="_928">#REF!</definedName>
    <definedName name="_929" localSheetId="4">'Daně'!#REF!</definedName>
    <definedName name="_929">#REF!</definedName>
    <definedName name="_930" localSheetId="4">'Daně'!#REF!</definedName>
    <definedName name="_930">#REF!</definedName>
    <definedName name="_931" localSheetId="4">'Daně'!#REF!</definedName>
    <definedName name="_931">#REF!</definedName>
    <definedName name="_932" localSheetId="4">'Daně'!#REF!</definedName>
    <definedName name="_932">#REF!</definedName>
    <definedName name="_933" localSheetId="4">'Daně'!#REF!</definedName>
    <definedName name="_933">#REF!</definedName>
    <definedName name="_934" localSheetId="4">'Daně'!#REF!</definedName>
    <definedName name="_934">#REF!</definedName>
    <definedName name="_935" localSheetId="4">'Daně'!#REF!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 localSheetId="4">'Daně'!#REF!</definedName>
    <definedName name="_941">#REF!</definedName>
    <definedName name="_942" localSheetId="4">'Daně'!#REF!</definedName>
    <definedName name="_942">#REF!</definedName>
    <definedName name="_943" localSheetId="4">'Daně'!#REF!</definedName>
    <definedName name="_943">#REF!</definedName>
    <definedName name="_944" localSheetId="4">'Daně'!#REF!</definedName>
    <definedName name="_944">#REF!</definedName>
    <definedName name="_945" localSheetId="4">'Daně'!#REF!</definedName>
    <definedName name="_945">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 localSheetId="4">'Daně'!#REF!</definedName>
    <definedName name="_949">'[1]daně'!#REF!</definedName>
    <definedName name="_950" localSheetId="4">'Daně'!#REF!</definedName>
    <definedName name="_950">'[1]daně'!#REF!</definedName>
    <definedName name="_951" localSheetId="4">'Daně'!#REF!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 localSheetId="4">'Daně'!#REF!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 localSheetId="4">'Daně'!#REF!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 localSheetId="4">'Daně'!#REF!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4">'Daně'!$A$1:$S$25</definedName>
    <definedName name="_xlnm.Print_Area" localSheetId="7">'Fond strateg.rez. '!$A$1:$F$42</definedName>
    <definedName name="_xlnm.Print_Area" localSheetId="5">'SOCIÁLNÍ FOND '!$A$1:$E$29</definedName>
  </definedNames>
  <calcPr calcMode="manual" fullCalcOnLoad="1"/>
</workbook>
</file>

<file path=xl/sharedStrings.xml><?xml version="1.0" encoding="utf-8"?>
<sst xmlns="http://schemas.openxmlformats.org/spreadsheetml/2006/main" count="321" uniqueCount="148">
  <si>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</si>
  <si>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</si>
  <si>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</si>
  <si>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</si>
  <si>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</si>
  <si>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</si>
  <si>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</si>
  <si>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</si>
  <si>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</si>
  <si>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</si>
  <si>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</si>
  <si>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</si>
  <si>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</si>
  <si>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</si>
  <si>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</si>
  <si>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</si>
  <si>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</si>
  <si>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</si>
  <si>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</si>
  <si>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</si>
  <si>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</si>
  <si>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</si>
  <si>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</si>
  <si>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</si>
  <si>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</si>
  <si>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</si>
  <si>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</si>
  <si>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</si>
  <si>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</si>
  <si>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Převody ze zvláštních účtů ukončených projektů, jednotlivých etap projektů, nebo na základě usnesení orgánů kraje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</si>
  <si>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</si>
  <si>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</si>
  <si>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</si>
  <si>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</si>
  <si>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</si>
  <si>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</si>
  <si>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</si>
  <si>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</si>
  <si>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</si>
  <si>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</si>
  <si>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</si>
  <si>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</si>
  <si>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</si>
  <si>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</si>
  <si>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</si>
  <si>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</si>
  <si>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</si>
  <si>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</si>
  <si>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</si>
  <si>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</si>
  <si>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</si>
  <si>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</si>
  <si>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</si>
  <si>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</si>
  <si>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</si>
  <si>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</si>
  <si>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</si>
  <si>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</si>
  <si>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</si>
  <si>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</si>
  <si>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</si>
  <si>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</si>
  <si>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</si>
  <si>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</si>
  <si>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</si>
  <si>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</si>
  <si>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</si>
  <si>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</si>
  <si>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</si>
  <si>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</si>
  <si>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</si>
  <si>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</si>
  <si>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</si>
  <si>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</si>
  <si>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</si>
  <si>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</si>
  <si>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</si>
  <si>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</si>
  <si>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</si>
  <si>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</si>
  <si>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</si>
  <si>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</si>
  <si>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</si>
  <si>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</si>
  <si>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</si>
  <si>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</si>
  <si>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</si>
  <si>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</si>
  <si>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</si>
  <si>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</si>
  <si>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</si>
  <si>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</si>
  <si>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</si>
  <si>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</si>
  <si>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</si>
  <si>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</si>
  <si>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</si>
  <si>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</si>
  <si>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</si>
  <si>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</si>
  <si>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</si>
  <si>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</si>
  <si>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</si>
  <si>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</si>
  <si>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</si>
  <si>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</si>
  <si>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</si>
  <si>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</si>
  <si>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</si>
  <si>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</si>
  <si>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</si>
  <si>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</si>
  <si>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</si>
  <si>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>Převod finančních prostředků z rozpočtu kraje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</si>
  <si>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</si>
  <si>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</si>
  <si>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</si>
  <si>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</si>
  <si>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</si>
  <si>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</si>
  <si>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Převod z rozpočtu kraje ( PO zřizované krajem )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</si>
  <si>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</si>
  <si>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</si>
  <si>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</si>
  <si>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</si>
  <si>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</si>
  <si>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</si>
  <si>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akce v rámci Projektu B - regionální infrastruktura kraje Vysočina (Pavilon pro matku a dítě v Nemocnici Třebíč,Nemocnice Jihlava - PUIP)  </t>
  </si>
  <si>
    <t>Zapojení části disponibilního zůstatku kraje z roku 2010 - závazky</t>
  </si>
  <si>
    <t xml:space="preserve">Převod z FSR - poskytnutí půjčky pro Muzeum Vysočiny Havlíčkův Brod - projekt Porta Culturae </t>
  </si>
  <si>
    <t>Převod z FSR - poskytnutí půjčky pro Nemocnici Jihlava - projekt Modernizace a obnova přístrojového vybavení Kardiovaskulárního centra nemocnice</t>
  </si>
  <si>
    <t xml:space="preserve">Převod do rozpočtu kraje - PO zřizované krajem (půjčky pro Nemocnici Jihlava a Muzeum Vysočiny Havlíčkův Brod)  </t>
  </si>
  <si>
    <t>Počet stran: 8</t>
  </si>
  <si>
    <t>Ve sledovaném období by alikvotní plnění daň. příjmů mělo činit 33.3%, tj. 1 059 729 tis. Kč. , což je o  56 791 tis. Kč méně než skutečnost.</t>
  </si>
  <si>
    <t>Skutečné plnění daňových příjmů za sledované období činí 1 116 520 tis. Kč, což je o  18 339 tis. Kč méně než za stejné období minulého roku, tj. 98 %.</t>
  </si>
  <si>
    <t>5) VÝVOJ DAŇOVÝCH PŘÍJMŮ KRAJE - SROVNÁNÍ VÝVOJE DAŇOVÝCH PŘÍJMŮ V ROCE  2011 A 2010</t>
  </si>
  <si>
    <t>1) HOSPODAŘENÍ KRAJE VYSOČINA ZA OBDOBÍ 4/2011</t>
  </si>
  <si>
    <t>2) HOSPODAŘENÍ KRAJE VYSOČINA ZA OBDOBÍ 4/2011</t>
  </si>
  <si>
    <t>3) HOSPODAŘENÍ KRAJE VYSOČINA ZA OBDOBÍ 4/2011</t>
  </si>
  <si>
    <t>4)  FINANCOVÁNÍ KRAJE VYSOČINA ZA OBDOBÍ 4/2011</t>
  </si>
  <si>
    <t>(bez daně placené krajem)</t>
  </si>
  <si>
    <t>zůstatek sedí</t>
  </si>
  <si>
    <t>Stav na účtu k  30. 4.  2011</t>
  </si>
  <si>
    <t>Stav na účtu k 30. 4. 2011</t>
  </si>
  <si>
    <t xml:space="preserve">6)  SOCIÁLNÍ FOND ZA OBDOBÍ 4/2011  </t>
  </si>
  <si>
    <t xml:space="preserve">7)  FOND VYSOČINY ZA OBDOBÍ 4/2011    </t>
  </si>
  <si>
    <t xml:space="preserve">8)  FOND STRATEGICKÝCH REZERV ZA OBDOBÍ 4/2011  </t>
  </si>
  <si>
    <t>ZK-04-2011-12,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</si>
</sst>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0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5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19" borderId="22" xfId="0" applyFont="1" applyFill="1" applyBorder="1" applyAlignment="1">
      <alignment horizontal="left" vertical="center"/>
    </xf>
    <xf numFmtId="3" fontId="2" fillId="19" borderId="23" xfId="0" applyNumberFormat="1" applyFont="1" applyFill="1" applyBorder="1" applyAlignment="1">
      <alignment horizontal="right" vertical="center" wrapText="1"/>
    </xf>
    <xf numFmtId="3" fontId="2" fillId="19" borderId="24" xfId="0" applyNumberFormat="1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left" vertical="top"/>
    </xf>
    <xf numFmtId="4" fontId="0" fillId="19" borderId="25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5" fillId="19" borderId="22" xfId="0" applyFont="1" applyFill="1" applyBorder="1" applyAlignment="1">
      <alignment vertical="center"/>
    </xf>
    <xf numFmtId="3" fontId="2" fillId="19" borderId="23" xfId="0" applyNumberFormat="1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11" xfId="0" applyFont="1" applyFill="1" applyBorder="1" applyAlignment="1">
      <alignment vertical="center"/>
    </xf>
    <xf numFmtId="0" fontId="2" fillId="19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/>
    </xf>
    <xf numFmtId="3" fontId="2" fillId="19" borderId="30" xfId="0" applyNumberFormat="1" applyFont="1" applyFill="1" applyBorder="1" applyAlignment="1">
      <alignment/>
    </xf>
    <xf numFmtId="3" fontId="2" fillId="19" borderId="31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2" fillId="19" borderId="31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6" xfId="0" applyNumberFormat="1" applyFill="1" applyBorder="1" applyAlignment="1">
      <alignment horizontal="right" vertical="center"/>
    </xf>
    <xf numFmtId="3" fontId="0" fillId="24" borderId="33" xfId="0" applyNumberFormat="1" applyFill="1" applyBorder="1" applyAlignment="1">
      <alignment horizontal="right" vertical="center"/>
    </xf>
    <xf numFmtId="3" fontId="0" fillId="2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5" fillId="25" borderId="22" xfId="0" applyFont="1" applyFill="1" applyBorder="1" applyAlignment="1">
      <alignment horizontal="left" vertical="center"/>
    </xf>
    <xf numFmtId="3" fontId="2" fillId="25" borderId="23" xfId="0" applyNumberFormat="1" applyFont="1" applyFill="1" applyBorder="1" applyAlignment="1">
      <alignment horizontal="right" vertical="center"/>
    </xf>
    <xf numFmtId="3" fontId="2" fillId="25" borderId="24" xfId="0" applyNumberFormat="1" applyFont="1" applyFill="1" applyBorder="1" applyAlignment="1">
      <alignment horizontal="right" vertical="center"/>
    </xf>
    <xf numFmtId="0" fontId="2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horizontal="right" vertical="center"/>
    </xf>
    <xf numFmtId="0" fontId="15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/>
    </xf>
    <xf numFmtId="0" fontId="2" fillId="25" borderId="22" xfId="0" applyFont="1" applyFill="1" applyBorder="1" applyAlignment="1">
      <alignment vertical="center"/>
    </xf>
    <xf numFmtId="3" fontId="0" fillId="25" borderId="24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221" fontId="1" fillId="0" borderId="0" xfId="0" applyNumberFormat="1" applyFont="1" applyFill="1" applyAlignment="1">
      <alignment horizontal="right"/>
    </xf>
    <xf numFmtId="3" fontId="2" fillId="19" borderId="30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left" vertical="center"/>
    </xf>
    <xf numFmtId="3" fontId="2" fillId="25" borderId="24" xfId="0" applyNumberFormat="1" applyFont="1" applyFill="1" applyBorder="1" applyAlignment="1">
      <alignment horizontal="right" vertical="center"/>
    </xf>
    <xf numFmtId="3" fontId="2" fillId="25" borderId="36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 vertical="center"/>
    </xf>
    <xf numFmtId="0" fontId="2" fillId="25" borderId="22" xfId="0" applyFont="1" applyFill="1" applyBorder="1" applyAlignment="1">
      <alignment horizontal="left" vertical="center"/>
    </xf>
    <xf numFmtId="3" fontId="2" fillId="25" borderId="36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2" fillId="0" borderId="0" xfId="0" applyFont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2" fillId="19" borderId="12" xfId="0" applyNumberFormat="1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0" fillId="0" borderId="0" xfId="47">
      <alignment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>
      <alignment vertical="top" wrapText="1"/>
      <protection/>
    </xf>
    <xf numFmtId="219" fontId="22" fillId="0" borderId="38" xfId="47" applyFill="1" applyBorder="1">
      <alignment horizontal="left" vertical="top" wrapText="1"/>
      <protection/>
    </xf>
    <xf numFmtId="0" fontId="21" fillId="0" borderId="39" xfId="47" applyFill="1" applyBorder="1">
      <alignment vertical="top" wrapText="1"/>
      <protection/>
    </xf>
    <xf numFmtId="0" fontId="23" fillId="19" borderId="40" xfId="47" applyFill="1" applyBorder="1">
      <alignment horizontal="center" vertical="top" wrapText="1"/>
      <protection/>
    </xf>
    <xf numFmtId="0" fontId="46" fillId="0" borderId="41" xfId="47" applyFill="1" applyBorder="1">
      <alignment vertical="top" wrapText="1"/>
      <protection/>
    </xf>
    <xf numFmtId="219" fontId="23" fillId="0" borderId="42" xfId="47" applyFill="1" applyBorder="1">
      <alignment horizontal="center" vertical="top" wrapText="1"/>
      <protection/>
    </xf>
    <xf numFmtId="207" fontId="23" fillId="0" borderId="40" xfId="47" applyFill="1" applyBorder="1">
      <alignment horizontal="right" vertical="top" wrapText="1"/>
      <protection/>
    </xf>
    <xf numFmtId="207" fontId="23" fillId="0" borderId="40" xfId="47" applyFill="1" applyBorder="1">
      <alignment horizontal="center" vertical="top" wrapText="1"/>
      <protection/>
    </xf>
    <xf numFmtId="207" fontId="24" fillId="0" borderId="40" xfId="47" applyFill="1" applyBorder="1">
      <alignment horizontal="right" vertical="top" wrapText="1"/>
      <protection/>
    </xf>
    <xf numFmtId="207" fontId="24" fillId="0" borderId="40" xfId="47" applyFill="1" applyBorder="1">
      <alignment horizontal="center" vertical="top" wrapText="1"/>
      <protection/>
    </xf>
    <xf numFmtId="0" fontId="24" fillId="0" borderId="43" xfId="47" applyFill="1" applyBorder="1">
      <alignment vertical="top" wrapText="1"/>
      <protection/>
    </xf>
    <xf numFmtId="3" fontId="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19" borderId="31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3" fillId="0" borderId="0" xfId="47" applyFill="1" applyBorder="1">
      <alignment vertical="top" wrapText="1"/>
      <protection/>
    </xf>
    <xf numFmtId="0" fontId="24" fillId="0" borderId="40" xfId="47" applyFill="1" applyBorder="1">
      <alignment vertical="top" wrapText="1"/>
      <protection/>
    </xf>
    <xf numFmtId="0" fontId="47" fillId="0" borderId="0" xfId="47" applyFont="1" applyFill="1" applyBorder="1" applyAlignment="1">
      <alignment horizontal="center" vertical="center" wrapText="1"/>
      <protection/>
    </xf>
    <xf numFmtId="0" fontId="47" fillId="0" borderId="0" xfId="47" applyFont="1" applyFill="1" applyBorder="1" applyAlignment="1">
      <alignment horizontal="center" vertical="center" wrapText="1"/>
      <protection/>
    </xf>
    <xf numFmtId="0" fontId="47" fillId="0" borderId="0" xfId="47" applyFont="1" applyFill="1" applyBorder="1" applyAlignment="1">
      <alignment horizontal="center" vertical="center" wrapText="1"/>
      <protection/>
    </xf>
    <xf numFmtId="0" fontId="47" fillId="0" borderId="0" xfId="47" applyFont="1" applyFill="1" applyAlignment="1">
      <alignment horizontal="center" vertical="center" wrapText="1"/>
      <protection/>
    </xf>
    <xf numFmtId="0" fontId="43" fillId="0" borderId="0" xfId="0" applyFont="1" applyFill="1" applyAlignment="1">
      <alignment horizontal="left"/>
    </xf>
    <xf numFmtId="0" fontId="0" fillId="24" borderId="34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34" xfId="0" applyFont="1" applyFill="1" applyBorder="1" applyAlignment="1">
      <alignment horizontal="left" vertical="center" wrapText="1" shrinkToFit="1"/>
    </xf>
    <xf numFmtId="0" fontId="0" fillId="24" borderId="44" xfId="0" applyFont="1" applyFill="1" applyBorder="1" applyAlignment="1">
      <alignment horizontal="left" vertical="center" wrapText="1" shrinkToFit="1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ill="1" applyBorder="1" applyAlignment="1">
      <alignment/>
    </xf>
    <xf numFmtId="0" fontId="0" fillId="24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255" t="s">
        <v>147</v>
      </c>
      <c r="E1" s="255"/>
    </row>
    <row r="2" spans="4:5" ht="15">
      <c r="D2" s="256" t="s">
        <v>132</v>
      </c>
      <c r="E2" s="256"/>
    </row>
    <row r="3" spans="4:5" ht="11.25" customHeight="1">
      <c r="D3" s="38"/>
      <c r="E3" s="38"/>
    </row>
    <row r="4" spans="1:5" s="212" customFormat="1" ht="21.75" customHeight="1">
      <c r="A4" s="257" t="s">
        <v>136</v>
      </c>
      <c r="B4" s="258"/>
      <c r="C4" s="258"/>
      <c r="D4" s="258"/>
      <c r="E4" s="258"/>
    </row>
    <row r="5" spans="1:5" ht="17.25" customHeight="1">
      <c r="A5" s="259" t="s">
        <v>106</v>
      </c>
      <c r="B5" s="260"/>
      <c r="C5" s="260"/>
      <c r="D5" s="260"/>
      <c r="E5" s="260"/>
    </row>
    <row r="6" spans="1:5" ht="8.25" customHeight="1">
      <c r="A6" s="59"/>
      <c r="B6" s="60"/>
      <c r="C6" s="60"/>
      <c r="D6" s="60"/>
      <c r="E6" s="60"/>
    </row>
    <row r="7" ht="12.75" customHeight="1" thickBot="1">
      <c r="E7" s="61" t="s">
        <v>22</v>
      </c>
    </row>
    <row r="8" spans="1:5" ht="26.25" customHeight="1">
      <c r="A8" s="62" t="s">
        <v>36</v>
      </c>
      <c r="B8" s="63" t="s">
        <v>37</v>
      </c>
      <c r="C8" s="63" t="s">
        <v>39</v>
      </c>
      <c r="D8" s="64" t="s">
        <v>97</v>
      </c>
      <c r="E8" s="65" t="s">
        <v>40</v>
      </c>
    </row>
    <row r="9" spans="1:9" ht="15" customHeight="1">
      <c r="A9" s="66" t="s">
        <v>41</v>
      </c>
      <c r="B9" s="67">
        <v>3220486</v>
      </c>
      <c r="C9" s="152">
        <v>3220486</v>
      </c>
      <c r="D9" s="153">
        <v>1117000</v>
      </c>
      <c r="E9" s="68">
        <f>D9/C9*100</f>
        <v>34.68420604840388</v>
      </c>
      <c r="G9" s="35"/>
      <c r="H9" s="35"/>
      <c r="I9" s="35"/>
    </row>
    <row r="10" spans="1:9" ht="15" customHeight="1">
      <c r="A10" s="69" t="s">
        <v>42</v>
      </c>
      <c r="B10" s="70">
        <v>251719</v>
      </c>
      <c r="C10" s="72">
        <v>256215</v>
      </c>
      <c r="D10" s="154">
        <v>50358</v>
      </c>
      <c r="E10" s="71">
        <f>D10/C10*100</f>
        <v>19.654586967976115</v>
      </c>
      <c r="G10" s="101"/>
      <c r="H10" s="101"/>
      <c r="I10" s="101"/>
    </row>
    <row r="11" spans="1:9" ht="15" customHeight="1">
      <c r="A11" s="69" t="s">
        <v>43</v>
      </c>
      <c r="B11" s="70">
        <v>20200</v>
      </c>
      <c r="C11" s="72">
        <v>20525</v>
      </c>
      <c r="D11" s="154">
        <v>21138</v>
      </c>
      <c r="E11" s="71">
        <f>D11/C11*100</f>
        <v>102.98660170523752</v>
      </c>
      <c r="G11" s="101"/>
      <c r="H11" s="101"/>
      <c r="I11" s="101"/>
    </row>
    <row r="12" spans="1:9" s="13" customFormat="1" ht="15" customHeight="1" thickBot="1">
      <c r="A12" s="221" t="s">
        <v>44</v>
      </c>
      <c r="B12" s="181">
        <v>3791043</v>
      </c>
      <c r="C12" s="181">
        <v>4231636</v>
      </c>
      <c r="D12" s="181">
        <v>2343160</v>
      </c>
      <c r="E12" s="222">
        <f>D12/C12*100</f>
        <v>55.3724375158922</v>
      </c>
      <c r="F12" s="224"/>
      <c r="G12" s="105"/>
      <c r="H12" s="105"/>
      <c r="I12" s="105"/>
    </row>
    <row r="13" spans="1:9" ht="20.25" customHeight="1" thickBot="1">
      <c r="A13" s="185" t="s">
        <v>32</v>
      </c>
      <c r="B13" s="172">
        <f>SUM(B9:B12)</f>
        <v>7283448</v>
      </c>
      <c r="C13" s="172">
        <f>SUM(C9:C12)</f>
        <v>7728862</v>
      </c>
      <c r="D13" s="172">
        <f>SUM(D9:D12)</f>
        <v>3531656</v>
      </c>
      <c r="E13" s="186">
        <f>D13/C13*100</f>
        <v>45.694385538259056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76"/>
      <c r="G14" s="35"/>
      <c r="H14" s="35"/>
      <c r="I14" s="35"/>
    </row>
    <row r="15" spans="1:9" ht="20.25" customHeight="1" thickBot="1">
      <c r="A15" s="170" t="s">
        <v>35</v>
      </c>
      <c r="B15" s="171">
        <f>Financování!B19</f>
        <v>1307327</v>
      </c>
      <c r="C15" s="171">
        <f>Financování!C19</f>
        <v>1626704</v>
      </c>
      <c r="D15" s="171">
        <f>Financování!D19</f>
        <v>406221</v>
      </c>
      <c r="E15" s="188">
        <v>0</v>
      </c>
      <c r="G15" s="35"/>
      <c r="H15" s="35"/>
      <c r="I15" s="35"/>
    </row>
    <row r="16" spans="1:9" ht="12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20.25" customHeight="1" thickBot="1">
      <c r="A17" s="77" t="s">
        <v>45</v>
      </c>
      <c r="B17" s="78">
        <f>SUM(B15+B13)</f>
        <v>8590775</v>
      </c>
      <c r="C17" s="78">
        <f>SUM(C15+C13)</f>
        <v>9355566</v>
      </c>
      <c r="D17" s="78">
        <f>SUM(D15+D13)</f>
        <v>3937877</v>
      </c>
      <c r="E17" s="79">
        <f>D17/C17*100</f>
        <v>42.09127486247225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46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96</v>
      </c>
      <c r="B20" s="84">
        <v>73215</v>
      </c>
      <c r="C20" s="242">
        <v>73415</v>
      </c>
      <c r="D20" s="84">
        <v>4044</v>
      </c>
      <c r="E20" s="254">
        <f aca="true" t="shared" si="0" ref="E20:E34">D20/C20*100</f>
        <v>5.508411087652387</v>
      </c>
      <c r="F20" s="48"/>
      <c r="G20" s="101"/>
      <c r="H20" s="101"/>
      <c r="I20" s="101"/>
    </row>
    <row r="21" spans="1:9" ht="15" customHeight="1">
      <c r="A21" s="85" t="s">
        <v>78</v>
      </c>
      <c r="B21" s="42">
        <v>4054254</v>
      </c>
      <c r="C21" s="42">
        <v>4363458</v>
      </c>
      <c r="D21" s="87">
        <v>2131434</v>
      </c>
      <c r="E21" s="71">
        <f t="shared" si="0"/>
        <v>48.84735913580467</v>
      </c>
      <c r="F21" s="224"/>
      <c r="G21" s="101"/>
      <c r="H21" s="101"/>
      <c r="I21" s="101"/>
    </row>
    <row r="22" spans="1:9" ht="15" customHeight="1">
      <c r="A22" s="86" t="s">
        <v>79</v>
      </c>
      <c r="B22" s="87">
        <v>154367</v>
      </c>
      <c r="C22" s="87">
        <v>170196</v>
      </c>
      <c r="D22" s="87">
        <v>48092</v>
      </c>
      <c r="E22" s="71">
        <f t="shared" si="0"/>
        <v>28.256833298079858</v>
      </c>
      <c r="G22" s="101"/>
      <c r="H22" s="101"/>
      <c r="I22" s="101"/>
    </row>
    <row r="23" spans="1:9" ht="15" customHeight="1">
      <c r="A23" s="86" t="s">
        <v>80</v>
      </c>
      <c r="B23" s="87">
        <v>329652</v>
      </c>
      <c r="C23" s="87">
        <v>387908</v>
      </c>
      <c r="D23" s="87">
        <v>129408</v>
      </c>
      <c r="E23" s="71">
        <f t="shared" si="0"/>
        <v>33.36048753828227</v>
      </c>
      <c r="G23" s="101"/>
      <c r="H23" s="101"/>
      <c r="I23" s="101"/>
    </row>
    <row r="24" spans="1:9" ht="15" customHeight="1">
      <c r="A24" s="86" t="s">
        <v>82</v>
      </c>
      <c r="B24" s="87">
        <v>8710</v>
      </c>
      <c r="C24" s="87">
        <v>8710</v>
      </c>
      <c r="D24" s="87">
        <v>4018</v>
      </c>
      <c r="E24" s="71">
        <f t="shared" si="0"/>
        <v>46.130884041331804</v>
      </c>
      <c r="G24" s="101"/>
      <c r="H24" s="101"/>
      <c r="I24" s="101"/>
    </row>
    <row r="25" spans="1:9" ht="15" customHeight="1">
      <c r="A25" s="86" t="s">
        <v>83</v>
      </c>
      <c r="B25" s="87">
        <v>4990</v>
      </c>
      <c r="C25" s="87">
        <v>4990</v>
      </c>
      <c r="D25" s="87">
        <v>112</v>
      </c>
      <c r="E25" s="71">
        <f t="shared" si="0"/>
        <v>2.244488977955912</v>
      </c>
      <c r="G25" s="101"/>
      <c r="H25" s="101"/>
      <c r="I25" s="101"/>
    </row>
    <row r="26" spans="1:9" ht="15" customHeight="1">
      <c r="A26" s="86" t="s">
        <v>84</v>
      </c>
      <c r="B26" s="87">
        <v>1468647</v>
      </c>
      <c r="C26" s="87">
        <v>1611604</v>
      </c>
      <c r="D26" s="87">
        <v>461155</v>
      </c>
      <c r="E26" s="71">
        <f t="shared" si="0"/>
        <v>28.614659680665973</v>
      </c>
      <c r="G26" s="101"/>
      <c r="H26" s="101"/>
      <c r="I26" s="101"/>
    </row>
    <row r="27" spans="1:9" ht="15" customHeight="1">
      <c r="A27" s="86" t="s">
        <v>85</v>
      </c>
      <c r="B27" s="87">
        <v>98205</v>
      </c>
      <c r="C27" s="87">
        <v>100845</v>
      </c>
      <c r="D27" s="87">
        <v>53862</v>
      </c>
      <c r="E27" s="71">
        <f t="shared" si="0"/>
        <v>53.410679756061285</v>
      </c>
      <c r="G27" s="101"/>
      <c r="H27" s="101"/>
      <c r="I27" s="101"/>
    </row>
    <row r="28" spans="1:9" ht="15" customHeight="1">
      <c r="A28" s="86" t="s">
        <v>47</v>
      </c>
      <c r="B28" s="87">
        <v>12230</v>
      </c>
      <c r="C28" s="87">
        <v>16081</v>
      </c>
      <c r="D28" s="87">
        <v>10415</v>
      </c>
      <c r="E28" s="71">
        <f t="shared" si="0"/>
        <v>64.76587276910641</v>
      </c>
      <c r="G28" s="101"/>
      <c r="H28" s="101"/>
      <c r="I28" s="101"/>
    </row>
    <row r="29" spans="1:9" ht="15" customHeight="1">
      <c r="A29" s="86" t="s">
        <v>86</v>
      </c>
      <c r="B29" s="87">
        <v>52174</v>
      </c>
      <c r="C29" s="87">
        <v>53148</v>
      </c>
      <c r="D29" s="87">
        <v>9058</v>
      </c>
      <c r="E29" s="71">
        <f t="shared" si="0"/>
        <v>17.042974335816965</v>
      </c>
      <c r="G29" s="101"/>
      <c r="H29" s="101"/>
      <c r="I29" s="101"/>
    </row>
    <row r="30" spans="1:9" ht="15" customHeight="1">
      <c r="A30" s="86" t="s">
        <v>87</v>
      </c>
      <c r="B30" s="87">
        <v>260512</v>
      </c>
      <c r="C30" s="87">
        <v>262289</v>
      </c>
      <c r="D30" s="87">
        <v>62224</v>
      </c>
      <c r="E30" s="71">
        <f t="shared" si="0"/>
        <v>23.723450087498904</v>
      </c>
      <c r="G30" s="101"/>
      <c r="H30" s="101"/>
      <c r="I30" s="101"/>
    </row>
    <row r="31" spans="1:9" ht="15" customHeight="1">
      <c r="A31" s="86" t="s">
        <v>88</v>
      </c>
      <c r="B31" s="87">
        <v>94855</v>
      </c>
      <c r="C31" s="87">
        <v>101820</v>
      </c>
      <c r="D31" s="87">
        <v>1549</v>
      </c>
      <c r="E31" s="71">
        <f t="shared" si="0"/>
        <v>1.521312119426439</v>
      </c>
      <c r="G31" s="101"/>
      <c r="H31" s="101"/>
      <c r="I31" s="101"/>
    </row>
    <row r="32" spans="1:9" ht="15" customHeight="1">
      <c r="A32" s="85" t="s">
        <v>89</v>
      </c>
      <c r="B32" s="42">
        <v>386650</v>
      </c>
      <c r="C32" s="42">
        <v>455889</v>
      </c>
      <c r="D32" s="87">
        <v>23752</v>
      </c>
      <c r="E32" s="71">
        <f t="shared" si="0"/>
        <v>5.2100401632853615</v>
      </c>
      <c r="F32" s="13"/>
      <c r="G32" s="101"/>
      <c r="H32" s="101"/>
      <c r="I32" s="101"/>
    </row>
    <row r="33" spans="1:9" ht="15" customHeight="1">
      <c r="A33" s="86" t="s">
        <v>90</v>
      </c>
      <c r="B33" s="70">
        <v>35576</v>
      </c>
      <c r="C33" s="87">
        <v>41964</v>
      </c>
      <c r="D33" s="87">
        <v>7133</v>
      </c>
      <c r="E33" s="71">
        <f t="shared" si="0"/>
        <v>16.997902964445714</v>
      </c>
      <c r="G33" s="101"/>
      <c r="H33" s="101"/>
      <c r="I33" s="101"/>
    </row>
    <row r="34" spans="1:9" ht="15" customHeight="1">
      <c r="A34" s="86" t="s">
        <v>91</v>
      </c>
      <c r="B34" s="87">
        <v>67011</v>
      </c>
      <c r="C34" s="87">
        <v>67663</v>
      </c>
      <c r="D34" s="87">
        <v>12164</v>
      </c>
      <c r="E34" s="71">
        <f t="shared" si="0"/>
        <v>17.97732882077354</v>
      </c>
      <c r="G34" s="101"/>
      <c r="H34" s="101"/>
      <c r="I34" s="101"/>
    </row>
    <row r="35" spans="1:9" ht="15" customHeight="1">
      <c r="A35" s="86" t="s">
        <v>92</v>
      </c>
      <c r="B35" s="87">
        <v>255000</v>
      </c>
      <c r="C35" s="87">
        <v>193333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48</v>
      </c>
      <c r="B36" s="89">
        <v>205000</v>
      </c>
      <c r="C36" s="90">
        <v>155200</v>
      </c>
      <c r="D36" s="72">
        <v>0</v>
      </c>
      <c r="E36" s="71" t="s">
        <v>21</v>
      </c>
      <c r="G36" s="101"/>
      <c r="H36" s="101"/>
      <c r="I36" s="101"/>
    </row>
    <row r="37" spans="1:9" ht="12.75">
      <c r="A37" s="88" t="s">
        <v>49</v>
      </c>
      <c r="B37" s="89">
        <v>45000</v>
      </c>
      <c r="C37" s="90">
        <v>33133</v>
      </c>
      <c r="D37" s="87">
        <v>0</v>
      </c>
      <c r="E37" s="71" t="s">
        <v>21</v>
      </c>
      <c r="G37" s="101"/>
      <c r="H37" s="101"/>
      <c r="I37" s="101"/>
    </row>
    <row r="38" spans="1:9" ht="12.75">
      <c r="A38" s="88" t="s">
        <v>50</v>
      </c>
      <c r="B38" s="89">
        <v>5000</v>
      </c>
      <c r="C38" s="90">
        <v>5000</v>
      </c>
      <c r="D38" s="72">
        <v>0</v>
      </c>
      <c r="E38" s="71" t="s">
        <v>21</v>
      </c>
      <c r="G38" s="101"/>
      <c r="H38" s="101"/>
      <c r="I38" s="101"/>
    </row>
    <row r="39" spans="1:9" ht="15" customHeight="1" thickBot="1">
      <c r="A39" s="91" t="s">
        <v>98</v>
      </c>
      <c r="B39" s="92">
        <v>1210327</v>
      </c>
      <c r="C39" s="243">
        <v>1386365</v>
      </c>
      <c r="D39" s="87">
        <f>'Rozpočet kapitola EP'!D20</f>
        <v>265536</v>
      </c>
      <c r="E39" s="71">
        <f>D39/C39*100</f>
        <v>19.15339755403519</v>
      </c>
      <c r="G39" s="101"/>
      <c r="H39" s="101"/>
      <c r="I39" s="101"/>
    </row>
    <row r="40" spans="1:9" ht="23.25" customHeight="1" thickBot="1">
      <c r="A40" s="177" t="s">
        <v>51</v>
      </c>
      <c r="B40" s="174">
        <f>SUM(B20+B21+B22+B23+B24+B25+B26+B27+B28+B29+B30+B31+B32+B33+B34+B35+B39)</f>
        <v>8566375</v>
      </c>
      <c r="C40" s="174">
        <f>SUM(C20+C21+C22+C23+C24+C25+C26+C27+C28+C29+C30+C31+C32+C33+C34+C35+C39)</f>
        <v>9299678</v>
      </c>
      <c r="D40" s="174">
        <f>SUM(D20:D39)</f>
        <v>3223956</v>
      </c>
      <c r="E40" s="174">
        <f>D40/C40*100</f>
        <v>34.667393860303555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70" t="s">
        <v>33</v>
      </c>
      <c r="B42" s="171">
        <f>Financování!B33</f>
        <v>24400</v>
      </c>
      <c r="C42" s="171">
        <f>Financování!C33</f>
        <v>55888</v>
      </c>
      <c r="D42" s="187">
        <f>Financování!D33</f>
        <v>80143</v>
      </c>
      <c r="E42" s="190">
        <f>D42/C42*100</f>
        <v>143.3992985971944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94</v>
      </c>
      <c r="B44" s="98">
        <f>SUM(B42+B40)</f>
        <v>8590775</v>
      </c>
      <c r="C44" s="98">
        <f>SUM(C42+C40)</f>
        <v>9355566</v>
      </c>
      <c r="D44" s="98">
        <f>SUM(D42+D40)</f>
        <v>3304099</v>
      </c>
      <c r="E44" s="99">
        <f>D44/C44*100</f>
        <v>35.31693325663033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34</v>
      </c>
      <c r="B46" s="98">
        <f>B17-B44</f>
        <v>0</v>
      </c>
      <c r="C46" s="98">
        <f>C17-C44</f>
        <v>0</v>
      </c>
      <c r="D46" s="98">
        <f>D17-D44</f>
        <v>633778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119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212" customFormat="1" ht="16.5" customHeight="1">
      <c r="A2" s="257" t="s">
        <v>137</v>
      </c>
      <c r="B2" s="258"/>
      <c r="C2" s="258"/>
      <c r="D2" s="258"/>
      <c r="E2" s="258"/>
    </row>
    <row r="3" spans="1:5" ht="16.5">
      <c r="A3" s="261" t="s">
        <v>52</v>
      </c>
      <c r="B3" s="260"/>
      <c r="C3" s="260"/>
      <c r="D3" s="260"/>
      <c r="E3" s="260"/>
    </row>
    <row r="4" spans="1:4" ht="18">
      <c r="A4" s="110"/>
      <c r="B4" s="110"/>
      <c r="C4" s="110"/>
      <c r="D4" s="110"/>
    </row>
    <row r="5" ht="13.5" thickBot="1">
      <c r="E5" s="61" t="s">
        <v>22</v>
      </c>
    </row>
    <row r="6" spans="1:7" ht="29.25" customHeight="1" thickBot="1">
      <c r="A6" s="77" t="s">
        <v>36</v>
      </c>
      <c r="B6" s="164" t="s">
        <v>37</v>
      </c>
      <c r="C6" s="164" t="s">
        <v>53</v>
      </c>
      <c r="D6" s="164" t="s">
        <v>54</v>
      </c>
      <c r="E6" s="165" t="s">
        <v>40</v>
      </c>
      <c r="G6" s="253"/>
    </row>
    <row r="7" spans="1:5" ht="18" customHeight="1">
      <c r="A7" s="66" t="s">
        <v>41</v>
      </c>
      <c r="B7" s="67">
        <v>0</v>
      </c>
      <c r="C7" s="67"/>
      <c r="D7" s="67"/>
      <c r="E7" s="166" t="s">
        <v>21</v>
      </c>
    </row>
    <row r="8" spans="1:5" ht="18" customHeight="1">
      <c r="A8" s="69" t="s">
        <v>42</v>
      </c>
      <c r="B8" s="70">
        <v>6000</v>
      </c>
      <c r="C8" s="70">
        <v>6143</v>
      </c>
      <c r="D8" s="70">
        <v>605</v>
      </c>
      <c r="E8" s="71">
        <f>D8/C8*100</f>
        <v>9.848608171902978</v>
      </c>
    </row>
    <row r="9" spans="1:5" ht="18" customHeight="1">
      <c r="A9" s="69" t="s">
        <v>43</v>
      </c>
      <c r="B9" s="70">
        <v>0</v>
      </c>
      <c r="C9" s="70">
        <v>0</v>
      </c>
      <c r="D9" s="70">
        <v>0</v>
      </c>
      <c r="E9" s="111" t="s">
        <v>21</v>
      </c>
    </row>
    <row r="10" spans="1:7" ht="18" customHeight="1" thickBot="1">
      <c r="A10" s="73" t="s">
        <v>44</v>
      </c>
      <c r="B10" s="74">
        <v>0</v>
      </c>
      <c r="C10" s="74">
        <v>44181</v>
      </c>
      <c r="D10" s="74">
        <v>211971</v>
      </c>
      <c r="E10" s="112">
        <f>D10/C10*100</f>
        <v>479.77863787601</v>
      </c>
      <c r="F10" s="95"/>
      <c r="G10" s="224"/>
    </row>
    <row r="11" spans="1:5" ht="20.25" customHeight="1" thickBot="1">
      <c r="A11" s="167" t="s">
        <v>32</v>
      </c>
      <c r="B11" s="171">
        <v>6000</v>
      </c>
      <c r="C11" s="168">
        <f>SUM(C7:C10)</f>
        <v>50324</v>
      </c>
      <c r="D11" s="168">
        <f>SUM(D7:D10)</f>
        <v>212576</v>
      </c>
      <c r="E11" s="169">
        <f>D11/C11*100</f>
        <v>422.41475240441935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70" t="s">
        <v>35</v>
      </c>
      <c r="B13" s="172">
        <v>1204327</v>
      </c>
      <c r="C13" s="172">
        <f>Financování!C17</f>
        <v>1367529</v>
      </c>
      <c r="D13" s="172">
        <f>Financování!D17</f>
        <v>351580</v>
      </c>
      <c r="E13" s="169">
        <f>D13/C13*100</f>
        <v>25.709144010839992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45</v>
      </c>
      <c r="B15" s="78">
        <f>B13+B11</f>
        <v>1210327</v>
      </c>
      <c r="C15" s="78">
        <f>C13+C11</f>
        <v>1417853</v>
      </c>
      <c r="D15" s="78">
        <f>D11+D13</f>
        <v>564156</v>
      </c>
      <c r="E15" s="79">
        <f>D15/C15*100</f>
        <v>39.78945631176152</v>
      </c>
    </row>
    <row r="16" spans="1:5" ht="12.75" customHeight="1" thickBot="1">
      <c r="A16" s="113"/>
      <c r="B16" s="114"/>
      <c r="C16" s="114"/>
      <c r="D16" s="114"/>
      <c r="E16" s="114"/>
    </row>
    <row r="17" spans="1:5" ht="17.25" customHeight="1" thickBot="1">
      <c r="A17" s="115" t="s">
        <v>55</v>
      </c>
      <c r="B17" s="80"/>
      <c r="C17" s="80"/>
      <c r="D17" s="81"/>
      <c r="E17" s="82"/>
    </row>
    <row r="18" spans="1:7" ht="18" customHeight="1">
      <c r="A18" s="116" t="s">
        <v>56</v>
      </c>
      <c r="B18" s="117">
        <v>29466</v>
      </c>
      <c r="C18" s="117">
        <v>145080</v>
      </c>
      <c r="D18" s="117">
        <v>70708</v>
      </c>
      <c r="E18" s="118">
        <f>D18/C18*100</f>
        <v>48.737248414667775</v>
      </c>
      <c r="F18" s="95"/>
      <c r="G18" s="95"/>
    </row>
    <row r="19" spans="1:7" ht="18" customHeight="1" thickBot="1">
      <c r="A19" s="119" t="s">
        <v>57</v>
      </c>
      <c r="B19" s="120">
        <v>1180861</v>
      </c>
      <c r="C19" s="120">
        <v>1241285</v>
      </c>
      <c r="D19" s="120">
        <v>194828</v>
      </c>
      <c r="E19" s="121">
        <f>D19/C19*100</f>
        <v>15.695670212723106</v>
      </c>
      <c r="F19" s="95"/>
      <c r="G19" s="95"/>
    </row>
    <row r="20" spans="1:6" ht="20.25" customHeight="1" thickBot="1">
      <c r="A20" s="173" t="s">
        <v>58</v>
      </c>
      <c r="B20" s="174">
        <f>SUM(B18:B19)</f>
        <v>1210327</v>
      </c>
      <c r="C20" s="174">
        <f>SUM(C18:C19)</f>
        <v>1386365</v>
      </c>
      <c r="D20" s="175">
        <f>SUM(D18:D19)</f>
        <v>265536</v>
      </c>
      <c r="E20" s="176">
        <f>D20/C20*100</f>
        <v>19.15339755403519</v>
      </c>
      <c r="F20" s="8"/>
    </row>
    <row r="21" spans="1:5" ht="12.75" customHeight="1" thickBot="1">
      <c r="A21" s="58"/>
      <c r="B21" s="93"/>
      <c r="C21" s="93"/>
      <c r="D21" s="93"/>
      <c r="E21" s="39"/>
    </row>
    <row r="22" spans="1:5" ht="20.25" customHeight="1" thickBot="1">
      <c r="A22" s="177" t="s">
        <v>33</v>
      </c>
      <c r="B22" s="174">
        <v>0</v>
      </c>
      <c r="C22" s="174">
        <f>Financování!C31</f>
        <v>31488</v>
      </c>
      <c r="D22" s="174">
        <f>Financování!D31</f>
        <v>67948</v>
      </c>
      <c r="E22" s="178">
        <f>D22/C22*100</f>
        <v>215.79014227642276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94</v>
      </c>
      <c r="B24" s="98">
        <f>SUM(B20+B22)</f>
        <v>1210327</v>
      </c>
      <c r="C24" s="98">
        <f>SUM(C20+C22)</f>
        <v>1417853</v>
      </c>
      <c r="D24" s="98">
        <f>D20+D22</f>
        <v>333484</v>
      </c>
      <c r="E24" s="99">
        <f>D24/C24*100</f>
        <v>23.520350840319836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34</v>
      </c>
      <c r="B26" s="98">
        <v>0</v>
      </c>
      <c r="C26" s="98">
        <f>C15-C24</f>
        <v>0</v>
      </c>
      <c r="D26" s="98">
        <f>D15-D24</f>
        <v>230672</v>
      </c>
      <c r="E26" s="123" t="s">
        <v>21</v>
      </c>
    </row>
    <row r="28" ht="12.75">
      <c r="A28" t="s">
        <v>119</v>
      </c>
    </row>
    <row r="46" spans="1:5" ht="12.75">
      <c r="A46" s="7"/>
      <c r="B46" s="7"/>
      <c r="C46" s="7"/>
      <c r="D46" s="7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57" t="s">
        <v>138</v>
      </c>
      <c r="B2" s="262"/>
      <c r="C2" s="262"/>
      <c r="D2" s="262"/>
      <c r="E2" s="262"/>
    </row>
    <row r="3" spans="1:5" ht="20.25" customHeight="1">
      <c r="A3" s="263" t="s">
        <v>107</v>
      </c>
      <c r="B3" s="264"/>
      <c r="C3" s="264"/>
      <c r="D3" s="264"/>
      <c r="E3" s="264"/>
    </row>
    <row r="4" spans="1:5" ht="20.25" customHeight="1">
      <c r="A4" s="59"/>
      <c r="B4" s="124"/>
      <c r="C4" s="124"/>
      <c r="D4" s="124"/>
      <c r="E4" s="124"/>
    </row>
    <row r="5" ht="13.5" thickBot="1">
      <c r="E5" s="61" t="s">
        <v>22</v>
      </c>
    </row>
    <row r="6" spans="1:5" ht="26.25" customHeight="1">
      <c r="A6" s="125" t="s">
        <v>36</v>
      </c>
      <c r="B6" s="63" t="s">
        <v>37</v>
      </c>
      <c r="C6" s="63" t="s">
        <v>39</v>
      </c>
      <c r="D6" s="64" t="s">
        <v>97</v>
      </c>
      <c r="E6" s="65" t="s">
        <v>40</v>
      </c>
    </row>
    <row r="7" spans="1:9" ht="15" customHeight="1">
      <c r="A7" s="66" t="s">
        <v>41</v>
      </c>
      <c r="B7" s="67">
        <v>3220486</v>
      </c>
      <c r="C7" s="152">
        <v>3220486</v>
      </c>
      <c r="D7" s="153">
        <v>958160</v>
      </c>
      <c r="E7" s="68">
        <f>D7/C7*100</f>
        <v>29.752031215164422</v>
      </c>
      <c r="G7" s="35"/>
      <c r="H7" s="35"/>
      <c r="I7" s="35"/>
    </row>
    <row r="8" spans="1:9" ht="15" customHeight="1">
      <c r="A8" s="69" t="s">
        <v>42</v>
      </c>
      <c r="B8" s="70">
        <v>245719</v>
      </c>
      <c r="C8" s="72">
        <f>'Rozpočet včetně kapitoly EP'!C10-'Rozpočet kapitola EP'!C8</f>
        <v>250072</v>
      </c>
      <c r="D8" s="154">
        <f>'Rozpočet včetně kapitoly EP'!D10-'Rozpočet kapitola EP'!D8</f>
        <v>49753</v>
      </c>
      <c r="E8" s="71">
        <f>D8/C8*100</f>
        <v>19.89547010460987</v>
      </c>
      <c r="G8" s="101"/>
      <c r="H8" s="101"/>
      <c r="I8" s="101"/>
    </row>
    <row r="9" spans="1:9" ht="15" customHeight="1">
      <c r="A9" s="69" t="s">
        <v>43</v>
      </c>
      <c r="B9" s="70">
        <v>20200</v>
      </c>
      <c r="C9" s="72">
        <v>20525</v>
      </c>
      <c r="D9" s="154">
        <v>21138</v>
      </c>
      <c r="E9" s="71">
        <f>D9/C9*100</f>
        <v>102.98660170523752</v>
      </c>
      <c r="G9" s="101"/>
      <c r="H9" s="101"/>
      <c r="I9" s="101"/>
    </row>
    <row r="10" spans="1:9" ht="15" customHeight="1" thickBot="1">
      <c r="A10" s="73" t="s">
        <v>44</v>
      </c>
      <c r="B10" s="70">
        <v>104263</v>
      </c>
      <c r="C10" s="72">
        <v>464045</v>
      </c>
      <c r="D10" s="154">
        <v>269483</v>
      </c>
      <c r="E10" s="71">
        <f>D10/C10*100</f>
        <v>58.07260071760282</v>
      </c>
      <c r="G10" s="102"/>
      <c r="H10" s="102"/>
      <c r="I10" s="102"/>
    </row>
    <row r="11" spans="1:9" ht="20.25" customHeight="1" thickBot="1">
      <c r="A11" s="191" t="s">
        <v>32</v>
      </c>
      <c r="B11" s="168">
        <f>SUM(B7:B10)</f>
        <v>3590668</v>
      </c>
      <c r="C11" s="168">
        <f>SUM(C7:C10)</f>
        <v>3955128</v>
      </c>
      <c r="D11" s="192">
        <f>SUM(D7:D10)</f>
        <v>1298534</v>
      </c>
      <c r="E11" s="169">
        <f>D11/C11*100</f>
        <v>32.831655511528325</v>
      </c>
      <c r="G11" s="35"/>
      <c r="H11" s="35"/>
      <c r="I11" s="35"/>
    </row>
    <row r="12" spans="2:9" ht="13.5" thickBot="1">
      <c r="B12" s="56"/>
      <c r="C12" s="151"/>
      <c r="D12" s="151"/>
      <c r="G12" s="101"/>
      <c r="H12" s="101"/>
      <c r="I12" s="101"/>
    </row>
    <row r="13" spans="1:9" ht="20.25" customHeight="1" thickBot="1">
      <c r="A13" s="170" t="s">
        <v>35</v>
      </c>
      <c r="B13" s="171">
        <v>103000</v>
      </c>
      <c r="C13" s="171">
        <f>Financování!C9</f>
        <v>259175</v>
      </c>
      <c r="D13" s="171">
        <f>Financování!D9</f>
        <v>54641</v>
      </c>
      <c r="E13" s="190">
        <v>0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45</v>
      </c>
      <c r="B15" s="78">
        <f>SUM(B13+B11)</f>
        <v>3693668</v>
      </c>
      <c r="C15" s="78">
        <f>SUM(C13+C11)</f>
        <v>4214303</v>
      </c>
      <c r="D15" s="78">
        <f>SUM(D13+D11)</f>
        <v>1353175</v>
      </c>
      <c r="E15" s="79">
        <f>D15/C15*100</f>
        <v>32.10910558638048</v>
      </c>
      <c r="G15" s="101"/>
      <c r="H15" s="101"/>
      <c r="I15" s="101"/>
    </row>
    <row r="16" spans="2:9" ht="12.7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115" t="s">
        <v>46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96</v>
      </c>
      <c r="B18" s="84">
        <v>73215</v>
      </c>
      <c r="C18" s="152">
        <f>'Rozpočet včetně kapitoly EP'!C20</f>
        <v>73415</v>
      </c>
      <c r="D18" s="152">
        <f>'Rozpočet včetně kapitoly EP'!D20</f>
        <v>4044</v>
      </c>
      <c r="E18" s="68">
        <f aca="true" t="shared" si="0" ref="E18:E31">D18/C18*100</f>
        <v>5.508411087652387</v>
      </c>
      <c r="G18" s="101"/>
      <c r="H18" s="101"/>
      <c r="I18" s="101"/>
    </row>
    <row r="19" spans="1:9" ht="15" customHeight="1">
      <c r="A19" s="85" t="s">
        <v>78</v>
      </c>
      <c r="B19" s="42">
        <v>367474</v>
      </c>
      <c r="C19" s="45">
        <v>640048</v>
      </c>
      <c r="D19" s="45">
        <v>286592</v>
      </c>
      <c r="E19" s="71">
        <f t="shared" si="0"/>
        <v>44.77664175186861</v>
      </c>
      <c r="G19" s="101"/>
      <c r="H19" s="101"/>
      <c r="I19" s="101"/>
    </row>
    <row r="20" spans="1:9" ht="15" customHeight="1">
      <c r="A20" s="86" t="s">
        <v>79</v>
      </c>
      <c r="B20" s="87">
        <v>154367</v>
      </c>
      <c r="C20" s="72">
        <f>'Rozpočet včetně kapitoly EP'!C22</f>
        <v>170196</v>
      </c>
      <c r="D20" s="72">
        <f>'Rozpočet včetně kapitoly EP'!D22</f>
        <v>48092</v>
      </c>
      <c r="E20" s="71">
        <f t="shared" si="0"/>
        <v>28.256833298079858</v>
      </c>
      <c r="G20" s="101"/>
      <c r="H20" s="101"/>
      <c r="I20" s="101"/>
    </row>
    <row r="21" spans="1:9" ht="15" customHeight="1">
      <c r="A21" s="86" t="s">
        <v>80</v>
      </c>
      <c r="B21" s="87">
        <v>329652</v>
      </c>
      <c r="C21" s="72">
        <f>'Rozpočet včetně kapitoly EP'!C23</f>
        <v>387908</v>
      </c>
      <c r="D21" s="72">
        <f>'Rozpočet včetně kapitoly EP'!D23</f>
        <v>129408</v>
      </c>
      <c r="E21" s="71">
        <f t="shared" si="0"/>
        <v>33.36048753828227</v>
      </c>
      <c r="G21" s="101"/>
      <c r="H21" s="101"/>
      <c r="I21" s="101"/>
    </row>
    <row r="22" spans="1:9" ht="15" customHeight="1">
      <c r="A22" s="86" t="s">
        <v>82</v>
      </c>
      <c r="B22" s="87">
        <v>8710</v>
      </c>
      <c r="C22" s="72">
        <f>'Rozpočet včetně kapitoly EP'!C24</f>
        <v>8710</v>
      </c>
      <c r="D22" s="72">
        <f>'Rozpočet včetně kapitoly EP'!D24</f>
        <v>4018</v>
      </c>
      <c r="E22" s="71">
        <f t="shared" si="0"/>
        <v>46.130884041331804</v>
      </c>
      <c r="G22" s="101"/>
      <c r="H22" s="101"/>
      <c r="I22" s="101"/>
    </row>
    <row r="23" spans="1:9" ht="15" customHeight="1">
      <c r="A23" s="86" t="s">
        <v>83</v>
      </c>
      <c r="B23" s="87">
        <v>4990</v>
      </c>
      <c r="C23" s="72">
        <f>'Rozpočet včetně kapitoly EP'!C25</f>
        <v>4990</v>
      </c>
      <c r="D23" s="72">
        <f>'Rozpočet včetně kapitoly EP'!D25</f>
        <v>112</v>
      </c>
      <c r="E23" s="71">
        <f t="shared" si="0"/>
        <v>2.244488977955912</v>
      </c>
      <c r="G23" s="101"/>
      <c r="H23" s="101"/>
      <c r="I23" s="101"/>
    </row>
    <row r="24" spans="1:9" ht="15" customHeight="1">
      <c r="A24" s="86" t="s">
        <v>84</v>
      </c>
      <c r="B24" s="87">
        <v>1468647</v>
      </c>
      <c r="C24" s="72">
        <f>'Rozpočet včetně kapitoly EP'!C26</f>
        <v>1611604</v>
      </c>
      <c r="D24" s="72">
        <f>'Rozpočet včetně kapitoly EP'!D26</f>
        <v>461155</v>
      </c>
      <c r="E24" s="71">
        <f t="shared" si="0"/>
        <v>28.614659680665973</v>
      </c>
      <c r="G24" s="101"/>
      <c r="H24" s="101"/>
      <c r="I24" s="101"/>
    </row>
    <row r="25" spans="1:9" ht="15" customHeight="1">
      <c r="A25" s="86" t="s">
        <v>85</v>
      </c>
      <c r="B25" s="87">
        <v>98205</v>
      </c>
      <c r="C25" s="72">
        <f>'Rozpočet včetně kapitoly EP'!C27</f>
        <v>100845</v>
      </c>
      <c r="D25" s="72">
        <f>'Rozpočet včetně kapitoly EP'!D27</f>
        <v>53862</v>
      </c>
      <c r="E25" s="71">
        <f t="shared" si="0"/>
        <v>53.410679756061285</v>
      </c>
      <c r="G25" s="101"/>
      <c r="H25" s="101"/>
      <c r="I25" s="101"/>
    </row>
    <row r="26" spans="1:9" ht="15" customHeight="1">
      <c r="A26" s="86" t="s">
        <v>47</v>
      </c>
      <c r="B26" s="87">
        <v>12230</v>
      </c>
      <c r="C26" s="72">
        <f>'Rozpočet včetně kapitoly EP'!C28</f>
        <v>16081</v>
      </c>
      <c r="D26" s="72">
        <f>'Rozpočet včetně kapitoly EP'!D28</f>
        <v>10415</v>
      </c>
      <c r="E26" s="71">
        <f t="shared" si="0"/>
        <v>64.76587276910641</v>
      </c>
      <c r="G26" s="101"/>
      <c r="H26" s="101"/>
      <c r="I26" s="101"/>
    </row>
    <row r="27" spans="1:9" ht="15" customHeight="1">
      <c r="A27" s="86" t="s">
        <v>86</v>
      </c>
      <c r="B27" s="87">
        <v>52174</v>
      </c>
      <c r="C27" s="72">
        <f>'Rozpočet včetně kapitoly EP'!C29</f>
        <v>53148</v>
      </c>
      <c r="D27" s="72">
        <f>'Rozpočet včetně kapitoly EP'!D29</f>
        <v>9058</v>
      </c>
      <c r="E27" s="71">
        <f t="shared" si="0"/>
        <v>17.042974335816965</v>
      </c>
      <c r="G27" s="101"/>
      <c r="H27" s="101"/>
      <c r="I27" s="101"/>
    </row>
    <row r="28" spans="1:9" ht="15" customHeight="1">
      <c r="A28" s="86" t="s">
        <v>87</v>
      </c>
      <c r="B28" s="87">
        <v>260512</v>
      </c>
      <c r="C28" s="72">
        <f>'Rozpočet včetně kapitoly EP'!C30</f>
        <v>262289</v>
      </c>
      <c r="D28" s="72">
        <f>'Rozpočet včetně kapitoly EP'!D30</f>
        <v>62224</v>
      </c>
      <c r="E28" s="71">
        <f t="shared" si="0"/>
        <v>23.723450087498904</v>
      </c>
      <c r="G28" s="101"/>
      <c r="H28" s="101"/>
      <c r="I28" s="101"/>
    </row>
    <row r="29" spans="1:9" ht="15" customHeight="1">
      <c r="A29" s="86" t="s">
        <v>88</v>
      </c>
      <c r="B29" s="87">
        <v>94855</v>
      </c>
      <c r="C29" s="72">
        <f>'Rozpočet včetně kapitoly EP'!C31</f>
        <v>101820</v>
      </c>
      <c r="D29" s="72">
        <f>'Rozpočet včetně kapitoly EP'!D31</f>
        <v>1549</v>
      </c>
      <c r="E29" s="71">
        <f t="shared" si="0"/>
        <v>1.521312119426439</v>
      </c>
      <c r="G29" s="101"/>
      <c r="H29" s="101"/>
      <c r="I29" s="101"/>
    </row>
    <row r="30" spans="1:9" ht="15" customHeight="1">
      <c r="A30" s="85" t="s">
        <v>89</v>
      </c>
      <c r="B30" s="42">
        <v>386650</v>
      </c>
      <c r="C30" s="45">
        <f>'Rozpočet včetně kapitoly EP'!C32</f>
        <v>455889</v>
      </c>
      <c r="D30" s="72">
        <f>'Rozpočet včetně kapitoly EP'!D32</f>
        <v>23752</v>
      </c>
      <c r="E30" s="71">
        <f t="shared" si="0"/>
        <v>5.2100401632853615</v>
      </c>
      <c r="G30" s="101"/>
      <c r="H30" s="101"/>
      <c r="I30" s="101"/>
    </row>
    <row r="31" spans="1:9" ht="15" customHeight="1">
      <c r="A31" s="86" t="s">
        <v>90</v>
      </c>
      <c r="B31" s="70">
        <v>35576</v>
      </c>
      <c r="C31" s="72">
        <f>'Rozpočet včetně kapitoly EP'!C33</f>
        <v>41964</v>
      </c>
      <c r="D31" s="72">
        <f>'Rozpočet včetně kapitoly EP'!D33</f>
        <v>7133</v>
      </c>
      <c r="E31" s="71">
        <f t="shared" si="0"/>
        <v>16.997902964445714</v>
      </c>
      <c r="G31" s="101"/>
      <c r="H31" s="101"/>
      <c r="I31" s="101"/>
    </row>
    <row r="32" spans="1:9" ht="15" customHeight="1">
      <c r="A32" s="86" t="s">
        <v>91</v>
      </c>
      <c r="B32" s="87">
        <v>67011</v>
      </c>
      <c r="C32" s="72">
        <f>'Rozpočet včetně kapitoly EP'!C34</f>
        <v>67663</v>
      </c>
      <c r="D32" s="72">
        <f>'Rozpočet včetně kapitoly EP'!D34</f>
        <v>12164</v>
      </c>
      <c r="E32" s="71" t="s">
        <v>21</v>
      </c>
      <c r="G32" s="101"/>
      <c r="H32" s="101"/>
      <c r="I32" s="101"/>
    </row>
    <row r="33" spans="1:9" ht="15" customHeight="1">
      <c r="A33" s="86" t="s">
        <v>92</v>
      </c>
      <c r="B33" s="87">
        <v>255000</v>
      </c>
      <c r="C33" s="72">
        <f>'Rozpočet včetně kapitoly EP'!C35</f>
        <v>193333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48</v>
      </c>
      <c r="B34" s="89">
        <v>205000</v>
      </c>
      <c r="C34" s="90">
        <f>'Rozpočet včetně kapitoly EP'!C36</f>
        <v>155200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49</v>
      </c>
      <c r="B35" s="89">
        <v>45000</v>
      </c>
      <c r="C35" s="90">
        <f>'Rozpočet včetně kapitoly EP'!C37</f>
        <v>33133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50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7" t="s">
        <v>51</v>
      </c>
      <c r="B37" s="174">
        <f>SUM(B18:B36)-B33</f>
        <v>3669268</v>
      </c>
      <c r="C37" s="174">
        <f>SUM(C18:C36)-C33</f>
        <v>4189903</v>
      </c>
      <c r="D37" s="174">
        <f>SUM(D18:D36)</f>
        <v>1113578</v>
      </c>
      <c r="E37" s="189">
        <f>D37/C37*100</f>
        <v>26.577655855040085</v>
      </c>
      <c r="G37" s="101"/>
      <c r="H37" s="101"/>
      <c r="I37" s="101"/>
    </row>
    <row r="38" spans="2:9" ht="13.5" thickBot="1">
      <c r="B38" s="56"/>
      <c r="C38" s="56"/>
      <c r="D38" s="151"/>
      <c r="G38" s="101"/>
      <c r="H38" s="101"/>
      <c r="I38" s="101"/>
    </row>
    <row r="39" spans="1:9" ht="20.25" customHeight="1" thickBot="1">
      <c r="A39" s="170" t="s">
        <v>33</v>
      </c>
      <c r="B39" s="171">
        <v>24400</v>
      </c>
      <c r="C39" s="171">
        <f>Financování!C25</f>
        <v>24400</v>
      </c>
      <c r="D39" s="187">
        <f>Financování!D25</f>
        <v>12195</v>
      </c>
      <c r="E39" s="190">
        <f>D39/C39*100</f>
        <v>49.97950819672131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94</v>
      </c>
      <c r="B41" s="98">
        <f>SUM(B39+B37)</f>
        <v>3693668</v>
      </c>
      <c r="C41" s="98">
        <f>SUM(C39+C37)</f>
        <v>4214303</v>
      </c>
      <c r="D41" s="98">
        <f>SUM(D37+D39)</f>
        <v>1125773</v>
      </c>
      <c r="E41" s="99">
        <f>D41/C41*100</f>
        <v>26.713148057935083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34</v>
      </c>
      <c r="B43" s="98">
        <f>B15-B41</f>
        <v>0</v>
      </c>
      <c r="C43" s="98">
        <f>C15-C41</f>
        <v>0</v>
      </c>
      <c r="D43" s="98">
        <f>D15-D41</f>
        <v>227402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119</v>
      </c>
      <c r="B45" s="56"/>
      <c r="C45" s="56"/>
      <c r="G45" s="103"/>
      <c r="H45" s="101"/>
      <c r="I45" s="103"/>
    </row>
    <row r="46" spans="7:9" ht="12.75"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35" sqref="C35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155" customFormat="1" ht="22.5" customHeight="1">
      <c r="A1" s="265" t="s">
        <v>139</v>
      </c>
      <c r="B1" s="262"/>
      <c r="C1" s="262"/>
      <c r="D1" s="262"/>
      <c r="E1" s="262"/>
    </row>
    <row r="2" spans="1:5" ht="15">
      <c r="A2" s="44" t="s">
        <v>35</v>
      </c>
      <c r="E2" s="61" t="s">
        <v>22</v>
      </c>
    </row>
    <row r="3" spans="1:5" ht="25.5">
      <c r="A3" s="196" t="s">
        <v>59</v>
      </c>
      <c r="B3" s="23" t="s">
        <v>60</v>
      </c>
      <c r="C3" s="23" t="s">
        <v>39</v>
      </c>
      <c r="D3" s="23" t="s">
        <v>97</v>
      </c>
      <c r="E3" s="23" t="s">
        <v>40</v>
      </c>
    </row>
    <row r="4" spans="1:5" ht="38.25" customHeight="1">
      <c r="A4" s="197" t="s">
        <v>81</v>
      </c>
      <c r="B4" s="70">
        <v>18000</v>
      </c>
      <c r="C4" s="70">
        <v>18000</v>
      </c>
      <c r="D4" s="70">
        <v>0</v>
      </c>
      <c r="E4" s="70">
        <f aca="true" t="shared" si="0" ref="E4:E9">D4*100/C4</f>
        <v>0</v>
      </c>
    </row>
    <row r="5" spans="1:5" ht="25.5" customHeight="1">
      <c r="A5" s="197" t="s">
        <v>128</v>
      </c>
      <c r="B5" s="70">
        <v>0</v>
      </c>
      <c r="C5" s="70">
        <v>92175</v>
      </c>
      <c r="D5" s="70">
        <v>0</v>
      </c>
      <c r="E5" s="70">
        <f t="shared" si="0"/>
        <v>0</v>
      </c>
    </row>
    <row r="6" spans="1:5" ht="25.5" customHeight="1">
      <c r="A6" s="197" t="s">
        <v>129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5" ht="51.75" customHeight="1">
      <c r="A7" s="197" t="s">
        <v>130</v>
      </c>
      <c r="B7" s="70">
        <v>0</v>
      </c>
      <c r="C7" s="70">
        <v>51000</v>
      </c>
      <c r="D7" s="70">
        <v>50641</v>
      </c>
      <c r="E7" s="70">
        <f t="shared" si="0"/>
        <v>99.29607843137255</v>
      </c>
    </row>
    <row r="8" spans="1:5" ht="38.25" customHeight="1">
      <c r="A8" s="197" t="s">
        <v>31</v>
      </c>
      <c r="B8" s="87">
        <v>85000</v>
      </c>
      <c r="C8" s="70">
        <v>85000</v>
      </c>
      <c r="D8" s="70">
        <v>0</v>
      </c>
      <c r="E8" s="70">
        <f t="shared" si="0"/>
        <v>0</v>
      </c>
    </row>
    <row r="9" spans="1:5" ht="16.5" customHeight="1">
      <c r="A9" s="198" t="s">
        <v>61</v>
      </c>
      <c r="B9" s="193">
        <f>SUM(B4:B8)</f>
        <v>103000</v>
      </c>
      <c r="C9" s="193">
        <f>SUM(C4:C8)</f>
        <v>259175</v>
      </c>
      <c r="D9" s="193">
        <f>SUM(D4:D8)</f>
        <v>54641</v>
      </c>
      <c r="E9" s="193">
        <f t="shared" si="0"/>
        <v>21.082666152213754</v>
      </c>
    </row>
    <row r="10" ht="19.5" customHeight="1"/>
    <row r="11" spans="1:5" ht="25.5">
      <c r="A11" s="196" t="s">
        <v>62</v>
      </c>
      <c r="B11" s="23" t="s">
        <v>60</v>
      </c>
      <c r="C11" s="23" t="s">
        <v>39</v>
      </c>
      <c r="D11" s="23" t="s">
        <v>97</v>
      </c>
      <c r="E11" s="23" t="s">
        <v>40</v>
      </c>
    </row>
    <row r="12" spans="1:11" ht="15.75" customHeight="1">
      <c r="A12" s="197" t="s">
        <v>114</v>
      </c>
      <c r="B12" s="70">
        <v>150000</v>
      </c>
      <c r="C12" s="87">
        <v>226508</v>
      </c>
      <c r="D12" s="87">
        <v>167749</v>
      </c>
      <c r="E12" s="70">
        <f aca="true" t="shared" si="1" ref="E12:E17">D12*100/C12</f>
        <v>74.0587528917301</v>
      </c>
      <c r="F12" s="13"/>
      <c r="G12" s="13"/>
      <c r="H12" s="13"/>
      <c r="I12" s="13"/>
      <c r="J12" s="13"/>
      <c r="K12" s="13"/>
    </row>
    <row r="13" spans="1:5" ht="15.75" customHeight="1">
      <c r="A13" s="199" t="s">
        <v>63</v>
      </c>
      <c r="B13" s="70">
        <v>20848</v>
      </c>
      <c r="C13" s="70">
        <v>183831</v>
      </c>
      <c r="D13" s="70">
        <v>183831</v>
      </c>
      <c r="E13" s="70">
        <f t="shared" si="1"/>
        <v>100</v>
      </c>
    </row>
    <row r="14" spans="1:5" ht="15.75" customHeight="1">
      <c r="A14" s="199" t="s">
        <v>64</v>
      </c>
      <c r="B14" s="87">
        <v>743479</v>
      </c>
      <c r="C14" s="70">
        <v>667190</v>
      </c>
      <c r="D14" s="70">
        <v>0</v>
      </c>
      <c r="E14" s="70">
        <f t="shared" si="1"/>
        <v>0</v>
      </c>
    </row>
    <row r="15" spans="1:5" ht="15.75" customHeight="1">
      <c r="A15" s="199" t="s">
        <v>115</v>
      </c>
      <c r="B15" s="70">
        <v>0</v>
      </c>
      <c r="C15" s="70">
        <v>0</v>
      </c>
      <c r="D15" s="87">
        <v>0</v>
      </c>
      <c r="E15" s="70" t="s">
        <v>21</v>
      </c>
    </row>
    <row r="16" spans="1:5" ht="12.75" customHeight="1">
      <c r="A16" s="197" t="s">
        <v>127</v>
      </c>
      <c r="B16" s="87">
        <v>290000</v>
      </c>
      <c r="C16" s="70">
        <v>290000</v>
      </c>
      <c r="D16" s="70">
        <v>0</v>
      </c>
      <c r="E16" s="70">
        <f t="shared" si="1"/>
        <v>0</v>
      </c>
    </row>
    <row r="17" spans="1:5" ht="25.5" customHeight="1">
      <c r="A17" s="200" t="s">
        <v>65</v>
      </c>
      <c r="B17" s="193">
        <f>SUM(B12:B16)</f>
        <v>1204327</v>
      </c>
      <c r="C17" s="193">
        <f>SUM(C12:C16)</f>
        <v>1367529</v>
      </c>
      <c r="D17" s="193">
        <f>SUM(D12:D16)</f>
        <v>351580</v>
      </c>
      <c r="E17" s="193">
        <f t="shared" si="1"/>
        <v>25.70914401083999</v>
      </c>
    </row>
    <row r="18" spans="2:5" ht="13.5" thickBot="1">
      <c r="B18" s="8"/>
      <c r="C18" s="8"/>
      <c r="D18" s="8"/>
      <c r="E18" s="8"/>
    </row>
    <row r="19" spans="1:5" ht="18.75" customHeight="1" thickBot="1">
      <c r="A19" s="115" t="s">
        <v>66</v>
      </c>
      <c r="B19" s="78">
        <f>B9+B17</f>
        <v>1307327</v>
      </c>
      <c r="C19" s="78">
        <f>SUM(C17+C9)</f>
        <v>1626704</v>
      </c>
      <c r="D19" s="78">
        <f>SUM(D17+D9)</f>
        <v>406221</v>
      </c>
      <c r="E19" s="79">
        <f>D19/C19*100</f>
        <v>24.97202933047438</v>
      </c>
    </row>
    <row r="20" spans="1:5" ht="11.25" customHeight="1">
      <c r="A20" s="75"/>
      <c r="B20" s="201"/>
      <c r="C20" s="201"/>
      <c r="D20" s="201"/>
      <c r="E20" s="202"/>
    </row>
    <row r="21" spans="1:5" ht="15">
      <c r="A21" s="44" t="s">
        <v>33</v>
      </c>
      <c r="E21" s="61" t="s">
        <v>22</v>
      </c>
    </row>
    <row r="22" spans="1:6" ht="12.75" customHeight="1">
      <c r="A22" s="203" t="s">
        <v>67</v>
      </c>
      <c r="B22" s="204" t="s">
        <v>103</v>
      </c>
      <c r="C22" s="204" t="s">
        <v>104</v>
      </c>
      <c r="D22" s="205" t="s">
        <v>97</v>
      </c>
      <c r="E22" s="204" t="s">
        <v>40</v>
      </c>
      <c r="F22" s="211"/>
    </row>
    <row r="23" spans="1:5" ht="9.75" customHeight="1">
      <c r="A23" s="206"/>
      <c r="B23" s="195"/>
      <c r="C23" s="195"/>
      <c r="D23" s="194"/>
      <c r="E23" s="195"/>
    </row>
    <row r="24" spans="1:5" ht="15.75" customHeight="1">
      <c r="A24" s="199" t="s">
        <v>100</v>
      </c>
      <c r="B24" s="70">
        <v>24400</v>
      </c>
      <c r="C24" s="207">
        <v>24400</v>
      </c>
      <c r="D24" s="208">
        <v>12195</v>
      </c>
      <c r="E24" s="207">
        <f>D24*100/C24</f>
        <v>49.97950819672131</v>
      </c>
    </row>
    <row r="25" spans="1:5" ht="20.25" customHeight="1">
      <c r="A25" s="198" t="s">
        <v>68</v>
      </c>
      <c r="B25" s="193">
        <f>SUM(B24:B24)</f>
        <v>24400</v>
      </c>
      <c r="C25" s="193">
        <f>SUM(C24:C24)</f>
        <v>24400</v>
      </c>
      <c r="D25" s="193">
        <f>SUM(D24:D24)</f>
        <v>12195</v>
      </c>
      <c r="E25" s="193">
        <f>D25*100/C25</f>
        <v>49.97950819672131</v>
      </c>
    </row>
    <row r="26" spans="1:5" ht="25.5" customHeight="1">
      <c r="A26" s="209"/>
      <c r="B26" s="210"/>
      <c r="C26" s="210"/>
      <c r="D26" s="210"/>
      <c r="E26" s="210"/>
    </row>
    <row r="27" spans="1:5" ht="25.5">
      <c r="A27" s="196" t="s">
        <v>69</v>
      </c>
      <c r="B27" s="23" t="s">
        <v>60</v>
      </c>
      <c r="C27" s="23" t="s">
        <v>53</v>
      </c>
      <c r="D27" s="23" t="s">
        <v>54</v>
      </c>
      <c r="E27" s="23" t="s">
        <v>40</v>
      </c>
    </row>
    <row r="28" spans="1:8" ht="15.75" customHeight="1">
      <c r="A28" s="199" t="s">
        <v>116</v>
      </c>
      <c r="B28" s="70">
        <v>0</v>
      </c>
      <c r="C28" s="87">
        <v>31488</v>
      </c>
      <c r="D28" s="87">
        <v>31488</v>
      </c>
      <c r="E28" s="70">
        <f>D28*100/C28</f>
        <v>100</v>
      </c>
      <c r="F28" s="13"/>
      <c r="G28" s="13"/>
      <c r="H28" s="13"/>
    </row>
    <row r="29" spans="1:5" ht="15.75" customHeight="1">
      <c r="A29" s="199" t="s">
        <v>70</v>
      </c>
      <c r="B29" s="70">
        <v>0</v>
      </c>
      <c r="C29" s="70">
        <v>0</v>
      </c>
      <c r="D29" s="70">
        <v>0</v>
      </c>
      <c r="E29" s="70" t="s">
        <v>21</v>
      </c>
    </row>
    <row r="30" spans="1:5" ht="25.5">
      <c r="A30" s="199" t="s">
        <v>71</v>
      </c>
      <c r="B30" s="70">
        <v>0</v>
      </c>
      <c r="C30" s="87">
        <v>0</v>
      </c>
      <c r="D30" s="70">
        <v>36460</v>
      </c>
      <c r="E30" s="70" t="s">
        <v>21</v>
      </c>
    </row>
    <row r="31" spans="1:5" ht="26.25" customHeight="1">
      <c r="A31" s="200" t="s">
        <v>72</v>
      </c>
      <c r="B31" s="193">
        <f>SUM(B28:B30)</f>
        <v>0</v>
      </c>
      <c r="C31" s="193">
        <f>SUM(C28:C30)</f>
        <v>31488</v>
      </c>
      <c r="D31" s="193">
        <f>SUM(D28:D30)</f>
        <v>67948</v>
      </c>
      <c r="E31" s="193">
        <f>D31*100/C31</f>
        <v>215.79014227642276</v>
      </c>
    </row>
    <row r="32" spans="2:5" ht="13.5" thickBot="1">
      <c r="B32" s="8"/>
      <c r="C32" s="8"/>
      <c r="D32" s="8"/>
      <c r="E32" s="8"/>
    </row>
    <row r="33" spans="1:5" ht="21.75" customHeight="1" thickBot="1">
      <c r="A33" s="115" t="s">
        <v>73</v>
      </c>
      <c r="B33" s="78">
        <f>SUM(B31+B25)</f>
        <v>24400</v>
      </c>
      <c r="C33" s="78">
        <f>SUM(C31+C25)</f>
        <v>55888</v>
      </c>
      <c r="D33" s="78">
        <f>SUM(D31+D25)</f>
        <v>80143</v>
      </c>
      <c r="E33" s="79">
        <f>D33/C33*100</f>
        <v>143.3992985971944</v>
      </c>
    </row>
    <row r="34" ht="13.5" thickBot="1"/>
    <row r="35" spans="1:5" ht="22.5" customHeight="1" thickBot="1">
      <c r="A35" s="115" t="s">
        <v>74</v>
      </c>
      <c r="B35" s="78">
        <f>B19-B33</f>
        <v>1282927</v>
      </c>
      <c r="C35" s="78">
        <f>C19-C33</f>
        <v>1570816</v>
      </c>
      <c r="D35" s="78">
        <f>D19-D33</f>
        <v>326078</v>
      </c>
      <c r="E35" s="79" t="s">
        <v>21</v>
      </c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6"/>
  <sheetViews>
    <sheetView showGridLines="0" workbookViewId="0" topLeftCell="A1">
      <selection activeCell="E21" sqref="E21"/>
    </sheetView>
  </sheetViews>
  <sheetFormatPr defaultColWidth="9.00390625" defaultRowHeight="12.75"/>
  <cols>
    <col min="1" max="1" width="2.75390625" style="228" customWidth="1"/>
    <col min="2" max="2" width="20.25390625" style="228" customWidth="1"/>
    <col min="3" max="3" width="5.375" style="228" customWidth="1"/>
    <col min="4" max="15" width="8.125" style="228" customWidth="1"/>
    <col min="16" max="16" width="10.875" style="228" customWidth="1"/>
    <col min="17" max="18" width="9.375" style="228" customWidth="1"/>
    <col min="19" max="19" width="4.00390625" style="228" customWidth="1"/>
    <col min="20" max="16384" width="9.125" style="228" customWidth="1"/>
  </cols>
  <sheetData>
    <row r="1" spans="1:19" ht="0.7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19" ht="23.25" customHeight="1">
      <c r="A2" s="229"/>
      <c r="B2" s="268" t="s">
        <v>135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230"/>
    </row>
    <row r="3" spans="1:19" ht="21" customHeight="1">
      <c r="A3" s="229"/>
      <c r="B3" s="271" t="s">
        <v>140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30"/>
    </row>
    <row r="4" spans="1:19" ht="9" customHeight="1" thickBot="1">
      <c r="A4" s="229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0"/>
    </row>
    <row r="5" spans="1:19" ht="22.5">
      <c r="A5" s="229"/>
      <c r="B5" s="232">
        <v>2011</v>
      </c>
      <c r="C5" s="233"/>
      <c r="D5" s="234" t="s">
        <v>0</v>
      </c>
      <c r="E5" s="234" t="s">
        <v>1</v>
      </c>
      <c r="F5" s="234" t="s">
        <v>2</v>
      </c>
      <c r="G5" s="234" t="s">
        <v>3</v>
      </c>
      <c r="H5" s="234" t="s">
        <v>4</v>
      </c>
      <c r="I5" s="234" t="s">
        <v>5</v>
      </c>
      <c r="J5" s="234" t="s">
        <v>6</v>
      </c>
      <c r="K5" s="234" t="s">
        <v>7</v>
      </c>
      <c r="L5" s="234" t="s">
        <v>8</v>
      </c>
      <c r="M5" s="234" t="s">
        <v>9</v>
      </c>
      <c r="N5" s="234" t="s">
        <v>10</v>
      </c>
      <c r="O5" s="234" t="s">
        <v>11</v>
      </c>
      <c r="P5" s="234" t="s">
        <v>12</v>
      </c>
      <c r="Q5" s="234" t="s">
        <v>15</v>
      </c>
      <c r="R5" s="234" t="s">
        <v>13</v>
      </c>
      <c r="S5" s="230"/>
    </row>
    <row r="6" spans="1:19" ht="33.75">
      <c r="A6" s="229"/>
      <c r="B6" s="235" t="s">
        <v>121</v>
      </c>
      <c r="C6" s="236">
        <v>1111</v>
      </c>
      <c r="D6" s="237">
        <v>107413.818</v>
      </c>
      <c r="E6" s="237">
        <v>51374.118</v>
      </c>
      <c r="F6" s="237">
        <v>52068.291</v>
      </c>
      <c r="G6" s="237">
        <v>44188.908</v>
      </c>
      <c r="H6" s="237">
        <v>0</v>
      </c>
      <c r="I6" s="237">
        <v>0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255045.135</v>
      </c>
      <c r="Q6" s="237">
        <v>655000</v>
      </c>
      <c r="R6" s="238">
        <v>38.93818854961832</v>
      </c>
      <c r="S6" s="230"/>
    </row>
    <row r="7" spans="1:19" ht="33.75">
      <c r="A7" s="229"/>
      <c r="B7" s="235" t="s">
        <v>122</v>
      </c>
      <c r="C7" s="236">
        <v>1112</v>
      </c>
      <c r="D7" s="237">
        <v>5563.158</v>
      </c>
      <c r="E7" s="237">
        <v>767.562</v>
      </c>
      <c r="F7" s="237">
        <v>6347.184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12677.904</v>
      </c>
      <c r="Q7" s="237">
        <v>35000</v>
      </c>
      <c r="R7" s="238">
        <v>36.22258285714286</v>
      </c>
      <c r="S7" s="230"/>
    </row>
    <row r="8" spans="1:19" ht="33.75">
      <c r="A8" s="229"/>
      <c r="B8" s="235" t="s">
        <v>123</v>
      </c>
      <c r="C8" s="236">
        <v>1113</v>
      </c>
      <c r="D8" s="237">
        <v>6618.457</v>
      </c>
      <c r="E8" s="237">
        <v>6507.287</v>
      </c>
      <c r="F8" s="237">
        <v>4346</v>
      </c>
      <c r="G8" s="237">
        <v>4680.661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22152.405</v>
      </c>
      <c r="Q8" s="237">
        <v>60000</v>
      </c>
      <c r="R8" s="238">
        <v>36.920674999999996</v>
      </c>
      <c r="S8" s="230"/>
    </row>
    <row r="9" spans="1:19" ht="22.5">
      <c r="A9" s="229"/>
      <c r="B9" s="235" t="s">
        <v>124</v>
      </c>
      <c r="C9" s="236">
        <v>1121</v>
      </c>
      <c r="D9" s="237">
        <v>118370.119</v>
      </c>
      <c r="E9" s="237">
        <v>6244.443</v>
      </c>
      <c r="F9" s="237">
        <v>149991.353</v>
      </c>
      <c r="G9" s="237">
        <v>32300.811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306906.726</v>
      </c>
      <c r="Q9" s="237">
        <v>750000</v>
      </c>
      <c r="R9" s="238">
        <v>40.9208968</v>
      </c>
      <c r="S9" s="230"/>
    </row>
    <row r="10" spans="1:19" ht="12.75">
      <c r="A10" s="229"/>
      <c r="B10" s="235" t="s">
        <v>125</v>
      </c>
      <c r="C10" s="236">
        <v>1211</v>
      </c>
      <c r="D10" s="237">
        <v>149112.113</v>
      </c>
      <c r="E10" s="237">
        <v>293102.049</v>
      </c>
      <c r="F10" s="237">
        <v>0</v>
      </c>
      <c r="G10" s="237">
        <v>77523.568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519737.73</v>
      </c>
      <c r="Q10" s="237">
        <v>1679186</v>
      </c>
      <c r="R10" s="238">
        <v>30.951766510678386</v>
      </c>
      <c r="S10" s="230"/>
    </row>
    <row r="11" spans="1:19" ht="12.75">
      <c r="A11" s="229"/>
      <c r="B11" s="267" t="s">
        <v>14</v>
      </c>
      <c r="C11" s="267"/>
      <c r="D11" s="239">
        <v>387077.665</v>
      </c>
      <c r="E11" s="239">
        <v>357995.459</v>
      </c>
      <c r="F11" s="239">
        <v>212752.828</v>
      </c>
      <c r="G11" s="239">
        <v>158693.948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1116519.9</v>
      </c>
      <c r="Q11" s="239">
        <v>3179186</v>
      </c>
      <c r="R11" s="240">
        <v>35.119678433410314</v>
      </c>
      <c r="S11" s="230"/>
    </row>
    <row r="12" spans="1:19" ht="12.75">
      <c r="A12" s="229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30"/>
    </row>
    <row r="13" spans="1:19" ht="3" customHeight="1">
      <c r="A13" s="229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0"/>
    </row>
    <row r="14" spans="1:19" ht="13.5" customHeight="1">
      <c r="A14" s="229"/>
      <c r="B14" s="266" t="s">
        <v>16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30"/>
    </row>
    <row r="15" spans="1:19" ht="13.5" customHeight="1">
      <c r="A15" s="229"/>
      <c r="B15" s="266" t="s">
        <v>133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30"/>
    </row>
    <row r="16" spans="1:19" ht="12.75" customHeight="1">
      <c r="A16" s="229"/>
      <c r="B16" s="266" t="s">
        <v>134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30"/>
    </row>
    <row r="17" spans="1:19" ht="6.75" customHeight="1">
      <c r="A17" s="229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0"/>
    </row>
    <row r="18" spans="1:19" ht="33.75">
      <c r="A18" s="229"/>
      <c r="B18" s="232">
        <v>2010</v>
      </c>
      <c r="C18" s="233"/>
      <c r="D18" s="234" t="s">
        <v>0</v>
      </c>
      <c r="E18" s="234" t="s">
        <v>1</v>
      </c>
      <c r="F18" s="234" t="s">
        <v>2</v>
      </c>
      <c r="G18" s="234" t="s">
        <v>3</v>
      </c>
      <c r="H18" s="234" t="s">
        <v>4</v>
      </c>
      <c r="I18" s="234" t="s">
        <v>5</v>
      </c>
      <c r="J18" s="234" t="s">
        <v>6</v>
      </c>
      <c r="K18" s="234" t="s">
        <v>7</v>
      </c>
      <c r="L18" s="234" t="s">
        <v>8</v>
      </c>
      <c r="M18" s="234" t="s">
        <v>9</v>
      </c>
      <c r="N18" s="234" t="s">
        <v>10</v>
      </c>
      <c r="O18" s="234" t="s">
        <v>11</v>
      </c>
      <c r="P18" s="234" t="s">
        <v>126</v>
      </c>
      <c r="Q18" s="234" t="s">
        <v>17</v>
      </c>
      <c r="R18" s="234" t="s">
        <v>13</v>
      </c>
      <c r="S18" s="230"/>
    </row>
    <row r="19" spans="1:19" ht="33.75">
      <c r="A19" s="229"/>
      <c r="B19" s="235" t="s">
        <v>121</v>
      </c>
      <c r="C19" s="236">
        <v>1111</v>
      </c>
      <c r="D19" s="237">
        <v>97263.956</v>
      </c>
      <c r="E19" s="237">
        <v>57156.679</v>
      </c>
      <c r="F19" s="237">
        <v>47764.191</v>
      </c>
      <c r="G19" s="237">
        <v>40646.164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f>_494+_495+_496+_497+_498+_499+_500+_501+_502+_503+_504+_505</f>
        <v>242830.99</v>
      </c>
      <c r="Q19" s="237">
        <v>728925.50011</v>
      </c>
      <c r="R19" s="238">
        <f>(_506/_507)*100</f>
        <v>33.31355398643004</v>
      </c>
      <c r="S19" s="230"/>
    </row>
    <row r="20" spans="1:19" ht="33.75">
      <c r="A20" s="229"/>
      <c r="B20" s="235" t="s">
        <v>122</v>
      </c>
      <c r="C20" s="236">
        <v>1112</v>
      </c>
      <c r="D20" s="237">
        <v>4505.817</v>
      </c>
      <c r="E20" s="237">
        <v>822.916</v>
      </c>
      <c r="F20" s="237">
        <v>7198.058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f>_513+_514+_515+_516+_517+_518+_519+_520+_521+_522+_523+_524</f>
        <v>12526.791000000001</v>
      </c>
      <c r="Q20" s="237">
        <v>38414.02914</v>
      </c>
      <c r="R20" s="238">
        <f>(_525/_526)*100</f>
        <v>32.6099377764985</v>
      </c>
      <c r="S20" s="230"/>
    </row>
    <row r="21" spans="1:19" ht="33.75">
      <c r="A21" s="229"/>
      <c r="B21" s="235" t="s">
        <v>123</v>
      </c>
      <c r="C21" s="236">
        <v>1113</v>
      </c>
      <c r="D21" s="237">
        <v>6121.146</v>
      </c>
      <c r="E21" s="237">
        <v>5990.084</v>
      </c>
      <c r="F21" s="237">
        <v>3889.598</v>
      </c>
      <c r="G21" s="237">
        <v>4273.286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f>_532+_533+_534+_535+_536+_537+_538+_539+_540+_541+_542+_543</f>
        <v>20274.114</v>
      </c>
      <c r="Q21" s="237">
        <v>66698.41773</v>
      </c>
      <c r="R21" s="238">
        <f>(_544/_545)*100</f>
        <v>30.396694089612552</v>
      </c>
      <c r="S21" s="230"/>
    </row>
    <row r="22" spans="1:19" ht="22.5">
      <c r="A22" s="229"/>
      <c r="B22" s="235" t="s">
        <v>124</v>
      </c>
      <c r="C22" s="236">
        <v>1121</v>
      </c>
      <c r="D22" s="237">
        <v>121950.754</v>
      </c>
      <c r="E22" s="237">
        <v>5557.53</v>
      </c>
      <c r="F22" s="237">
        <v>158841.926</v>
      </c>
      <c r="G22" s="237">
        <v>38230.493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f>_551+_552+_553+_554+_555+_556+_557+_558+_559+_560+_561+_562</f>
        <v>324580.70300000004</v>
      </c>
      <c r="Q22" s="237">
        <v>812346.60176</v>
      </c>
      <c r="R22" s="238">
        <f>(_563/_564)*100</f>
        <v>39.955937809892426</v>
      </c>
      <c r="S22" s="230"/>
    </row>
    <row r="23" spans="1:19" ht="12.75">
      <c r="A23" s="229"/>
      <c r="B23" s="235" t="s">
        <v>125</v>
      </c>
      <c r="C23" s="236">
        <v>1211</v>
      </c>
      <c r="D23" s="237">
        <v>137491.5</v>
      </c>
      <c r="E23" s="237">
        <v>270208.989</v>
      </c>
      <c r="F23" s="237">
        <v>12167.72</v>
      </c>
      <c r="G23" s="237">
        <v>114778.328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f>_570+_571+_572+_573+_574+_575+_576+_577+_578+_579+_580+_581</f>
        <v>534646.537</v>
      </c>
      <c r="Q23" s="237">
        <v>1744839.028</v>
      </c>
      <c r="R23" s="238">
        <f>(_582/_583)*100</f>
        <v>30.641596641314926</v>
      </c>
      <c r="S23" s="230"/>
    </row>
    <row r="24" spans="1:19" ht="12.75">
      <c r="A24" s="229"/>
      <c r="B24" s="267" t="s">
        <v>14</v>
      </c>
      <c r="C24" s="267"/>
      <c r="D24" s="239">
        <v>367333.173</v>
      </c>
      <c r="E24" s="239">
        <v>339736.198</v>
      </c>
      <c r="F24" s="239">
        <v>229861.493</v>
      </c>
      <c r="G24" s="239">
        <v>197928.271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f>_475+_476+_477+_478+_479+_480+_481+_482+_483+_484+_485+_486</f>
        <v>1134859.135</v>
      </c>
      <c r="Q24" s="239">
        <v>3391223.57674</v>
      </c>
      <c r="R24" s="240">
        <f>(_487/_488)*100</f>
        <v>33.464592036451506</v>
      </c>
      <c r="S24" s="230"/>
    </row>
    <row r="25" spans="1:19" ht="12.75">
      <c r="A25" s="229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30"/>
    </row>
    <row r="26" spans="1:19" ht="409.5" customHeight="1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7"/>
    </row>
    <row r="35" ht="9" customHeight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mergeCells count="7">
    <mergeCell ref="B15:R15"/>
    <mergeCell ref="B16:R16"/>
    <mergeCell ref="B24:C24"/>
    <mergeCell ref="B2:R2"/>
    <mergeCell ref="B11:C11"/>
    <mergeCell ref="B14:R14"/>
    <mergeCell ref="B3:R3"/>
  </mergeCells>
  <printOptions/>
  <pageMargins left="0" right="0" top="0" bottom="0" header="0.5118110236220472" footer="0.5118110236220472"/>
  <pageSetup fitToHeight="0" fitToWidth="1" horizontalDpi="600" verticalDpi="600" orientation="landscape" paperSize="9" scale="91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272" t="s">
        <v>144</v>
      </c>
      <c r="B1" s="272"/>
      <c r="C1" s="272"/>
      <c r="D1" s="272"/>
      <c r="E1" s="272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38</v>
      </c>
      <c r="B4" s="1"/>
      <c r="D4" s="54">
        <v>3314576.2</v>
      </c>
      <c r="E4" s="1" t="s">
        <v>102</v>
      </c>
    </row>
    <row r="5" spans="1:7" ht="18" customHeight="1">
      <c r="A5" s="1"/>
      <c r="B5" s="1"/>
      <c r="D5" s="46"/>
      <c r="E5" s="2"/>
      <c r="G5" s="55"/>
    </row>
    <row r="6" spans="1:2" ht="15.75">
      <c r="A6" s="1"/>
      <c r="B6" s="1"/>
    </row>
    <row r="7" spans="1:6" ht="16.5" thickBot="1">
      <c r="A7" s="1" t="s">
        <v>75</v>
      </c>
      <c r="B7" s="1"/>
      <c r="E7" s="61" t="s">
        <v>95</v>
      </c>
      <c r="F7" s="2"/>
    </row>
    <row r="8" spans="1:9" ht="25.5" customHeight="1">
      <c r="A8" s="132"/>
      <c r="B8" s="214" t="s">
        <v>103</v>
      </c>
      <c r="C8" s="215" t="s">
        <v>104</v>
      </c>
      <c r="D8" s="216" t="s">
        <v>97</v>
      </c>
      <c r="E8" s="133" t="s">
        <v>40</v>
      </c>
      <c r="H8" s="249"/>
      <c r="I8" s="250"/>
    </row>
    <row r="9" spans="1:5" ht="22.5" customHeight="1">
      <c r="A9" s="134" t="s">
        <v>26</v>
      </c>
      <c r="B9" s="42">
        <v>4701000</v>
      </c>
      <c r="C9" s="42">
        <v>4701000</v>
      </c>
      <c r="D9" s="42">
        <v>2350500</v>
      </c>
      <c r="E9" s="252">
        <f>D9/C9*100</f>
        <v>50</v>
      </c>
    </row>
    <row r="10" spans="1:5" ht="22.5" customHeight="1">
      <c r="A10" s="134" t="s">
        <v>27</v>
      </c>
      <c r="B10" s="42">
        <v>310000</v>
      </c>
      <c r="C10" s="42">
        <v>310000</v>
      </c>
      <c r="D10" s="42">
        <v>155000</v>
      </c>
      <c r="E10" s="252">
        <f>D10/C10*100</f>
        <v>50</v>
      </c>
    </row>
    <row r="11" spans="1:5" ht="25.5" customHeight="1">
      <c r="A11" s="135" t="s">
        <v>118</v>
      </c>
      <c r="B11" s="42">
        <v>0</v>
      </c>
      <c r="C11" s="42">
        <v>0</v>
      </c>
      <c r="D11" s="42">
        <v>0</v>
      </c>
      <c r="E11" s="136" t="s">
        <v>21</v>
      </c>
    </row>
    <row r="12" spans="1:5" ht="16.5" customHeight="1" thickBot="1">
      <c r="A12" s="137" t="s">
        <v>23</v>
      </c>
      <c r="B12" s="138">
        <f>SUM(B9:B11)</f>
        <v>5011000</v>
      </c>
      <c r="C12" s="138">
        <f>SUM(C9:C11)</f>
        <v>5011000</v>
      </c>
      <c r="D12" s="138">
        <f>SUM(D9:D11)</f>
        <v>2505500</v>
      </c>
      <c r="E12" s="139">
        <f>D12/C12*100</f>
        <v>50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.75">
      <c r="A15" s="20" t="s">
        <v>30</v>
      </c>
      <c r="B15" s="13"/>
      <c r="C15" s="13"/>
      <c r="D15" s="183">
        <f>SUM(D4+D12)</f>
        <v>5820076.2</v>
      </c>
      <c r="E15" s="20" t="s">
        <v>102</v>
      </c>
    </row>
    <row r="16" ht="12.75" customHeight="1"/>
    <row r="17" ht="17.25" customHeight="1"/>
    <row r="18" spans="1:5" ht="16.5" thickBot="1">
      <c r="A18" s="1" t="s">
        <v>76</v>
      </c>
      <c r="B18" s="1"/>
      <c r="D18" s="13"/>
      <c r="E18" s="61" t="s">
        <v>95</v>
      </c>
    </row>
    <row r="19" spans="1:16" ht="25.5">
      <c r="A19" s="140"/>
      <c r="B19" s="214" t="s">
        <v>103</v>
      </c>
      <c r="C19" s="215" t="s">
        <v>104</v>
      </c>
      <c r="D19" s="217" t="s">
        <v>97</v>
      </c>
      <c r="E19" s="133" t="s">
        <v>40</v>
      </c>
      <c r="F19" s="6"/>
      <c r="G19" s="8"/>
      <c r="O19" s="5"/>
      <c r="P19" s="6"/>
    </row>
    <row r="20" spans="1:16" ht="27" customHeight="1">
      <c r="A20" s="141" t="s">
        <v>18</v>
      </c>
      <c r="B20" s="42">
        <v>1630000</v>
      </c>
      <c r="C20" s="42">
        <v>1630000</v>
      </c>
      <c r="D20" s="42">
        <v>450900</v>
      </c>
      <c r="E20" s="244">
        <f aca="true" t="shared" si="0" ref="E20:E25">D20/C20*100</f>
        <v>27.662576687116562</v>
      </c>
      <c r="G20" s="8"/>
      <c r="O20" s="12"/>
      <c r="P20" s="18"/>
    </row>
    <row r="21" spans="1:16" ht="27" customHeight="1">
      <c r="A21" s="141" t="s">
        <v>19</v>
      </c>
      <c r="B21" s="42">
        <v>2130000</v>
      </c>
      <c r="C21" s="42">
        <v>2130000</v>
      </c>
      <c r="D21" s="42">
        <v>480000</v>
      </c>
      <c r="E21" s="244">
        <f t="shared" si="0"/>
        <v>22.535211267605636</v>
      </c>
      <c r="G21" s="8"/>
      <c r="O21" s="12"/>
      <c r="P21" s="18"/>
    </row>
    <row r="22" spans="1:16" ht="27" customHeight="1">
      <c r="A22" s="141" t="s">
        <v>20</v>
      </c>
      <c r="B22" s="42">
        <v>150000</v>
      </c>
      <c r="C22" s="42">
        <v>150000</v>
      </c>
      <c r="D22" s="42">
        <v>49000</v>
      </c>
      <c r="E22" s="244">
        <f t="shared" si="0"/>
        <v>32.666666666666664</v>
      </c>
      <c r="O22" s="12"/>
      <c r="P22" s="18"/>
    </row>
    <row r="23" spans="1:16" ht="39.75" customHeight="1">
      <c r="A23" s="141" t="s">
        <v>101</v>
      </c>
      <c r="B23" s="42">
        <v>0</v>
      </c>
      <c r="C23" s="42">
        <v>3314570</v>
      </c>
      <c r="D23" s="42">
        <v>484368</v>
      </c>
      <c r="E23" s="244">
        <f t="shared" si="0"/>
        <v>14.613298255882363</v>
      </c>
      <c r="O23" s="12"/>
      <c r="P23" s="18"/>
    </row>
    <row r="24" spans="1:16" ht="27" customHeight="1">
      <c r="A24" s="182" t="s">
        <v>117</v>
      </c>
      <c r="B24" s="180">
        <v>1101000</v>
      </c>
      <c r="C24" s="180">
        <v>1101000</v>
      </c>
      <c r="D24" s="42">
        <v>199470</v>
      </c>
      <c r="E24" s="244">
        <f t="shared" si="0"/>
        <v>18.117166212534062</v>
      </c>
      <c r="O24" s="12"/>
      <c r="P24" s="18"/>
    </row>
    <row r="25" spans="1:16" ht="16.5" customHeight="1" thickBot="1">
      <c r="A25" s="137" t="s">
        <v>24</v>
      </c>
      <c r="B25" s="138">
        <f>SUM(B20:B24)</f>
        <v>5011000</v>
      </c>
      <c r="C25" s="138">
        <f>SUM(C20:C24)</f>
        <v>8325570</v>
      </c>
      <c r="D25" s="138">
        <f>SUM(D20:D24)</f>
        <v>1663738</v>
      </c>
      <c r="E25" s="251">
        <f t="shared" si="0"/>
        <v>19.983472603077026</v>
      </c>
      <c r="F25" s="14"/>
      <c r="O25" s="10"/>
      <c r="P25" s="14"/>
    </row>
    <row r="26" ht="18" customHeight="1">
      <c r="D26" t="s">
        <v>141</v>
      </c>
    </row>
    <row r="27" ht="18" customHeight="1"/>
    <row r="28" ht="18" customHeight="1">
      <c r="D28" s="13"/>
    </row>
    <row r="29" spans="1:7" ht="15.75">
      <c r="A29" s="1" t="s">
        <v>142</v>
      </c>
      <c r="B29" s="1"/>
      <c r="D29" s="143">
        <f>SUM(D15-D25)</f>
        <v>4156338.2</v>
      </c>
      <c r="E29" s="1" t="s">
        <v>102</v>
      </c>
      <c r="F29" s="51"/>
      <c r="G29" s="51"/>
    </row>
    <row r="30" ht="12.75">
      <c r="D30" t="s">
        <v>141</v>
      </c>
    </row>
    <row r="31" spans="1:4" ht="18.75">
      <c r="A31" s="28"/>
      <c r="D31" s="46"/>
    </row>
    <row r="32" spans="1:4" ht="18.75">
      <c r="A32" s="28"/>
      <c r="D32" s="46"/>
    </row>
    <row r="33" ht="18.75">
      <c r="A33" s="30"/>
    </row>
    <row r="34" ht="18.75">
      <c r="A34" s="30"/>
    </row>
    <row r="35" ht="15.75">
      <c r="A35" s="32"/>
    </row>
    <row r="36" ht="18.75">
      <c r="A36" s="30"/>
    </row>
    <row r="37" ht="18.75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:E1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12" customFormat="1" ht="17.25" customHeight="1">
      <c r="A1" s="272" t="s">
        <v>145</v>
      </c>
      <c r="B1" s="272"/>
      <c r="C1" s="272"/>
      <c r="D1" s="272"/>
      <c r="E1" s="272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38</v>
      </c>
      <c r="B5" s="1" t="s">
        <v>105</v>
      </c>
      <c r="D5" s="53">
        <v>38086281.6</v>
      </c>
      <c r="E5" s="2" t="s">
        <v>102</v>
      </c>
    </row>
    <row r="6" spans="1:7" ht="18" customHeight="1">
      <c r="A6" s="20"/>
      <c r="B6" s="20"/>
      <c r="D6" s="43"/>
      <c r="E6" s="2"/>
      <c r="G6" s="55"/>
    </row>
    <row r="7" spans="1:2" ht="15.75">
      <c r="A7" s="20"/>
      <c r="B7" s="57"/>
    </row>
    <row r="8" spans="1:5" ht="16.5" thickBot="1">
      <c r="A8" s="20" t="s">
        <v>77</v>
      </c>
      <c r="B8" s="20"/>
      <c r="E8" s="61" t="s">
        <v>95</v>
      </c>
    </row>
    <row r="9" spans="1:5" ht="26.25" customHeight="1">
      <c r="A9" s="132"/>
      <c r="B9" s="214" t="s">
        <v>103</v>
      </c>
      <c r="C9" s="215" t="s">
        <v>104</v>
      </c>
      <c r="D9" s="216" t="s">
        <v>97</v>
      </c>
      <c r="E9" s="133" t="s">
        <v>40</v>
      </c>
    </row>
    <row r="10" spans="1:5" ht="22.5" customHeight="1">
      <c r="A10" s="134" t="s">
        <v>93</v>
      </c>
      <c r="B10" s="42">
        <v>0</v>
      </c>
      <c r="C10" s="42">
        <v>0</v>
      </c>
      <c r="D10" s="42">
        <v>22552</v>
      </c>
      <c r="E10" s="144" t="s">
        <v>21</v>
      </c>
    </row>
    <row r="11" spans="1:5" ht="22.5" customHeight="1">
      <c r="A11" s="134" t="s">
        <v>99</v>
      </c>
      <c r="B11" s="42">
        <v>0</v>
      </c>
      <c r="C11" s="42">
        <v>0</v>
      </c>
      <c r="D11" s="42">
        <v>1503</v>
      </c>
      <c r="E11" s="144" t="s">
        <v>21</v>
      </c>
    </row>
    <row r="12" spans="1:5" ht="22.5" customHeight="1">
      <c r="A12" s="179" t="s">
        <v>113</v>
      </c>
      <c r="B12" s="180">
        <v>0</v>
      </c>
      <c r="C12" s="180">
        <v>0</v>
      </c>
      <c r="D12" s="180">
        <v>0</v>
      </c>
      <c r="E12" s="136" t="s">
        <v>21</v>
      </c>
    </row>
    <row r="13" spans="1:5" ht="16.5" customHeight="1" thickBot="1">
      <c r="A13" s="137" t="s">
        <v>23</v>
      </c>
      <c r="B13" s="138">
        <f>SUM(B10)</f>
        <v>0</v>
      </c>
      <c r="C13" s="138">
        <f>SUM(C10:C12)</f>
        <v>0</v>
      </c>
      <c r="D13" s="138">
        <v>24055</v>
      </c>
      <c r="E13" s="184" t="s">
        <v>21</v>
      </c>
    </row>
    <row r="14" spans="1:5" ht="18" customHeight="1">
      <c r="A14" s="9"/>
      <c r="D14" s="13"/>
      <c r="E14" s="13"/>
    </row>
    <row r="15" spans="1:5" ht="18" customHeight="1">
      <c r="A15" s="9"/>
      <c r="D15" s="13"/>
      <c r="E15" s="13"/>
    </row>
    <row r="16" spans="1:5" ht="12.75" customHeight="1">
      <c r="A16" s="1" t="s">
        <v>30</v>
      </c>
      <c r="B16" s="1"/>
      <c r="D16" s="145">
        <f>D5+D13</f>
        <v>38110336.6</v>
      </c>
      <c r="E16" s="17" t="s">
        <v>102</v>
      </c>
    </row>
    <row r="17" spans="4:5" ht="18" customHeight="1">
      <c r="D17" s="13"/>
      <c r="E17" s="13"/>
    </row>
    <row r="18" ht="18" customHeight="1"/>
    <row r="19" spans="1:5" ht="16.5" thickBot="1">
      <c r="A19" s="1" t="s">
        <v>76</v>
      </c>
      <c r="B19" s="1"/>
      <c r="E19" s="61" t="s">
        <v>95</v>
      </c>
    </row>
    <row r="20" spans="1:5" ht="26.25" customHeight="1">
      <c r="A20" s="140"/>
      <c r="B20" s="214" t="s">
        <v>103</v>
      </c>
      <c r="C20" s="215" t="s">
        <v>104</v>
      </c>
      <c r="D20" s="217" t="s">
        <v>97</v>
      </c>
      <c r="E20" s="133" t="s">
        <v>40</v>
      </c>
    </row>
    <row r="21" spans="1:5" ht="22.5" customHeight="1">
      <c r="A21" s="134" t="s">
        <v>25</v>
      </c>
      <c r="B21" s="42">
        <v>0</v>
      </c>
      <c r="C21" s="42">
        <v>78086</v>
      </c>
      <c r="D21" s="42">
        <v>8363637</v>
      </c>
      <c r="E21" s="136" t="s">
        <v>21</v>
      </c>
    </row>
    <row r="22" spans="1:5" ht="16.5" customHeight="1" thickBot="1">
      <c r="A22" s="137" t="s">
        <v>24</v>
      </c>
      <c r="B22" s="138">
        <f>SUM(B21:B21)</f>
        <v>0</v>
      </c>
      <c r="C22" s="138">
        <f>SUM(C21)</f>
        <v>78086</v>
      </c>
      <c r="D22" s="138">
        <f>D21</f>
        <v>8363637</v>
      </c>
      <c r="E22" s="142" t="s">
        <v>21</v>
      </c>
    </row>
    <row r="23" ht="12" customHeight="1">
      <c r="C23" s="8"/>
    </row>
    <row r="24" spans="3:5" ht="12" customHeight="1">
      <c r="C24" s="8"/>
      <c r="D24" s="13"/>
      <c r="E24" s="13"/>
    </row>
    <row r="25" spans="4:5" ht="12.75">
      <c r="D25" s="22"/>
      <c r="E25" s="13"/>
    </row>
    <row r="26" spans="1:5" ht="15.75">
      <c r="A26" s="55" t="s">
        <v>143</v>
      </c>
      <c r="D26" s="146">
        <f>D16-D22</f>
        <v>29746699.6</v>
      </c>
      <c r="E26" s="147" t="s">
        <v>102</v>
      </c>
    </row>
    <row r="27" spans="4:5" ht="12.75">
      <c r="D27" s="22"/>
      <c r="E27" s="13"/>
    </row>
    <row r="28" spans="4:5" ht="12.75">
      <c r="D28" s="13"/>
      <c r="E28" s="13"/>
    </row>
    <row r="29" spans="4:5" ht="12.75">
      <c r="D29" s="13"/>
      <c r="E29" s="13"/>
    </row>
    <row r="30" spans="4:5" ht="12.75">
      <c r="D30" s="22"/>
      <c r="E30" s="13"/>
    </row>
    <row r="31" spans="4:5" ht="12.75">
      <c r="D31" s="13"/>
      <c r="E31" s="13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I21" sqref="I21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9" s="212" customFormat="1" ht="18.75">
      <c r="A1" s="265" t="s">
        <v>146</v>
      </c>
      <c r="B1" s="262"/>
      <c r="C1" s="262"/>
      <c r="D1" s="262"/>
      <c r="E1" s="262"/>
      <c r="F1" s="262"/>
      <c r="I1" s="213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79" t="s">
        <v>38</v>
      </c>
      <c r="B5" s="280"/>
      <c r="E5" s="145">
        <v>277772438</v>
      </c>
      <c r="F5" s="1" t="s">
        <v>102</v>
      </c>
      <c r="H5" s="27"/>
    </row>
    <row r="6" spans="2:8" ht="15" customHeight="1">
      <c r="B6" s="1"/>
      <c r="E6" s="148"/>
      <c r="H6" s="27"/>
    </row>
    <row r="7" spans="2:8" ht="15" customHeight="1">
      <c r="B7" s="1"/>
      <c r="E7" s="27"/>
      <c r="H7" s="27"/>
    </row>
    <row r="8" spans="1:7" ht="15.75">
      <c r="A8" s="1" t="s">
        <v>108</v>
      </c>
      <c r="C8" s="1"/>
      <c r="F8" s="61" t="s">
        <v>95</v>
      </c>
      <c r="G8" s="155"/>
    </row>
    <row r="9" spans="1:8" ht="25.5">
      <c r="A9" s="281"/>
      <c r="B9" s="278"/>
      <c r="C9" s="218" t="s">
        <v>103</v>
      </c>
      <c r="D9" s="218" t="s">
        <v>104</v>
      </c>
      <c r="E9" s="3" t="s">
        <v>97</v>
      </c>
      <c r="F9" s="15" t="s">
        <v>40</v>
      </c>
      <c r="G9" s="156"/>
      <c r="H9" s="13"/>
    </row>
    <row r="10" spans="1:8" ht="38.25" customHeight="1">
      <c r="A10" s="285" t="s">
        <v>29</v>
      </c>
      <c r="B10" s="286"/>
      <c r="C10" s="50">
        <v>0</v>
      </c>
      <c r="D10" s="50">
        <v>0</v>
      </c>
      <c r="E10" s="50">
        <v>31269301</v>
      </c>
      <c r="F10" s="36" t="s">
        <v>21</v>
      </c>
      <c r="G10" s="156"/>
      <c r="H10" s="157"/>
    </row>
    <row r="11" spans="1:8" ht="22.5" customHeight="1">
      <c r="A11" s="285" t="s">
        <v>99</v>
      </c>
      <c r="B11" s="286"/>
      <c r="C11" s="50">
        <v>0</v>
      </c>
      <c r="D11" s="50">
        <v>0</v>
      </c>
      <c r="E11" s="50">
        <v>49969</v>
      </c>
      <c r="F11" s="36" t="s">
        <v>21</v>
      </c>
      <c r="G11" s="156"/>
      <c r="H11" s="157"/>
    </row>
    <row r="12" spans="1:8" ht="22.5" customHeight="1">
      <c r="A12" s="273" t="s">
        <v>120</v>
      </c>
      <c r="B12" s="274"/>
      <c r="C12" s="50">
        <v>0</v>
      </c>
      <c r="D12" s="50">
        <v>0</v>
      </c>
      <c r="E12" s="50"/>
      <c r="F12" s="36" t="s">
        <v>21</v>
      </c>
      <c r="G12" s="223"/>
      <c r="H12" s="157"/>
    </row>
    <row r="13" spans="1:8" ht="15" customHeight="1">
      <c r="A13" s="277" t="s">
        <v>23</v>
      </c>
      <c r="B13" s="282"/>
      <c r="C13" s="4">
        <f>SUM(C10:C11)</f>
        <v>0</v>
      </c>
      <c r="D13" s="4">
        <f>SUM(D10:D11)</f>
        <v>0</v>
      </c>
      <c r="E13" s="4">
        <f>SUM(E10:E12)</f>
        <v>31319270</v>
      </c>
      <c r="F13" s="158" t="s">
        <v>21</v>
      </c>
      <c r="G13" s="156"/>
      <c r="H13" s="13"/>
    </row>
    <row r="14" spans="1:7" ht="12.75" customHeight="1">
      <c r="A14" s="149"/>
      <c r="B14" s="49"/>
      <c r="C14" s="10"/>
      <c r="D14" s="10"/>
      <c r="E14" s="10"/>
      <c r="F14" s="150"/>
      <c r="G14" s="25"/>
    </row>
    <row r="15" spans="1:7" ht="12.75" customHeight="1">
      <c r="A15" s="149"/>
      <c r="B15" s="49"/>
      <c r="C15" s="10"/>
      <c r="D15" s="10"/>
      <c r="E15" s="10"/>
      <c r="F15" s="150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 customHeight="1">
      <c r="A17" s="20" t="s">
        <v>28</v>
      </c>
      <c r="B17" s="20"/>
      <c r="C17" s="10"/>
      <c r="D17" s="10"/>
      <c r="E17" s="145">
        <f>E5+E13</f>
        <v>309091708</v>
      </c>
      <c r="F17" s="219" t="s">
        <v>102</v>
      </c>
      <c r="G17" s="13"/>
    </row>
    <row r="18" spans="1:7" ht="12.75" customHeight="1">
      <c r="A18" s="20"/>
      <c r="B18" s="20"/>
      <c r="C18" s="10"/>
      <c r="D18" s="10"/>
      <c r="E18" s="145"/>
      <c r="F18" s="17"/>
      <c r="G18" s="13"/>
    </row>
    <row r="19" spans="1:7" ht="12.75" customHeight="1">
      <c r="A19" s="20"/>
      <c r="B19" s="20"/>
      <c r="C19" s="10"/>
      <c r="D19" s="10"/>
      <c r="E19" s="145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109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20" t="s">
        <v>110</v>
      </c>
      <c r="B21" s="13"/>
      <c r="C21" s="13"/>
      <c r="D21" s="13"/>
      <c r="E21" s="13"/>
      <c r="F21" s="61" t="s">
        <v>95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77"/>
      <c r="B22" s="277"/>
      <c r="C22" s="218" t="s">
        <v>103</v>
      </c>
      <c r="D22" s="218" t="s">
        <v>104</v>
      </c>
      <c r="E22" s="220" t="s">
        <v>97</v>
      </c>
      <c r="F22" s="159" t="s">
        <v>40</v>
      </c>
      <c r="G22" s="160"/>
      <c r="H22" s="13"/>
    </row>
    <row r="23" spans="1:9" ht="14.25" customHeight="1">
      <c r="A23" s="283" t="s">
        <v>111</v>
      </c>
      <c r="B23" s="284"/>
      <c r="C23" s="47">
        <v>0</v>
      </c>
      <c r="D23" s="47">
        <v>0</v>
      </c>
      <c r="E23" s="50">
        <v>167530325</v>
      </c>
      <c r="F23" s="36" t="s">
        <v>21</v>
      </c>
      <c r="G23" s="161"/>
      <c r="H23" s="48"/>
      <c r="I23" s="8"/>
    </row>
    <row r="24" spans="1:8" ht="14.25" customHeight="1">
      <c r="A24" s="275" t="s">
        <v>112</v>
      </c>
      <c r="B24" s="276"/>
      <c r="C24" s="47">
        <v>0</v>
      </c>
      <c r="D24" s="47">
        <v>0</v>
      </c>
      <c r="E24" s="50"/>
      <c r="F24" s="36" t="s">
        <v>21</v>
      </c>
      <c r="G24" s="161"/>
      <c r="H24" s="48"/>
    </row>
    <row r="25" spans="1:8" ht="38.25" customHeight="1">
      <c r="A25" s="275" t="s">
        <v>131</v>
      </c>
      <c r="B25" s="276"/>
      <c r="C25" s="47">
        <v>0</v>
      </c>
      <c r="D25" s="47">
        <v>0</v>
      </c>
      <c r="E25" s="50">
        <v>54641300</v>
      </c>
      <c r="F25" s="36" t="s">
        <v>21</v>
      </c>
      <c r="G25" s="248"/>
      <c r="H25" s="48"/>
    </row>
    <row r="26" spans="1:7" ht="15.75" customHeight="1">
      <c r="A26" s="277" t="s">
        <v>24</v>
      </c>
      <c r="B26" s="278"/>
      <c r="C26" s="4">
        <v>0</v>
      </c>
      <c r="D26" s="162">
        <v>0</v>
      </c>
      <c r="E26" s="4">
        <f>SUM(E23:E25)</f>
        <v>222171625</v>
      </c>
      <c r="F26" s="158" t="s">
        <v>21</v>
      </c>
      <c r="G26" s="163"/>
    </row>
    <row r="27" spans="1:6" ht="12.75" customHeight="1">
      <c r="A27" s="149"/>
      <c r="B27" s="49"/>
      <c r="C27" s="10"/>
      <c r="D27" s="16"/>
      <c r="E27" s="10"/>
      <c r="F27" s="14"/>
    </row>
    <row r="28" spans="1:6" ht="12.75" customHeight="1">
      <c r="A28" s="149"/>
      <c r="B28" s="49"/>
      <c r="C28" s="10"/>
      <c r="D28" s="16"/>
      <c r="E28" s="10"/>
      <c r="F28" s="14"/>
    </row>
    <row r="29" spans="1:6" ht="12.75" customHeight="1">
      <c r="A29" s="149"/>
      <c r="B29" s="49"/>
      <c r="C29" s="10"/>
      <c r="D29" s="16"/>
      <c r="E29" s="10"/>
      <c r="F29" s="14"/>
    </row>
    <row r="30" spans="1:6" ht="15.75" customHeight="1">
      <c r="A30" s="20" t="s">
        <v>143</v>
      </c>
      <c r="B30" s="20"/>
      <c r="C30" s="10"/>
      <c r="D30" s="16"/>
      <c r="E30" s="145">
        <f>E17-E26</f>
        <v>86920083</v>
      </c>
      <c r="F30" s="219" t="s">
        <v>102</v>
      </c>
    </row>
    <row r="31" spans="1:6" ht="13.5" customHeight="1">
      <c r="A31" s="13"/>
      <c r="B31" s="13"/>
      <c r="C31" s="13"/>
      <c r="D31" s="13"/>
      <c r="E31" s="145"/>
      <c r="F31" s="17"/>
    </row>
    <row r="32" spans="1:6" ht="13.5" customHeight="1">
      <c r="A32" s="13"/>
      <c r="B32" s="13"/>
      <c r="C32" s="13"/>
      <c r="D32" s="13"/>
      <c r="E32" s="145"/>
      <c r="F32" s="17"/>
    </row>
  </sheetData>
  <sheetProtection/>
  <mergeCells count="12">
    <mergeCell ref="A26:B26"/>
    <mergeCell ref="A5:B5"/>
    <mergeCell ref="A9:B9"/>
    <mergeCell ref="A13:B13"/>
    <mergeCell ref="A23:B23"/>
    <mergeCell ref="A10:B10"/>
    <mergeCell ref="A22:B22"/>
    <mergeCell ref="A11:B11"/>
    <mergeCell ref="A12:B12"/>
    <mergeCell ref="A25:B25"/>
    <mergeCell ref="A24:B24"/>
    <mergeCell ref="A1:F1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2011-05-19T07:32:24Z</cp:lastPrinted>
  <dcterms:created xsi:type="dcterms:W3CDTF">1997-01-24T11:07:25Z</dcterms:created>
  <dcterms:modified xsi:type="dcterms:W3CDTF">2011-06-09T07:02:10Z</dcterms:modified>
  <cp:category/>
  <cp:version/>
  <cp:contentType/>
  <cp:contentStatus/>
</cp:coreProperties>
</file>