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ZK-03-2011-83, př.4a" sheetId="1" r:id="rId1"/>
  </sheets>
  <definedNames/>
  <calcPr fullCalcOnLoad="1"/>
</workbook>
</file>

<file path=xl/sharedStrings.xml><?xml version="1.0" encoding="utf-8"?>
<sst xmlns="http://schemas.openxmlformats.org/spreadsheetml/2006/main" count="83" uniqueCount="72">
  <si>
    <t xml:space="preserve">Název </t>
  </si>
  <si>
    <t>Objem</t>
  </si>
  <si>
    <t>Nerozděl.</t>
  </si>
  <si>
    <t>Zůstatek</t>
  </si>
  <si>
    <t>Rozdělená</t>
  </si>
  <si>
    <t xml:space="preserve">vyhlášeného </t>
  </si>
  <si>
    <t>vyhl. GP</t>
  </si>
  <si>
    <t>prostředky</t>
  </si>
  <si>
    <t>v cíli</t>
  </si>
  <si>
    <t>podpora</t>
  </si>
  <si>
    <t>alokace</t>
  </si>
  <si>
    <t>GP</t>
  </si>
  <si>
    <t>v Kč</t>
  </si>
  <si>
    <t>v cíli v Kč</t>
  </si>
  <si>
    <t>v cíli v %</t>
  </si>
  <si>
    <t>došlé</t>
  </si>
  <si>
    <t>Žádosti</t>
  </si>
  <si>
    <t>%</t>
  </si>
  <si>
    <t>podp.</t>
  </si>
  <si>
    <t>nepodp.</t>
  </si>
  <si>
    <t>vlastní</t>
  </si>
  <si>
    <t>podíl</t>
  </si>
  <si>
    <t>objem</t>
  </si>
  <si>
    <t>Podpořené projekty</t>
  </si>
  <si>
    <t>rozdělená</t>
  </si>
  <si>
    <t>v %</t>
  </si>
  <si>
    <t>vl. podíl</t>
  </si>
  <si>
    <t>projektů</t>
  </si>
  <si>
    <t>Počet stran:1</t>
  </si>
  <si>
    <t>PRK</t>
  </si>
  <si>
    <t xml:space="preserve">Dílčí </t>
  </si>
  <si>
    <t>cíl</t>
  </si>
  <si>
    <t xml:space="preserve"> 1.1</t>
  </si>
  <si>
    <t xml:space="preserve"> 1.2</t>
  </si>
  <si>
    <t xml:space="preserve"> 1.3</t>
  </si>
  <si>
    <t xml:space="preserve"> 1.4</t>
  </si>
  <si>
    <t xml:space="preserve"> 2.1</t>
  </si>
  <si>
    <t xml:space="preserve"> 2.2</t>
  </si>
  <si>
    <t xml:space="preserve"> 2.3</t>
  </si>
  <si>
    <t xml:space="preserve"> 2.4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</si>
  <si>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</si>
  <si>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</si>
  <si>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</si>
  <si>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</si>
  <si>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</si>
  <si>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</si>
  <si>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</si>
  <si>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 xml:space="preserve"> 4.4</t>
  </si>
  <si>
    <t>Celk.</t>
  </si>
  <si>
    <t>Objem všech</t>
  </si>
  <si>
    <t xml:space="preserve"> 2.5</t>
  </si>
  <si>
    <t xml:space="preserve"> 4.5</t>
  </si>
  <si>
    <t>Původní</t>
  </si>
  <si>
    <t>Upravená</t>
  </si>
  <si>
    <t>Čerpání prostředků Fondu Vysočiny dle dílčích cílů PRK v roce 2010</t>
  </si>
  <si>
    <t>ROK 2010</t>
  </si>
  <si>
    <t>Původní alokace schválena dne 2. 2. 2010 usnesením ZK č. 0016/01/2010/ZK</t>
  </si>
  <si>
    <t>Rozvoj podnikatelů 2010</t>
  </si>
  <si>
    <t>Rozvoj podnikatelů 2010 - II.</t>
  </si>
  <si>
    <t>Rozvoj vesnice 2010</t>
  </si>
  <si>
    <t>Naše školka 2010</t>
  </si>
  <si>
    <t>Investujme v sociálních službách</t>
  </si>
  <si>
    <t>Volný čas 2010</t>
  </si>
  <si>
    <t>Sportoviště 2010</t>
  </si>
  <si>
    <t>Památkově chráněná území 2010</t>
  </si>
  <si>
    <t>Edice Vysočiny VII</t>
  </si>
  <si>
    <t>Bezpečné metropolitní sítě 2010</t>
  </si>
  <si>
    <t>Čistá voda 2010</t>
  </si>
  <si>
    <t>Bioodpady 2010</t>
  </si>
  <si>
    <t>Vyhlášeno 12 GP</t>
  </si>
  <si>
    <t>Upravená alokace schválena dne 22. 6. 2010 usnesením ZK č. 0251/04/2010/ZK (dílčí cíl 1.2 povýšen o 7 mil. Kč)</t>
  </si>
  <si>
    <t>ZK-03-2011-83, př. 4a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</si>
</sst>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3" fontId="3" fillId="0" borderId="7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2" borderId="15" xfId="0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7" xfId="0" applyNumberFormat="1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2" fillId="2" borderId="8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/>
    </xf>
    <xf numFmtId="3" fontId="2" fillId="2" borderId="17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3" fontId="2" fillId="2" borderId="19" xfId="0" applyNumberFormat="1" applyFont="1" applyFill="1" applyBorder="1" applyAlignment="1">
      <alignment/>
    </xf>
    <xf numFmtId="0" fontId="1" fillId="2" borderId="20" xfId="0" applyFont="1" applyFill="1" applyBorder="1" applyAlignment="1">
      <alignment horizontal="center"/>
    </xf>
    <xf numFmtId="3" fontId="2" fillId="2" borderId="21" xfId="0" applyNumberFormat="1" applyFont="1" applyFill="1" applyBorder="1" applyAlignment="1">
      <alignment/>
    </xf>
    <xf numFmtId="164" fontId="2" fillId="2" borderId="1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65" fontId="2" fillId="2" borderId="24" xfId="0" applyNumberFormat="1" applyFont="1" applyFill="1" applyBorder="1" applyAlignment="1">
      <alignment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" fontId="1" fillId="0" borderId="3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3" fillId="0" borderId="32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165" fontId="3" fillId="0" borderId="34" xfId="0" applyNumberFormat="1" applyFont="1" applyFill="1" applyBorder="1" applyAlignment="1">
      <alignment vertical="center"/>
    </xf>
    <xf numFmtId="165" fontId="0" fillId="0" borderId="35" xfId="0" applyNumberFormat="1" applyFont="1" applyFill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165" fontId="0" fillId="0" borderId="23" xfId="0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165" fontId="3" fillId="0" borderId="35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165" fontId="3" fillId="0" borderId="23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workbookViewId="0" topLeftCell="A1">
      <selection activeCell="Q1" sqref="Q1"/>
    </sheetView>
  </sheetViews>
  <sheetFormatPr defaultColWidth="9.00390625" defaultRowHeight="12.75"/>
  <cols>
    <col min="1" max="1" width="5.625" style="0" customWidth="1"/>
    <col min="4" max="4" width="33.625" style="0" customWidth="1"/>
    <col min="5" max="5" width="9.375" style="0" customWidth="1"/>
    <col min="6" max="6" width="10.00390625" style="0" customWidth="1"/>
    <col min="7" max="7" width="5.875" style="0" customWidth="1"/>
    <col min="8" max="8" width="5.75390625" style="0" customWidth="1"/>
    <col min="9" max="9" width="6.125" style="0" customWidth="1"/>
    <col min="10" max="10" width="7.25390625" style="0" customWidth="1"/>
    <col min="11" max="11" width="7.375" style="0" customWidth="1"/>
    <col min="12" max="12" width="8.875" style="0" customWidth="1"/>
    <col min="13" max="13" width="9.25390625" style="0" customWidth="1"/>
    <col min="14" max="14" width="9.75390625" style="0" customWidth="1"/>
    <col min="15" max="15" width="7.375" style="0" customWidth="1"/>
    <col min="16" max="16" width="11.375" style="0" customWidth="1"/>
    <col min="17" max="17" width="9.375" style="0" customWidth="1"/>
    <col min="18" max="18" width="9.75390625" style="0" customWidth="1"/>
    <col min="19" max="19" width="9.875" style="0" customWidth="1"/>
  </cols>
  <sheetData>
    <row r="1" spans="1:17" ht="12.75">
      <c r="A1" s="15" t="s">
        <v>54</v>
      </c>
      <c r="Q1" s="15" t="s">
        <v>71</v>
      </c>
    </row>
    <row r="2" ht="13.5" thickBot="1">
      <c r="Q2" s="15" t="s">
        <v>28</v>
      </c>
    </row>
    <row r="3" spans="1:19" ht="12.75">
      <c r="A3" s="55" t="s">
        <v>29</v>
      </c>
      <c r="B3" s="56" t="s">
        <v>55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  <c r="S3" s="58"/>
    </row>
    <row r="4" spans="1:19" s="37" customFormat="1" ht="12.75">
      <c r="A4" s="16" t="s">
        <v>30</v>
      </c>
      <c r="B4" s="3" t="s">
        <v>52</v>
      </c>
      <c r="C4" s="3" t="s">
        <v>53</v>
      </c>
      <c r="D4" s="1" t="s">
        <v>0</v>
      </c>
      <c r="E4" s="1" t="s">
        <v>1</v>
      </c>
      <c r="F4" s="1" t="s">
        <v>2</v>
      </c>
      <c r="G4" s="59" t="s">
        <v>16</v>
      </c>
      <c r="H4" s="60"/>
      <c r="I4" s="60"/>
      <c r="J4" s="61"/>
      <c r="K4" s="62"/>
      <c r="L4" s="59" t="s">
        <v>23</v>
      </c>
      <c r="M4" s="63"/>
      <c r="N4" s="63"/>
      <c r="O4" s="64"/>
      <c r="P4" s="2" t="s">
        <v>49</v>
      </c>
      <c r="Q4" s="2" t="s">
        <v>3</v>
      </c>
      <c r="R4" s="1" t="s">
        <v>4</v>
      </c>
      <c r="S4" s="52" t="s">
        <v>4</v>
      </c>
    </row>
    <row r="5" spans="1:19" s="37" customFormat="1" ht="11.25">
      <c r="A5" s="17" t="s">
        <v>31</v>
      </c>
      <c r="B5" s="6" t="s">
        <v>10</v>
      </c>
      <c r="C5" s="6" t="s">
        <v>10</v>
      </c>
      <c r="D5" s="4" t="s">
        <v>5</v>
      </c>
      <c r="E5" s="4" t="s">
        <v>6</v>
      </c>
      <c r="F5" s="4" t="s">
        <v>7</v>
      </c>
      <c r="G5" s="5"/>
      <c r="H5" s="5"/>
      <c r="I5" s="5" t="s">
        <v>17</v>
      </c>
      <c r="J5" s="5"/>
      <c r="K5" s="5" t="s">
        <v>17</v>
      </c>
      <c r="L5" s="5" t="s">
        <v>24</v>
      </c>
      <c r="M5" s="5" t="s">
        <v>20</v>
      </c>
      <c r="N5" s="5" t="s">
        <v>22</v>
      </c>
      <c r="O5" s="5" t="s">
        <v>26</v>
      </c>
      <c r="P5" s="5" t="s">
        <v>6</v>
      </c>
      <c r="Q5" s="5" t="s">
        <v>8</v>
      </c>
      <c r="R5" s="4" t="s">
        <v>9</v>
      </c>
      <c r="S5" s="53" t="s">
        <v>9</v>
      </c>
    </row>
    <row r="6" spans="1:19" s="40" customFormat="1" ht="12" thickBot="1">
      <c r="A6" s="39"/>
      <c r="B6" s="45">
        <v>2010</v>
      </c>
      <c r="C6" s="45">
        <v>2010</v>
      </c>
      <c r="D6" s="7" t="s">
        <v>11</v>
      </c>
      <c r="E6" s="7" t="s">
        <v>12</v>
      </c>
      <c r="F6" s="7" t="s">
        <v>12</v>
      </c>
      <c r="G6" s="20" t="s">
        <v>15</v>
      </c>
      <c r="H6" s="20" t="s">
        <v>18</v>
      </c>
      <c r="I6" s="20" t="s">
        <v>18</v>
      </c>
      <c r="J6" s="20" t="s">
        <v>19</v>
      </c>
      <c r="K6" s="20" t="s">
        <v>19</v>
      </c>
      <c r="L6" s="20" t="s">
        <v>9</v>
      </c>
      <c r="M6" s="20" t="s">
        <v>21</v>
      </c>
      <c r="N6" s="20" t="s">
        <v>27</v>
      </c>
      <c r="O6" s="20" t="s">
        <v>25</v>
      </c>
      <c r="P6" s="20" t="s">
        <v>13</v>
      </c>
      <c r="Q6" s="20" t="s">
        <v>12</v>
      </c>
      <c r="R6" s="4" t="s">
        <v>13</v>
      </c>
      <c r="S6" s="53" t="s">
        <v>14</v>
      </c>
    </row>
    <row r="7" spans="1:19" ht="12.75">
      <c r="A7" s="65" t="s">
        <v>32</v>
      </c>
      <c r="B7" s="67">
        <v>0</v>
      </c>
      <c r="C7" s="67">
        <v>0</v>
      </c>
      <c r="D7" s="8"/>
      <c r="E7" s="8"/>
      <c r="F7" s="8"/>
      <c r="G7" s="21"/>
      <c r="H7" s="21"/>
      <c r="I7" s="28"/>
      <c r="J7" s="21"/>
      <c r="K7" s="28"/>
      <c r="L7" s="13"/>
      <c r="M7" s="13"/>
      <c r="N7" s="13"/>
      <c r="O7" s="28"/>
      <c r="P7" s="69">
        <v>0</v>
      </c>
      <c r="Q7" s="71">
        <v>0</v>
      </c>
      <c r="R7" s="73">
        <f>P7-F7</f>
        <v>0</v>
      </c>
      <c r="S7" s="75">
        <f>R7*100/R57</f>
        <v>0</v>
      </c>
    </row>
    <row r="8" spans="1:19" ht="13.5" thickBot="1">
      <c r="A8" s="66"/>
      <c r="B8" s="68"/>
      <c r="C8" s="68"/>
      <c r="D8" s="9"/>
      <c r="E8" s="9"/>
      <c r="F8" s="9"/>
      <c r="G8" s="22"/>
      <c r="H8" s="22"/>
      <c r="I8" s="29"/>
      <c r="J8" s="22"/>
      <c r="K8" s="29"/>
      <c r="L8" s="9"/>
      <c r="M8" s="9"/>
      <c r="N8" s="9"/>
      <c r="O8" s="29"/>
      <c r="P8" s="70"/>
      <c r="Q8" s="72"/>
      <c r="R8" s="74"/>
      <c r="S8" s="76"/>
    </row>
    <row r="9" spans="1:19" ht="12.75">
      <c r="A9" s="77" t="s">
        <v>33</v>
      </c>
      <c r="B9" s="67">
        <v>10000000</v>
      </c>
      <c r="C9" s="67">
        <v>17000000</v>
      </c>
      <c r="D9" s="8" t="s">
        <v>57</v>
      </c>
      <c r="E9" s="8">
        <v>10000000</v>
      </c>
      <c r="F9" s="8">
        <v>0</v>
      </c>
      <c r="G9" s="21">
        <v>165</v>
      </c>
      <c r="H9" s="21">
        <v>85</v>
      </c>
      <c r="I9" s="28">
        <f>H9*100/G9</f>
        <v>51.515151515151516</v>
      </c>
      <c r="J9" s="21">
        <f>G9-H9</f>
        <v>80</v>
      </c>
      <c r="K9" s="28">
        <f>J9*100/G9</f>
        <v>48.484848484848484</v>
      </c>
      <c r="L9" s="13">
        <v>10000000</v>
      </c>
      <c r="M9" s="13">
        <v>22383456</v>
      </c>
      <c r="N9" s="13">
        <f>L9+M9</f>
        <v>32383456</v>
      </c>
      <c r="O9" s="28">
        <f>M9*100/N9</f>
        <v>69.12003462508757</v>
      </c>
      <c r="P9" s="69">
        <v>17000000</v>
      </c>
      <c r="Q9" s="71">
        <f>C9-P9+F9+F10</f>
        <v>0</v>
      </c>
      <c r="R9" s="73">
        <f>P9-F9-F10</f>
        <v>17000000</v>
      </c>
      <c r="S9" s="75">
        <f>R9*100/R57</f>
        <v>39.78809422728818</v>
      </c>
    </row>
    <row r="10" spans="1:19" ht="13.5" thickBot="1">
      <c r="A10" s="66"/>
      <c r="B10" s="68"/>
      <c r="C10" s="68"/>
      <c r="D10" s="9" t="s">
        <v>58</v>
      </c>
      <c r="E10" s="9">
        <v>7000000</v>
      </c>
      <c r="F10" s="9">
        <v>0</v>
      </c>
      <c r="G10" s="22">
        <v>102</v>
      </c>
      <c r="H10" s="22">
        <v>54</v>
      </c>
      <c r="I10" s="29">
        <f>H10*100/G10</f>
        <v>52.94117647058823</v>
      </c>
      <c r="J10" s="22">
        <f>G10-H10</f>
        <v>48</v>
      </c>
      <c r="K10" s="29">
        <f>J10*100/G10</f>
        <v>47.05882352941177</v>
      </c>
      <c r="L10" s="9">
        <v>7000000</v>
      </c>
      <c r="M10" s="9">
        <v>15200773</v>
      </c>
      <c r="N10" s="9">
        <f>L10+M10</f>
        <v>22200773</v>
      </c>
      <c r="O10" s="29">
        <f>M10*100/N10</f>
        <v>68.46956635248692</v>
      </c>
      <c r="P10" s="70"/>
      <c r="Q10" s="72"/>
      <c r="R10" s="74"/>
      <c r="S10" s="76"/>
    </row>
    <row r="11" spans="1:19" ht="12.75">
      <c r="A11" s="77" t="s">
        <v>34</v>
      </c>
      <c r="B11" s="67">
        <v>10400000</v>
      </c>
      <c r="C11" s="67">
        <v>10400000</v>
      </c>
      <c r="D11" s="8" t="s">
        <v>60</v>
      </c>
      <c r="E11" s="8">
        <v>5000000</v>
      </c>
      <c r="F11" s="8">
        <v>23764</v>
      </c>
      <c r="G11" s="21">
        <v>68</v>
      </c>
      <c r="H11" s="21">
        <v>46</v>
      </c>
      <c r="I11" s="34">
        <f>H11*100/G11</f>
        <v>67.6470588235294</v>
      </c>
      <c r="J11" s="35">
        <f>G11-H11</f>
        <v>22</v>
      </c>
      <c r="K11" s="34">
        <f>J11*100/G11</f>
        <v>32.35294117647059</v>
      </c>
      <c r="L11" s="8">
        <v>4976236</v>
      </c>
      <c r="M11" s="8">
        <v>6517429</v>
      </c>
      <c r="N11" s="8">
        <f>L11+M11</f>
        <v>11493665</v>
      </c>
      <c r="O11" s="34">
        <f>M11*100/N11</f>
        <v>56.704532453312325</v>
      </c>
      <c r="P11" s="69">
        <v>10400000</v>
      </c>
      <c r="Q11" s="71">
        <f>C11-P11+F11+F12</f>
        <v>23764</v>
      </c>
      <c r="R11" s="73">
        <f>P11-F11-F12</f>
        <v>10376236</v>
      </c>
      <c r="S11" s="75">
        <f>R11*100/R57</f>
        <v>24.28533268779881</v>
      </c>
    </row>
    <row r="12" spans="1:19" ht="12.75">
      <c r="A12" s="78"/>
      <c r="B12" s="79"/>
      <c r="C12" s="79"/>
      <c r="D12" s="10" t="s">
        <v>59</v>
      </c>
      <c r="E12" s="10">
        <v>5400000</v>
      </c>
      <c r="F12" s="10">
        <v>0</v>
      </c>
      <c r="G12" s="23">
        <v>44</v>
      </c>
      <c r="H12" s="23">
        <v>38</v>
      </c>
      <c r="I12" s="34">
        <f>H12*100/G12</f>
        <v>86.36363636363636</v>
      </c>
      <c r="J12" s="35">
        <f>G12-H12</f>
        <v>6</v>
      </c>
      <c r="K12" s="34">
        <f>J12*100/G12</f>
        <v>13.636363636363637</v>
      </c>
      <c r="L12" s="10">
        <v>5400000</v>
      </c>
      <c r="M12" s="10">
        <v>9317674</v>
      </c>
      <c r="N12" s="8">
        <f>L12+M12</f>
        <v>14717674</v>
      </c>
      <c r="O12" s="34">
        <f>M12*100/N12</f>
        <v>63.309419681398026</v>
      </c>
      <c r="P12" s="80"/>
      <c r="Q12" s="81"/>
      <c r="R12" s="82"/>
      <c r="S12" s="83"/>
    </row>
    <row r="13" spans="1:19" ht="12.75">
      <c r="A13" s="78"/>
      <c r="B13" s="79"/>
      <c r="C13" s="79"/>
      <c r="D13" s="11"/>
      <c r="E13" s="11"/>
      <c r="F13" s="11"/>
      <c r="G13" s="23"/>
      <c r="H13" s="23"/>
      <c r="I13" s="31"/>
      <c r="J13" s="23"/>
      <c r="K13" s="31"/>
      <c r="L13" s="10"/>
      <c r="M13" s="10"/>
      <c r="N13" s="10"/>
      <c r="O13" s="31"/>
      <c r="P13" s="80"/>
      <c r="Q13" s="81"/>
      <c r="R13" s="82"/>
      <c r="S13" s="83"/>
    </row>
    <row r="14" spans="1:19" ht="13.5" thickBot="1">
      <c r="A14" s="66"/>
      <c r="B14" s="68"/>
      <c r="C14" s="68"/>
      <c r="D14" s="9"/>
      <c r="E14" s="9"/>
      <c r="F14" s="9"/>
      <c r="G14" s="24"/>
      <c r="H14" s="24"/>
      <c r="I14" s="28"/>
      <c r="J14" s="21"/>
      <c r="K14" s="28"/>
      <c r="L14" s="13"/>
      <c r="M14" s="13"/>
      <c r="N14" s="13"/>
      <c r="O14" s="28"/>
      <c r="P14" s="70"/>
      <c r="Q14" s="72"/>
      <c r="R14" s="74"/>
      <c r="S14" s="76"/>
    </row>
    <row r="15" spans="1:19" ht="12.75">
      <c r="A15" s="77" t="s">
        <v>35</v>
      </c>
      <c r="B15" s="67">
        <v>0</v>
      </c>
      <c r="C15" s="67">
        <v>0</v>
      </c>
      <c r="D15" s="8"/>
      <c r="E15" s="8"/>
      <c r="F15" s="8"/>
      <c r="G15" s="27"/>
      <c r="H15" s="27"/>
      <c r="I15" s="32"/>
      <c r="J15" s="25"/>
      <c r="K15" s="32"/>
      <c r="L15" s="19"/>
      <c r="M15" s="19"/>
      <c r="N15" s="19"/>
      <c r="O15" s="32"/>
      <c r="P15" s="69">
        <v>0</v>
      </c>
      <c r="Q15" s="71">
        <f>C15-P15+F16+F15</f>
        <v>0</v>
      </c>
      <c r="R15" s="73">
        <f>P15-F15</f>
        <v>0</v>
      </c>
      <c r="S15" s="75">
        <f>R15*100/R57</f>
        <v>0</v>
      </c>
    </row>
    <row r="16" spans="1:19" ht="13.5" thickBot="1">
      <c r="A16" s="66"/>
      <c r="B16" s="68"/>
      <c r="C16" s="68"/>
      <c r="D16" s="9"/>
      <c r="E16" s="9"/>
      <c r="F16" s="9"/>
      <c r="G16" s="24"/>
      <c r="H16" s="24"/>
      <c r="I16" s="31"/>
      <c r="J16" s="23"/>
      <c r="K16" s="31"/>
      <c r="L16" s="9"/>
      <c r="M16" s="9"/>
      <c r="N16" s="10"/>
      <c r="O16" s="31"/>
      <c r="P16" s="70"/>
      <c r="Q16" s="72"/>
      <c r="R16" s="74"/>
      <c r="S16" s="76"/>
    </row>
    <row r="17" spans="1:19" ht="12.75">
      <c r="A17" s="77" t="s">
        <v>36</v>
      </c>
      <c r="B17" s="67">
        <v>0</v>
      </c>
      <c r="C17" s="67">
        <v>0</v>
      </c>
      <c r="D17" s="12"/>
      <c r="E17" s="12"/>
      <c r="F17" s="12"/>
      <c r="G17" s="25"/>
      <c r="H17" s="25"/>
      <c r="I17" s="30"/>
      <c r="J17" s="27"/>
      <c r="K17" s="30"/>
      <c r="L17" s="12"/>
      <c r="M17" s="12"/>
      <c r="N17" s="12"/>
      <c r="O17" s="30"/>
      <c r="P17" s="69">
        <v>0</v>
      </c>
      <c r="Q17" s="71">
        <f>C17-P17+F17</f>
        <v>0</v>
      </c>
      <c r="R17" s="73">
        <f>P17-F17</f>
        <v>0</v>
      </c>
      <c r="S17" s="75">
        <f>R17*100/R57</f>
        <v>0</v>
      </c>
    </row>
    <row r="18" spans="1:19" ht="13.5" thickBot="1">
      <c r="A18" s="66"/>
      <c r="B18" s="68"/>
      <c r="C18" s="68"/>
      <c r="D18" s="9"/>
      <c r="E18" s="9"/>
      <c r="F18" s="9"/>
      <c r="G18" s="22"/>
      <c r="H18" s="22"/>
      <c r="I18" s="29"/>
      <c r="J18" s="22"/>
      <c r="K18" s="29"/>
      <c r="L18" s="9"/>
      <c r="M18" s="9"/>
      <c r="N18" s="9"/>
      <c r="O18" s="29"/>
      <c r="P18" s="70"/>
      <c r="Q18" s="72"/>
      <c r="R18" s="74"/>
      <c r="S18" s="76"/>
    </row>
    <row r="19" spans="1:19" ht="12.75">
      <c r="A19" s="77" t="s">
        <v>37</v>
      </c>
      <c r="B19" s="67">
        <v>0</v>
      </c>
      <c r="C19" s="67">
        <v>0</v>
      </c>
      <c r="D19" s="12"/>
      <c r="E19" s="12"/>
      <c r="F19" s="12"/>
      <c r="G19" s="25"/>
      <c r="H19" s="25"/>
      <c r="I19" s="34"/>
      <c r="J19" s="35"/>
      <c r="K19" s="34"/>
      <c r="L19" s="13"/>
      <c r="M19" s="13"/>
      <c r="N19" s="8"/>
      <c r="O19" s="34"/>
      <c r="P19" s="69">
        <v>0</v>
      </c>
      <c r="Q19" s="71">
        <f>C19-P19+F19</f>
        <v>0</v>
      </c>
      <c r="R19" s="73">
        <f>P19-F19</f>
        <v>0</v>
      </c>
      <c r="S19" s="75">
        <f>R19*100/R57</f>
        <v>0</v>
      </c>
    </row>
    <row r="20" spans="1:19" ht="13.5" thickBot="1">
      <c r="A20" s="84"/>
      <c r="B20" s="85"/>
      <c r="C20" s="85"/>
      <c r="D20" s="9"/>
      <c r="E20" s="9"/>
      <c r="F20" s="9"/>
      <c r="G20" s="22"/>
      <c r="H20" s="22"/>
      <c r="I20" s="33"/>
      <c r="J20" s="26"/>
      <c r="K20" s="33"/>
      <c r="L20" s="11"/>
      <c r="M20" s="11"/>
      <c r="N20" s="11"/>
      <c r="O20" s="33"/>
      <c r="P20" s="70"/>
      <c r="Q20" s="86"/>
      <c r="R20" s="87"/>
      <c r="S20" s="88"/>
    </row>
    <row r="21" spans="1:19" ht="12.75">
      <c r="A21" s="77" t="s">
        <v>38</v>
      </c>
      <c r="B21" s="67">
        <v>2500000</v>
      </c>
      <c r="C21" s="67">
        <v>2500000</v>
      </c>
      <c r="D21" s="12" t="s">
        <v>61</v>
      </c>
      <c r="E21" s="12">
        <v>2500000</v>
      </c>
      <c r="F21" s="12">
        <v>476342</v>
      </c>
      <c r="G21" s="25">
        <v>22</v>
      </c>
      <c r="H21" s="25">
        <v>14</v>
      </c>
      <c r="I21" s="32">
        <f>H21*100/G21</f>
        <v>63.63636363636363</v>
      </c>
      <c r="J21" s="25">
        <f>G21-H21</f>
        <v>8</v>
      </c>
      <c r="K21" s="32">
        <f>J21*100/G21</f>
        <v>36.36363636363637</v>
      </c>
      <c r="L21" s="19">
        <v>2023658</v>
      </c>
      <c r="M21" s="19">
        <v>3882525</v>
      </c>
      <c r="N21" s="19">
        <f>L21+M21</f>
        <v>5906183</v>
      </c>
      <c r="O21" s="32">
        <f>M21*100/N21</f>
        <v>65.73661872651084</v>
      </c>
      <c r="P21" s="69">
        <v>2500000</v>
      </c>
      <c r="Q21" s="71">
        <f>C21-P21+F21+F22+F23+F24</f>
        <v>476342</v>
      </c>
      <c r="R21" s="73">
        <f>P21-F21-F22-F23-F24</f>
        <v>2023658</v>
      </c>
      <c r="S21" s="75">
        <f>R21*100/R57</f>
        <v>4.736323246341502</v>
      </c>
    </row>
    <row r="22" spans="1:19" ht="12.75">
      <c r="A22" s="89"/>
      <c r="B22" s="90"/>
      <c r="C22" s="90"/>
      <c r="D22" s="13"/>
      <c r="E22" s="13"/>
      <c r="F22" s="13"/>
      <c r="G22" s="23"/>
      <c r="H22" s="23"/>
      <c r="I22" s="31"/>
      <c r="J22" s="23"/>
      <c r="K22" s="31"/>
      <c r="L22" s="10"/>
      <c r="M22" s="10"/>
      <c r="N22" s="10"/>
      <c r="O22" s="31"/>
      <c r="P22" s="91"/>
      <c r="Q22" s="92"/>
      <c r="R22" s="93"/>
      <c r="S22" s="94"/>
    </row>
    <row r="23" spans="1:19" ht="12.75">
      <c r="A23" s="89"/>
      <c r="B23" s="90"/>
      <c r="C23" s="90"/>
      <c r="D23" s="10"/>
      <c r="E23" s="10"/>
      <c r="F23" s="10"/>
      <c r="G23" s="26"/>
      <c r="H23" s="26"/>
      <c r="I23" s="31"/>
      <c r="J23" s="23"/>
      <c r="K23" s="31"/>
      <c r="L23" s="11"/>
      <c r="M23" s="11"/>
      <c r="N23" s="10"/>
      <c r="O23" s="31"/>
      <c r="P23" s="91"/>
      <c r="Q23" s="92"/>
      <c r="R23" s="93"/>
      <c r="S23" s="94"/>
    </row>
    <row r="24" spans="1:19" ht="13.5" thickBot="1">
      <c r="A24" s="66"/>
      <c r="B24" s="68"/>
      <c r="C24" s="68"/>
      <c r="D24" s="9"/>
      <c r="E24" s="9"/>
      <c r="F24" s="9"/>
      <c r="G24" s="22"/>
      <c r="H24" s="22"/>
      <c r="I24" s="29"/>
      <c r="J24" s="22"/>
      <c r="K24" s="29"/>
      <c r="L24" s="9"/>
      <c r="M24" s="9"/>
      <c r="N24" s="9"/>
      <c r="O24" s="29"/>
      <c r="P24" s="70"/>
      <c r="Q24" s="86"/>
      <c r="R24" s="87"/>
      <c r="S24" s="88"/>
    </row>
    <row r="25" spans="1:19" ht="12.75">
      <c r="A25" s="65" t="s">
        <v>39</v>
      </c>
      <c r="B25" s="67">
        <v>4000000</v>
      </c>
      <c r="C25" s="67">
        <v>4000000</v>
      </c>
      <c r="D25" s="10" t="s">
        <v>62</v>
      </c>
      <c r="E25" s="10">
        <v>2000000</v>
      </c>
      <c r="F25" s="10">
        <v>0</v>
      </c>
      <c r="G25" s="21">
        <v>128</v>
      </c>
      <c r="H25" s="21">
        <v>40</v>
      </c>
      <c r="I25" s="28">
        <f>H25*100/G25</f>
        <v>31.25</v>
      </c>
      <c r="J25" s="21">
        <f>G25-H25</f>
        <v>88</v>
      </c>
      <c r="K25" s="28">
        <f>J25*100/G25</f>
        <v>68.75</v>
      </c>
      <c r="L25" s="13">
        <v>2000000</v>
      </c>
      <c r="M25" s="13">
        <v>3600941</v>
      </c>
      <c r="N25" s="13">
        <f>L25+M25</f>
        <v>5600941</v>
      </c>
      <c r="O25" s="28">
        <f>M25*100/N25</f>
        <v>64.2917145529653</v>
      </c>
      <c r="P25" s="69">
        <v>4000000</v>
      </c>
      <c r="Q25" s="71">
        <f>C25-P25+F26+F25+F27+F28</f>
        <v>0</v>
      </c>
      <c r="R25" s="73">
        <f>P25-F25-F26-F27-F28</f>
        <v>4000000</v>
      </c>
      <c r="S25" s="75">
        <f>R25*100/R57</f>
        <v>9.361904524067807</v>
      </c>
    </row>
    <row r="26" spans="1:19" ht="12.75">
      <c r="A26" s="95"/>
      <c r="B26" s="79"/>
      <c r="C26" s="79"/>
      <c r="D26" s="10" t="s">
        <v>63</v>
      </c>
      <c r="E26" s="10">
        <v>2000000</v>
      </c>
      <c r="F26" s="10">
        <v>0</v>
      </c>
      <c r="G26" s="23">
        <v>120</v>
      </c>
      <c r="H26" s="23">
        <v>54</v>
      </c>
      <c r="I26" s="31">
        <f>H26*100/G26</f>
        <v>45</v>
      </c>
      <c r="J26" s="23">
        <f>G26-H26</f>
        <v>66</v>
      </c>
      <c r="K26" s="31">
        <f>J26*100/G26</f>
        <v>55</v>
      </c>
      <c r="L26" s="10">
        <v>2000000</v>
      </c>
      <c r="M26" s="10">
        <v>7723825</v>
      </c>
      <c r="N26" s="10">
        <f>L26+M26</f>
        <v>9723825</v>
      </c>
      <c r="O26" s="31">
        <f>M26*100/N26</f>
        <v>79.43196221651459</v>
      </c>
      <c r="P26" s="80"/>
      <c r="Q26" s="96"/>
      <c r="R26" s="97"/>
      <c r="S26" s="83"/>
    </row>
    <row r="27" spans="1:19" ht="12.75">
      <c r="A27" s="95"/>
      <c r="B27" s="79"/>
      <c r="C27" s="79"/>
      <c r="D27" s="10"/>
      <c r="E27" s="10"/>
      <c r="F27" s="10"/>
      <c r="G27" s="23"/>
      <c r="H27" s="23"/>
      <c r="I27" s="31"/>
      <c r="J27" s="23"/>
      <c r="K27" s="31"/>
      <c r="L27" s="10"/>
      <c r="M27" s="10"/>
      <c r="N27" s="10"/>
      <c r="O27" s="31"/>
      <c r="P27" s="80"/>
      <c r="Q27" s="96"/>
      <c r="R27" s="97"/>
      <c r="S27" s="83"/>
    </row>
    <row r="28" spans="1:19" ht="12.75">
      <c r="A28" s="95"/>
      <c r="B28" s="79"/>
      <c r="C28" s="79"/>
      <c r="D28" s="10"/>
      <c r="E28" s="10"/>
      <c r="F28" s="10"/>
      <c r="G28" s="23"/>
      <c r="H28" s="23"/>
      <c r="I28" s="31"/>
      <c r="J28" s="23"/>
      <c r="K28" s="31"/>
      <c r="L28" s="10"/>
      <c r="M28" s="10"/>
      <c r="N28" s="10"/>
      <c r="O28" s="31"/>
      <c r="P28" s="80"/>
      <c r="Q28" s="96"/>
      <c r="R28" s="97"/>
      <c r="S28" s="83"/>
    </row>
    <row r="29" spans="1:19" ht="13.5" thickBot="1">
      <c r="A29" s="95"/>
      <c r="B29" s="79"/>
      <c r="C29" s="79"/>
      <c r="D29" s="11"/>
      <c r="E29" s="11"/>
      <c r="F29" s="11"/>
      <c r="G29" s="21"/>
      <c r="H29" s="21"/>
      <c r="I29" s="29"/>
      <c r="J29" s="22"/>
      <c r="K29" s="29"/>
      <c r="L29" s="9"/>
      <c r="M29" s="9"/>
      <c r="N29" s="9"/>
      <c r="O29" s="29"/>
      <c r="P29" s="80"/>
      <c r="Q29" s="96"/>
      <c r="R29" s="97"/>
      <c r="S29" s="83"/>
    </row>
    <row r="30" spans="1:19" ht="12.75">
      <c r="A30" s="65" t="s">
        <v>50</v>
      </c>
      <c r="B30" s="67">
        <v>2000000</v>
      </c>
      <c r="C30" s="67">
        <v>2000000</v>
      </c>
      <c r="D30" s="12" t="s">
        <v>64</v>
      </c>
      <c r="E30" s="12">
        <v>1500000</v>
      </c>
      <c r="F30" s="12">
        <v>0</v>
      </c>
      <c r="G30" s="25">
        <v>30</v>
      </c>
      <c r="H30" s="25">
        <v>21</v>
      </c>
      <c r="I30" s="28">
        <f>H30*100/G30</f>
        <v>70</v>
      </c>
      <c r="J30" s="21">
        <f>G30-H30</f>
        <v>9</v>
      </c>
      <c r="K30" s="28">
        <f>J30*100/G30</f>
        <v>30</v>
      </c>
      <c r="L30" s="13">
        <v>1500000</v>
      </c>
      <c r="M30" s="13">
        <v>3605216</v>
      </c>
      <c r="N30" s="13">
        <f>L30+M30</f>
        <v>5105216</v>
      </c>
      <c r="O30" s="28">
        <f>M30*100/N30</f>
        <v>70.61828529880029</v>
      </c>
      <c r="P30" s="69">
        <v>2000000</v>
      </c>
      <c r="Q30" s="71">
        <f>C30-P30+F30+F31+F32+F33</f>
        <v>14212</v>
      </c>
      <c r="R30" s="73">
        <f>P30-F30-F31-F32-F33</f>
        <v>1985788</v>
      </c>
      <c r="S30" s="75">
        <f>R30*100/R57</f>
        <v>4.64768941525989</v>
      </c>
    </row>
    <row r="31" spans="1:19" ht="12.75">
      <c r="A31" s="95"/>
      <c r="B31" s="90"/>
      <c r="C31" s="90"/>
      <c r="D31" s="10" t="s">
        <v>65</v>
      </c>
      <c r="E31" s="10">
        <v>500000</v>
      </c>
      <c r="F31" s="10">
        <v>14212</v>
      </c>
      <c r="G31" s="23">
        <v>40</v>
      </c>
      <c r="H31" s="23">
        <v>8</v>
      </c>
      <c r="I31" s="31">
        <f>H31*100/G31</f>
        <v>20</v>
      </c>
      <c r="J31" s="23">
        <f>G31-H31</f>
        <v>32</v>
      </c>
      <c r="K31" s="31">
        <f>J31*100/G31</f>
        <v>80</v>
      </c>
      <c r="L31" s="10">
        <v>485788</v>
      </c>
      <c r="M31" s="10">
        <v>804158</v>
      </c>
      <c r="N31" s="10">
        <f>L31+M31</f>
        <v>1289946</v>
      </c>
      <c r="O31" s="31">
        <f>M31*100/N31</f>
        <v>62.34043905713882</v>
      </c>
      <c r="P31" s="91"/>
      <c r="Q31" s="100"/>
      <c r="R31" s="102"/>
      <c r="S31" s="94"/>
    </row>
    <row r="32" spans="1:19" ht="12.75">
      <c r="A32" s="95"/>
      <c r="B32" s="90"/>
      <c r="C32" s="90"/>
      <c r="D32" s="11"/>
      <c r="E32" s="11"/>
      <c r="F32" s="11"/>
      <c r="G32" s="23"/>
      <c r="H32" s="23"/>
      <c r="I32" s="31"/>
      <c r="J32" s="23"/>
      <c r="K32" s="31"/>
      <c r="L32" s="10"/>
      <c r="M32" s="10"/>
      <c r="N32" s="10"/>
      <c r="O32" s="31"/>
      <c r="P32" s="91"/>
      <c r="Q32" s="100"/>
      <c r="R32" s="102"/>
      <c r="S32" s="94"/>
    </row>
    <row r="33" spans="1:19" ht="13.5" thickBot="1">
      <c r="A33" s="98"/>
      <c r="B33" s="85"/>
      <c r="C33" s="85"/>
      <c r="D33" s="9"/>
      <c r="E33" s="9"/>
      <c r="F33" s="9"/>
      <c r="G33" s="22"/>
      <c r="H33" s="22"/>
      <c r="I33" s="29"/>
      <c r="J33" s="22"/>
      <c r="K33" s="29"/>
      <c r="L33" s="9"/>
      <c r="M33" s="9"/>
      <c r="N33" s="9"/>
      <c r="O33" s="29"/>
      <c r="P33" s="99"/>
      <c r="Q33" s="101"/>
      <c r="R33" s="103"/>
      <c r="S33" s="88"/>
    </row>
    <row r="34" spans="1:19" ht="12.75">
      <c r="A34" s="77" t="s">
        <v>40</v>
      </c>
      <c r="B34" s="67">
        <v>0</v>
      </c>
      <c r="C34" s="67">
        <v>0</v>
      </c>
      <c r="D34" s="12"/>
      <c r="E34" s="12"/>
      <c r="F34" s="12"/>
      <c r="G34" s="21"/>
      <c r="H34" s="21"/>
      <c r="I34" s="28"/>
      <c r="J34" s="21"/>
      <c r="K34" s="28"/>
      <c r="L34" s="13"/>
      <c r="M34" s="13"/>
      <c r="N34" s="13"/>
      <c r="O34" s="28"/>
      <c r="P34" s="69">
        <v>0</v>
      </c>
      <c r="Q34" s="71">
        <f>C34-P34+F34+F35</f>
        <v>0</v>
      </c>
      <c r="R34" s="73">
        <f>P34-F34</f>
        <v>0</v>
      </c>
      <c r="S34" s="75">
        <f>R34*100/R57</f>
        <v>0</v>
      </c>
    </row>
    <row r="35" spans="1:19" ht="13.5" thickBot="1">
      <c r="A35" s="66"/>
      <c r="B35" s="68"/>
      <c r="C35" s="68"/>
      <c r="D35" s="9"/>
      <c r="E35" s="9"/>
      <c r="F35" s="9"/>
      <c r="G35" s="24"/>
      <c r="H35" s="24"/>
      <c r="I35" s="28"/>
      <c r="J35" s="21"/>
      <c r="K35" s="28"/>
      <c r="L35" s="13"/>
      <c r="M35" s="13"/>
      <c r="N35" s="13"/>
      <c r="O35" s="28"/>
      <c r="P35" s="70"/>
      <c r="Q35" s="72"/>
      <c r="R35" s="74"/>
      <c r="S35" s="76"/>
    </row>
    <row r="36" spans="1:19" ht="12.75">
      <c r="A36" s="77" t="s">
        <v>41</v>
      </c>
      <c r="B36" s="67">
        <v>1000000</v>
      </c>
      <c r="C36" s="67">
        <v>1000000</v>
      </c>
      <c r="D36" s="8" t="s">
        <v>66</v>
      </c>
      <c r="E36" s="8">
        <v>1000000</v>
      </c>
      <c r="F36" s="8">
        <v>0</v>
      </c>
      <c r="G36" s="21">
        <v>13</v>
      </c>
      <c r="H36" s="21">
        <v>9</v>
      </c>
      <c r="I36" s="30">
        <f>H36*100/G36</f>
        <v>69.23076923076923</v>
      </c>
      <c r="J36" s="27">
        <f>G36-H36</f>
        <v>4</v>
      </c>
      <c r="K36" s="30">
        <f>J36*100/G36</f>
        <v>30.76923076923077</v>
      </c>
      <c r="L36" s="12">
        <v>1000000</v>
      </c>
      <c r="M36" s="12">
        <v>1681445</v>
      </c>
      <c r="N36" s="12">
        <f>L36+M36</f>
        <v>2681445</v>
      </c>
      <c r="O36" s="30">
        <f>M36*100/N36</f>
        <v>62.706674945784826</v>
      </c>
      <c r="P36" s="69">
        <v>1000000</v>
      </c>
      <c r="Q36" s="71">
        <f>C36-P36+F36+F37+F38+F39+F40</f>
        <v>0</v>
      </c>
      <c r="R36" s="73">
        <f>P36-F36-F37-F38-F39-F40</f>
        <v>1000000</v>
      </c>
      <c r="S36" s="75">
        <f>R36*100/R57</f>
        <v>2.3404761310169517</v>
      </c>
    </row>
    <row r="37" spans="1:19" ht="12.75">
      <c r="A37" s="78"/>
      <c r="B37" s="79"/>
      <c r="C37" s="79"/>
      <c r="D37" s="10"/>
      <c r="E37" s="10"/>
      <c r="F37" s="10"/>
      <c r="G37" s="23"/>
      <c r="H37" s="23"/>
      <c r="I37" s="31"/>
      <c r="J37" s="23"/>
      <c r="K37" s="31"/>
      <c r="L37" s="10"/>
      <c r="M37" s="10"/>
      <c r="N37" s="10"/>
      <c r="O37" s="31"/>
      <c r="P37" s="80"/>
      <c r="Q37" s="81"/>
      <c r="R37" s="82"/>
      <c r="S37" s="83"/>
    </row>
    <row r="38" spans="1:19" ht="12.75">
      <c r="A38" s="78"/>
      <c r="B38" s="79"/>
      <c r="C38" s="79"/>
      <c r="D38" s="10"/>
      <c r="E38" s="10"/>
      <c r="F38" s="10"/>
      <c r="G38" s="23"/>
      <c r="H38" s="23"/>
      <c r="I38" s="31"/>
      <c r="J38" s="23"/>
      <c r="K38" s="31"/>
      <c r="L38" s="10"/>
      <c r="M38" s="10"/>
      <c r="N38" s="10"/>
      <c r="O38" s="31"/>
      <c r="P38" s="80"/>
      <c r="Q38" s="81"/>
      <c r="R38" s="82"/>
      <c r="S38" s="83"/>
    </row>
    <row r="39" spans="1:19" ht="12.75">
      <c r="A39" s="78"/>
      <c r="B39" s="79"/>
      <c r="C39" s="79"/>
      <c r="D39" s="10"/>
      <c r="E39" s="10"/>
      <c r="F39" s="10"/>
      <c r="G39" s="23"/>
      <c r="H39" s="23"/>
      <c r="I39" s="31"/>
      <c r="J39" s="23"/>
      <c r="K39" s="31"/>
      <c r="L39" s="10"/>
      <c r="M39" s="10"/>
      <c r="N39" s="10"/>
      <c r="O39" s="31"/>
      <c r="P39" s="80"/>
      <c r="Q39" s="81"/>
      <c r="R39" s="82"/>
      <c r="S39" s="83"/>
    </row>
    <row r="40" spans="1:19" ht="12.75">
      <c r="A40" s="78"/>
      <c r="B40" s="79"/>
      <c r="C40" s="79"/>
      <c r="D40" s="11"/>
      <c r="E40" s="11"/>
      <c r="F40" s="11"/>
      <c r="G40" s="23"/>
      <c r="H40" s="23"/>
      <c r="I40" s="31"/>
      <c r="J40" s="23"/>
      <c r="K40" s="31"/>
      <c r="L40" s="10"/>
      <c r="M40" s="10"/>
      <c r="N40" s="10"/>
      <c r="O40" s="31"/>
      <c r="P40" s="80"/>
      <c r="Q40" s="81"/>
      <c r="R40" s="82"/>
      <c r="S40" s="83"/>
    </row>
    <row r="41" spans="1:19" ht="13.5" thickBot="1">
      <c r="A41" s="66"/>
      <c r="B41" s="68"/>
      <c r="C41" s="68"/>
      <c r="D41" s="9"/>
      <c r="E41" s="9"/>
      <c r="F41" s="9"/>
      <c r="G41" s="24"/>
      <c r="H41" s="24"/>
      <c r="I41" s="28"/>
      <c r="J41" s="21"/>
      <c r="K41" s="28"/>
      <c r="L41" s="13"/>
      <c r="M41" s="13"/>
      <c r="N41" s="13"/>
      <c r="O41" s="28"/>
      <c r="P41" s="70"/>
      <c r="Q41" s="72"/>
      <c r="R41" s="74"/>
      <c r="S41" s="76"/>
    </row>
    <row r="42" spans="1:19" ht="12.75">
      <c r="A42" s="77" t="s">
        <v>42</v>
      </c>
      <c r="B42" s="67">
        <v>6000000</v>
      </c>
      <c r="C42" s="67">
        <v>6000000</v>
      </c>
      <c r="D42" s="8" t="s">
        <v>67</v>
      </c>
      <c r="E42" s="8">
        <v>6000000</v>
      </c>
      <c r="F42" s="8">
        <v>89372</v>
      </c>
      <c r="G42" s="21">
        <v>50</v>
      </c>
      <c r="H42" s="21">
        <v>41</v>
      </c>
      <c r="I42" s="32">
        <f>H42*100/G42</f>
        <v>82</v>
      </c>
      <c r="J42" s="25">
        <f>G42-H42</f>
        <v>9</v>
      </c>
      <c r="K42" s="32">
        <f>J42*100/G42</f>
        <v>18</v>
      </c>
      <c r="L42" s="19">
        <v>5910628</v>
      </c>
      <c r="M42" s="19">
        <v>8408251</v>
      </c>
      <c r="N42" s="19">
        <f>L42+M42</f>
        <v>14318879</v>
      </c>
      <c r="O42" s="32">
        <f>M42*100/N42</f>
        <v>58.72143343064775</v>
      </c>
      <c r="P42" s="69">
        <v>6000000</v>
      </c>
      <c r="Q42" s="71">
        <f>C42-P42+F42</f>
        <v>89372</v>
      </c>
      <c r="R42" s="73">
        <f>P42-F42</f>
        <v>5910628</v>
      </c>
      <c r="S42" s="75">
        <f>R42*100/R57</f>
        <v>13.833683753320463</v>
      </c>
    </row>
    <row r="43" spans="1:19" ht="13.5" thickBot="1">
      <c r="A43" s="66"/>
      <c r="B43" s="68"/>
      <c r="C43" s="68"/>
      <c r="D43" s="9"/>
      <c r="E43" s="9"/>
      <c r="F43" s="9"/>
      <c r="G43" s="22"/>
      <c r="H43" s="22"/>
      <c r="I43" s="29"/>
      <c r="J43" s="22"/>
      <c r="K43" s="29"/>
      <c r="L43" s="9"/>
      <c r="M43" s="9"/>
      <c r="N43" s="9"/>
      <c r="O43" s="29"/>
      <c r="P43" s="70"/>
      <c r="Q43" s="72"/>
      <c r="R43" s="74"/>
      <c r="S43" s="76"/>
    </row>
    <row r="44" spans="1:19" ht="12" customHeight="1">
      <c r="A44" s="77" t="s">
        <v>43</v>
      </c>
      <c r="B44" s="67">
        <v>0</v>
      </c>
      <c r="C44" s="67">
        <v>0</v>
      </c>
      <c r="D44" s="8"/>
      <c r="E44" s="8"/>
      <c r="F44" s="8"/>
      <c r="G44" s="21"/>
      <c r="H44" s="21"/>
      <c r="I44" s="32"/>
      <c r="J44" s="25"/>
      <c r="K44" s="32"/>
      <c r="L44" s="19"/>
      <c r="M44" s="19"/>
      <c r="N44" s="19"/>
      <c r="O44" s="32"/>
      <c r="P44" s="69">
        <v>0</v>
      </c>
      <c r="Q44" s="71">
        <v>0</v>
      </c>
      <c r="R44" s="73">
        <f>P44-F44</f>
        <v>0</v>
      </c>
      <c r="S44" s="75">
        <f>R44*100/R57</f>
        <v>0</v>
      </c>
    </row>
    <row r="45" spans="1:19" ht="12" customHeight="1" thickBot="1">
      <c r="A45" s="66"/>
      <c r="B45" s="68"/>
      <c r="C45" s="68"/>
      <c r="D45" s="9"/>
      <c r="E45" s="9"/>
      <c r="F45" s="9"/>
      <c r="G45" s="22"/>
      <c r="H45" s="22"/>
      <c r="I45" s="29"/>
      <c r="J45" s="22"/>
      <c r="K45" s="29"/>
      <c r="L45" s="9"/>
      <c r="M45" s="9"/>
      <c r="N45" s="9"/>
      <c r="O45" s="29"/>
      <c r="P45" s="70"/>
      <c r="Q45" s="72"/>
      <c r="R45" s="74"/>
      <c r="S45" s="76"/>
    </row>
    <row r="46" spans="1:19" ht="12.75">
      <c r="A46" s="77" t="s">
        <v>44</v>
      </c>
      <c r="B46" s="67">
        <v>0</v>
      </c>
      <c r="C46" s="67">
        <v>0</v>
      </c>
      <c r="D46" s="8"/>
      <c r="E46" s="8"/>
      <c r="F46" s="14"/>
      <c r="G46" s="21"/>
      <c r="H46" s="21"/>
      <c r="I46" s="32"/>
      <c r="J46" s="25"/>
      <c r="K46" s="32"/>
      <c r="L46" s="36"/>
      <c r="M46" s="36"/>
      <c r="N46" s="19"/>
      <c r="O46" s="32"/>
      <c r="P46" s="104">
        <v>0</v>
      </c>
      <c r="Q46" s="71">
        <f>C46-P46+F46</f>
        <v>0</v>
      </c>
      <c r="R46" s="73">
        <f>P46-F46</f>
        <v>0</v>
      </c>
      <c r="S46" s="75">
        <f>R46*100/R57</f>
        <v>0</v>
      </c>
    </row>
    <row r="47" spans="1:19" ht="13.5" thickBot="1">
      <c r="A47" s="66"/>
      <c r="B47" s="68"/>
      <c r="C47" s="68"/>
      <c r="D47" s="9"/>
      <c r="E47" s="9"/>
      <c r="F47" s="9"/>
      <c r="G47" s="22"/>
      <c r="H47" s="22"/>
      <c r="I47" s="29"/>
      <c r="J47" s="22"/>
      <c r="K47" s="29"/>
      <c r="L47" s="9"/>
      <c r="M47" s="9"/>
      <c r="N47" s="9"/>
      <c r="O47" s="29"/>
      <c r="P47" s="70"/>
      <c r="Q47" s="72"/>
      <c r="R47" s="74"/>
      <c r="S47" s="76"/>
    </row>
    <row r="48" spans="1:19" ht="12.75">
      <c r="A48" s="77" t="s">
        <v>45</v>
      </c>
      <c r="B48" s="67">
        <v>500000</v>
      </c>
      <c r="C48" s="67">
        <v>500000</v>
      </c>
      <c r="D48" s="8" t="s">
        <v>68</v>
      </c>
      <c r="E48" s="8">
        <v>500000</v>
      </c>
      <c r="F48" s="8">
        <v>69961</v>
      </c>
      <c r="G48" s="21">
        <v>21</v>
      </c>
      <c r="H48" s="21">
        <v>19</v>
      </c>
      <c r="I48" s="28">
        <f>H48*100/G48</f>
        <v>90.47619047619048</v>
      </c>
      <c r="J48" s="21">
        <f>G48-H48</f>
        <v>2</v>
      </c>
      <c r="K48" s="28">
        <f>J48*100/G48</f>
        <v>9.523809523809524</v>
      </c>
      <c r="L48" s="13">
        <v>430039</v>
      </c>
      <c r="M48" s="13">
        <v>859570</v>
      </c>
      <c r="N48" s="13">
        <f>L48+M48</f>
        <v>1289609</v>
      </c>
      <c r="O48" s="28">
        <f>M48*100/N48</f>
        <v>66.65353607178609</v>
      </c>
      <c r="P48" s="69">
        <v>500000</v>
      </c>
      <c r="Q48" s="71">
        <f>C48-P48+F48+F49+F50</f>
        <v>69961</v>
      </c>
      <c r="R48" s="73">
        <f>P48-F48-F49-F50</f>
        <v>430039</v>
      </c>
      <c r="S48" s="75">
        <f>R48*100/R57</f>
        <v>1.0064960149063988</v>
      </c>
    </row>
    <row r="49" spans="1:19" ht="12.75">
      <c r="A49" s="89"/>
      <c r="B49" s="90"/>
      <c r="C49" s="90"/>
      <c r="D49" s="13"/>
      <c r="E49" s="13"/>
      <c r="F49" s="13"/>
      <c r="G49" s="23"/>
      <c r="H49" s="23"/>
      <c r="I49" s="31"/>
      <c r="J49" s="23"/>
      <c r="K49" s="31"/>
      <c r="L49" s="10"/>
      <c r="M49" s="10"/>
      <c r="N49" s="10"/>
      <c r="O49" s="31"/>
      <c r="P49" s="91"/>
      <c r="Q49" s="92"/>
      <c r="R49" s="93"/>
      <c r="S49" s="94"/>
    </row>
    <row r="50" spans="1:19" ht="13.5" thickBot="1">
      <c r="A50" s="66"/>
      <c r="B50" s="68"/>
      <c r="C50" s="68"/>
      <c r="D50" s="9"/>
      <c r="E50" s="9"/>
      <c r="F50" s="9"/>
      <c r="G50" s="24"/>
      <c r="H50" s="24"/>
      <c r="I50" s="31"/>
      <c r="J50" s="23"/>
      <c r="K50" s="31"/>
      <c r="L50" s="13"/>
      <c r="M50" s="13"/>
      <c r="N50" s="10"/>
      <c r="O50" s="31"/>
      <c r="P50" s="70"/>
      <c r="Q50" s="72"/>
      <c r="R50" s="74"/>
      <c r="S50" s="76"/>
    </row>
    <row r="51" spans="1:19" ht="12.75">
      <c r="A51" s="77" t="s">
        <v>46</v>
      </c>
      <c r="B51" s="67">
        <v>0</v>
      </c>
      <c r="C51" s="67">
        <v>0</v>
      </c>
      <c r="D51" s="8"/>
      <c r="E51" s="8"/>
      <c r="F51" s="8"/>
      <c r="G51" s="21"/>
      <c r="H51" s="21"/>
      <c r="I51" s="32"/>
      <c r="J51" s="25"/>
      <c r="K51" s="32"/>
      <c r="L51" s="19"/>
      <c r="M51" s="19"/>
      <c r="N51" s="19"/>
      <c r="O51" s="32"/>
      <c r="P51" s="69">
        <v>0</v>
      </c>
      <c r="Q51" s="71">
        <f>C51-P51</f>
        <v>0</v>
      </c>
      <c r="R51" s="73">
        <f>P51-F51</f>
        <v>0</v>
      </c>
      <c r="S51" s="75">
        <f>R51*100/R57</f>
        <v>0</v>
      </c>
    </row>
    <row r="52" spans="1:19" ht="13.5" thickBot="1">
      <c r="A52" s="66"/>
      <c r="B52" s="68"/>
      <c r="C52" s="68"/>
      <c r="D52" s="9"/>
      <c r="E52" s="9"/>
      <c r="F52" s="9"/>
      <c r="G52" s="22"/>
      <c r="H52" s="22"/>
      <c r="I52" s="29"/>
      <c r="J52" s="22"/>
      <c r="K52" s="29"/>
      <c r="L52" s="9"/>
      <c r="M52" s="9"/>
      <c r="N52" s="9"/>
      <c r="O52" s="29"/>
      <c r="P52" s="70"/>
      <c r="Q52" s="72"/>
      <c r="R52" s="74"/>
      <c r="S52" s="76"/>
    </row>
    <row r="53" spans="1:19" ht="12.75">
      <c r="A53" s="77" t="s">
        <v>47</v>
      </c>
      <c r="B53" s="67">
        <v>0</v>
      </c>
      <c r="C53" s="67">
        <v>0</v>
      </c>
      <c r="D53" s="8"/>
      <c r="E53" s="8"/>
      <c r="F53" s="8"/>
      <c r="G53" s="21"/>
      <c r="H53" s="21"/>
      <c r="I53" s="32"/>
      <c r="J53" s="25"/>
      <c r="K53" s="32"/>
      <c r="L53" s="19"/>
      <c r="M53" s="19"/>
      <c r="N53" s="19"/>
      <c r="O53" s="32"/>
      <c r="P53" s="69">
        <v>0</v>
      </c>
      <c r="Q53" s="71">
        <f>C53-P53</f>
        <v>0</v>
      </c>
      <c r="R53" s="73">
        <f>P53-F53</f>
        <v>0</v>
      </c>
      <c r="S53" s="75">
        <f>R53*100/R57</f>
        <v>0</v>
      </c>
    </row>
    <row r="54" spans="1:19" ht="13.5" thickBot="1">
      <c r="A54" s="66"/>
      <c r="B54" s="68"/>
      <c r="C54" s="68"/>
      <c r="D54" s="9"/>
      <c r="E54" s="9"/>
      <c r="F54" s="9"/>
      <c r="G54" s="22"/>
      <c r="H54" s="22"/>
      <c r="I54" s="29"/>
      <c r="J54" s="22"/>
      <c r="K54" s="29"/>
      <c r="L54" s="9"/>
      <c r="M54" s="9"/>
      <c r="N54" s="9"/>
      <c r="O54" s="29"/>
      <c r="P54" s="70"/>
      <c r="Q54" s="72"/>
      <c r="R54" s="74"/>
      <c r="S54" s="76"/>
    </row>
    <row r="55" spans="1:19" ht="12.75">
      <c r="A55" s="77" t="s">
        <v>51</v>
      </c>
      <c r="B55" s="67">
        <v>0</v>
      </c>
      <c r="C55" s="67">
        <v>0</v>
      </c>
      <c r="D55" s="8"/>
      <c r="E55" s="8"/>
      <c r="F55" s="8"/>
      <c r="G55" s="21"/>
      <c r="H55" s="21"/>
      <c r="I55" s="30"/>
      <c r="J55" s="27"/>
      <c r="K55" s="30"/>
      <c r="L55" s="12"/>
      <c r="M55" s="12"/>
      <c r="N55" s="12"/>
      <c r="O55" s="30"/>
      <c r="P55" s="69">
        <v>0</v>
      </c>
      <c r="Q55" s="71">
        <f>C55-P55</f>
        <v>0</v>
      </c>
      <c r="R55" s="73">
        <f>P55-F55</f>
        <v>0</v>
      </c>
      <c r="S55" s="75">
        <f>R55*100/R57</f>
        <v>0</v>
      </c>
    </row>
    <row r="56" spans="1:19" ht="13.5" thickBot="1">
      <c r="A56" s="66"/>
      <c r="B56" s="68"/>
      <c r="C56" s="68"/>
      <c r="D56" s="9"/>
      <c r="E56" s="9"/>
      <c r="F56" s="9"/>
      <c r="G56" s="22"/>
      <c r="H56" s="22"/>
      <c r="I56" s="38"/>
      <c r="J56" s="24"/>
      <c r="K56" s="38"/>
      <c r="L56" s="18"/>
      <c r="M56" s="18"/>
      <c r="N56" s="18"/>
      <c r="O56" s="38"/>
      <c r="P56" s="70"/>
      <c r="Q56" s="72"/>
      <c r="R56" s="74"/>
      <c r="S56" s="76"/>
    </row>
    <row r="57" spans="1:19" s="15" customFormat="1" ht="12.75">
      <c r="A57" s="47" t="s">
        <v>48</v>
      </c>
      <c r="B57" s="46">
        <f>SUM(B7:B56)</f>
        <v>36400000</v>
      </c>
      <c r="C57" s="46">
        <f>SUM(C7:C56)</f>
        <v>43400000</v>
      </c>
      <c r="D57" s="42" t="s">
        <v>69</v>
      </c>
      <c r="E57" s="41">
        <f>SUM(E7:E53)</f>
        <v>43400000</v>
      </c>
      <c r="F57" s="41">
        <f>SUM(F7:F54)</f>
        <v>673651</v>
      </c>
      <c r="G57" s="44">
        <f>SUM(G7:G56)</f>
        <v>803</v>
      </c>
      <c r="H57" s="44">
        <f>SUM(H7:H56)</f>
        <v>429</v>
      </c>
      <c r="I57" s="49">
        <f>H57*100/G57</f>
        <v>53.42465753424658</v>
      </c>
      <c r="J57" s="50">
        <f>G57-H57</f>
        <v>374</v>
      </c>
      <c r="K57" s="49">
        <f>J57*100/G57</f>
        <v>46.57534246575342</v>
      </c>
      <c r="L57" s="48">
        <f>SUM(L7:L56)</f>
        <v>42726349</v>
      </c>
      <c r="M57" s="48">
        <f>SUM(M7:M56)</f>
        <v>83985263</v>
      </c>
      <c r="N57" s="51">
        <f>L57+M57</f>
        <v>126711612</v>
      </c>
      <c r="O57" s="49">
        <f>M57*100/N57</f>
        <v>66.28063653708391</v>
      </c>
      <c r="P57" s="43">
        <f>SUM(P7:P54)</f>
        <v>43400000</v>
      </c>
      <c r="Q57" s="43">
        <f>SUM(Q7:Q54)</f>
        <v>673651</v>
      </c>
      <c r="R57" s="41">
        <f>SUM(R7:R54)</f>
        <v>42726349</v>
      </c>
      <c r="S57" s="54">
        <f>SUM(S7:S54)</f>
        <v>100</v>
      </c>
    </row>
    <row r="58" ht="12.75">
      <c r="A58" s="40" t="s">
        <v>56</v>
      </c>
    </row>
    <row r="59" spans="1:9" ht="12.75">
      <c r="A59" s="40" t="s">
        <v>70</v>
      </c>
      <c r="H59" s="40"/>
      <c r="I59" s="40"/>
    </row>
    <row r="60" ht="12.75">
      <c r="A60" s="37"/>
    </row>
    <row r="61" ht="12.75">
      <c r="A61" s="37"/>
    </row>
    <row r="62" ht="12.75">
      <c r="A62" s="37"/>
    </row>
  </sheetData>
  <mergeCells count="129">
    <mergeCell ref="Q55:Q56"/>
    <mergeCell ref="R55:R56"/>
    <mergeCell ref="S55:S56"/>
    <mergeCell ref="A55:A56"/>
    <mergeCell ref="B55:B56"/>
    <mergeCell ref="C55:C56"/>
    <mergeCell ref="P55:P56"/>
    <mergeCell ref="Q51:Q52"/>
    <mergeCell ref="R51:R52"/>
    <mergeCell ref="S51:S52"/>
    <mergeCell ref="A53:A54"/>
    <mergeCell ref="B53:B54"/>
    <mergeCell ref="C53:C54"/>
    <mergeCell ref="P53:P54"/>
    <mergeCell ref="Q53:Q54"/>
    <mergeCell ref="R53:R54"/>
    <mergeCell ref="S53:S54"/>
    <mergeCell ref="A51:A52"/>
    <mergeCell ref="B51:B52"/>
    <mergeCell ref="C51:C52"/>
    <mergeCell ref="P51:P52"/>
    <mergeCell ref="Q46:Q47"/>
    <mergeCell ref="R46:R47"/>
    <mergeCell ref="S46:S47"/>
    <mergeCell ref="A48:A50"/>
    <mergeCell ref="B48:B50"/>
    <mergeCell ref="C48:C50"/>
    <mergeCell ref="P48:P50"/>
    <mergeCell ref="Q48:Q50"/>
    <mergeCell ref="R48:R50"/>
    <mergeCell ref="S48:S50"/>
    <mergeCell ref="A46:A47"/>
    <mergeCell ref="B46:B47"/>
    <mergeCell ref="C46:C47"/>
    <mergeCell ref="P46:P47"/>
    <mergeCell ref="Q42:Q43"/>
    <mergeCell ref="R42:R43"/>
    <mergeCell ref="S42:S43"/>
    <mergeCell ref="A44:A45"/>
    <mergeCell ref="B44:B45"/>
    <mergeCell ref="C44:C45"/>
    <mergeCell ref="P44:P45"/>
    <mergeCell ref="Q44:Q45"/>
    <mergeCell ref="R44:R45"/>
    <mergeCell ref="S44:S45"/>
    <mergeCell ref="A42:A43"/>
    <mergeCell ref="B42:B43"/>
    <mergeCell ref="C42:C43"/>
    <mergeCell ref="P42:P43"/>
    <mergeCell ref="Q34:Q35"/>
    <mergeCell ref="R34:R35"/>
    <mergeCell ref="S34:S35"/>
    <mergeCell ref="A36:A41"/>
    <mergeCell ref="B36:B41"/>
    <mergeCell ref="C36:C41"/>
    <mergeCell ref="P36:P41"/>
    <mergeCell ref="Q36:Q41"/>
    <mergeCell ref="R36:R41"/>
    <mergeCell ref="S36:S41"/>
    <mergeCell ref="A34:A35"/>
    <mergeCell ref="B34:B35"/>
    <mergeCell ref="C34:C35"/>
    <mergeCell ref="P34:P35"/>
    <mergeCell ref="Q25:Q29"/>
    <mergeCell ref="R25:R29"/>
    <mergeCell ref="S25:S29"/>
    <mergeCell ref="A30:A33"/>
    <mergeCell ref="B30:B33"/>
    <mergeCell ref="C30:C33"/>
    <mergeCell ref="P30:P33"/>
    <mergeCell ref="Q30:Q33"/>
    <mergeCell ref="R30:R33"/>
    <mergeCell ref="S30:S33"/>
    <mergeCell ref="A25:A29"/>
    <mergeCell ref="B25:B29"/>
    <mergeCell ref="C25:C29"/>
    <mergeCell ref="P25:P29"/>
    <mergeCell ref="Q19:Q20"/>
    <mergeCell ref="R19:R20"/>
    <mergeCell ref="S19:S20"/>
    <mergeCell ref="A21:A24"/>
    <mergeCell ref="B21:B24"/>
    <mergeCell ref="C21:C24"/>
    <mergeCell ref="P21:P24"/>
    <mergeCell ref="Q21:Q24"/>
    <mergeCell ref="R21:R24"/>
    <mergeCell ref="S21:S24"/>
    <mergeCell ref="A19:A20"/>
    <mergeCell ref="B19:B20"/>
    <mergeCell ref="C19:C20"/>
    <mergeCell ref="P19:P20"/>
    <mergeCell ref="Q15:Q16"/>
    <mergeCell ref="R15:R16"/>
    <mergeCell ref="S15:S16"/>
    <mergeCell ref="A17:A18"/>
    <mergeCell ref="B17:B18"/>
    <mergeCell ref="C17:C18"/>
    <mergeCell ref="P17:P18"/>
    <mergeCell ref="Q17:Q18"/>
    <mergeCell ref="R17:R18"/>
    <mergeCell ref="S17:S18"/>
    <mergeCell ref="A15:A16"/>
    <mergeCell ref="B15:B16"/>
    <mergeCell ref="C15:C16"/>
    <mergeCell ref="P15:P16"/>
    <mergeCell ref="Q9:Q10"/>
    <mergeCell ref="R9:R10"/>
    <mergeCell ref="S9:S10"/>
    <mergeCell ref="A11:A14"/>
    <mergeCell ref="B11:B14"/>
    <mergeCell ref="C11:C14"/>
    <mergeCell ref="P11:P14"/>
    <mergeCell ref="Q11:Q14"/>
    <mergeCell ref="R11:R14"/>
    <mergeCell ref="S11:S14"/>
    <mergeCell ref="A9:A10"/>
    <mergeCell ref="B9:B10"/>
    <mergeCell ref="C9:C10"/>
    <mergeCell ref="P9:P10"/>
    <mergeCell ref="B3:S3"/>
    <mergeCell ref="G4:K4"/>
    <mergeCell ref="L4:O4"/>
    <mergeCell ref="A7:A8"/>
    <mergeCell ref="B7:B8"/>
    <mergeCell ref="C7:C8"/>
    <mergeCell ref="P7:P8"/>
    <mergeCell ref="Q7:Q8"/>
    <mergeCell ref="R7:R8"/>
    <mergeCell ref="S7:S8"/>
  </mergeCells>
  <printOptions/>
  <pageMargins left="0.3937007874015748" right="0.3937007874015748" top="0.15748031496062992" bottom="0.15748031496062992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jakoubkova</cp:lastModifiedBy>
  <cp:lastPrinted>2011-02-21T15:50:25Z</cp:lastPrinted>
  <dcterms:created xsi:type="dcterms:W3CDTF">2006-01-18T08:42:04Z</dcterms:created>
  <dcterms:modified xsi:type="dcterms:W3CDTF">2011-04-27T13:29:57Z</dcterms:modified>
  <cp:category/>
  <cp:version/>
  <cp:contentType/>
  <cp:contentStatus/>
</cp:coreProperties>
</file>