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0"/>
  </bookViews>
  <sheets>
    <sheet name="ZK-02-2010-87, př. 1" sheetId="1" r:id="rId1"/>
  </sheets>
  <definedNames>
    <definedName name="_xlnm.Print_Titles" localSheetId="0">'ZK-02-2010-87, př. 1'!$3:$7</definedName>
    <definedName name="_xlnm.Print_Area" localSheetId="0">'ZK-02-2010-87, př. 1'!$A$1:$BT$75</definedName>
  </definedNames>
  <calcPr fullCalcOnLoad="1"/>
</workbook>
</file>

<file path=xl/sharedStrings.xml><?xml version="1.0" encoding="utf-8"?>
<sst xmlns="http://schemas.openxmlformats.org/spreadsheetml/2006/main" count="407" uniqueCount="158">
  <si>
    <t>Charitní pečovatelská služba Telč</t>
  </si>
  <si>
    <t>Domov pokojného života Nížkov</t>
  </si>
  <si>
    <t>Charitní pečovatelská služba v rodinách Třebíč</t>
  </si>
  <si>
    <t>Charitní pečovatelská služba Kamenice</t>
  </si>
  <si>
    <t>Informace o poskytovateli</t>
  </si>
  <si>
    <t>Počet krajů jejich prostřednictvím se žádá</t>
  </si>
  <si>
    <t>Personální zajištění</t>
  </si>
  <si>
    <t>Zdroje financování</t>
  </si>
  <si>
    <t>Maximální návrh podpory</t>
  </si>
  <si>
    <t>Optimální návrh podpory</t>
  </si>
  <si>
    <t>Reálný návrh podpory</t>
  </si>
  <si>
    <t>Název</t>
  </si>
  <si>
    <t>IČO</t>
  </si>
  <si>
    <t>Identifikátor služby</t>
  </si>
  <si>
    <t>Druh služby</t>
  </si>
  <si>
    <t>Název služby</t>
  </si>
  <si>
    <t>Celkem</t>
  </si>
  <si>
    <t>Pracovní smlouvy</t>
  </si>
  <si>
    <t>Dotace od MPSV</t>
  </si>
  <si>
    <t>Dotace od obcí</t>
  </si>
  <si>
    <t>Příspěvek od zřizovatele - obce</t>
  </si>
  <si>
    <t>Příspěvek do zřizovatele - kraje</t>
  </si>
  <si>
    <t>Úhrady od uživatelů služby</t>
  </si>
  <si>
    <t>Resorty státní správy celkem</t>
  </si>
  <si>
    <t>Dotace od krajů celkem</t>
  </si>
  <si>
    <t>Počet lůžek</t>
  </si>
  <si>
    <t>1.1 sociální pracovníci</t>
  </si>
  <si>
    <t>1.2 pracovníci v sociálních službách</t>
  </si>
  <si>
    <t>1.3 Zdravotničtí pracovníci</t>
  </si>
  <si>
    <t>1.4 Pedagogičtí pracovníci</t>
  </si>
  <si>
    <t>1.5 Manželští a rodinní poradci</t>
  </si>
  <si>
    <t>1.6 Další odborní pracovníci, kteří přímo poskytují soc.služby</t>
  </si>
  <si>
    <t>2 ostatní pracovníci</t>
  </si>
  <si>
    <t>Počet</t>
  </si>
  <si>
    <t>Úvazky</t>
  </si>
  <si>
    <t>Náklady</t>
  </si>
  <si>
    <t>Požadovaná dotace celkem</t>
  </si>
  <si>
    <t>Prostřednictvím kraje celkem</t>
  </si>
  <si>
    <t>Intergrované centrum sociálních služeb Jihlava</t>
  </si>
  <si>
    <t>JUDr. Božena Dolejská</t>
  </si>
  <si>
    <t>Město Brtnice</t>
  </si>
  <si>
    <t>Město Chotěboř</t>
  </si>
  <si>
    <t>Město Chotěboř, Pečovatelská služba Chotěboř</t>
  </si>
  <si>
    <t>Město Jemnice</t>
  </si>
  <si>
    <t>Pečovatelská služba Jemnice</t>
  </si>
  <si>
    <t>Město Ledeč nad Sázavou</t>
  </si>
  <si>
    <t>Organizační složka města Pečovatelská služba Ledeč nad Sázavou</t>
  </si>
  <si>
    <t>Město Moravské Budějovice</t>
  </si>
  <si>
    <t>Pečovateská služba města Moravské Budějovice</t>
  </si>
  <si>
    <t>Město Náměšť nad Oslavou</t>
  </si>
  <si>
    <t>Pečovatelská služba města Náměště nad Oslavou</t>
  </si>
  <si>
    <t>Město Počátky</t>
  </si>
  <si>
    <t>Agentura domácí zdravotní péče Třebíč s.r.o.</t>
  </si>
  <si>
    <t>pečovatelská služba</t>
  </si>
  <si>
    <t>Agentura domácí zdravotní péče s.r.o.</t>
  </si>
  <si>
    <t>DIANA TŘEBÍČ, o.p.s</t>
  </si>
  <si>
    <t>Pečovatelská služba s nepřetržitým provozem v domácím prostředí uživatelů</t>
  </si>
  <si>
    <t>Diecézní charita Brno</t>
  </si>
  <si>
    <t>Charitní pečovatelská služba Janštejn</t>
  </si>
  <si>
    <t>Charitní pečovatelská služba Bystřice nad Pernštejnem</t>
  </si>
  <si>
    <t>Charitní pečovatelská služba Jihlava</t>
  </si>
  <si>
    <t>Charitní pečovatelská služba Nová Říše</t>
  </si>
  <si>
    <t>Charitní pečovatelská služba Luka nad Jihlavou</t>
  </si>
  <si>
    <t>Charitní pečovatelská služba Kostelec</t>
  </si>
  <si>
    <t>Subregion Velké Dářko-dobrovolný svazek obcí</t>
  </si>
  <si>
    <t>Charitní pečovatelská služba v Hrotovicích</t>
  </si>
  <si>
    <t>Charitní pečovatelská služba Kněžice</t>
  </si>
  <si>
    <t>Domov pro seniory Pelhřimov, příspěvková organizace</t>
  </si>
  <si>
    <t>Pečovatelská služba</t>
  </si>
  <si>
    <t>Dům seniorů - Domov důchodců</t>
  </si>
  <si>
    <t>Dům seniorů-Domov důchodců</t>
  </si>
  <si>
    <t>Farní charita  Kamenice nad Lipou</t>
  </si>
  <si>
    <t>Charitní pečovatelská služba Kamenice nad Lipou</t>
  </si>
  <si>
    <t>Farní charita Pacov</t>
  </si>
  <si>
    <t>Charitní pečovatelská služba</t>
  </si>
  <si>
    <t>Farní charita Počátky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</si>
  <si>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</si>
  <si>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</si>
  <si>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</si>
  <si>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</si>
  <si>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</si>
  <si>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</si>
  <si>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</si>
  <si>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</si>
  <si>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 Měřín</t>
  </si>
  <si>
    <t>Městys Batelov</t>
  </si>
  <si>
    <t>Pečovatelská služba v Batelově</t>
  </si>
  <si>
    <t>Městys Bobrová</t>
  </si>
  <si>
    <t>Pečovatelská služba Bobrová</t>
  </si>
  <si>
    <t>Městys Jimramov</t>
  </si>
  <si>
    <t>Městys Krucemburk</t>
  </si>
  <si>
    <t>Pečovatelská služba Krucemburk</t>
  </si>
  <si>
    <t>Městys Křižanov</t>
  </si>
  <si>
    <t>Městys Sněžné</t>
  </si>
  <si>
    <t>Dům s pečovatelskou službou</t>
  </si>
  <si>
    <t>Novoměstské sociální služby</t>
  </si>
  <si>
    <t>Pečovatelská služba s nepřetržitým provozem v Domě s pečovatelskou službou a pečovatelská služba na území Nového Města na Moravě</t>
  </si>
  <si>
    <t>Obec Slavíkov</t>
  </si>
  <si>
    <t>obec Slavíkov</t>
  </si>
  <si>
    <t>Obec Věcov</t>
  </si>
  <si>
    <t>Pečovatelská služba na území obce Věcov včetně pěti místních částí</t>
  </si>
  <si>
    <t>Oblastní charita Havlíčkův Brod</t>
  </si>
  <si>
    <t>Charitní pečovatelská služba Havlíčkův Brod</t>
  </si>
  <si>
    <t>Charitní pečovatelská služba Lipnice nad Sázavou</t>
  </si>
  <si>
    <t>Charitní pečovatelská služba Golčův jeníkov</t>
  </si>
  <si>
    <t>Charitní pečovatelská služba Humpolec</t>
  </si>
  <si>
    <t>Pečovatelská služba Želiv</t>
  </si>
  <si>
    <t>Oblastní charita Pelhřimov</t>
  </si>
  <si>
    <t>Pečovatelská služba Dolní Rožínka</t>
  </si>
  <si>
    <t>Pečovatelská služba Dolní Rožínka, příspěvková organizace</t>
  </si>
  <si>
    <t>Poliklinika Velká Bíteš, příspěvková organizace</t>
  </si>
  <si>
    <t>Poskytování služeb pro rodinu a domácnost</t>
  </si>
  <si>
    <t>Sociální centrum města  Světlá nad Sázavou</t>
  </si>
  <si>
    <t>Sociální služby města Havlíčkova Brodu</t>
  </si>
  <si>
    <t>Sociální služby města Velké Meziříčí</t>
  </si>
  <si>
    <t>Sociální služby města Žďár nad Sázavou</t>
  </si>
  <si>
    <t>Pečovatelská služba ve Žďáře nad Sázavou</t>
  </si>
  <si>
    <t>ano</t>
  </si>
  <si>
    <t>MPSV+kraj</t>
  </si>
  <si>
    <t xml:space="preserve">dotace MPSV  </t>
  </si>
  <si>
    <t>Dotace kraj</t>
  </si>
  <si>
    <t>Dotace MPSV</t>
  </si>
  <si>
    <t xml:space="preserve">Město Horní Cerekev </t>
  </si>
  <si>
    <t>Požadavek na dofinancování</t>
  </si>
  <si>
    <t>POŽADAVEK</t>
  </si>
  <si>
    <t>Dotace/úvazek</t>
  </si>
  <si>
    <t>POSKYTNUTO</t>
  </si>
  <si>
    <t>ROZDÍL</t>
  </si>
  <si>
    <t>ne</t>
  </si>
  <si>
    <t>140 tis.</t>
  </si>
  <si>
    <t>částka před úpr.na  0,-</t>
  </si>
  <si>
    <t>75 tis.</t>
  </si>
  <si>
    <t>dopl na 75 tis.</t>
  </si>
  <si>
    <t>dopl.na 140 tis.</t>
  </si>
  <si>
    <t>IČ</t>
  </si>
  <si>
    <t>Počet přepočtených úvazků celkem</t>
  </si>
  <si>
    <t>Vyplacená 1.část dotace od kraje ve výši 20 tis.Kč/úvazek</t>
  </si>
  <si>
    <t>Přiznaná</t>
  </si>
  <si>
    <t>Kapitola Sociální věci: § a položka</t>
  </si>
  <si>
    <t>§4351</t>
  </si>
  <si>
    <t>pol.5221</t>
  </si>
  <si>
    <t>pol.5223</t>
  </si>
  <si>
    <t>pol.5321</t>
  </si>
  <si>
    <t>pol.5212</t>
  </si>
  <si>
    <t>pol.5329</t>
  </si>
  <si>
    <t>Rekapitulace</t>
  </si>
  <si>
    <t>§4351 pol.5329</t>
  </si>
  <si>
    <t>§4351 pol.5321</t>
  </si>
  <si>
    <t>§4351 pol. 5212</t>
  </si>
  <si>
    <t>§4351 pol. 5223</t>
  </si>
  <si>
    <t>§4351 pol. 5221</t>
  </si>
  <si>
    <t>celkem</t>
  </si>
  <si>
    <t>§4351 pol. 5213</t>
  </si>
  <si>
    <t>pol. 5213</t>
  </si>
  <si>
    <t>PS vyjíždí do okolních obcí</t>
  </si>
  <si>
    <t>Počet stran: 1</t>
  </si>
  <si>
    <t>Návrh na vyplacení 2.části dotace od kraje na rok 2010</t>
  </si>
  <si>
    <t>ZK-02-2010-87,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</si>
</sst>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4" xfId="0" applyNumberForma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3" fontId="0" fillId="2" borderId="0" xfId="0" applyNumberFormat="1" applyFill="1" applyBorder="1" applyAlignment="1">
      <alignment wrapText="1"/>
    </xf>
    <xf numFmtId="2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3" fillId="3" borderId="4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 wrapText="1"/>
    </xf>
    <xf numFmtId="3" fontId="0" fillId="4" borderId="0" xfId="0" applyNumberFormat="1" applyFill="1" applyBorder="1" applyAlignment="1">
      <alignment wrapText="1"/>
    </xf>
    <xf numFmtId="2" fontId="0" fillId="4" borderId="0" xfId="0" applyNumberForma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4" xfId="0" applyNumberFormat="1" applyFill="1" applyBorder="1" applyAlignment="1">
      <alignment wrapText="1"/>
    </xf>
    <xf numFmtId="2" fontId="0" fillId="0" borderId="4" xfId="0" applyNumberFormat="1" applyFill="1" applyBorder="1" applyAlignment="1">
      <alignment wrapText="1"/>
    </xf>
    <xf numFmtId="3" fontId="0" fillId="0" borderId="9" xfId="0" applyNumberForma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 wrapText="1"/>
    </xf>
    <xf numFmtId="3" fontId="0" fillId="0" borderId="4" xfId="0" applyNumberFormat="1" applyBorder="1" applyAlignment="1">
      <alignment/>
    </xf>
    <xf numFmtId="3" fontId="0" fillId="0" borderId="1" xfId="0" applyNumberFormat="1" applyFill="1" applyBorder="1" applyAlignment="1">
      <alignment wrapText="1"/>
    </xf>
    <xf numFmtId="3" fontId="0" fillId="0" borderId="12" xfId="0" applyNumberForma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4" xfId="0" applyNumberFormat="1" applyFont="1" applyFill="1" applyBorder="1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3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7" borderId="4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0" fillId="0" borderId="4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9"/>
  <sheetViews>
    <sheetView tabSelected="1" view="pageBreakPreview" zoomScaleSheetLayoutView="100" workbookViewId="0" topLeftCell="AV1">
      <pane ySplit="7" topLeftCell="BM31" activePane="bottomLeft" state="frozen"/>
      <selection pane="topLeft" activeCell="G1" sqref="G1"/>
      <selection pane="bottomLeft" activeCell="BG48" sqref="BG48"/>
    </sheetView>
  </sheetViews>
  <sheetFormatPr defaultColWidth="9.140625" defaultRowHeight="12.75"/>
  <cols>
    <col min="1" max="1" width="9.140625" style="8" customWidth="1"/>
    <col min="2" max="2" width="28.421875" style="0" customWidth="1"/>
    <col min="3" max="4" width="0" style="0" hidden="1" customWidth="1"/>
    <col min="5" max="5" width="16.28125" style="0" customWidth="1"/>
    <col min="6" max="6" width="27.8515625" style="0" customWidth="1"/>
    <col min="7" max="9" width="9.28125" style="2" hidden="1" customWidth="1"/>
    <col min="10" max="10" width="9.28125" style="3" hidden="1" customWidth="1"/>
    <col min="11" max="11" width="9.28125" style="2" hidden="1" customWidth="1"/>
    <col min="12" max="12" width="9.28125" style="3" hidden="1" customWidth="1"/>
    <col min="13" max="20" width="9.140625" style="2" hidden="1" customWidth="1"/>
    <col min="21" max="21" width="8.8515625" style="2" hidden="1" customWidth="1"/>
    <col min="22" max="22" width="1.421875" style="2" hidden="1" customWidth="1"/>
    <col min="23" max="23" width="9.140625" style="2" customWidth="1"/>
    <col min="24" max="24" width="17.00390625" style="2" hidden="1" customWidth="1"/>
    <col min="25" max="25" width="10.8515625" style="2" hidden="1" customWidth="1"/>
    <col min="26" max="26" width="10.140625" style="2" hidden="1" customWidth="1"/>
    <col min="27" max="27" width="11.421875" style="2" hidden="1" customWidth="1"/>
    <col min="28" max="28" width="15.8515625" style="2" hidden="1" customWidth="1"/>
    <col min="29" max="29" width="16.140625" style="2" hidden="1" customWidth="1"/>
    <col min="30" max="38" width="9.28125" style="2" hidden="1" customWidth="1"/>
    <col min="39" max="41" width="10.140625" style="2" hidden="1" customWidth="1"/>
    <col min="42" max="45" width="9.28125" style="2" hidden="1" customWidth="1"/>
    <col min="46" max="47" width="13.421875" style="2" hidden="1" customWidth="1"/>
    <col min="48" max="48" width="12.421875" style="2" customWidth="1"/>
    <col min="49" max="49" width="14.00390625" style="2" hidden="1" customWidth="1"/>
    <col min="50" max="50" width="14.28125" style="0" hidden="1" customWidth="1"/>
    <col min="51" max="51" width="10.00390625" style="0" hidden="1" customWidth="1"/>
    <col min="52" max="52" width="12.421875" style="8" customWidth="1"/>
    <col min="53" max="53" width="12.7109375" style="8" hidden="1" customWidth="1"/>
    <col min="54" max="54" width="11.140625" style="8" hidden="1" customWidth="1"/>
    <col min="55" max="55" width="9.00390625" style="8" hidden="1" customWidth="1"/>
    <col min="56" max="56" width="12.00390625" style="25" hidden="1" customWidth="1"/>
    <col min="57" max="57" width="14.140625" style="25" hidden="1" customWidth="1"/>
    <col min="58" max="58" width="14.140625" style="8" hidden="1" customWidth="1"/>
    <col min="59" max="59" width="7.8515625" style="8" customWidth="1"/>
    <col min="60" max="60" width="11.140625" style="8" hidden="1" customWidth="1"/>
    <col min="61" max="61" width="9.57421875" style="8" hidden="1" customWidth="1"/>
    <col min="62" max="62" width="7.57421875" style="8" hidden="1" customWidth="1"/>
    <col min="63" max="63" width="9.421875" style="8" hidden="1" customWidth="1"/>
    <col min="64" max="64" width="9.7109375" style="8" hidden="1" customWidth="1"/>
    <col min="65" max="65" width="11.28125" style="8" customWidth="1"/>
    <col min="66" max="66" width="1.7109375" style="8" hidden="1" customWidth="1"/>
    <col min="67" max="67" width="15.140625" style="8" hidden="1" customWidth="1"/>
    <col min="68" max="68" width="11.57421875" style="8" hidden="1" customWidth="1"/>
    <col min="69" max="70" width="0.13671875" style="8" hidden="1" customWidth="1"/>
    <col min="71" max="71" width="8.57421875" style="45" customWidth="1"/>
    <col min="72" max="91" width="9.140625" style="45" customWidth="1"/>
    <col min="92" max="16384" width="9.140625" style="8" customWidth="1"/>
  </cols>
  <sheetData>
    <row r="1" spans="71:72" ht="14.25">
      <c r="BS1" s="82" t="s">
        <v>157</v>
      </c>
      <c r="BT1" s="84"/>
    </row>
    <row r="2" ht="12.75">
      <c r="BT2" s="83" t="s">
        <v>155</v>
      </c>
    </row>
    <row r="3" spans="1:91" s="7" customFormat="1" ht="12.75" customHeight="1">
      <c r="A3" s="85"/>
      <c r="B3" s="117" t="s">
        <v>4</v>
      </c>
      <c r="C3" s="118"/>
      <c r="D3" s="118"/>
      <c r="E3" s="118"/>
      <c r="F3" s="119"/>
      <c r="G3" s="61"/>
      <c r="H3" s="131" t="s">
        <v>5</v>
      </c>
      <c r="I3" s="134" t="s">
        <v>6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61"/>
      <c r="X3" s="115"/>
      <c r="Y3" s="115"/>
      <c r="Z3" s="116"/>
      <c r="AA3" s="120" t="s">
        <v>7</v>
      </c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11" t="s">
        <v>136</v>
      </c>
      <c r="AW3" s="134" t="s">
        <v>8</v>
      </c>
      <c r="AX3" s="140" t="s">
        <v>9</v>
      </c>
      <c r="AY3" s="117" t="s">
        <v>10</v>
      </c>
      <c r="AZ3" s="103"/>
      <c r="BA3" s="101"/>
      <c r="BB3" s="102"/>
      <c r="BC3" s="16"/>
      <c r="BD3" s="19"/>
      <c r="BE3" s="19"/>
      <c r="BF3" s="16"/>
      <c r="BG3" s="98" t="s">
        <v>154</v>
      </c>
      <c r="BH3" s="16"/>
      <c r="BI3" s="16"/>
      <c r="BJ3" s="47"/>
      <c r="BK3" s="16"/>
      <c r="BL3" s="16"/>
      <c r="BM3" s="90" t="s">
        <v>156</v>
      </c>
      <c r="BN3" s="16"/>
      <c r="BS3" s="94"/>
      <c r="BT3" s="94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</row>
    <row r="4" spans="1:91" s="7" customFormat="1" ht="12.75" customHeight="1">
      <c r="A4" s="86"/>
      <c r="B4" s="81" t="s">
        <v>11</v>
      </c>
      <c r="C4" s="81" t="s">
        <v>12</v>
      </c>
      <c r="D4" s="81" t="s">
        <v>13</v>
      </c>
      <c r="E4" s="81" t="s">
        <v>14</v>
      </c>
      <c r="F4" s="81" t="s">
        <v>15</v>
      </c>
      <c r="G4" s="61"/>
      <c r="H4" s="132"/>
      <c r="I4" s="121" t="s">
        <v>17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62"/>
      <c r="X4" s="122" t="s">
        <v>16</v>
      </c>
      <c r="Y4" s="123"/>
      <c r="Z4" s="124"/>
      <c r="AA4" s="110" t="s">
        <v>18</v>
      </c>
      <c r="AB4" s="110"/>
      <c r="AC4" s="110"/>
      <c r="AD4" s="110" t="s">
        <v>19</v>
      </c>
      <c r="AE4" s="110"/>
      <c r="AF4" s="110"/>
      <c r="AG4" s="110" t="s">
        <v>20</v>
      </c>
      <c r="AH4" s="110"/>
      <c r="AI4" s="110"/>
      <c r="AJ4" s="110" t="s">
        <v>21</v>
      </c>
      <c r="AK4" s="110"/>
      <c r="AL4" s="110"/>
      <c r="AM4" s="106" t="s">
        <v>22</v>
      </c>
      <c r="AN4" s="107"/>
      <c r="AO4" s="107"/>
      <c r="AP4" s="110" t="s">
        <v>23</v>
      </c>
      <c r="AQ4" s="110"/>
      <c r="AR4" s="110"/>
      <c r="AS4" s="110" t="s">
        <v>24</v>
      </c>
      <c r="AT4" s="110"/>
      <c r="AU4" s="110"/>
      <c r="AV4" s="141"/>
      <c r="AW4" s="134"/>
      <c r="AX4" s="140"/>
      <c r="AY4" s="117"/>
      <c r="AZ4" s="104"/>
      <c r="BA4" s="94"/>
      <c r="BB4" s="85"/>
      <c r="BC4" s="16"/>
      <c r="BD4" s="19"/>
      <c r="BE4" s="19"/>
      <c r="BF4" s="16"/>
      <c r="BG4" s="99"/>
      <c r="BH4" s="16"/>
      <c r="BI4" s="16"/>
      <c r="BJ4" s="47"/>
      <c r="BK4" s="16"/>
      <c r="BL4" s="16"/>
      <c r="BM4" s="91"/>
      <c r="BN4" s="16"/>
      <c r="BS4" s="95"/>
      <c r="BT4" s="9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</row>
    <row r="5" spans="1:91" s="7" customFormat="1" ht="14.25" customHeight="1">
      <c r="A5" s="86"/>
      <c r="B5" s="79"/>
      <c r="C5" s="79"/>
      <c r="D5" s="79"/>
      <c r="E5" s="79"/>
      <c r="F5" s="79"/>
      <c r="G5" s="134" t="s">
        <v>25</v>
      </c>
      <c r="H5" s="132"/>
      <c r="I5" s="108" t="s">
        <v>26</v>
      </c>
      <c r="J5" s="109"/>
      <c r="K5" s="108" t="s">
        <v>27</v>
      </c>
      <c r="L5" s="109"/>
      <c r="M5" s="108" t="s">
        <v>28</v>
      </c>
      <c r="N5" s="109"/>
      <c r="O5" s="108" t="s">
        <v>29</v>
      </c>
      <c r="P5" s="109"/>
      <c r="Q5" s="109" t="s">
        <v>30</v>
      </c>
      <c r="R5" s="109"/>
      <c r="S5" s="108" t="s">
        <v>31</v>
      </c>
      <c r="T5" s="109"/>
      <c r="U5" s="108" t="s">
        <v>32</v>
      </c>
      <c r="V5" s="109"/>
      <c r="W5" s="87" t="s">
        <v>135</v>
      </c>
      <c r="X5" s="125"/>
      <c r="Y5" s="126"/>
      <c r="Z5" s="127"/>
      <c r="AA5" s="105">
        <v>2008</v>
      </c>
      <c r="AB5" s="136">
        <v>2009</v>
      </c>
      <c r="AC5" s="105">
        <v>2010</v>
      </c>
      <c r="AD5" s="105">
        <v>2008</v>
      </c>
      <c r="AE5" s="105">
        <v>2009</v>
      </c>
      <c r="AF5" s="105">
        <v>2010</v>
      </c>
      <c r="AG5" s="105">
        <v>2008</v>
      </c>
      <c r="AH5" s="105">
        <v>2009</v>
      </c>
      <c r="AI5" s="105">
        <v>2010</v>
      </c>
      <c r="AJ5" s="105">
        <v>2008</v>
      </c>
      <c r="AK5" s="105">
        <v>2009</v>
      </c>
      <c r="AL5" s="105">
        <v>2010</v>
      </c>
      <c r="AM5" s="105">
        <v>2008</v>
      </c>
      <c r="AN5" s="105">
        <v>2009</v>
      </c>
      <c r="AO5" s="105">
        <v>2010</v>
      </c>
      <c r="AP5" s="105">
        <v>2008</v>
      </c>
      <c r="AQ5" s="105">
        <v>2009</v>
      </c>
      <c r="AR5" s="105">
        <v>2010</v>
      </c>
      <c r="AS5" s="136">
        <v>2008</v>
      </c>
      <c r="AT5" s="105">
        <v>2009</v>
      </c>
      <c r="AU5" s="105">
        <v>2010</v>
      </c>
      <c r="AV5" s="141"/>
      <c r="AW5" s="134"/>
      <c r="AX5" s="140"/>
      <c r="AY5" s="117"/>
      <c r="AZ5" s="59" t="s">
        <v>137</v>
      </c>
      <c r="BA5" s="38" t="s">
        <v>121</v>
      </c>
      <c r="BB5" s="13" t="s">
        <v>120</v>
      </c>
      <c r="BC5" s="17" t="s">
        <v>118</v>
      </c>
      <c r="BD5" s="23" t="s">
        <v>118</v>
      </c>
      <c r="BE5" s="23" t="s">
        <v>118</v>
      </c>
      <c r="BF5" s="27"/>
      <c r="BG5" s="99"/>
      <c r="BH5" s="27"/>
      <c r="BI5" s="27"/>
      <c r="BJ5" s="6"/>
      <c r="BM5" s="91"/>
      <c r="BN5" s="7" t="s">
        <v>125</v>
      </c>
      <c r="BO5" s="137" t="s">
        <v>123</v>
      </c>
      <c r="BP5" s="135" t="s">
        <v>130</v>
      </c>
      <c r="BQ5" s="135" t="s">
        <v>130</v>
      </c>
      <c r="BS5" s="93" t="s">
        <v>138</v>
      </c>
      <c r="BT5" s="93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</row>
    <row r="6" spans="1:91" s="7" customFormat="1" ht="12.75" customHeight="1">
      <c r="A6" s="13" t="s">
        <v>134</v>
      </c>
      <c r="B6" s="79"/>
      <c r="C6" s="79"/>
      <c r="D6" s="79"/>
      <c r="E6" s="79"/>
      <c r="F6" s="79"/>
      <c r="G6" s="134"/>
      <c r="H6" s="132"/>
      <c r="I6" s="111" t="s">
        <v>33</v>
      </c>
      <c r="J6" s="113" t="s">
        <v>34</v>
      </c>
      <c r="K6" s="111" t="s">
        <v>33</v>
      </c>
      <c r="L6" s="113" t="s">
        <v>34</v>
      </c>
      <c r="M6" s="111" t="s">
        <v>33</v>
      </c>
      <c r="N6" s="111" t="s">
        <v>34</v>
      </c>
      <c r="O6" s="111" t="s">
        <v>33</v>
      </c>
      <c r="P6" s="111" t="s">
        <v>34</v>
      </c>
      <c r="Q6" s="111" t="s">
        <v>33</v>
      </c>
      <c r="R6" s="111" t="s">
        <v>34</v>
      </c>
      <c r="S6" s="111" t="s">
        <v>33</v>
      </c>
      <c r="T6" s="111" t="s">
        <v>34</v>
      </c>
      <c r="U6" s="111" t="s">
        <v>33</v>
      </c>
      <c r="V6" s="111" t="s">
        <v>34</v>
      </c>
      <c r="W6" s="88"/>
      <c r="X6" s="128"/>
      <c r="Y6" s="129"/>
      <c r="Z6" s="130"/>
      <c r="AA6" s="105"/>
      <c r="AB6" s="136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36"/>
      <c r="AT6" s="105"/>
      <c r="AU6" s="105"/>
      <c r="AV6" s="141"/>
      <c r="AW6" s="134"/>
      <c r="AX6" s="140"/>
      <c r="AY6" s="117"/>
      <c r="AZ6" s="59" t="s">
        <v>119</v>
      </c>
      <c r="BA6" s="39">
        <v>2009</v>
      </c>
      <c r="BB6" s="14">
        <v>2009</v>
      </c>
      <c r="BC6" s="18">
        <v>2009</v>
      </c>
      <c r="BD6" s="24">
        <v>2010</v>
      </c>
      <c r="BE6" s="24">
        <v>2010</v>
      </c>
      <c r="BF6" s="28"/>
      <c r="BG6" s="99"/>
      <c r="BH6" s="28"/>
      <c r="BI6" s="28"/>
      <c r="BJ6" s="48"/>
      <c r="BK6" s="33"/>
      <c r="BL6" s="33"/>
      <c r="BM6" s="91"/>
      <c r="BN6" s="33"/>
      <c r="BO6" s="138"/>
      <c r="BP6" s="135"/>
      <c r="BQ6" s="135"/>
      <c r="BS6" s="93"/>
      <c r="BT6" s="93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91" s="7" customFormat="1" ht="38.25">
      <c r="A7" s="12"/>
      <c r="B7" s="80"/>
      <c r="C7" s="80"/>
      <c r="D7" s="80"/>
      <c r="E7" s="80"/>
      <c r="F7" s="80"/>
      <c r="G7" s="134"/>
      <c r="H7" s="133"/>
      <c r="I7" s="112"/>
      <c r="J7" s="114"/>
      <c r="K7" s="112"/>
      <c r="L7" s="114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89"/>
      <c r="X7" s="4" t="s">
        <v>35</v>
      </c>
      <c r="Y7" s="1" t="s">
        <v>36</v>
      </c>
      <c r="Z7" s="5" t="s">
        <v>37</v>
      </c>
      <c r="AA7" s="105"/>
      <c r="AB7" s="136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36"/>
      <c r="AT7" s="105"/>
      <c r="AU7" s="105"/>
      <c r="AV7" s="142"/>
      <c r="AW7" s="134"/>
      <c r="AX7" s="140"/>
      <c r="AY7" s="117"/>
      <c r="AZ7" s="60"/>
      <c r="BA7" s="40"/>
      <c r="BB7" s="12"/>
      <c r="BD7" s="26" t="s">
        <v>124</v>
      </c>
      <c r="BE7" s="26" t="s">
        <v>126</v>
      </c>
      <c r="BF7" s="29" t="s">
        <v>127</v>
      </c>
      <c r="BG7" s="100"/>
      <c r="BH7" s="46" t="s">
        <v>131</v>
      </c>
      <c r="BI7" s="31" t="s">
        <v>129</v>
      </c>
      <c r="BJ7" s="30"/>
      <c r="BK7" s="46" t="s">
        <v>133</v>
      </c>
      <c r="BL7" s="31" t="s">
        <v>132</v>
      </c>
      <c r="BM7" s="92"/>
      <c r="BO7" s="139"/>
      <c r="BS7" s="96"/>
      <c r="BT7" s="97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</row>
    <row r="8" spans="1:91" s="22" customFormat="1" ht="25.5">
      <c r="A8" s="44">
        <v>28341341</v>
      </c>
      <c r="B8" s="44" t="s">
        <v>52</v>
      </c>
      <c r="C8" s="44">
        <v>28341341</v>
      </c>
      <c r="D8" s="44">
        <v>5087309</v>
      </c>
      <c r="E8" s="44" t="s">
        <v>53</v>
      </c>
      <c r="F8" s="44" t="s">
        <v>54</v>
      </c>
      <c r="G8" s="11"/>
      <c r="H8" s="11">
        <v>1</v>
      </c>
      <c r="I8" s="11"/>
      <c r="J8" s="49"/>
      <c r="K8" s="11">
        <v>5</v>
      </c>
      <c r="L8" s="49">
        <v>5</v>
      </c>
      <c r="M8" s="11"/>
      <c r="N8" s="11"/>
      <c r="O8" s="11"/>
      <c r="P8" s="11"/>
      <c r="Q8" s="11"/>
      <c r="R8" s="11"/>
      <c r="S8" s="11"/>
      <c r="T8" s="11"/>
      <c r="U8" s="11">
        <v>2</v>
      </c>
      <c r="V8" s="11">
        <v>0.7</v>
      </c>
      <c r="W8" s="50">
        <f>SUM(J8+L8+P8+R8+T8+V8)</f>
        <v>5.7</v>
      </c>
      <c r="X8" s="11">
        <v>1143500</v>
      </c>
      <c r="Y8" s="11">
        <v>563500</v>
      </c>
      <c r="Z8" s="11">
        <v>563500</v>
      </c>
      <c r="AA8" s="11"/>
      <c r="AB8" s="11">
        <v>0</v>
      </c>
      <c r="AC8" s="11">
        <v>563500</v>
      </c>
      <c r="AD8" s="11"/>
      <c r="AE8" s="11">
        <v>0</v>
      </c>
      <c r="AF8" s="11">
        <v>0</v>
      </c>
      <c r="AG8" s="11"/>
      <c r="AH8" s="11">
        <v>0</v>
      </c>
      <c r="AI8" s="11">
        <v>0</v>
      </c>
      <c r="AJ8" s="11"/>
      <c r="AK8" s="11">
        <v>0</v>
      </c>
      <c r="AL8" s="11">
        <v>0</v>
      </c>
      <c r="AM8" s="11"/>
      <c r="AN8" s="11">
        <v>580000</v>
      </c>
      <c r="AO8" s="11">
        <v>580000</v>
      </c>
      <c r="AP8" s="11"/>
      <c r="AQ8" s="11"/>
      <c r="AR8" s="11"/>
      <c r="AS8" s="11"/>
      <c r="AT8" s="11"/>
      <c r="AU8" s="11"/>
      <c r="AV8" s="11">
        <v>0</v>
      </c>
      <c r="AW8" s="11">
        <v>563500</v>
      </c>
      <c r="AX8" s="11">
        <v>0</v>
      </c>
      <c r="AY8" s="51">
        <v>0</v>
      </c>
      <c r="AZ8" s="11">
        <v>0</v>
      </c>
      <c r="BA8" s="11">
        <v>0</v>
      </c>
      <c r="BB8" s="11">
        <v>0</v>
      </c>
      <c r="BC8" s="34">
        <f aca="true" t="shared" si="0" ref="BC8:BC55">SUM(BA8:BB8)</f>
        <v>0</v>
      </c>
      <c r="BD8" s="11">
        <f aca="true" t="shared" si="1" ref="BD8:BD49">SUM(AU8,AC8)</f>
        <v>563500</v>
      </c>
      <c r="BE8" s="11"/>
      <c r="BF8" s="11"/>
      <c r="BG8" s="55"/>
      <c r="BH8" s="52"/>
      <c r="BI8" s="52"/>
      <c r="BJ8" s="52"/>
      <c r="BK8" s="52">
        <v>150000</v>
      </c>
      <c r="BL8" s="52"/>
      <c r="BM8" s="56">
        <v>150000</v>
      </c>
      <c r="BN8" s="21"/>
      <c r="BO8" s="20"/>
      <c r="BP8" s="34"/>
      <c r="BQ8" s="32"/>
      <c r="BR8" s="32"/>
      <c r="BS8" s="58" t="s">
        <v>139</v>
      </c>
      <c r="BT8" s="44" t="s">
        <v>153</v>
      </c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</row>
    <row r="9" spans="1:91" s="22" customFormat="1" ht="38.25">
      <c r="A9" s="44">
        <v>27668240</v>
      </c>
      <c r="B9" s="44" t="s">
        <v>55</v>
      </c>
      <c r="C9" s="44">
        <v>27668240</v>
      </c>
      <c r="D9" s="44">
        <v>7700422</v>
      </c>
      <c r="E9" s="44" t="s">
        <v>53</v>
      </c>
      <c r="F9" s="44" t="s">
        <v>56</v>
      </c>
      <c r="G9" s="11"/>
      <c r="H9" s="11">
        <v>1</v>
      </c>
      <c r="I9" s="11">
        <v>1</v>
      </c>
      <c r="J9" s="49">
        <v>0.5</v>
      </c>
      <c r="K9" s="11">
        <v>3</v>
      </c>
      <c r="L9" s="49">
        <v>2.05</v>
      </c>
      <c r="M9" s="11"/>
      <c r="N9" s="11"/>
      <c r="O9" s="11"/>
      <c r="P9" s="11"/>
      <c r="Q9" s="11"/>
      <c r="R9" s="11"/>
      <c r="S9" s="11"/>
      <c r="T9" s="11"/>
      <c r="U9" s="11">
        <v>1</v>
      </c>
      <c r="V9" s="11">
        <v>0.5</v>
      </c>
      <c r="W9" s="50">
        <f aca="true" t="shared" si="2" ref="W9:W64">SUM(J9+L9+P9+R9+T9+V9)</f>
        <v>3.05</v>
      </c>
      <c r="X9" s="11">
        <v>1066584</v>
      </c>
      <c r="Y9" s="11">
        <v>178350</v>
      </c>
      <c r="Z9" s="11">
        <v>178350</v>
      </c>
      <c r="AA9" s="11">
        <v>44000</v>
      </c>
      <c r="AB9" s="11">
        <v>118000</v>
      </c>
      <c r="AC9" s="11">
        <v>178350</v>
      </c>
      <c r="AD9" s="11">
        <v>40000</v>
      </c>
      <c r="AE9" s="11">
        <v>75000</v>
      </c>
      <c r="AF9" s="11">
        <v>55000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289762</v>
      </c>
      <c r="AN9" s="11">
        <v>480000</v>
      </c>
      <c r="AO9" s="11">
        <v>593484</v>
      </c>
      <c r="AP9" s="11"/>
      <c r="AQ9" s="11"/>
      <c r="AR9" s="11"/>
      <c r="AS9" s="11">
        <v>292000</v>
      </c>
      <c r="AT9" s="11">
        <v>132000</v>
      </c>
      <c r="AU9" s="11">
        <v>178350</v>
      </c>
      <c r="AV9" s="11">
        <v>61000</v>
      </c>
      <c r="AW9" s="11">
        <v>178350</v>
      </c>
      <c r="AX9" s="11">
        <v>178350</v>
      </c>
      <c r="AY9" s="51">
        <v>178000</v>
      </c>
      <c r="AZ9" s="11">
        <v>178000</v>
      </c>
      <c r="BA9" s="11">
        <v>118000</v>
      </c>
      <c r="BB9" s="11">
        <v>132000</v>
      </c>
      <c r="BC9" s="34">
        <f t="shared" si="0"/>
        <v>250000</v>
      </c>
      <c r="BD9" s="11">
        <f t="shared" si="1"/>
        <v>356700</v>
      </c>
      <c r="BE9" s="11">
        <f>SUM(AV9,AZ9)</f>
        <v>239000</v>
      </c>
      <c r="BF9" s="11">
        <f>+BD9-BE9</f>
        <v>117700</v>
      </c>
      <c r="BG9" s="55" t="s">
        <v>117</v>
      </c>
      <c r="BH9" s="52"/>
      <c r="BI9" s="52">
        <f>W9*140000</f>
        <v>427000</v>
      </c>
      <c r="BJ9" s="52"/>
      <c r="BK9" s="52">
        <v>117000</v>
      </c>
      <c r="BL9" s="52"/>
      <c r="BM9" s="56">
        <v>117000</v>
      </c>
      <c r="BN9" s="21">
        <f>(+AV9+AZ9)/W9</f>
        <v>78360.65573770492</v>
      </c>
      <c r="BO9" s="20"/>
      <c r="BP9" s="34"/>
      <c r="BQ9" s="32"/>
      <c r="BR9" s="32"/>
      <c r="BS9" s="58" t="s">
        <v>139</v>
      </c>
      <c r="BT9" s="44" t="s">
        <v>140</v>
      </c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</row>
    <row r="10" spans="1:91" s="22" customFormat="1" ht="25.5">
      <c r="A10" s="44">
        <v>44990260</v>
      </c>
      <c r="B10" s="44" t="s">
        <v>57</v>
      </c>
      <c r="C10" s="44">
        <v>44990260</v>
      </c>
      <c r="D10" s="44">
        <v>1066227</v>
      </c>
      <c r="E10" s="44" t="s">
        <v>53</v>
      </c>
      <c r="F10" s="44" t="s">
        <v>58</v>
      </c>
      <c r="G10" s="11"/>
      <c r="H10" s="11">
        <v>1</v>
      </c>
      <c r="I10" s="11">
        <v>1</v>
      </c>
      <c r="J10" s="49">
        <v>0.05</v>
      </c>
      <c r="K10" s="11">
        <v>4</v>
      </c>
      <c r="L10" s="49">
        <v>3.4</v>
      </c>
      <c r="M10" s="11"/>
      <c r="N10" s="11"/>
      <c r="O10" s="11"/>
      <c r="P10" s="11"/>
      <c r="Q10" s="11"/>
      <c r="R10" s="11"/>
      <c r="S10" s="11"/>
      <c r="T10" s="11"/>
      <c r="U10" s="11">
        <v>7</v>
      </c>
      <c r="V10" s="11">
        <v>0.76</v>
      </c>
      <c r="W10" s="50">
        <f t="shared" si="2"/>
        <v>4.21</v>
      </c>
      <c r="X10" s="11">
        <v>1490000</v>
      </c>
      <c r="Y10" s="11">
        <v>250000</v>
      </c>
      <c r="Z10" s="11">
        <v>250000</v>
      </c>
      <c r="AA10" s="11">
        <v>109000</v>
      </c>
      <c r="AB10" s="11">
        <v>131500</v>
      </c>
      <c r="AC10" s="11">
        <v>250000</v>
      </c>
      <c r="AD10" s="11">
        <v>500000</v>
      </c>
      <c r="AE10" s="11">
        <v>500000</v>
      </c>
      <c r="AF10" s="11">
        <v>500000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370000</v>
      </c>
      <c r="AN10" s="11">
        <v>408000</v>
      </c>
      <c r="AO10" s="11">
        <v>390000</v>
      </c>
      <c r="AP10" s="11"/>
      <c r="AQ10" s="11"/>
      <c r="AR10" s="11"/>
      <c r="AS10" s="11">
        <v>423000</v>
      </c>
      <c r="AT10" s="11">
        <v>291000</v>
      </c>
      <c r="AU10" s="11">
        <v>350000</v>
      </c>
      <c r="AV10" s="11">
        <v>85000</v>
      </c>
      <c r="AW10" s="11">
        <v>250000</v>
      </c>
      <c r="AX10" s="11">
        <v>250000</v>
      </c>
      <c r="AY10" s="51">
        <v>250000</v>
      </c>
      <c r="AZ10" s="11">
        <v>250000</v>
      </c>
      <c r="BA10" s="11">
        <v>131500</v>
      </c>
      <c r="BB10" s="11">
        <v>291000</v>
      </c>
      <c r="BC10" s="34">
        <f t="shared" si="0"/>
        <v>422500</v>
      </c>
      <c r="BD10" s="11">
        <f t="shared" si="1"/>
        <v>600000</v>
      </c>
      <c r="BE10" s="11">
        <f aca="true" t="shared" si="3" ref="BE10:BE64">SUM(AV10,AZ10)</f>
        <v>335000</v>
      </c>
      <c r="BF10" s="11">
        <f aca="true" t="shared" si="4" ref="BF10:BF64">+BD10-BE10</f>
        <v>265000</v>
      </c>
      <c r="BG10" s="55" t="s">
        <v>117</v>
      </c>
      <c r="BH10" s="52"/>
      <c r="BI10" s="52">
        <f>W10*140000</f>
        <v>589400</v>
      </c>
      <c r="BJ10" s="52"/>
      <c r="BK10" s="52">
        <v>254000</v>
      </c>
      <c r="BL10" s="52"/>
      <c r="BM10" s="56">
        <v>254000</v>
      </c>
      <c r="BN10" s="21">
        <f aca="true" t="shared" si="5" ref="BN10:BN64">(+AV10+AZ10)/W10</f>
        <v>79572.44655581948</v>
      </c>
      <c r="BO10" s="20">
        <v>324000</v>
      </c>
      <c r="BP10" s="34"/>
      <c r="BQ10" s="32"/>
      <c r="BR10" s="32"/>
      <c r="BS10" s="58" t="s">
        <v>139</v>
      </c>
      <c r="BT10" s="44" t="s">
        <v>141</v>
      </c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</row>
    <row r="11" spans="1:91" s="22" customFormat="1" ht="25.5">
      <c r="A11" s="44">
        <v>44990260</v>
      </c>
      <c r="B11" s="44" t="s">
        <v>57</v>
      </c>
      <c r="C11" s="44">
        <v>44990260</v>
      </c>
      <c r="D11" s="44">
        <v>2557883</v>
      </c>
      <c r="E11" s="44" t="s">
        <v>53</v>
      </c>
      <c r="F11" s="44" t="s">
        <v>59</v>
      </c>
      <c r="G11" s="11"/>
      <c r="H11" s="11">
        <v>1</v>
      </c>
      <c r="I11" s="11">
        <v>1</v>
      </c>
      <c r="J11" s="49">
        <v>0.5</v>
      </c>
      <c r="K11" s="11">
        <v>13</v>
      </c>
      <c r="L11" s="49">
        <v>9.85</v>
      </c>
      <c r="M11" s="11"/>
      <c r="N11" s="11"/>
      <c r="O11" s="11"/>
      <c r="P11" s="11"/>
      <c r="Q11" s="11"/>
      <c r="R11" s="11"/>
      <c r="S11" s="11"/>
      <c r="T11" s="11"/>
      <c r="U11" s="11">
        <v>10</v>
      </c>
      <c r="V11" s="11">
        <v>1.95</v>
      </c>
      <c r="W11" s="50">
        <f t="shared" si="2"/>
        <v>12.299999999999999</v>
      </c>
      <c r="X11" s="11">
        <v>4412000</v>
      </c>
      <c r="Y11" s="11">
        <v>942000</v>
      </c>
      <c r="Z11" s="11">
        <v>942000</v>
      </c>
      <c r="AA11" s="11">
        <v>600000</v>
      </c>
      <c r="AB11" s="11">
        <v>700000</v>
      </c>
      <c r="AC11" s="11">
        <v>942000</v>
      </c>
      <c r="AD11" s="11">
        <v>1868101</v>
      </c>
      <c r="AE11" s="11">
        <v>1867300</v>
      </c>
      <c r="AF11" s="11">
        <v>1907000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754858</v>
      </c>
      <c r="AN11" s="11">
        <v>842000</v>
      </c>
      <c r="AO11" s="11">
        <v>970000</v>
      </c>
      <c r="AP11" s="11"/>
      <c r="AQ11" s="11"/>
      <c r="AR11" s="11"/>
      <c r="AS11" s="11">
        <v>602000</v>
      </c>
      <c r="AT11" s="11">
        <v>460000</v>
      </c>
      <c r="AU11" s="11">
        <v>490000</v>
      </c>
      <c r="AV11" s="11">
        <v>246000</v>
      </c>
      <c r="AW11" s="11">
        <v>940000</v>
      </c>
      <c r="AX11" s="11">
        <v>940000</v>
      </c>
      <c r="AY11" s="51">
        <v>940000</v>
      </c>
      <c r="AZ11" s="11">
        <v>940000</v>
      </c>
      <c r="BA11" s="11">
        <v>700000</v>
      </c>
      <c r="BB11" s="11">
        <v>460000</v>
      </c>
      <c r="BC11" s="34">
        <f t="shared" si="0"/>
        <v>1160000</v>
      </c>
      <c r="BD11" s="11">
        <f t="shared" si="1"/>
        <v>1432000</v>
      </c>
      <c r="BE11" s="11">
        <f t="shared" si="3"/>
        <v>1186000</v>
      </c>
      <c r="BF11" s="11">
        <f t="shared" si="4"/>
        <v>246000</v>
      </c>
      <c r="BG11" s="55" t="s">
        <v>117</v>
      </c>
      <c r="BH11" s="52"/>
      <c r="BI11" s="52">
        <v>1722000</v>
      </c>
      <c r="BJ11" s="52"/>
      <c r="BK11" s="52">
        <v>244000</v>
      </c>
      <c r="BL11" s="52"/>
      <c r="BM11" s="56">
        <v>244000</v>
      </c>
      <c r="BN11" s="21">
        <f t="shared" si="5"/>
        <v>96422.76422764228</v>
      </c>
      <c r="BO11" s="20">
        <v>244000</v>
      </c>
      <c r="BP11" s="34"/>
      <c r="BQ11" s="32"/>
      <c r="BR11" s="32"/>
      <c r="BS11" s="58" t="s">
        <v>139</v>
      </c>
      <c r="BT11" s="44" t="s">
        <v>141</v>
      </c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</row>
    <row r="12" spans="1:91" s="22" customFormat="1" ht="25.5" hidden="1">
      <c r="A12" s="44">
        <v>44990260</v>
      </c>
      <c r="B12" s="44" t="s">
        <v>57</v>
      </c>
      <c r="C12" s="44">
        <v>44990260</v>
      </c>
      <c r="D12" s="44">
        <v>3304679</v>
      </c>
      <c r="E12" s="44" t="s">
        <v>53</v>
      </c>
      <c r="F12" s="44" t="s">
        <v>60</v>
      </c>
      <c r="G12" s="11"/>
      <c r="H12" s="11">
        <v>1</v>
      </c>
      <c r="I12" s="11">
        <v>1</v>
      </c>
      <c r="J12" s="49">
        <v>0.05</v>
      </c>
      <c r="K12" s="11">
        <v>1</v>
      </c>
      <c r="L12" s="49">
        <v>1</v>
      </c>
      <c r="M12" s="11"/>
      <c r="N12" s="11"/>
      <c r="O12" s="11"/>
      <c r="P12" s="11"/>
      <c r="Q12" s="11"/>
      <c r="R12" s="11"/>
      <c r="S12" s="11"/>
      <c r="T12" s="11"/>
      <c r="U12" s="11">
        <v>4</v>
      </c>
      <c r="V12" s="11">
        <v>0.2</v>
      </c>
      <c r="W12" s="50">
        <f t="shared" si="2"/>
        <v>1.25</v>
      </c>
      <c r="X12" s="11">
        <v>400000</v>
      </c>
      <c r="Y12" s="11">
        <v>200000</v>
      </c>
      <c r="Z12" s="11">
        <v>200000</v>
      </c>
      <c r="AA12" s="11">
        <v>126000</v>
      </c>
      <c r="AB12" s="11">
        <v>126000</v>
      </c>
      <c r="AC12" s="11">
        <v>200000</v>
      </c>
      <c r="AD12" s="11">
        <v>10000</v>
      </c>
      <c r="AE12" s="11">
        <v>60000</v>
      </c>
      <c r="AF12" s="11">
        <v>40000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60000</v>
      </c>
      <c r="AN12" s="11">
        <v>60000</v>
      </c>
      <c r="AO12" s="11">
        <v>40000</v>
      </c>
      <c r="AP12" s="11"/>
      <c r="AQ12" s="11"/>
      <c r="AR12" s="11"/>
      <c r="AS12" s="11">
        <v>126000</v>
      </c>
      <c r="AT12" s="11">
        <v>14300</v>
      </c>
      <c r="AU12" s="11">
        <v>120000</v>
      </c>
      <c r="AV12" s="11">
        <v>25000</v>
      </c>
      <c r="AW12" s="11">
        <v>200000</v>
      </c>
      <c r="AX12" s="11">
        <v>200000</v>
      </c>
      <c r="AY12" s="51">
        <v>175000</v>
      </c>
      <c r="AZ12" s="11">
        <v>175000</v>
      </c>
      <c r="BA12" s="11">
        <v>126000</v>
      </c>
      <c r="BB12" s="11">
        <v>14300</v>
      </c>
      <c r="BC12" s="34">
        <f t="shared" si="0"/>
        <v>140300</v>
      </c>
      <c r="BD12" s="11">
        <f t="shared" si="1"/>
        <v>320000</v>
      </c>
      <c r="BE12" s="11">
        <f t="shared" si="3"/>
        <v>200000</v>
      </c>
      <c r="BF12" s="11">
        <f t="shared" si="4"/>
        <v>120000</v>
      </c>
      <c r="BG12" s="55" t="s">
        <v>128</v>
      </c>
      <c r="BH12" s="52"/>
      <c r="BI12" s="52">
        <f aca="true" t="shared" si="6" ref="BI12:BI17">W12*140000</f>
        <v>175000</v>
      </c>
      <c r="BJ12" s="54"/>
      <c r="BK12" s="54">
        <v>0</v>
      </c>
      <c r="BL12" s="52"/>
      <c r="BM12" s="57">
        <v>0</v>
      </c>
      <c r="BN12" s="21">
        <f t="shared" si="5"/>
        <v>160000</v>
      </c>
      <c r="BO12" s="20">
        <v>110000</v>
      </c>
      <c r="BP12" s="34"/>
      <c r="BQ12" s="32"/>
      <c r="BR12" s="32"/>
      <c r="BS12" s="58" t="s">
        <v>139</v>
      </c>
      <c r="BT12" s="44" t="s">
        <v>141</v>
      </c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</row>
    <row r="13" spans="1:91" s="22" customFormat="1" ht="25.5">
      <c r="A13" s="44">
        <v>44990260</v>
      </c>
      <c r="B13" s="44" t="s">
        <v>57</v>
      </c>
      <c r="C13" s="44">
        <v>44990260</v>
      </c>
      <c r="D13" s="44">
        <v>3906116</v>
      </c>
      <c r="E13" s="44" t="s">
        <v>53</v>
      </c>
      <c r="F13" s="44" t="s">
        <v>61</v>
      </c>
      <c r="G13" s="11"/>
      <c r="H13" s="11">
        <v>1</v>
      </c>
      <c r="I13" s="11">
        <v>1</v>
      </c>
      <c r="J13" s="49">
        <v>0.05</v>
      </c>
      <c r="K13" s="11">
        <v>2</v>
      </c>
      <c r="L13" s="49">
        <v>1.25</v>
      </c>
      <c r="M13" s="11"/>
      <c r="N13" s="11"/>
      <c r="O13" s="11"/>
      <c r="P13" s="11"/>
      <c r="Q13" s="11"/>
      <c r="R13" s="11"/>
      <c r="S13" s="11"/>
      <c r="T13" s="11"/>
      <c r="U13" s="11">
        <v>7</v>
      </c>
      <c r="V13" s="11">
        <v>0.8</v>
      </c>
      <c r="W13" s="50">
        <f t="shared" si="2"/>
        <v>2.1</v>
      </c>
      <c r="X13" s="11">
        <v>900800</v>
      </c>
      <c r="Y13" s="11">
        <v>250000</v>
      </c>
      <c r="Z13" s="11">
        <v>250000</v>
      </c>
      <c r="AA13" s="11">
        <v>200000</v>
      </c>
      <c r="AB13" s="11">
        <v>208300</v>
      </c>
      <c r="AC13" s="11">
        <v>250000</v>
      </c>
      <c r="AD13" s="11">
        <v>302000</v>
      </c>
      <c r="AE13" s="11">
        <v>300000</v>
      </c>
      <c r="AF13" s="11">
        <v>300000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133500</v>
      </c>
      <c r="AN13" s="11">
        <v>156000</v>
      </c>
      <c r="AO13" s="11">
        <v>160000</v>
      </c>
      <c r="AP13" s="11"/>
      <c r="AQ13" s="11"/>
      <c r="AR13" s="11"/>
      <c r="AS13" s="11">
        <v>262000</v>
      </c>
      <c r="AT13" s="11">
        <v>30000</v>
      </c>
      <c r="AU13" s="11">
        <v>150000</v>
      </c>
      <c r="AV13" s="11">
        <v>42000</v>
      </c>
      <c r="AW13" s="11">
        <v>250000</v>
      </c>
      <c r="AX13" s="11">
        <v>250000</v>
      </c>
      <c r="AY13" s="51">
        <v>250000</v>
      </c>
      <c r="AZ13" s="11">
        <v>250000</v>
      </c>
      <c r="BA13" s="11">
        <v>208300</v>
      </c>
      <c r="BB13" s="11">
        <v>30000</v>
      </c>
      <c r="BC13" s="34">
        <f t="shared" si="0"/>
        <v>238300</v>
      </c>
      <c r="BD13" s="11">
        <f t="shared" si="1"/>
        <v>400000</v>
      </c>
      <c r="BE13" s="11">
        <f t="shared" si="3"/>
        <v>292000</v>
      </c>
      <c r="BF13" s="11">
        <f t="shared" si="4"/>
        <v>108000</v>
      </c>
      <c r="BG13" s="55" t="s">
        <v>117</v>
      </c>
      <c r="BH13" s="52"/>
      <c r="BI13" s="52">
        <f t="shared" si="6"/>
        <v>294000</v>
      </c>
      <c r="BJ13" s="52"/>
      <c r="BK13" s="52">
        <v>2000</v>
      </c>
      <c r="BL13" s="52"/>
      <c r="BM13" s="56">
        <v>2000</v>
      </c>
      <c r="BN13" s="21">
        <f t="shared" si="5"/>
        <v>139047.61904761905</v>
      </c>
      <c r="BO13" s="20">
        <v>189000</v>
      </c>
      <c r="BP13" s="34"/>
      <c r="BQ13" s="32"/>
      <c r="BR13" s="32"/>
      <c r="BS13" s="58" t="s">
        <v>139</v>
      </c>
      <c r="BT13" s="44" t="s">
        <v>141</v>
      </c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</row>
    <row r="14" spans="1:91" s="22" customFormat="1" ht="25.5">
      <c r="A14" s="44">
        <v>44990260</v>
      </c>
      <c r="B14" s="44" t="s">
        <v>57</v>
      </c>
      <c r="C14" s="44">
        <v>44990260</v>
      </c>
      <c r="D14" s="44">
        <v>3976960</v>
      </c>
      <c r="E14" s="44" t="s">
        <v>53</v>
      </c>
      <c r="F14" s="44" t="s">
        <v>62</v>
      </c>
      <c r="G14" s="11"/>
      <c r="H14" s="11">
        <v>1</v>
      </c>
      <c r="I14" s="11">
        <v>2</v>
      </c>
      <c r="J14" s="49">
        <v>0.55</v>
      </c>
      <c r="K14" s="11">
        <v>5</v>
      </c>
      <c r="L14" s="49">
        <v>4.12</v>
      </c>
      <c r="M14" s="11"/>
      <c r="N14" s="11"/>
      <c r="O14" s="11"/>
      <c r="P14" s="11"/>
      <c r="Q14" s="11"/>
      <c r="R14" s="11"/>
      <c r="S14" s="11"/>
      <c r="T14" s="11"/>
      <c r="U14" s="11">
        <v>7</v>
      </c>
      <c r="V14" s="11">
        <v>0.92</v>
      </c>
      <c r="W14" s="50">
        <f t="shared" si="2"/>
        <v>5.59</v>
      </c>
      <c r="X14" s="11">
        <v>1968500</v>
      </c>
      <c r="Y14" s="11">
        <v>300000</v>
      </c>
      <c r="Z14" s="11">
        <v>300000</v>
      </c>
      <c r="AA14" s="11">
        <v>250000</v>
      </c>
      <c r="AB14" s="11">
        <v>250000</v>
      </c>
      <c r="AC14" s="11">
        <v>300000</v>
      </c>
      <c r="AD14" s="11">
        <v>534000</v>
      </c>
      <c r="AE14" s="11">
        <v>684000</v>
      </c>
      <c r="AF14" s="11">
        <v>680000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432349</v>
      </c>
      <c r="AN14" s="11">
        <v>450000</v>
      </c>
      <c r="AO14" s="11">
        <v>450000</v>
      </c>
      <c r="AP14" s="11"/>
      <c r="AQ14" s="11"/>
      <c r="AR14" s="11"/>
      <c r="AS14" s="11">
        <v>450000</v>
      </c>
      <c r="AT14" s="11">
        <v>290000</v>
      </c>
      <c r="AU14" s="11">
        <v>350000</v>
      </c>
      <c r="AV14" s="11">
        <v>112000</v>
      </c>
      <c r="AW14" s="11">
        <v>300000</v>
      </c>
      <c r="AX14" s="11">
        <v>300000</v>
      </c>
      <c r="AY14" s="51">
        <v>300000</v>
      </c>
      <c r="AZ14" s="11">
        <v>300000</v>
      </c>
      <c r="BA14" s="11">
        <v>250000</v>
      </c>
      <c r="BB14" s="11">
        <v>290000</v>
      </c>
      <c r="BC14" s="34">
        <f t="shared" si="0"/>
        <v>540000</v>
      </c>
      <c r="BD14" s="11">
        <f t="shared" si="1"/>
        <v>650000</v>
      </c>
      <c r="BE14" s="11">
        <f t="shared" si="3"/>
        <v>412000</v>
      </c>
      <c r="BF14" s="11">
        <f t="shared" si="4"/>
        <v>238000</v>
      </c>
      <c r="BG14" s="55" t="s">
        <v>117</v>
      </c>
      <c r="BH14" s="52"/>
      <c r="BI14" s="52">
        <f t="shared" si="6"/>
        <v>782600</v>
      </c>
      <c r="BJ14" s="52"/>
      <c r="BK14" s="52">
        <v>238000</v>
      </c>
      <c r="BL14" s="52"/>
      <c r="BM14" s="56">
        <v>238000</v>
      </c>
      <c r="BN14" s="21">
        <f t="shared" si="5"/>
        <v>73703.04114490161</v>
      </c>
      <c r="BO14" s="20">
        <v>580000</v>
      </c>
      <c r="BP14" s="34"/>
      <c r="BQ14" s="32"/>
      <c r="BR14" s="32"/>
      <c r="BS14" s="58" t="s">
        <v>139</v>
      </c>
      <c r="BT14" s="44" t="s">
        <v>141</v>
      </c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</row>
    <row r="15" spans="1:91" s="22" customFormat="1" ht="25.5">
      <c r="A15" s="44">
        <v>44990260</v>
      </c>
      <c r="B15" s="44" t="s">
        <v>57</v>
      </c>
      <c r="C15" s="44">
        <v>44990260</v>
      </c>
      <c r="D15" s="44">
        <v>3991844</v>
      </c>
      <c r="E15" s="44" t="s">
        <v>53</v>
      </c>
      <c r="F15" s="44" t="s">
        <v>63</v>
      </c>
      <c r="G15" s="11"/>
      <c r="H15" s="11">
        <v>1</v>
      </c>
      <c r="I15" s="11">
        <v>1</v>
      </c>
      <c r="J15" s="49">
        <v>0.05</v>
      </c>
      <c r="K15" s="11">
        <v>4</v>
      </c>
      <c r="L15" s="49">
        <v>2.1</v>
      </c>
      <c r="M15" s="11"/>
      <c r="N15" s="11"/>
      <c r="O15" s="11"/>
      <c r="P15" s="11"/>
      <c r="Q15" s="11"/>
      <c r="R15" s="11"/>
      <c r="S15" s="11"/>
      <c r="T15" s="11"/>
      <c r="U15" s="11">
        <v>7</v>
      </c>
      <c r="V15" s="11">
        <v>0.8</v>
      </c>
      <c r="W15" s="50">
        <f t="shared" si="2"/>
        <v>2.95</v>
      </c>
      <c r="X15" s="11">
        <v>1068600</v>
      </c>
      <c r="Y15" s="11">
        <v>250000</v>
      </c>
      <c r="Z15" s="11">
        <v>250000</v>
      </c>
      <c r="AA15" s="11">
        <v>200000</v>
      </c>
      <c r="AB15" s="11">
        <v>200000</v>
      </c>
      <c r="AC15" s="11">
        <v>250000</v>
      </c>
      <c r="AD15" s="11">
        <v>336900</v>
      </c>
      <c r="AE15" s="11">
        <v>325000</v>
      </c>
      <c r="AF15" s="11">
        <v>325000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194000</v>
      </c>
      <c r="AN15" s="11">
        <v>224000</v>
      </c>
      <c r="AO15" s="11">
        <v>225000</v>
      </c>
      <c r="AP15" s="11"/>
      <c r="AQ15" s="11"/>
      <c r="AR15" s="11"/>
      <c r="AS15" s="11">
        <v>234000</v>
      </c>
      <c r="AT15" s="11">
        <v>130000</v>
      </c>
      <c r="AU15" s="11">
        <v>230000</v>
      </c>
      <c r="AV15" s="11">
        <v>59000</v>
      </c>
      <c r="AW15" s="11">
        <v>250000</v>
      </c>
      <c r="AX15" s="11">
        <v>250000</v>
      </c>
      <c r="AY15" s="51">
        <v>250000</v>
      </c>
      <c r="AZ15" s="11">
        <v>250000</v>
      </c>
      <c r="BA15" s="11">
        <v>200000</v>
      </c>
      <c r="BB15" s="11">
        <v>130000</v>
      </c>
      <c r="BC15" s="34">
        <f t="shared" si="0"/>
        <v>330000</v>
      </c>
      <c r="BD15" s="11">
        <f t="shared" si="1"/>
        <v>480000</v>
      </c>
      <c r="BE15" s="11">
        <f t="shared" si="3"/>
        <v>309000</v>
      </c>
      <c r="BF15" s="11">
        <f t="shared" si="4"/>
        <v>171000</v>
      </c>
      <c r="BG15" s="55" t="s">
        <v>117</v>
      </c>
      <c r="BH15" s="52"/>
      <c r="BI15" s="52">
        <f t="shared" si="6"/>
        <v>413000</v>
      </c>
      <c r="BJ15" s="52"/>
      <c r="BK15" s="52">
        <v>104000</v>
      </c>
      <c r="BL15" s="52"/>
      <c r="BM15" s="56">
        <v>104000</v>
      </c>
      <c r="BN15" s="21">
        <f t="shared" si="5"/>
        <v>104745.7627118644</v>
      </c>
      <c r="BO15" s="20">
        <v>250000</v>
      </c>
      <c r="BP15" s="34"/>
      <c r="BQ15" s="32"/>
      <c r="BR15" s="32"/>
      <c r="BS15" s="58" t="s">
        <v>139</v>
      </c>
      <c r="BT15" s="44" t="s">
        <v>141</v>
      </c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</row>
    <row r="16" spans="1:91" s="22" customFormat="1" ht="25.5">
      <c r="A16" s="44">
        <v>44990260</v>
      </c>
      <c r="B16" s="44" t="s">
        <v>57</v>
      </c>
      <c r="C16" s="44">
        <v>44990260</v>
      </c>
      <c r="D16" s="44">
        <v>4825511</v>
      </c>
      <c r="E16" s="44" t="s">
        <v>53</v>
      </c>
      <c r="F16" s="44" t="s">
        <v>0</v>
      </c>
      <c r="G16" s="11"/>
      <c r="H16" s="11">
        <v>1</v>
      </c>
      <c r="I16" s="11">
        <v>1</v>
      </c>
      <c r="J16" s="49">
        <v>0.05</v>
      </c>
      <c r="K16" s="11">
        <v>7</v>
      </c>
      <c r="L16" s="49">
        <v>6.25</v>
      </c>
      <c r="M16" s="11"/>
      <c r="N16" s="11"/>
      <c r="O16" s="11"/>
      <c r="P16" s="11"/>
      <c r="Q16" s="11"/>
      <c r="R16" s="11"/>
      <c r="S16" s="11"/>
      <c r="T16" s="11"/>
      <c r="U16" s="11">
        <v>7</v>
      </c>
      <c r="V16" s="11">
        <v>1.06</v>
      </c>
      <c r="W16" s="50">
        <f t="shared" si="2"/>
        <v>7.359999999999999</v>
      </c>
      <c r="X16" s="11">
        <v>2600000</v>
      </c>
      <c r="Y16" s="11">
        <v>350000</v>
      </c>
      <c r="Z16" s="11">
        <v>350000</v>
      </c>
      <c r="AA16" s="11">
        <v>250000</v>
      </c>
      <c r="AB16" s="11">
        <v>295800</v>
      </c>
      <c r="AC16" s="11">
        <v>350000</v>
      </c>
      <c r="AD16" s="11">
        <v>900000</v>
      </c>
      <c r="AE16" s="11">
        <v>1050000</v>
      </c>
      <c r="AF16" s="11">
        <v>1050000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458300</v>
      </c>
      <c r="AN16" s="11">
        <v>517000</v>
      </c>
      <c r="AO16" s="11">
        <v>520000</v>
      </c>
      <c r="AP16" s="11"/>
      <c r="AQ16" s="11"/>
      <c r="AR16" s="11"/>
      <c r="AS16" s="11">
        <v>758000</v>
      </c>
      <c r="AT16" s="11">
        <v>495000</v>
      </c>
      <c r="AU16" s="11">
        <v>650000</v>
      </c>
      <c r="AV16" s="11">
        <v>148000</v>
      </c>
      <c r="AW16" s="11">
        <v>350000</v>
      </c>
      <c r="AX16" s="11">
        <v>350000</v>
      </c>
      <c r="AY16" s="51">
        <v>350000</v>
      </c>
      <c r="AZ16" s="11">
        <v>350000</v>
      </c>
      <c r="BA16" s="11">
        <v>295800</v>
      </c>
      <c r="BB16" s="11">
        <v>495000</v>
      </c>
      <c r="BC16" s="34">
        <f t="shared" si="0"/>
        <v>790800</v>
      </c>
      <c r="BD16" s="11">
        <f t="shared" si="1"/>
        <v>1000000</v>
      </c>
      <c r="BE16" s="11">
        <f t="shared" si="3"/>
        <v>498000</v>
      </c>
      <c r="BF16" s="11">
        <f t="shared" si="4"/>
        <v>502000</v>
      </c>
      <c r="BG16" s="55" t="s">
        <v>117</v>
      </c>
      <c r="BH16" s="52"/>
      <c r="BI16" s="52">
        <f t="shared" si="6"/>
        <v>1030399.9999999999</v>
      </c>
      <c r="BJ16" s="52"/>
      <c r="BK16" s="52">
        <v>502000</v>
      </c>
      <c r="BL16" s="52"/>
      <c r="BM16" s="56">
        <v>502000</v>
      </c>
      <c r="BN16" s="21">
        <f t="shared" si="5"/>
        <v>67663.04347826088</v>
      </c>
      <c r="BO16" s="20">
        <v>836000</v>
      </c>
      <c r="BP16" s="34"/>
      <c r="BQ16" s="32"/>
      <c r="BR16" s="32"/>
      <c r="BS16" s="58" t="s">
        <v>139</v>
      </c>
      <c r="BT16" s="44" t="s">
        <v>141</v>
      </c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</row>
    <row r="17" spans="1:91" s="22" customFormat="1" ht="25.5" hidden="1">
      <c r="A17" s="44">
        <v>44990260</v>
      </c>
      <c r="B17" s="44" t="s">
        <v>57</v>
      </c>
      <c r="C17" s="44">
        <v>44990260</v>
      </c>
      <c r="D17" s="44">
        <v>5147407</v>
      </c>
      <c r="E17" s="44" t="s">
        <v>53</v>
      </c>
      <c r="F17" s="44" t="s">
        <v>1</v>
      </c>
      <c r="G17" s="11"/>
      <c r="H17" s="11">
        <v>1</v>
      </c>
      <c r="I17" s="11"/>
      <c r="J17" s="49"/>
      <c r="K17" s="11">
        <v>1</v>
      </c>
      <c r="L17" s="49">
        <v>0.75</v>
      </c>
      <c r="M17" s="11"/>
      <c r="N17" s="11"/>
      <c r="O17" s="11"/>
      <c r="P17" s="11"/>
      <c r="Q17" s="11"/>
      <c r="R17" s="11"/>
      <c r="S17" s="11"/>
      <c r="T17" s="11"/>
      <c r="U17" s="11">
        <v>10</v>
      </c>
      <c r="V17" s="11">
        <v>0.205</v>
      </c>
      <c r="W17" s="50">
        <f t="shared" si="2"/>
        <v>0.955</v>
      </c>
      <c r="X17" s="11">
        <v>344000</v>
      </c>
      <c r="Y17" s="11">
        <v>165000</v>
      </c>
      <c r="Z17" s="11">
        <v>165000</v>
      </c>
      <c r="AA17" s="11">
        <v>0</v>
      </c>
      <c r="AB17" s="11">
        <v>46000</v>
      </c>
      <c r="AC17" s="11">
        <v>165000</v>
      </c>
      <c r="AD17" s="11">
        <v>32000</v>
      </c>
      <c r="AE17" s="11">
        <v>32000</v>
      </c>
      <c r="AF17" s="11">
        <v>32000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15775</v>
      </c>
      <c r="AN17" s="11">
        <v>57400</v>
      </c>
      <c r="AO17" s="11">
        <v>60000</v>
      </c>
      <c r="AP17" s="11"/>
      <c r="AQ17" s="11"/>
      <c r="AR17" s="11"/>
      <c r="AS17" s="11">
        <v>0</v>
      </c>
      <c r="AT17" s="11">
        <v>74000</v>
      </c>
      <c r="AU17" s="11">
        <v>80000</v>
      </c>
      <c r="AV17" s="11">
        <v>20000</v>
      </c>
      <c r="AW17" s="11">
        <v>159420</v>
      </c>
      <c r="AX17" s="11">
        <v>140000</v>
      </c>
      <c r="AY17" s="51">
        <v>135000</v>
      </c>
      <c r="AZ17" s="11">
        <v>135000</v>
      </c>
      <c r="BA17" s="11">
        <v>46000</v>
      </c>
      <c r="BB17" s="11">
        <v>74000</v>
      </c>
      <c r="BC17" s="34">
        <f t="shared" si="0"/>
        <v>120000</v>
      </c>
      <c r="BD17" s="11">
        <f t="shared" si="1"/>
        <v>245000</v>
      </c>
      <c r="BE17" s="11">
        <f t="shared" si="3"/>
        <v>155000</v>
      </c>
      <c r="BF17" s="11">
        <f t="shared" si="4"/>
        <v>90000</v>
      </c>
      <c r="BG17" s="55" t="s">
        <v>117</v>
      </c>
      <c r="BH17" s="52"/>
      <c r="BI17" s="52">
        <f t="shared" si="6"/>
        <v>133700</v>
      </c>
      <c r="BJ17" s="52"/>
      <c r="BK17" s="52">
        <v>0</v>
      </c>
      <c r="BL17" s="52"/>
      <c r="BM17" s="56">
        <v>0</v>
      </c>
      <c r="BN17" s="21">
        <f t="shared" si="5"/>
        <v>162303.66492146597</v>
      </c>
      <c r="BO17" s="20">
        <v>97000</v>
      </c>
      <c r="BP17" s="34"/>
      <c r="BQ17" s="32"/>
      <c r="BR17" s="32"/>
      <c r="BS17" s="58" t="s">
        <v>139</v>
      </c>
      <c r="BT17" s="44" t="s">
        <v>141</v>
      </c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</row>
    <row r="18" spans="1:91" s="22" customFormat="1" ht="25.5" hidden="1">
      <c r="A18" s="44">
        <v>44990260</v>
      </c>
      <c r="B18" s="44" t="s">
        <v>57</v>
      </c>
      <c r="C18" s="44">
        <v>44990260</v>
      </c>
      <c r="D18" s="44">
        <v>6479187</v>
      </c>
      <c r="E18" s="44" t="s">
        <v>53</v>
      </c>
      <c r="F18" s="44" t="s">
        <v>2</v>
      </c>
      <c r="G18" s="11"/>
      <c r="H18" s="11">
        <v>1</v>
      </c>
      <c r="I18" s="11"/>
      <c r="J18" s="49"/>
      <c r="K18" s="11">
        <v>3</v>
      </c>
      <c r="L18" s="49">
        <v>2.2</v>
      </c>
      <c r="M18" s="11"/>
      <c r="N18" s="11"/>
      <c r="O18" s="11"/>
      <c r="P18" s="11"/>
      <c r="Q18" s="11"/>
      <c r="R18" s="11"/>
      <c r="S18" s="11"/>
      <c r="T18" s="11"/>
      <c r="U18" s="11">
        <v>9</v>
      </c>
      <c r="V18" s="11">
        <v>0.174</v>
      </c>
      <c r="W18" s="50">
        <f t="shared" si="2"/>
        <v>2.374</v>
      </c>
      <c r="X18" s="11">
        <v>794100</v>
      </c>
      <c r="Y18" s="11">
        <v>247000</v>
      </c>
      <c r="Z18" s="11">
        <v>247000</v>
      </c>
      <c r="AA18" s="11">
        <v>130700</v>
      </c>
      <c r="AB18" s="11">
        <v>178800</v>
      </c>
      <c r="AC18" s="11">
        <v>247000</v>
      </c>
      <c r="AD18" s="11">
        <v>179600</v>
      </c>
      <c r="AE18" s="11">
        <v>335000</v>
      </c>
      <c r="AF18" s="11">
        <v>295400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121495</v>
      </c>
      <c r="AN18" s="11">
        <v>146600</v>
      </c>
      <c r="AO18" s="11">
        <v>160000</v>
      </c>
      <c r="AP18" s="11"/>
      <c r="AQ18" s="11"/>
      <c r="AR18" s="11"/>
      <c r="AS18" s="11">
        <v>233300</v>
      </c>
      <c r="AT18" s="11">
        <v>24200</v>
      </c>
      <c r="AU18" s="11">
        <v>90000</v>
      </c>
      <c r="AV18" s="11">
        <v>48000</v>
      </c>
      <c r="AW18" s="11">
        <v>247000</v>
      </c>
      <c r="AX18" s="11">
        <v>247000</v>
      </c>
      <c r="AY18" s="51">
        <v>165000</v>
      </c>
      <c r="AZ18" s="11">
        <v>165000</v>
      </c>
      <c r="BA18" s="11">
        <v>178800</v>
      </c>
      <c r="BB18" s="11">
        <v>24200</v>
      </c>
      <c r="BC18" s="34">
        <f t="shared" si="0"/>
        <v>203000</v>
      </c>
      <c r="BD18" s="11">
        <f t="shared" si="1"/>
        <v>337000</v>
      </c>
      <c r="BE18" s="11">
        <f t="shared" si="3"/>
        <v>213000</v>
      </c>
      <c r="BF18" s="11">
        <f t="shared" si="4"/>
        <v>124000</v>
      </c>
      <c r="BG18" s="55" t="s">
        <v>128</v>
      </c>
      <c r="BH18" s="52">
        <f>W18*75000</f>
        <v>178050</v>
      </c>
      <c r="BI18" s="52"/>
      <c r="BJ18" s="52"/>
      <c r="BK18" s="52"/>
      <c r="BL18" s="52">
        <v>0</v>
      </c>
      <c r="BM18" s="56">
        <v>0</v>
      </c>
      <c r="BN18" s="21">
        <f t="shared" si="5"/>
        <v>89721.98820556024</v>
      </c>
      <c r="BO18" s="20">
        <v>124000</v>
      </c>
      <c r="BP18" s="34"/>
      <c r="BQ18" s="32"/>
      <c r="BR18" s="32"/>
      <c r="BS18" s="58" t="s">
        <v>139</v>
      </c>
      <c r="BT18" s="44" t="s">
        <v>141</v>
      </c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</row>
    <row r="19" spans="1:91" s="22" customFormat="1" ht="25.5">
      <c r="A19" s="44">
        <v>44990260</v>
      </c>
      <c r="B19" s="44" t="s">
        <v>57</v>
      </c>
      <c r="C19" s="44">
        <v>44990260</v>
      </c>
      <c r="D19" s="44">
        <v>6622088</v>
      </c>
      <c r="E19" s="44" t="s">
        <v>53</v>
      </c>
      <c r="F19" s="44" t="s">
        <v>3</v>
      </c>
      <c r="G19" s="11"/>
      <c r="H19" s="11">
        <v>1</v>
      </c>
      <c r="I19" s="11">
        <v>1</v>
      </c>
      <c r="J19" s="49">
        <v>0.05</v>
      </c>
      <c r="K19" s="11">
        <v>3</v>
      </c>
      <c r="L19" s="49">
        <v>2.04</v>
      </c>
      <c r="M19" s="11"/>
      <c r="N19" s="11"/>
      <c r="O19" s="11"/>
      <c r="P19" s="11"/>
      <c r="Q19" s="11"/>
      <c r="R19" s="11"/>
      <c r="S19" s="11"/>
      <c r="T19" s="11"/>
      <c r="U19" s="11">
        <v>7</v>
      </c>
      <c r="V19" s="11">
        <v>0.74</v>
      </c>
      <c r="W19" s="50">
        <f t="shared" si="2"/>
        <v>2.83</v>
      </c>
      <c r="X19" s="11">
        <v>1326000</v>
      </c>
      <c r="Y19" s="11">
        <v>200000</v>
      </c>
      <c r="Z19" s="11">
        <v>200000</v>
      </c>
      <c r="AA19" s="11">
        <v>148000</v>
      </c>
      <c r="AB19" s="11">
        <v>148000</v>
      </c>
      <c r="AC19" s="11">
        <v>200000</v>
      </c>
      <c r="AD19" s="11">
        <v>400000</v>
      </c>
      <c r="AE19" s="11">
        <v>500000</v>
      </c>
      <c r="AF19" s="11">
        <v>500000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303000</v>
      </c>
      <c r="AN19" s="11">
        <v>318000</v>
      </c>
      <c r="AO19" s="11">
        <v>320000</v>
      </c>
      <c r="AP19" s="11"/>
      <c r="AQ19" s="11"/>
      <c r="AR19" s="11"/>
      <c r="AS19" s="11">
        <v>384000</v>
      </c>
      <c r="AT19" s="11">
        <v>172000</v>
      </c>
      <c r="AU19" s="11">
        <v>236000</v>
      </c>
      <c r="AV19" s="11">
        <v>57000</v>
      </c>
      <c r="AW19" s="11">
        <v>200000</v>
      </c>
      <c r="AX19" s="11">
        <v>200000</v>
      </c>
      <c r="AY19" s="51">
        <v>200000</v>
      </c>
      <c r="AZ19" s="11">
        <v>200000</v>
      </c>
      <c r="BA19" s="11">
        <v>148000</v>
      </c>
      <c r="BB19" s="11">
        <v>172000</v>
      </c>
      <c r="BC19" s="34">
        <f t="shared" si="0"/>
        <v>320000</v>
      </c>
      <c r="BD19" s="11">
        <f t="shared" si="1"/>
        <v>436000</v>
      </c>
      <c r="BE19" s="11">
        <f t="shared" si="3"/>
        <v>257000</v>
      </c>
      <c r="BF19" s="11">
        <f t="shared" si="4"/>
        <v>179000</v>
      </c>
      <c r="BG19" s="55" t="s">
        <v>117</v>
      </c>
      <c r="BH19" s="52"/>
      <c r="BI19" s="52">
        <f>W19*140000</f>
        <v>396200</v>
      </c>
      <c r="BJ19" s="52"/>
      <c r="BK19" s="52">
        <v>139000</v>
      </c>
      <c r="BL19" s="52"/>
      <c r="BM19" s="56">
        <v>139000</v>
      </c>
      <c r="BN19" s="21">
        <f t="shared" si="5"/>
        <v>90812.72084805653</v>
      </c>
      <c r="BO19" s="20">
        <v>265000</v>
      </c>
      <c r="BP19" s="34"/>
      <c r="BQ19" s="32"/>
      <c r="BR19" s="32"/>
      <c r="BS19" s="58" t="s">
        <v>139</v>
      </c>
      <c r="BT19" s="44" t="s">
        <v>141</v>
      </c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</row>
    <row r="20" spans="1:91" s="22" customFormat="1" ht="25.5" hidden="1">
      <c r="A20" s="44">
        <v>44990260</v>
      </c>
      <c r="B20" s="44" t="s">
        <v>57</v>
      </c>
      <c r="C20" s="44">
        <v>44990260</v>
      </c>
      <c r="D20" s="44">
        <v>8368119</v>
      </c>
      <c r="E20" s="44" t="s">
        <v>53</v>
      </c>
      <c r="F20" s="44" t="s">
        <v>65</v>
      </c>
      <c r="G20" s="11"/>
      <c r="H20" s="11">
        <v>1</v>
      </c>
      <c r="I20" s="11"/>
      <c r="J20" s="49"/>
      <c r="K20" s="11">
        <v>2</v>
      </c>
      <c r="L20" s="49">
        <v>1.7</v>
      </c>
      <c r="M20" s="11"/>
      <c r="N20" s="11"/>
      <c r="O20" s="11"/>
      <c r="P20" s="11"/>
      <c r="Q20" s="11"/>
      <c r="R20" s="11"/>
      <c r="S20" s="11"/>
      <c r="T20" s="11"/>
      <c r="U20" s="11">
        <v>10</v>
      </c>
      <c r="V20" s="11">
        <v>0.475</v>
      </c>
      <c r="W20" s="50">
        <f t="shared" si="2"/>
        <v>2.175</v>
      </c>
      <c r="X20" s="11">
        <v>775600</v>
      </c>
      <c r="Y20" s="11">
        <v>290000</v>
      </c>
      <c r="Z20" s="11">
        <v>290000</v>
      </c>
      <c r="AA20" s="11">
        <v>204000</v>
      </c>
      <c r="AB20" s="11">
        <v>204000</v>
      </c>
      <c r="AC20" s="11">
        <v>290000</v>
      </c>
      <c r="AD20" s="11">
        <v>170000</v>
      </c>
      <c r="AE20" s="11">
        <v>200000</v>
      </c>
      <c r="AF20" s="11">
        <v>220000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103679</v>
      </c>
      <c r="AN20" s="11">
        <v>113550</v>
      </c>
      <c r="AO20" s="11">
        <v>149000</v>
      </c>
      <c r="AP20" s="11"/>
      <c r="AQ20" s="11"/>
      <c r="AR20" s="11"/>
      <c r="AS20" s="11">
        <v>109000</v>
      </c>
      <c r="AT20" s="11">
        <v>24200</v>
      </c>
      <c r="AU20" s="11">
        <v>80000</v>
      </c>
      <c r="AV20" s="11">
        <v>44000</v>
      </c>
      <c r="AW20" s="11">
        <v>290000</v>
      </c>
      <c r="AX20" s="11">
        <v>290000</v>
      </c>
      <c r="AY20" s="51">
        <v>150000</v>
      </c>
      <c r="AZ20" s="11">
        <v>150000</v>
      </c>
      <c r="BA20" s="11">
        <v>204000</v>
      </c>
      <c r="BB20" s="11">
        <v>24200</v>
      </c>
      <c r="BC20" s="34">
        <f t="shared" si="0"/>
        <v>228200</v>
      </c>
      <c r="BD20" s="11">
        <f t="shared" si="1"/>
        <v>370000</v>
      </c>
      <c r="BE20" s="11">
        <f t="shared" si="3"/>
        <v>194000</v>
      </c>
      <c r="BF20" s="11">
        <f t="shared" si="4"/>
        <v>176000</v>
      </c>
      <c r="BG20" s="55" t="s">
        <v>128</v>
      </c>
      <c r="BH20" s="52">
        <f>W20*75000</f>
        <v>163125</v>
      </c>
      <c r="BI20" s="52"/>
      <c r="BJ20" s="52"/>
      <c r="BK20" s="52"/>
      <c r="BL20" s="52">
        <v>0</v>
      </c>
      <c r="BM20" s="56">
        <v>0</v>
      </c>
      <c r="BN20" s="21">
        <f t="shared" si="5"/>
        <v>89195.40229885057</v>
      </c>
      <c r="BO20" s="20">
        <v>176000</v>
      </c>
      <c r="BP20" s="34"/>
      <c r="BQ20" s="32"/>
      <c r="BR20" s="32"/>
      <c r="BS20" s="58" t="s">
        <v>139</v>
      </c>
      <c r="BT20" s="44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</row>
    <row r="21" spans="1:91" s="22" customFormat="1" ht="25.5" hidden="1">
      <c r="A21" s="44">
        <v>44990260</v>
      </c>
      <c r="B21" s="44" t="s">
        <v>57</v>
      </c>
      <c r="C21" s="44">
        <v>44990260</v>
      </c>
      <c r="D21" s="44">
        <v>8643377</v>
      </c>
      <c r="E21" s="44" t="s">
        <v>53</v>
      </c>
      <c r="F21" s="44" t="s">
        <v>66</v>
      </c>
      <c r="G21" s="11"/>
      <c r="H21" s="11">
        <v>1</v>
      </c>
      <c r="I21" s="11"/>
      <c r="J21" s="49"/>
      <c r="K21" s="11">
        <v>1</v>
      </c>
      <c r="L21" s="49">
        <v>0.8</v>
      </c>
      <c r="M21" s="11"/>
      <c r="N21" s="11"/>
      <c r="O21" s="11"/>
      <c r="P21" s="11"/>
      <c r="Q21" s="11"/>
      <c r="R21" s="11"/>
      <c r="S21" s="11"/>
      <c r="T21" s="11"/>
      <c r="U21" s="11">
        <v>10</v>
      </c>
      <c r="V21" s="11">
        <v>0.302</v>
      </c>
      <c r="W21" s="50">
        <f t="shared" si="2"/>
        <v>1.102</v>
      </c>
      <c r="X21" s="11">
        <v>451000</v>
      </c>
      <c r="Y21" s="11">
        <v>159000</v>
      </c>
      <c r="Z21" s="11">
        <v>159000</v>
      </c>
      <c r="AA21" s="11">
        <v>100000</v>
      </c>
      <c r="AB21" s="11">
        <v>100000</v>
      </c>
      <c r="AC21" s="11">
        <v>159000</v>
      </c>
      <c r="AD21" s="11">
        <v>151000</v>
      </c>
      <c r="AE21" s="11">
        <v>151000</v>
      </c>
      <c r="AF21" s="11">
        <v>160000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51390</v>
      </c>
      <c r="AN21" s="11">
        <v>61000</v>
      </c>
      <c r="AO21" s="11">
        <v>90000</v>
      </c>
      <c r="AP21" s="11"/>
      <c r="AQ21" s="11"/>
      <c r="AR21" s="11"/>
      <c r="AS21" s="11">
        <v>54000</v>
      </c>
      <c r="AT21" s="11">
        <v>12100</v>
      </c>
      <c r="AU21" s="11">
        <v>32000</v>
      </c>
      <c r="AV21" s="11">
        <v>23000</v>
      </c>
      <c r="AW21" s="11">
        <v>159000</v>
      </c>
      <c r="AX21" s="11">
        <v>159000</v>
      </c>
      <c r="AY21" s="51">
        <v>154000</v>
      </c>
      <c r="AZ21" s="11">
        <v>154000</v>
      </c>
      <c r="BA21" s="11">
        <v>100000</v>
      </c>
      <c r="BB21" s="11">
        <v>12100</v>
      </c>
      <c r="BC21" s="34">
        <f t="shared" si="0"/>
        <v>112100</v>
      </c>
      <c r="BD21" s="11">
        <f t="shared" si="1"/>
        <v>191000</v>
      </c>
      <c r="BE21" s="11">
        <f t="shared" si="3"/>
        <v>177000</v>
      </c>
      <c r="BF21" s="11">
        <f t="shared" si="4"/>
        <v>14000</v>
      </c>
      <c r="BG21" s="55" t="s">
        <v>117</v>
      </c>
      <c r="BH21" s="52"/>
      <c r="BI21" s="52">
        <f>W21*140000</f>
        <v>154280</v>
      </c>
      <c r="BJ21" s="52"/>
      <c r="BK21" s="52">
        <v>0</v>
      </c>
      <c r="BL21" s="52"/>
      <c r="BM21" s="56">
        <v>0</v>
      </c>
      <c r="BN21" s="21">
        <f t="shared" si="5"/>
        <v>160617.05989110706</v>
      </c>
      <c r="BO21" s="20">
        <v>14000</v>
      </c>
      <c r="BP21" s="34"/>
      <c r="BQ21" s="32"/>
      <c r="BR21" s="32"/>
      <c r="BS21" s="58" t="s">
        <v>139</v>
      </c>
      <c r="BT21" s="44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</row>
    <row r="22" spans="1:72" s="32" customFormat="1" ht="25.5">
      <c r="A22" s="44">
        <v>75136295</v>
      </c>
      <c r="B22" s="44" t="s">
        <v>67</v>
      </c>
      <c r="C22" s="44">
        <v>75136295</v>
      </c>
      <c r="D22" s="44">
        <v>1736199</v>
      </c>
      <c r="E22" s="44" t="s">
        <v>53</v>
      </c>
      <c r="F22" s="44" t="s">
        <v>68</v>
      </c>
      <c r="G22" s="11"/>
      <c r="H22" s="11">
        <v>1</v>
      </c>
      <c r="I22" s="11">
        <v>1</v>
      </c>
      <c r="J22" s="49">
        <v>0.5</v>
      </c>
      <c r="K22" s="11">
        <v>7</v>
      </c>
      <c r="L22" s="49">
        <v>7</v>
      </c>
      <c r="M22" s="11"/>
      <c r="N22" s="11"/>
      <c r="O22" s="11"/>
      <c r="P22" s="11"/>
      <c r="Q22" s="11"/>
      <c r="R22" s="11"/>
      <c r="S22" s="11"/>
      <c r="T22" s="11"/>
      <c r="U22" s="11">
        <v>2</v>
      </c>
      <c r="V22" s="11">
        <v>1.75</v>
      </c>
      <c r="W22" s="50">
        <f t="shared" si="2"/>
        <v>9.25</v>
      </c>
      <c r="X22" s="11">
        <v>3868747</v>
      </c>
      <c r="Y22" s="11">
        <v>703000</v>
      </c>
      <c r="Z22" s="11">
        <v>703000</v>
      </c>
      <c r="AA22" s="11"/>
      <c r="AB22" s="11">
        <v>359000</v>
      </c>
      <c r="AC22" s="11">
        <v>703000</v>
      </c>
      <c r="AD22" s="11"/>
      <c r="AE22" s="11">
        <v>0</v>
      </c>
      <c r="AF22" s="11">
        <v>0</v>
      </c>
      <c r="AG22" s="11"/>
      <c r="AH22" s="11">
        <v>0</v>
      </c>
      <c r="AI22" s="11">
        <v>2328247</v>
      </c>
      <c r="AJ22" s="11"/>
      <c r="AK22" s="11">
        <v>0</v>
      </c>
      <c r="AL22" s="11">
        <v>0</v>
      </c>
      <c r="AM22" s="11"/>
      <c r="AN22" s="11">
        <v>848000</v>
      </c>
      <c r="AO22" s="11">
        <v>679000</v>
      </c>
      <c r="AP22" s="11"/>
      <c r="AQ22" s="11"/>
      <c r="AR22" s="11"/>
      <c r="AS22" s="11"/>
      <c r="AT22" s="11">
        <v>292000</v>
      </c>
      <c r="AU22" s="11">
        <v>158500</v>
      </c>
      <c r="AV22" s="11">
        <v>0</v>
      </c>
      <c r="AW22" s="11">
        <v>703000</v>
      </c>
      <c r="AX22" s="11">
        <v>650000</v>
      </c>
      <c r="AY22" s="51">
        <v>650000</v>
      </c>
      <c r="AZ22" s="11">
        <v>650000</v>
      </c>
      <c r="BA22" s="11">
        <v>359000</v>
      </c>
      <c r="BB22" s="11">
        <v>292000</v>
      </c>
      <c r="BC22" s="34">
        <f t="shared" si="0"/>
        <v>651000</v>
      </c>
      <c r="BD22" s="11">
        <f t="shared" si="1"/>
        <v>861500</v>
      </c>
      <c r="BE22" s="11">
        <f t="shared" si="3"/>
        <v>650000</v>
      </c>
      <c r="BF22" s="11">
        <f t="shared" si="4"/>
        <v>211500</v>
      </c>
      <c r="BG22" s="55" t="s">
        <v>128</v>
      </c>
      <c r="BH22" s="52">
        <f>W22*75000</f>
        <v>693750</v>
      </c>
      <c r="BI22" s="52"/>
      <c r="BJ22" s="52"/>
      <c r="BK22" s="52"/>
      <c r="BL22" s="52">
        <v>43000</v>
      </c>
      <c r="BM22" s="56">
        <v>43000</v>
      </c>
      <c r="BN22" s="36">
        <f t="shared" si="5"/>
        <v>70270.27027027027</v>
      </c>
      <c r="BO22" s="35"/>
      <c r="BP22" s="34"/>
      <c r="BS22" s="58" t="s">
        <v>139</v>
      </c>
      <c r="BT22" s="44" t="s">
        <v>142</v>
      </c>
    </row>
    <row r="23" spans="1:72" s="32" customFormat="1" ht="25.5">
      <c r="A23" s="44">
        <v>63893703</v>
      </c>
      <c r="B23" s="44" t="s">
        <v>69</v>
      </c>
      <c r="C23" s="44">
        <v>63893703</v>
      </c>
      <c r="D23" s="44">
        <v>6397698</v>
      </c>
      <c r="E23" s="44" t="s">
        <v>53</v>
      </c>
      <c r="F23" s="44" t="s">
        <v>70</v>
      </c>
      <c r="G23" s="11"/>
      <c r="H23" s="11">
        <v>1</v>
      </c>
      <c r="I23" s="11">
        <v>2</v>
      </c>
      <c r="J23" s="49">
        <v>0.3</v>
      </c>
      <c r="K23" s="11">
        <v>2</v>
      </c>
      <c r="L23" s="49">
        <v>1.6</v>
      </c>
      <c r="M23" s="11"/>
      <c r="N23" s="11"/>
      <c r="O23" s="11"/>
      <c r="P23" s="11"/>
      <c r="Q23" s="11"/>
      <c r="R23" s="11"/>
      <c r="S23" s="11"/>
      <c r="T23" s="11"/>
      <c r="U23" s="11">
        <v>1</v>
      </c>
      <c r="V23" s="11">
        <v>0.1</v>
      </c>
      <c r="W23" s="50">
        <f t="shared" si="2"/>
        <v>2</v>
      </c>
      <c r="X23" s="11">
        <v>733000</v>
      </c>
      <c r="Y23" s="11">
        <v>269000</v>
      </c>
      <c r="Z23" s="11">
        <v>269000</v>
      </c>
      <c r="AA23" s="11">
        <v>100000</v>
      </c>
      <c r="AB23" s="11">
        <v>100000</v>
      </c>
      <c r="AC23" s="11">
        <v>269000</v>
      </c>
      <c r="AD23" s="11">
        <v>0</v>
      </c>
      <c r="AE23" s="11">
        <v>0</v>
      </c>
      <c r="AF23" s="11">
        <v>0</v>
      </c>
      <c r="AG23" s="11">
        <v>116000</v>
      </c>
      <c r="AH23" s="11">
        <v>123000</v>
      </c>
      <c r="AI23" s="11">
        <v>0</v>
      </c>
      <c r="AJ23" s="11">
        <v>0</v>
      </c>
      <c r="AK23" s="11">
        <v>0</v>
      </c>
      <c r="AL23" s="11">
        <v>0</v>
      </c>
      <c r="AM23" s="11">
        <v>470859</v>
      </c>
      <c r="AN23" s="11">
        <v>419000</v>
      </c>
      <c r="AO23" s="11">
        <v>430000</v>
      </c>
      <c r="AP23" s="11"/>
      <c r="AQ23" s="11"/>
      <c r="AR23" s="11"/>
      <c r="AS23" s="11">
        <v>34000</v>
      </c>
      <c r="AT23" s="11">
        <v>80000</v>
      </c>
      <c r="AU23" s="11">
        <v>34000</v>
      </c>
      <c r="AV23" s="11">
        <v>0</v>
      </c>
      <c r="AW23" s="11">
        <v>269000</v>
      </c>
      <c r="AX23" s="11">
        <v>269000</v>
      </c>
      <c r="AY23" s="51">
        <v>140000</v>
      </c>
      <c r="AZ23" s="11">
        <v>140000</v>
      </c>
      <c r="BA23" s="11">
        <v>100000</v>
      </c>
      <c r="BB23" s="11">
        <v>80000</v>
      </c>
      <c r="BC23" s="34">
        <f t="shared" si="0"/>
        <v>180000</v>
      </c>
      <c r="BD23" s="11">
        <f t="shared" si="1"/>
        <v>303000</v>
      </c>
      <c r="BE23" s="11">
        <f t="shared" si="3"/>
        <v>140000</v>
      </c>
      <c r="BF23" s="11">
        <f t="shared" si="4"/>
        <v>163000</v>
      </c>
      <c r="BG23" s="55" t="s">
        <v>128</v>
      </c>
      <c r="BH23" s="52">
        <f>W23*75000</f>
        <v>150000</v>
      </c>
      <c r="BI23" s="52"/>
      <c r="BJ23" s="52"/>
      <c r="BK23" s="52"/>
      <c r="BL23" s="52">
        <f>BH23-BE23</f>
        <v>10000</v>
      </c>
      <c r="BM23" s="56">
        <v>10000</v>
      </c>
      <c r="BN23" s="36">
        <f t="shared" si="5"/>
        <v>70000</v>
      </c>
      <c r="BO23" s="35"/>
      <c r="BP23" s="34"/>
      <c r="BS23" s="58" t="s">
        <v>139</v>
      </c>
      <c r="BT23" s="44" t="s">
        <v>142</v>
      </c>
    </row>
    <row r="24" spans="1:72" s="32" customFormat="1" ht="25.5">
      <c r="A24" s="44">
        <v>49026852</v>
      </c>
      <c r="B24" s="44" t="s">
        <v>71</v>
      </c>
      <c r="C24" s="44">
        <v>49026852</v>
      </c>
      <c r="D24" s="44">
        <v>5419838</v>
      </c>
      <c r="E24" s="44" t="s">
        <v>53</v>
      </c>
      <c r="F24" s="44" t="s">
        <v>72</v>
      </c>
      <c r="G24" s="11"/>
      <c r="H24" s="11">
        <v>1</v>
      </c>
      <c r="I24" s="11">
        <v>1</v>
      </c>
      <c r="J24" s="49">
        <v>0.5</v>
      </c>
      <c r="K24" s="11">
        <v>5</v>
      </c>
      <c r="L24" s="49">
        <v>4.5</v>
      </c>
      <c r="M24" s="11"/>
      <c r="N24" s="11"/>
      <c r="O24" s="11"/>
      <c r="P24" s="11"/>
      <c r="Q24" s="11"/>
      <c r="R24" s="11"/>
      <c r="S24" s="11"/>
      <c r="T24" s="11"/>
      <c r="U24" s="11">
        <v>2</v>
      </c>
      <c r="V24" s="11">
        <v>0.7</v>
      </c>
      <c r="W24" s="50">
        <f t="shared" si="2"/>
        <v>5.7</v>
      </c>
      <c r="X24" s="11">
        <v>1695000</v>
      </c>
      <c r="Y24" s="11">
        <v>540000</v>
      </c>
      <c r="Z24" s="11">
        <v>540000</v>
      </c>
      <c r="AA24" s="11">
        <v>200000</v>
      </c>
      <c r="AB24" s="11">
        <v>192000</v>
      </c>
      <c r="AC24" s="11">
        <v>540000</v>
      </c>
      <c r="AD24" s="11">
        <v>175000</v>
      </c>
      <c r="AE24" s="11">
        <v>200000</v>
      </c>
      <c r="AF24" s="11">
        <v>220000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300851</v>
      </c>
      <c r="AN24" s="11">
        <v>390000</v>
      </c>
      <c r="AO24" s="11">
        <v>450000</v>
      </c>
      <c r="AP24" s="11"/>
      <c r="AQ24" s="11"/>
      <c r="AR24" s="11"/>
      <c r="AS24" s="11">
        <v>280000</v>
      </c>
      <c r="AT24" s="11">
        <v>258000</v>
      </c>
      <c r="AU24" s="11">
        <v>385000</v>
      </c>
      <c r="AV24" s="11">
        <v>114000</v>
      </c>
      <c r="AW24" s="11">
        <v>540000</v>
      </c>
      <c r="AX24" s="11">
        <v>540000</v>
      </c>
      <c r="AY24" s="51">
        <v>540000</v>
      </c>
      <c r="AZ24" s="11">
        <v>540000</v>
      </c>
      <c r="BA24" s="11">
        <v>192000</v>
      </c>
      <c r="BB24" s="11">
        <v>258000</v>
      </c>
      <c r="BC24" s="34">
        <f t="shared" si="0"/>
        <v>450000</v>
      </c>
      <c r="BD24" s="11">
        <f t="shared" si="1"/>
        <v>925000</v>
      </c>
      <c r="BE24" s="11">
        <f t="shared" si="3"/>
        <v>654000</v>
      </c>
      <c r="BF24" s="11">
        <f t="shared" si="4"/>
        <v>271000</v>
      </c>
      <c r="BG24" s="55" t="s">
        <v>117</v>
      </c>
      <c r="BH24" s="52"/>
      <c r="BI24" s="52">
        <f>W24*140000</f>
        <v>798000</v>
      </c>
      <c r="BJ24" s="52"/>
      <c r="BK24" s="52">
        <v>144000</v>
      </c>
      <c r="BL24" s="52"/>
      <c r="BM24" s="56">
        <v>144000</v>
      </c>
      <c r="BN24" s="21">
        <f t="shared" si="5"/>
        <v>114736.84210526316</v>
      </c>
      <c r="BO24" s="20"/>
      <c r="BP24" s="34"/>
      <c r="BS24" s="58" t="s">
        <v>139</v>
      </c>
      <c r="BT24" s="44" t="s">
        <v>141</v>
      </c>
    </row>
    <row r="25" spans="1:72" s="32" customFormat="1" ht="25.5" hidden="1">
      <c r="A25" s="44">
        <v>47224444</v>
      </c>
      <c r="B25" s="44" t="s">
        <v>73</v>
      </c>
      <c r="C25" s="44">
        <v>47224444</v>
      </c>
      <c r="D25" s="44">
        <v>2581376</v>
      </c>
      <c r="E25" s="44" t="s">
        <v>53</v>
      </c>
      <c r="F25" s="44" t="s">
        <v>74</v>
      </c>
      <c r="G25" s="11"/>
      <c r="H25" s="11">
        <v>1</v>
      </c>
      <c r="I25" s="11">
        <v>1</v>
      </c>
      <c r="J25" s="49">
        <v>0.1</v>
      </c>
      <c r="K25" s="11">
        <v>4</v>
      </c>
      <c r="L25" s="49">
        <v>4</v>
      </c>
      <c r="M25" s="11"/>
      <c r="N25" s="11"/>
      <c r="O25" s="11"/>
      <c r="P25" s="11"/>
      <c r="Q25" s="11"/>
      <c r="R25" s="11"/>
      <c r="S25" s="11"/>
      <c r="T25" s="11"/>
      <c r="U25" s="11">
        <v>2</v>
      </c>
      <c r="V25" s="11">
        <v>0.75</v>
      </c>
      <c r="W25" s="50">
        <f t="shared" si="2"/>
        <v>4.85</v>
      </c>
      <c r="X25" s="11">
        <v>1413000</v>
      </c>
      <c r="Y25" s="11">
        <v>658000</v>
      </c>
      <c r="Z25" s="11">
        <v>658000</v>
      </c>
      <c r="AA25" s="11">
        <v>372000</v>
      </c>
      <c r="AB25" s="11">
        <v>372000</v>
      </c>
      <c r="AC25" s="11">
        <v>658000</v>
      </c>
      <c r="AD25" s="11">
        <v>340000</v>
      </c>
      <c r="AE25" s="11">
        <v>340000</v>
      </c>
      <c r="AF25" s="11">
        <v>200000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381045</v>
      </c>
      <c r="AN25" s="11">
        <v>370000</v>
      </c>
      <c r="AO25" s="11">
        <v>380000</v>
      </c>
      <c r="AP25" s="11"/>
      <c r="AQ25" s="11"/>
      <c r="AR25" s="11"/>
      <c r="AS25" s="11">
        <v>286000</v>
      </c>
      <c r="AT25" s="11">
        <v>98000</v>
      </c>
      <c r="AU25" s="11">
        <v>120000</v>
      </c>
      <c r="AV25" s="11">
        <v>97000</v>
      </c>
      <c r="AW25" s="11">
        <v>658000</v>
      </c>
      <c r="AX25" s="11">
        <v>658000</v>
      </c>
      <c r="AY25" s="51">
        <v>658000</v>
      </c>
      <c r="AZ25" s="11">
        <v>658000</v>
      </c>
      <c r="BA25" s="11">
        <v>372000</v>
      </c>
      <c r="BB25" s="11">
        <v>98000</v>
      </c>
      <c r="BC25" s="34">
        <f t="shared" si="0"/>
        <v>470000</v>
      </c>
      <c r="BD25" s="11">
        <f t="shared" si="1"/>
        <v>778000</v>
      </c>
      <c r="BE25" s="11">
        <f t="shared" si="3"/>
        <v>755000</v>
      </c>
      <c r="BF25" s="11">
        <f t="shared" si="4"/>
        <v>23000</v>
      </c>
      <c r="BG25" s="55" t="s">
        <v>117</v>
      </c>
      <c r="BH25" s="52"/>
      <c r="BI25" s="52">
        <f>W25*140000</f>
        <v>679000</v>
      </c>
      <c r="BJ25" s="52"/>
      <c r="BK25" s="52">
        <v>0</v>
      </c>
      <c r="BL25" s="52"/>
      <c r="BM25" s="56">
        <v>0</v>
      </c>
      <c r="BN25" s="21">
        <f t="shared" si="5"/>
        <v>155670.1030927835</v>
      </c>
      <c r="BO25" s="20"/>
      <c r="BP25" s="34"/>
      <c r="BS25" s="58" t="s">
        <v>139</v>
      </c>
      <c r="BT25" s="44"/>
    </row>
    <row r="26" spans="1:72" s="32" customFormat="1" ht="25.5" hidden="1">
      <c r="A26" s="44">
        <v>49056441</v>
      </c>
      <c r="B26" s="44" t="s">
        <v>75</v>
      </c>
      <c r="C26" s="44">
        <v>49056441</v>
      </c>
      <c r="D26" s="44">
        <v>3777680</v>
      </c>
      <c r="E26" s="44" t="s">
        <v>53</v>
      </c>
      <c r="F26" s="44" t="s">
        <v>53</v>
      </c>
      <c r="G26" s="11"/>
      <c r="H26" s="11">
        <v>1</v>
      </c>
      <c r="I26" s="11">
        <v>1</v>
      </c>
      <c r="J26" s="49">
        <v>0.2</v>
      </c>
      <c r="K26" s="11">
        <v>2</v>
      </c>
      <c r="L26" s="49">
        <v>1.5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50">
        <f t="shared" si="2"/>
        <v>1.7</v>
      </c>
      <c r="X26" s="11">
        <v>560200</v>
      </c>
      <c r="Y26" s="11">
        <v>310200</v>
      </c>
      <c r="Z26" s="11">
        <v>310200</v>
      </c>
      <c r="AA26" s="11">
        <v>184000</v>
      </c>
      <c r="AB26" s="11">
        <v>150000</v>
      </c>
      <c r="AC26" s="11">
        <v>310200</v>
      </c>
      <c r="AD26" s="11">
        <v>79200</v>
      </c>
      <c r="AE26" s="11">
        <v>79200</v>
      </c>
      <c r="AF26" s="11">
        <v>80000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24137</v>
      </c>
      <c r="AN26" s="11">
        <v>72000</v>
      </c>
      <c r="AO26" s="11">
        <v>90000</v>
      </c>
      <c r="AP26" s="11"/>
      <c r="AQ26" s="11"/>
      <c r="AR26" s="11"/>
      <c r="AS26" s="11">
        <v>172000</v>
      </c>
      <c r="AT26" s="11">
        <v>80000</v>
      </c>
      <c r="AU26" s="11">
        <v>80000</v>
      </c>
      <c r="AV26" s="11">
        <v>34000</v>
      </c>
      <c r="AW26" s="11">
        <v>310200</v>
      </c>
      <c r="AX26" s="11">
        <v>300000</v>
      </c>
      <c r="AY26" s="51">
        <v>240000</v>
      </c>
      <c r="AZ26" s="11">
        <v>240000</v>
      </c>
      <c r="BA26" s="11">
        <v>150000</v>
      </c>
      <c r="BB26" s="11">
        <v>80000</v>
      </c>
      <c r="BC26" s="34">
        <f t="shared" si="0"/>
        <v>230000</v>
      </c>
      <c r="BD26" s="11">
        <f t="shared" si="1"/>
        <v>390200</v>
      </c>
      <c r="BE26" s="11">
        <f t="shared" si="3"/>
        <v>274000</v>
      </c>
      <c r="BF26" s="11">
        <f t="shared" si="4"/>
        <v>116200</v>
      </c>
      <c r="BG26" s="55" t="s">
        <v>117</v>
      </c>
      <c r="BH26" s="52"/>
      <c r="BI26" s="52">
        <f>W26*140000</f>
        <v>238000</v>
      </c>
      <c r="BJ26" s="52"/>
      <c r="BK26" s="52">
        <v>0</v>
      </c>
      <c r="BL26" s="52"/>
      <c r="BM26" s="56">
        <v>0</v>
      </c>
      <c r="BN26" s="21">
        <f t="shared" si="5"/>
        <v>161176.4705882353</v>
      </c>
      <c r="BO26" s="20"/>
      <c r="BP26" s="34"/>
      <c r="BS26" s="58" t="s">
        <v>139</v>
      </c>
      <c r="BT26" s="44"/>
    </row>
    <row r="27" spans="1:72" s="32" customFormat="1" ht="25.5">
      <c r="A27" s="44">
        <v>400840</v>
      </c>
      <c r="B27" s="44" t="s">
        <v>38</v>
      </c>
      <c r="C27" s="44">
        <v>400840</v>
      </c>
      <c r="D27" s="44">
        <v>1406919</v>
      </c>
      <c r="E27" s="44" t="s">
        <v>53</v>
      </c>
      <c r="F27" s="44" t="s">
        <v>53</v>
      </c>
      <c r="G27" s="11"/>
      <c r="H27" s="11">
        <v>1</v>
      </c>
      <c r="I27" s="11">
        <v>2</v>
      </c>
      <c r="J27" s="49">
        <v>1.9</v>
      </c>
      <c r="K27" s="11">
        <v>35</v>
      </c>
      <c r="L27" s="49">
        <v>34.2</v>
      </c>
      <c r="M27" s="11"/>
      <c r="N27" s="11"/>
      <c r="O27" s="11"/>
      <c r="P27" s="11"/>
      <c r="Q27" s="11"/>
      <c r="R27" s="11"/>
      <c r="S27" s="11"/>
      <c r="T27" s="11"/>
      <c r="U27" s="11">
        <v>20</v>
      </c>
      <c r="V27" s="11">
        <v>17</v>
      </c>
      <c r="W27" s="50">
        <f t="shared" si="2"/>
        <v>53.1</v>
      </c>
      <c r="X27" s="11">
        <v>21959000</v>
      </c>
      <c r="Y27" s="11">
        <v>3565000</v>
      </c>
      <c r="Z27" s="11">
        <v>3565000</v>
      </c>
      <c r="AA27" s="11">
        <v>2600000</v>
      </c>
      <c r="AB27" s="11">
        <v>2570000</v>
      </c>
      <c r="AC27" s="11">
        <v>3565000</v>
      </c>
      <c r="AD27" s="11">
        <v>0</v>
      </c>
      <c r="AE27" s="11">
        <v>0</v>
      </c>
      <c r="AF27" s="11">
        <v>0</v>
      </c>
      <c r="AG27" s="11">
        <v>8889000</v>
      </c>
      <c r="AH27" s="11">
        <v>8786500</v>
      </c>
      <c r="AI27" s="11">
        <v>7625000</v>
      </c>
      <c r="AJ27" s="11">
        <v>0</v>
      </c>
      <c r="AK27" s="11">
        <v>0</v>
      </c>
      <c r="AL27" s="11">
        <v>0</v>
      </c>
      <c r="AM27" s="11">
        <v>9168229</v>
      </c>
      <c r="AN27" s="11">
        <v>9175000</v>
      </c>
      <c r="AO27" s="11">
        <v>9200000</v>
      </c>
      <c r="AP27" s="11"/>
      <c r="AQ27" s="11"/>
      <c r="AR27" s="11"/>
      <c r="AS27" s="11">
        <v>0</v>
      </c>
      <c r="AT27" s="11">
        <v>510000</v>
      </c>
      <c r="AU27" s="11">
        <v>510000</v>
      </c>
      <c r="AV27" s="11">
        <v>0</v>
      </c>
      <c r="AW27" s="11">
        <v>3565000</v>
      </c>
      <c r="AX27" s="11">
        <v>3565000</v>
      </c>
      <c r="AY27" s="51">
        <v>2947000</v>
      </c>
      <c r="AZ27" s="11">
        <v>2947000</v>
      </c>
      <c r="BA27" s="11">
        <v>2570000</v>
      </c>
      <c r="BB27" s="11">
        <v>510000</v>
      </c>
      <c r="BC27" s="34">
        <f t="shared" si="0"/>
        <v>3080000</v>
      </c>
      <c r="BD27" s="11">
        <f t="shared" si="1"/>
        <v>4075000</v>
      </c>
      <c r="BE27" s="11">
        <f t="shared" si="3"/>
        <v>2947000</v>
      </c>
      <c r="BF27" s="11">
        <f t="shared" si="4"/>
        <v>1128000</v>
      </c>
      <c r="BG27" s="55" t="s">
        <v>128</v>
      </c>
      <c r="BH27" s="52">
        <f>W27*75000</f>
        <v>3982500</v>
      </c>
      <c r="BI27" s="52"/>
      <c r="BJ27" s="52"/>
      <c r="BK27" s="52"/>
      <c r="BL27" s="52">
        <v>1035000</v>
      </c>
      <c r="BM27" s="56">
        <v>1035000</v>
      </c>
      <c r="BN27" s="36">
        <f t="shared" si="5"/>
        <v>55499.05838041431</v>
      </c>
      <c r="BO27" s="35"/>
      <c r="BP27" s="34"/>
      <c r="BS27" s="58" t="s">
        <v>139</v>
      </c>
      <c r="BT27" s="44" t="s">
        <v>142</v>
      </c>
    </row>
    <row r="28" spans="1:72" s="32" customFormat="1" ht="25.5">
      <c r="A28" s="44">
        <v>75634074</v>
      </c>
      <c r="B28" s="44" t="s">
        <v>39</v>
      </c>
      <c r="C28" s="44">
        <v>75634074</v>
      </c>
      <c r="D28" s="44">
        <v>4005960</v>
      </c>
      <c r="E28" s="44" t="s">
        <v>53</v>
      </c>
      <c r="F28" s="44" t="s">
        <v>68</v>
      </c>
      <c r="G28" s="11"/>
      <c r="H28" s="11">
        <v>1</v>
      </c>
      <c r="I28" s="11">
        <v>1</v>
      </c>
      <c r="J28" s="49">
        <v>1</v>
      </c>
      <c r="K28" s="11">
        <v>8</v>
      </c>
      <c r="L28" s="49">
        <v>6.82</v>
      </c>
      <c r="M28" s="11"/>
      <c r="N28" s="11"/>
      <c r="O28" s="11"/>
      <c r="P28" s="11"/>
      <c r="Q28" s="11"/>
      <c r="R28" s="11"/>
      <c r="S28" s="11"/>
      <c r="T28" s="11"/>
      <c r="U28" s="11">
        <v>4</v>
      </c>
      <c r="V28" s="11">
        <v>3.88</v>
      </c>
      <c r="W28" s="50">
        <f t="shared" si="2"/>
        <v>11.7</v>
      </c>
      <c r="X28" s="11">
        <v>3763250</v>
      </c>
      <c r="Y28" s="11">
        <v>1320000</v>
      </c>
      <c r="Z28" s="11">
        <v>1320000</v>
      </c>
      <c r="AA28" s="11">
        <v>800000</v>
      </c>
      <c r="AB28" s="11">
        <v>770000</v>
      </c>
      <c r="AC28" s="11">
        <v>1320000</v>
      </c>
      <c r="AD28" s="11">
        <v>900000</v>
      </c>
      <c r="AE28" s="11">
        <v>900000</v>
      </c>
      <c r="AF28" s="11">
        <v>950000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649410</v>
      </c>
      <c r="AN28" s="11">
        <v>700000</v>
      </c>
      <c r="AO28" s="11">
        <v>800000</v>
      </c>
      <c r="AP28" s="11"/>
      <c r="AQ28" s="11"/>
      <c r="AR28" s="11"/>
      <c r="AS28" s="11">
        <v>726000</v>
      </c>
      <c r="AT28" s="11">
        <v>470000</v>
      </c>
      <c r="AU28" s="11">
        <v>555000</v>
      </c>
      <c r="AV28" s="11">
        <v>234000</v>
      </c>
      <c r="AW28" s="11">
        <v>1320000</v>
      </c>
      <c r="AX28" s="11">
        <v>1320000</v>
      </c>
      <c r="AY28" s="51">
        <v>1320000</v>
      </c>
      <c r="AZ28" s="11">
        <v>1320000</v>
      </c>
      <c r="BA28" s="11">
        <v>770000</v>
      </c>
      <c r="BB28" s="11">
        <v>470000</v>
      </c>
      <c r="BC28" s="34">
        <f t="shared" si="0"/>
        <v>1240000</v>
      </c>
      <c r="BD28" s="11">
        <f t="shared" si="1"/>
        <v>1875000</v>
      </c>
      <c r="BE28" s="11">
        <f t="shared" si="3"/>
        <v>1554000</v>
      </c>
      <c r="BF28" s="11">
        <f t="shared" si="4"/>
        <v>321000</v>
      </c>
      <c r="BG28" s="55" t="s">
        <v>117</v>
      </c>
      <c r="BH28" s="52"/>
      <c r="BI28" s="52">
        <f>W28*140000</f>
        <v>1638000</v>
      </c>
      <c r="BJ28" s="52"/>
      <c r="BK28" s="52">
        <v>84000</v>
      </c>
      <c r="BL28" s="52"/>
      <c r="BM28" s="56">
        <v>84000</v>
      </c>
      <c r="BN28" s="21">
        <f t="shared" si="5"/>
        <v>132820.51282051284</v>
      </c>
      <c r="BO28" s="20"/>
      <c r="BP28" s="34"/>
      <c r="BS28" s="58" t="s">
        <v>139</v>
      </c>
      <c r="BT28" s="44" t="s">
        <v>143</v>
      </c>
    </row>
    <row r="29" spans="1:91" s="37" customFormat="1" ht="25.5">
      <c r="A29" s="44">
        <v>248185</v>
      </c>
      <c r="B29" s="44" t="s">
        <v>122</v>
      </c>
      <c r="C29" s="44"/>
      <c r="D29" s="44"/>
      <c r="E29" s="44" t="s">
        <v>53</v>
      </c>
      <c r="F29" s="44" t="s">
        <v>53</v>
      </c>
      <c r="G29" s="11"/>
      <c r="H29" s="11"/>
      <c r="I29" s="11"/>
      <c r="J29" s="49"/>
      <c r="K29" s="11"/>
      <c r="L29" s="4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50">
        <f t="shared" si="2"/>
        <v>0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51"/>
      <c r="AZ29" s="11">
        <v>200000</v>
      </c>
      <c r="BA29" s="11">
        <v>99000</v>
      </c>
      <c r="BB29" s="11">
        <v>111000</v>
      </c>
      <c r="BC29" s="34">
        <f t="shared" si="0"/>
        <v>210000</v>
      </c>
      <c r="BD29" s="52">
        <v>200000</v>
      </c>
      <c r="BE29" s="11">
        <f t="shared" si="3"/>
        <v>200000</v>
      </c>
      <c r="BF29" s="11">
        <f t="shared" si="4"/>
        <v>0</v>
      </c>
      <c r="BG29" s="55" t="s">
        <v>128</v>
      </c>
      <c r="BH29" s="52"/>
      <c r="BI29" s="52"/>
      <c r="BJ29" s="52"/>
      <c r="BK29" s="52"/>
      <c r="BL29" s="52">
        <v>25000</v>
      </c>
      <c r="BM29" s="56">
        <v>25000</v>
      </c>
      <c r="BN29" s="36" t="e">
        <f t="shared" si="5"/>
        <v>#DIV/0!</v>
      </c>
      <c r="BO29" s="35"/>
      <c r="BP29" s="34"/>
      <c r="BQ29" s="32"/>
      <c r="BR29" s="32"/>
      <c r="BS29" s="58" t="s">
        <v>139</v>
      </c>
      <c r="BT29" s="44" t="s">
        <v>142</v>
      </c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</row>
    <row r="30" spans="1:91" s="37" customFormat="1" ht="25.5">
      <c r="A30" s="44">
        <v>285668</v>
      </c>
      <c r="B30" s="44" t="s">
        <v>40</v>
      </c>
      <c r="C30" s="44">
        <v>285668</v>
      </c>
      <c r="D30" s="44">
        <v>5332106</v>
      </c>
      <c r="E30" s="44" t="s">
        <v>53</v>
      </c>
      <c r="F30" s="44" t="s">
        <v>40</v>
      </c>
      <c r="G30" s="11"/>
      <c r="H30" s="11">
        <v>1</v>
      </c>
      <c r="I30" s="11"/>
      <c r="J30" s="49"/>
      <c r="K30" s="11">
        <v>2</v>
      </c>
      <c r="L30" s="49">
        <v>2</v>
      </c>
      <c r="M30" s="11"/>
      <c r="N30" s="11"/>
      <c r="O30" s="11"/>
      <c r="P30" s="11"/>
      <c r="Q30" s="11"/>
      <c r="R30" s="11"/>
      <c r="S30" s="11"/>
      <c r="T30" s="11"/>
      <c r="U30" s="11">
        <v>1</v>
      </c>
      <c r="V30" s="11">
        <v>1</v>
      </c>
      <c r="W30" s="50">
        <f t="shared" si="2"/>
        <v>3</v>
      </c>
      <c r="X30" s="11">
        <v>931000</v>
      </c>
      <c r="Y30" s="11">
        <v>200000</v>
      </c>
      <c r="Z30" s="11">
        <v>200000</v>
      </c>
      <c r="AA30" s="11">
        <v>200000</v>
      </c>
      <c r="AB30" s="11">
        <v>200000</v>
      </c>
      <c r="AC30" s="11">
        <v>200000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671000</v>
      </c>
      <c r="AN30" s="11">
        <v>670600</v>
      </c>
      <c r="AO30" s="11">
        <v>701000</v>
      </c>
      <c r="AP30" s="11"/>
      <c r="AQ30" s="11"/>
      <c r="AR30" s="11"/>
      <c r="AS30" s="11">
        <v>0</v>
      </c>
      <c r="AT30" s="11">
        <v>33000</v>
      </c>
      <c r="AU30" s="11">
        <v>30000</v>
      </c>
      <c r="AV30" s="11">
        <v>0</v>
      </c>
      <c r="AW30" s="11">
        <v>200000</v>
      </c>
      <c r="AX30" s="11">
        <v>200000</v>
      </c>
      <c r="AY30" s="51">
        <v>200000</v>
      </c>
      <c r="AZ30" s="11">
        <v>200000</v>
      </c>
      <c r="BA30" s="11">
        <v>200000</v>
      </c>
      <c r="BB30" s="11">
        <v>33000</v>
      </c>
      <c r="BC30" s="34">
        <f t="shared" si="0"/>
        <v>233000</v>
      </c>
      <c r="BD30" s="11">
        <f t="shared" si="1"/>
        <v>230000</v>
      </c>
      <c r="BE30" s="11">
        <f t="shared" si="3"/>
        <v>200000</v>
      </c>
      <c r="BF30" s="11">
        <f t="shared" si="4"/>
        <v>30000</v>
      </c>
      <c r="BG30" s="55" t="s">
        <v>128</v>
      </c>
      <c r="BH30" s="52">
        <f aca="true" t="shared" si="7" ref="BH30:BH46">W30*75000</f>
        <v>225000</v>
      </c>
      <c r="BI30" s="52"/>
      <c r="BJ30" s="52"/>
      <c r="BK30" s="52"/>
      <c r="BL30" s="52">
        <f>BH30-BE30</f>
        <v>25000</v>
      </c>
      <c r="BM30" s="56">
        <v>25000</v>
      </c>
      <c r="BN30" s="36">
        <f t="shared" si="5"/>
        <v>66666.66666666667</v>
      </c>
      <c r="BO30" s="35"/>
      <c r="BP30" s="34"/>
      <c r="BQ30" s="32"/>
      <c r="BR30" s="32"/>
      <c r="BS30" s="58" t="s">
        <v>139</v>
      </c>
      <c r="BT30" s="44" t="s">
        <v>142</v>
      </c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</row>
    <row r="31" spans="1:91" s="37" customFormat="1" ht="25.5">
      <c r="A31" s="44">
        <v>267538</v>
      </c>
      <c r="B31" s="44" t="s">
        <v>41</v>
      </c>
      <c r="C31" s="44">
        <v>267538</v>
      </c>
      <c r="D31" s="44">
        <v>1003837</v>
      </c>
      <c r="E31" s="44" t="s">
        <v>53</v>
      </c>
      <c r="F31" s="44" t="s">
        <v>42</v>
      </c>
      <c r="G31" s="11"/>
      <c r="H31" s="11">
        <v>1</v>
      </c>
      <c r="I31" s="11"/>
      <c r="J31" s="49"/>
      <c r="K31" s="11">
        <v>10</v>
      </c>
      <c r="L31" s="49">
        <v>10</v>
      </c>
      <c r="M31" s="11"/>
      <c r="N31" s="11"/>
      <c r="O31" s="11"/>
      <c r="P31" s="11"/>
      <c r="Q31" s="11"/>
      <c r="R31" s="11"/>
      <c r="S31" s="11"/>
      <c r="T31" s="11"/>
      <c r="U31" s="11">
        <v>1</v>
      </c>
      <c r="V31" s="11">
        <v>1</v>
      </c>
      <c r="W31" s="50">
        <f t="shared" si="2"/>
        <v>11</v>
      </c>
      <c r="X31" s="11">
        <v>4228000</v>
      </c>
      <c r="Y31" s="11">
        <v>1700000</v>
      </c>
      <c r="Z31" s="11">
        <v>1700000</v>
      </c>
      <c r="AA31" s="11">
        <v>660000</v>
      </c>
      <c r="AB31" s="11">
        <v>500000</v>
      </c>
      <c r="AC31" s="11">
        <v>1700000</v>
      </c>
      <c r="AD31" s="11">
        <v>0</v>
      </c>
      <c r="AE31" s="11">
        <v>0</v>
      </c>
      <c r="AF31" s="11">
        <v>0</v>
      </c>
      <c r="AG31" s="11">
        <v>2656000</v>
      </c>
      <c r="AH31" s="11">
        <v>3917000</v>
      </c>
      <c r="AI31" s="11">
        <v>1728000</v>
      </c>
      <c r="AJ31" s="11">
        <v>0</v>
      </c>
      <c r="AK31" s="11">
        <v>170000</v>
      </c>
      <c r="AL31" s="11">
        <v>0</v>
      </c>
      <c r="AM31" s="11">
        <v>810000</v>
      </c>
      <c r="AN31" s="11">
        <v>790000</v>
      </c>
      <c r="AO31" s="11">
        <v>800000</v>
      </c>
      <c r="AP31" s="11"/>
      <c r="AQ31" s="11"/>
      <c r="AR31" s="11"/>
      <c r="AS31" s="11"/>
      <c r="AT31" s="11"/>
      <c r="AU31" s="11"/>
      <c r="AV31" s="11">
        <v>0</v>
      </c>
      <c r="AW31" s="11">
        <v>1700000</v>
      </c>
      <c r="AX31" s="11">
        <v>1700000</v>
      </c>
      <c r="AY31" s="51">
        <v>770000</v>
      </c>
      <c r="AZ31" s="11">
        <v>770000</v>
      </c>
      <c r="BA31" s="11">
        <v>500000</v>
      </c>
      <c r="BB31" s="11">
        <v>270000</v>
      </c>
      <c r="BC31" s="34">
        <f t="shared" si="0"/>
        <v>770000</v>
      </c>
      <c r="BD31" s="11">
        <f t="shared" si="1"/>
        <v>1700000</v>
      </c>
      <c r="BE31" s="11">
        <f t="shared" si="3"/>
        <v>770000</v>
      </c>
      <c r="BF31" s="11">
        <f t="shared" si="4"/>
        <v>930000</v>
      </c>
      <c r="BG31" s="55" t="s">
        <v>128</v>
      </c>
      <c r="BH31" s="52">
        <f t="shared" si="7"/>
        <v>825000</v>
      </c>
      <c r="BI31" s="52"/>
      <c r="BJ31" s="52"/>
      <c r="BK31" s="52">
        <v>0</v>
      </c>
      <c r="BL31" s="52">
        <f>BH31-BE31</f>
        <v>55000</v>
      </c>
      <c r="BM31" s="56">
        <v>55000</v>
      </c>
      <c r="BN31" s="36">
        <f t="shared" si="5"/>
        <v>70000</v>
      </c>
      <c r="BO31" s="35"/>
      <c r="BP31" s="34"/>
      <c r="BQ31" s="32"/>
      <c r="BR31" s="32"/>
      <c r="BS31" s="58" t="s">
        <v>139</v>
      </c>
      <c r="BT31" s="44" t="s">
        <v>142</v>
      </c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</row>
    <row r="32" spans="1:91" s="37" customFormat="1" ht="25.5">
      <c r="A32" s="44">
        <v>289531</v>
      </c>
      <c r="B32" s="44" t="s">
        <v>43</v>
      </c>
      <c r="C32" s="44">
        <v>289531</v>
      </c>
      <c r="D32" s="44">
        <v>5517721</v>
      </c>
      <c r="E32" s="44" t="s">
        <v>53</v>
      </c>
      <c r="F32" s="44" t="s">
        <v>44</v>
      </c>
      <c r="G32" s="11"/>
      <c r="H32" s="11">
        <v>1</v>
      </c>
      <c r="I32" s="11"/>
      <c r="J32" s="49"/>
      <c r="K32" s="11">
        <v>3</v>
      </c>
      <c r="L32" s="49">
        <v>3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50">
        <f t="shared" si="2"/>
        <v>3</v>
      </c>
      <c r="X32" s="11">
        <v>825500</v>
      </c>
      <c r="Y32" s="11">
        <v>220000</v>
      </c>
      <c r="Z32" s="11">
        <v>220000</v>
      </c>
      <c r="AA32" s="11">
        <v>134100</v>
      </c>
      <c r="AB32" s="11">
        <v>134000</v>
      </c>
      <c r="AC32" s="11">
        <v>220000</v>
      </c>
      <c r="AD32" s="11">
        <v>0</v>
      </c>
      <c r="AE32" s="11">
        <v>0</v>
      </c>
      <c r="AF32" s="11">
        <v>0</v>
      </c>
      <c r="AG32" s="11">
        <v>358361</v>
      </c>
      <c r="AH32" s="11">
        <v>659800</v>
      </c>
      <c r="AI32" s="11">
        <v>315500</v>
      </c>
      <c r="AJ32" s="11">
        <v>0</v>
      </c>
      <c r="AK32" s="11">
        <v>0</v>
      </c>
      <c r="AL32" s="11">
        <v>0</v>
      </c>
      <c r="AM32" s="11">
        <v>214681</v>
      </c>
      <c r="AN32" s="11">
        <v>210000</v>
      </c>
      <c r="AO32" s="11">
        <v>210000</v>
      </c>
      <c r="AP32" s="11"/>
      <c r="AQ32" s="11"/>
      <c r="AR32" s="11"/>
      <c r="AS32" s="11">
        <v>46000</v>
      </c>
      <c r="AT32" s="11">
        <v>76000</v>
      </c>
      <c r="AU32" s="11">
        <v>80000</v>
      </c>
      <c r="AV32" s="11">
        <v>0</v>
      </c>
      <c r="AW32" s="11">
        <v>220000</v>
      </c>
      <c r="AX32" s="11">
        <v>220000</v>
      </c>
      <c r="AY32" s="51">
        <v>210000</v>
      </c>
      <c r="AZ32" s="11">
        <v>210000</v>
      </c>
      <c r="BA32" s="11">
        <v>134000</v>
      </c>
      <c r="BB32" s="11">
        <v>76000</v>
      </c>
      <c r="BC32" s="34">
        <f t="shared" si="0"/>
        <v>210000</v>
      </c>
      <c r="BD32" s="11">
        <f t="shared" si="1"/>
        <v>300000</v>
      </c>
      <c r="BE32" s="11">
        <f t="shared" si="3"/>
        <v>210000</v>
      </c>
      <c r="BF32" s="11">
        <f t="shared" si="4"/>
        <v>90000</v>
      </c>
      <c r="BG32" s="55" t="s">
        <v>128</v>
      </c>
      <c r="BH32" s="52">
        <f t="shared" si="7"/>
        <v>225000</v>
      </c>
      <c r="BI32" s="52"/>
      <c r="BJ32" s="52"/>
      <c r="BK32" s="52">
        <v>0</v>
      </c>
      <c r="BL32" s="52">
        <f>BH32-BE32</f>
        <v>15000</v>
      </c>
      <c r="BM32" s="56">
        <v>15000</v>
      </c>
      <c r="BN32" s="36">
        <f t="shared" si="5"/>
        <v>70000</v>
      </c>
      <c r="BO32" s="35"/>
      <c r="BP32" s="34"/>
      <c r="BQ32" s="32"/>
      <c r="BR32" s="32"/>
      <c r="BS32" s="58" t="s">
        <v>139</v>
      </c>
      <c r="BT32" s="44" t="s">
        <v>142</v>
      </c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</row>
    <row r="33" spans="1:91" s="37" customFormat="1" ht="38.25">
      <c r="A33" s="44">
        <v>267759</v>
      </c>
      <c r="B33" s="44" t="s">
        <v>45</v>
      </c>
      <c r="C33" s="44">
        <v>267759</v>
      </c>
      <c r="D33" s="44">
        <v>4357047</v>
      </c>
      <c r="E33" s="44" t="s">
        <v>53</v>
      </c>
      <c r="F33" s="44" t="s">
        <v>46</v>
      </c>
      <c r="G33" s="11"/>
      <c r="H33" s="11">
        <v>1</v>
      </c>
      <c r="I33" s="11"/>
      <c r="J33" s="49"/>
      <c r="K33" s="11">
        <v>9</v>
      </c>
      <c r="L33" s="49">
        <v>8</v>
      </c>
      <c r="M33" s="11"/>
      <c r="N33" s="11"/>
      <c r="O33" s="11"/>
      <c r="P33" s="11"/>
      <c r="Q33" s="11"/>
      <c r="R33" s="11"/>
      <c r="S33" s="11"/>
      <c r="T33" s="11"/>
      <c r="U33" s="11">
        <v>2</v>
      </c>
      <c r="V33" s="11">
        <v>0.9</v>
      </c>
      <c r="W33" s="50">
        <f t="shared" si="2"/>
        <v>8.9</v>
      </c>
      <c r="X33" s="11">
        <v>2693400</v>
      </c>
      <c r="Y33" s="11">
        <v>1875440</v>
      </c>
      <c r="Z33" s="11">
        <v>1875440</v>
      </c>
      <c r="AA33" s="11">
        <v>534000</v>
      </c>
      <c r="AB33" s="11">
        <v>534000</v>
      </c>
      <c r="AC33" s="11">
        <v>1875440</v>
      </c>
      <c r="AD33" s="11">
        <v>0</v>
      </c>
      <c r="AE33" s="11">
        <v>0</v>
      </c>
      <c r="AF33" s="11">
        <v>0</v>
      </c>
      <c r="AG33" s="11">
        <v>1646058</v>
      </c>
      <c r="AH33" s="11">
        <v>1997400</v>
      </c>
      <c r="AI33" s="11">
        <v>467960</v>
      </c>
      <c r="AJ33" s="11">
        <v>0</v>
      </c>
      <c r="AK33" s="11">
        <v>0</v>
      </c>
      <c r="AL33" s="11">
        <v>0</v>
      </c>
      <c r="AM33" s="11">
        <v>346380</v>
      </c>
      <c r="AN33" s="11">
        <v>346000</v>
      </c>
      <c r="AO33" s="11">
        <v>350000</v>
      </c>
      <c r="AP33" s="11"/>
      <c r="AQ33" s="11"/>
      <c r="AR33" s="11"/>
      <c r="AS33" s="11">
        <v>0</v>
      </c>
      <c r="AT33" s="11">
        <v>97900</v>
      </c>
      <c r="AU33" s="11">
        <v>0</v>
      </c>
      <c r="AV33" s="11">
        <v>0</v>
      </c>
      <c r="AW33" s="11">
        <v>1875440</v>
      </c>
      <c r="AX33" s="11">
        <v>1875440</v>
      </c>
      <c r="AY33" s="51">
        <v>623000</v>
      </c>
      <c r="AZ33" s="11">
        <v>623000</v>
      </c>
      <c r="BA33" s="11">
        <v>534000</v>
      </c>
      <c r="BB33" s="11">
        <v>97900</v>
      </c>
      <c r="BC33" s="34">
        <f t="shared" si="0"/>
        <v>631900</v>
      </c>
      <c r="BD33" s="11">
        <f t="shared" si="1"/>
        <v>1875440</v>
      </c>
      <c r="BE33" s="11">
        <f t="shared" si="3"/>
        <v>623000</v>
      </c>
      <c r="BF33" s="11">
        <f t="shared" si="4"/>
        <v>1252440</v>
      </c>
      <c r="BG33" s="55" t="s">
        <v>128</v>
      </c>
      <c r="BH33" s="52">
        <f t="shared" si="7"/>
        <v>667500</v>
      </c>
      <c r="BI33" s="52"/>
      <c r="BJ33" s="52"/>
      <c r="BK33" s="52">
        <v>0</v>
      </c>
      <c r="BL33" s="52">
        <v>44000</v>
      </c>
      <c r="BM33" s="56">
        <v>44000</v>
      </c>
      <c r="BN33" s="36">
        <f t="shared" si="5"/>
        <v>70000</v>
      </c>
      <c r="BO33" s="35"/>
      <c r="BP33" s="34"/>
      <c r="BQ33" s="32"/>
      <c r="BR33" s="32"/>
      <c r="BS33" s="58" t="s">
        <v>139</v>
      </c>
      <c r="BT33" s="44" t="s">
        <v>142</v>
      </c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</row>
    <row r="34" spans="1:91" s="37" customFormat="1" ht="25.5">
      <c r="A34" s="44">
        <v>289931</v>
      </c>
      <c r="B34" s="44" t="s">
        <v>47</v>
      </c>
      <c r="C34" s="44">
        <v>289931</v>
      </c>
      <c r="D34" s="44">
        <v>4159384</v>
      </c>
      <c r="E34" s="44" t="s">
        <v>53</v>
      </c>
      <c r="F34" s="44" t="s">
        <v>48</v>
      </c>
      <c r="G34" s="11"/>
      <c r="H34" s="11">
        <v>1</v>
      </c>
      <c r="I34" s="11">
        <v>1</v>
      </c>
      <c r="J34" s="49">
        <v>0.3</v>
      </c>
      <c r="K34" s="11">
        <v>2</v>
      </c>
      <c r="L34" s="49">
        <v>1.6</v>
      </c>
      <c r="M34" s="11"/>
      <c r="N34" s="11"/>
      <c r="O34" s="11"/>
      <c r="P34" s="11"/>
      <c r="Q34" s="11"/>
      <c r="R34" s="11"/>
      <c r="S34" s="11"/>
      <c r="T34" s="11"/>
      <c r="U34" s="11">
        <v>2</v>
      </c>
      <c r="V34" s="11">
        <v>0.3</v>
      </c>
      <c r="W34" s="50">
        <f t="shared" si="2"/>
        <v>2.2</v>
      </c>
      <c r="X34" s="11">
        <v>731263</v>
      </c>
      <c r="Y34" s="11">
        <v>250000</v>
      </c>
      <c r="Z34" s="11">
        <v>250000</v>
      </c>
      <c r="AA34" s="11">
        <v>150000</v>
      </c>
      <c r="AB34" s="11">
        <v>150000</v>
      </c>
      <c r="AC34" s="11">
        <v>250000</v>
      </c>
      <c r="AD34" s="11">
        <v>0</v>
      </c>
      <c r="AE34" s="11">
        <v>0</v>
      </c>
      <c r="AF34" s="11">
        <v>0</v>
      </c>
      <c r="AG34" s="11">
        <v>635456</v>
      </c>
      <c r="AH34" s="11">
        <v>363967</v>
      </c>
      <c r="AI34" s="11">
        <v>265828</v>
      </c>
      <c r="AJ34" s="11">
        <v>0</v>
      </c>
      <c r="AK34" s="11">
        <v>0</v>
      </c>
      <c r="AL34" s="11">
        <v>0</v>
      </c>
      <c r="AM34" s="11">
        <v>134370</v>
      </c>
      <c r="AN34" s="11">
        <v>126957</v>
      </c>
      <c r="AO34" s="11">
        <v>190435</v>
      </c>
      <c r="AP34" s="11"/>
      <c r="AQ34" s="11"/>
      <c r="AR34" s="11"/>
      <c r="AS34" s="11">
        <v>0</v>
      </c>
      <c r="AT34" s="11">
        <v>24200</v>
      </c>
      <c r="AU34" s="11">
        <v>25000</v>
      </c>
      <c r="AV34" s="11">
        <v>0</v>
      </c>
      <c r="AW34" s="11">
        <v>250000</v>
      </c>
      <c r="AX34" s="11">
        <v>250000</v>
      </c>
      <c r="AY34" s="51">
        <v>154000</v>
      </c>
      <c r="AZ34" s="11">
        <v>154000</v>
      </c>
      <c r="BA34" s="11">
        <v>150000</v>
      </c>
      <c r="BB34" s="11">
        <v>24200</v>
      </c>
      <c r="BC34" s="34">
        <f t="shared" si="0"/>
        <v>174200</v>
      </c>
      <c r="BD34" s="11">
        <f t="shared" si="1"/>
        <v>275000</v>
      </c>
      <c r="BE34" s="11">
        <f t="shared" si="3"/>
        <v>154000</v>
      </c>
      <c r="BF34" s="11">
        <f t="shared" si="4"/>
        <v>121000</v>
      </c>
      <c r="BG34" s="55" t="s">
        <v>128</v>
      </c>
      <c r="BH34" s="52">
        <f t="shared" si="7"/>
        <v>165000</v>
      </c>
      <c r="BI34" s="52"/>
      <c r="BJ34" s="52"/>
      <c r="BK34" s="52">
        <v>0</v>
      </c>
      <c r="BL34" s="52">
        <f>BH34-BE34</f>
        <v>11000</v>
      </c>
      <c r="BM34" s="56">
        <v>11000</v>
      </c>
      <c r="BN34" s="36">
        <f t="shared" si="5"/>
        <v>70000</v>
      </c>
      <c r="BO34" s="35"/>
      <c r="BP34" s="34"/>
      <c r="BQ34" s="32"/>
      <c r="BR34" s="32"/>
      <c r="BS34" s="58" t="s">
        <v>139</v>
      </c>
      <c r="BT34" s="44" t="s">
        <v>142</v>
      </c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</row>
    <row r="35" spans="1:91" s="37" customFormat="1" ht="25.5" hidden="1">
      <c r="A35" s="44">
        <v>289965</v>
      </c>
      <c r="B35" s="44" t="s">
        <v>49</v>
      </c>
      <c r="C35" s="44">
        <v>289965</v>
      </c>
      <c r="D35" s="44">
        <v>4371898</v>
      </c>
      <c r="E35" s="44" t="s">
        <v>53</v>
      </c>
      <c r="F35" s="44" t="s">
        <v>50</v>
      </c>
      <c r="G35" s="11"/>
      <c r="H35" s="11">
        <v>1</v>
      </c>
      <c r="I35" s="11"/>
      <c r="J35" s="49"/>
      <c r="K35" s="11">
        <v>2</v>
      </c>
      <c r="L35" s="49">
        <v>0.4</v>
      </c>
      <c r="M35" s="11"/>
      <c r="N35" s="11"/>
      <c r="O35" s="11"/>
      <c r="P35" s="11"/>
      <c r="Q35" s="11"/>
      <c r="R35" s="11"/>
      <c r="S35" s="11"/>
      <c r="T35" s="11"/>
      <c r="U35" s="11">
        <v>2</v>
      </c>
      <c r="V35" s="11">
        <v>0.2</v>
      </c>
      <c r="W35" s="50">
        <f t="shared" si="2"/>
        <v>0.6000000000000001</v>
      </c>
      <c r="X35" s="11">
        <v>354593</v>
      </c>
      <c r="Y35" s="11">
        <v>140000</v>
      </c>
      <c r="Z35" s="11">
        <v>140000</v>
      </c>
      <c r="AA35" s="11">
        <v>126000</v>
      </c>
      <c r="AB35" s="11">
        <v>113000</v>
      </c>
      <c r="AC35" s="11">
        <v>140000</v>
      </c>
      <c r="AD35" s="11">
        <v>0</v>
      </c>
      <c r="AE35" s="11">
        <v>0</v>
      </c>
      <c r="AF35" s="11">
        <v>0</v>
      </c>
      <c r="AG35" s="11">
        <v>9000</v>
      </c>
      <c r="AH35" s="11">
        <v>58893</v>
      </c>
      <c r="AI35" s="11">
        <v>37593</v>
      </c>
      <c r="AJ35" s="11">
        <v>0</v>
      </c>
      <c r="AK35" s="11">
        <v>0</v>
      </c>
      <c r="AL35" s="11">
        <v>0</v>
      </c>
      <c r="AM35" s="11">
        <v>189150</v>
      </c>
      <c r="AN35" s="11">
        <v>175000</v>
      </c>
      <c r="AO35" s="11">
        <v>170000</v>
      </c>
      <c r="AP35" s="11"/>
      <c r="AQ35" s="11"/>
      <c r="AR35" s="11"/>
      <c r="AS35" s="11">
        <v>0</v>
      </c>
      <c r="AT35" s="11">
        <v>7700</v>
      </c>
      <c r="AU35" s="11">
        <v>7000</v>
      </c>
      <c r="AV35" s="11">
        <v>0</v>
      </c>
      <c r="AW35" s="11">
        <v>140000</v>
      </c>
      <c r="AX35" s="11">
        <v>140000</v>
      </c>
      <c r="AY35" s="51">
        <v>85000</v>
      </c>
      <c r="AZ35" s="11">
        <v>85000</v>
      </c>
      <c r="BA35" s="11">
        <v>113000</v>
      </c>
      <c r="BB35" s="11">
        <v>7700</v>
      </c>
      <c r="BC35" s="34">
        <f t="shared" si="0"/>
        <v>120700</v>
      </c>
      <c r="BD35" s="11">
        <f t="shared" si="1"/>
        <v>147000</v>
      </c>
      <c r="BE35" s="11">
        <f t="shared" si="3"/>
        <v>85000</v>
      </c>
      <c r="BF35" s="11">
        <f t="shared" si="4"/>
        <v>62000</v>
      </c>
      <c r="BG35" s="55" t="s">
        <v>128</v>
      </c>
      <c r="BH35" s="52"/>
      <c r="BI35" s="52">
        <f>W35*140000</f>
        <v>84000.00000000001</v>
      </c>
      <c r="BJ35" s="52"/>
      <c r="BK35" s="52">
        <v>0</v>
      </c>
      <c r="BL35" s="52"/>
      <c r="BM35" s="56">
        <v>0</v>
      </c>
      <c r="BN35" s="36">
        <f t="shared" si="5"/>
        <v>141666.66666666666</v>
      </c>
      <c r="BO35" s="35"/>
      <c r="BP35" s="34"/>
      <c r="BQ35" s="32"/>
      <c r="BR35" s="32"/>
      <c r="BS35" s="58" t="s">
        <v>139</v>
      </c>
      <c r="BT35" s="44" t="s">
        <v>142</v>
      </c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</row>
    <row r="36" spans="1:91" s="37" customFormat="1" ht="25.5">
      <c r="A36" s="44">
        <v>248843</v>
      </c>
      <c r="B36" s="44" t="s">
        <v>51</v>
      </c>
      <c r="C36" s="44">
        <v>248843</v>
      </c>
      <c r="D36" s="44">
        <v>4999449</v>
      </c>
      <c r="E36" s="44" t="s">
        <v>53</v>
      </c>
      <c r="F36" s="44" t="s">
        <v>68</v>
      </c>
      <c r="G36" s="11"/>
      <c r="H36" s="11">
        <v>1</v>
      </c>
      <c r="I36" s="11"/>
      <c r="J36" s="49"/>
      <c r="K36" s="11">
        <v>4</v>
      </c>
      <c r="L36" s="49">
        <v>4</v>
      </c>
      <c r="M36" s="11"/>
      <c r="N36" s="11"/>
      <c r="O36" s="11"/>
      <c r="P36" s="11"/>
      <c r="Q36" s="11"/>
      <c r="R36" s="11"/>
      <c r="S36" s="11"/>
      <c r="T36" s="11"/>
      <c r="U36" s="11">
        <v>1</v>
      </c>
      <c r="V36" s="11">
        <v>1</v>
      </c>
      <c r="W36" s="50">
        <f t="shared" si="2"/>
        <v>5</v>
      </c>
      <c r="X36" s="11">
        <v>1556000</v>
      </c>
      <c r="Y36" s="11">
        <v>1000000</v>
      </c>
      <c r="Z36" s="11">
        <v>1000000</v>
      </c>
      <c r="AA36" s="11">
        <v>400000</v>
      </c>
      <c r="AB36" s="11">
        <v>400000</v>
      </c>
      <c r="AC36" s="11">
        <v>1000000</v>
      </c>
      <c r="AD36" s="11">
        <v>730808</v>
      </c>
      <c r="AE36" s="11">
        <v>1196700</v>
      </c>
      <c r="AF36" s="11">
        <v>206000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244763</v>
      </c>
      <c r="AN36" s="11">
        <v>230000</v>
      </c>
      <c r="AO36" s="11">
        <v>350000</v>
      </c>
      <c r="AP36" s="11"/>
      <c r="AQ36" s="11"/>
      <c r="AR36" s="11"/>
      <c r="AS36" s="11">
        <v>0</v>
      </c>
      <c r="AT36" s="11">
        <v>55000</v>
      </c>
      <c r="AU36" s="11">
        <v>0</v>
      </c>
      <c r="AV36" s="11">
        <v>0</v>
      </c>
      <c r="AW36" s="11">
        <v>1000000</v>
      </c>
      <c r="AX36" s="11">
        <v>900000</v>
      </c>
      <c r="AY36" s="51">
        <v>350000</v>
      </c>
      <c r="AZ36" s="11">
        <v>350000</v>
      </c>
      <c r="BA36" s="11">
        <v>400000</v>
      </c>
      <c r="BB36" s="11">
        <f>+++BA1739</f>
        <v>0</v>
      </c>
      <c r="BC36" s="34">
        <f t="shared" si="0"/>
        <v>400000</v>
      </c>
      <c r="BD36" s="11">
        <f t="shared" si="1"/>
        <v>1000000</v>
      </c>
      <c r="BE36" s="11">
        <f t="shared" si="3"/>
        <v>350000</v>
      </c>
      <c r="BF36" s="11">
        <f t="shared" si="4"/>
        <v>650000</v>
      </c>
      <c r="BG36" s="55" t="s">
        <v>128</v>
      </c>
      <c r="BH36" s="52">
        <f t="shared" si="7"/>
        <v>375000</v>
      </c>
      <c r="BI36" s="52"/>
      <c r="BJ36" s="52"/>
      <c r="BK36" s="52">
        <v>0</v>
      </c>
      <c r="BL36" s="52">
        <f>BH36-BE36</f>
        <v>25000</v>
      </c>
      <c r="BM36" s="56">
        <v>25000</v>
      </c>
      <c r="BN36" s="36">
        <f t="shared" si="5"/>
        <v>70000</v>
      </c>
      <c r="BO36" s="35"/>
      <c r="BP36" s="34"/>
      <c r="BQ36" s="32"/>
      <c r="BR36" s="32"/>
      <c r="BS36" s="58" t="s">
        <v>139</v>
      </c>
      <c r="BT36" s="44" t="s">
        <v>142</v>
      </c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</row>
    <row r="37" spans="1:91" s="37" customFormat="1" ht="25.5">
      <c r="A37" s="44">
        <v>286435</v>
      </c>
      <c r="B37" s="44" t="s">
        <v>76</v>
      </c>
      <c r="C37" s="44">
        <v>286435</v>
      </c>
      <c r="D37" s="44">
        <v>2642671</v>
      </c>
      <c r="E37" s="44" t="s">
        <v>53</v>
      </c>
      <c r="F37" s="44" t="s">
        <v>77</v>
      </c>
      <c r="G37" s="11"/>
      <c r="H37" s="11">
        <v>1</v>
      </c>
      <c r="I37" s="11">
        <v>1</v>
      </c>
      <c r="J37" s="49">
        <v>1</v>
      </c>
      <c r="K37" s="11">
        <v>4</v>
      </c>
      <c r="L37" s="49">
        <v>4</v>
      </c>
      <c r="M37" s="11"/>
      <c r="N37" s="11"/>
      <c r="O37" s="11"/>
      <c r="P37" s="11"/>
      <c r="Q37" s="11"/>
      <c r="R37" s="11"/>
      <c r="S37" s="11"/>
      <c r="T37" s="11"/>
      <c r="U37" s="11">
        <v>2</v>
      </c>
      <c r="V37" s="11">
        <v>2</v>
      </c>
      <c r="W37" s="50">
        <f t="shared" si="2"/>
        <v>7</v>
      </c>
      <c r="X37" s="11">
        <v>2171500</v>
      </c>
      <c r="Y37" s="11">
        <v>560000</v>
      </c>
      <c r="Z37" s="11">
        <v>560000</v>
      </c>
      <c r="AA37" s="11">
        <v>200000</v>
      </c>
      <c r="AB37" s="11">
        <v>144000</v>
      </c>
      <c r="AC37" s="11">
        <v>560000</v>
      </c>
      <c r="AD37" s="11">
        <v>0</v>
      </c>
      <c r="AE37" s="11">
        <v>0</v>
      </c>
      <c r="AF37" s="11">
        <v>0</v>
      </c>
      <c r="AG37" s="11">
        <v>1473000</v>
      </c>
      <c r="AH37" s="11">
        <v>1742000</v>
      </c>
      <c r="AI37" s="11">
        <v>1211500</v>
      </c>
      <c r="AJ37" s="11">
        <v>0</v>
      </c>
      <c r="AK37" s="11">
        <v>0</v>
      </c>
      <c r="AL37" s="11">
        <v>0</v>
      </c>
      <c r="AM37" s="11">
        <v>220000</v>
      </c>
      <c r="AN37" s="11">
        <v>193000</v>
      </c>
      <c r="AO37" s="11">
        <v>200000</v>
      </c>
      <c r="AP37" s="11"/>
      <c r="AQ37" s="11"/>
      <c r="AR37" s="11"/>
      <c r="AS37" s="11">
        <v>100000</v>
      </c>
      <c r="AT37" s="11">
        <v>270000</v>
      </c>
      <c r="AU37" s="11">
        <v>200000</v>
      </c>
      <c r="AV37" s="11">
        <v>0</v>
      </c>
      <c r="AW37" s="11">
        <v>560000</v>
      </c>
      <c r="AX37" s="11">
        <v>560000</v>
      </c>
      <c r="AY37" s="51">
        <v>490000</v>
      </c>
      <c r="AZ37" s="11">
        <v>490000</v>
      </c>
      <c r="BA37" s="11">
        <v>220000</v>
      </c>
      <c r="BB37" s="11">
        <v>270000</v>
      </c>
      <c r="BC37" s="34">
        <f t="shared" si="0"/>
        <v>490000</v>
      </c>
      <c r="BD37" s="11">
        <f t="shared" si="1"/>
        <v>760000</v>
      </c>
      <c r="BE37" s="11">
        <f t="shared" si="3"/>
        <v>490000</v>
      </c>
      <c r="BF37" s="11">
        <f t="shared" si="4"/>
        <v>270000</v>
      </c>
      <c r="BG37" s="55" t="s">
        <v>128</v>
      </c>
      <c r="BH37" s="52">
        <f t="shared" si="7"/>
        <v>525000</v>
      </c>
      <c r="BI37" s="52"/>
      <c r="BJ37" s="52"/>
      <c r="BK37" s="52">
        <v>0</v>
      </c>
      <c r="BL37" s="52">
        <f>BH37-BE37</f>
        <v>35000</v>
      </c>
      <c r="BM37" s="56">
        <v>35000</v>
      </c>
      <c r="BN37" s="36">
        <f t="shared" si="5"/>
        <v>70000</v>
      </c>
      <c r="BO37" s="35"/>
      <c r="BP37" s="34"/>
      <c r="BQ37" s="32"/>
      <c r="BR37" s="32"/>
      <c r="BS37" s="58" t="s">
        <v>139</v>
      </c>
      <c r="BT37" s="44" t="s">
        <v>142</v>
      </c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</row>
    <row r="38" spans="1:91" s="37" customFormat="1" ht="25.5">
      <c r="A38" s="44">
        <v>268097</v>
      </c>
      <c r="B38" s="44" t="s">
        <v>78</v>
      </c>
      <c r="C38" s="44">
        <v>268097</v>
      </c>
      <c r="D38" s="44">
        <v>7104819</v>
      </c>
      <c r="E38" s="44" t="s">
        <v>53</v>
      </c>
      <c r="F38" s="44" t="s">
        <v>79</v>
      </c>
      <c r="G38" s="11"/>
      <c r="H38" s="11">
        <v>1</v>
      </c>
      <c r="I38" s="11">
        <v>2</v>
      </c>
      <c r="J38" s="49">
        <v>2</v>
      </c>
      <c r="K38" s="11">
        <v>3</v>
      </c>
      <c r="L38" s="49">
        <v>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50">
        <f t="shared" si="2"/>
        <v>5</v>
      </c>
      <c r="X38" s="11">
        <v>1967424</v>
      </c>
      <c r="Y38" s="11">
        <v>690208</v>
      </c>
      <c r="Z38" s="11">
        <v>690208</v>
      </c>
      <c r="AA38" s="11">
        <v>200000</v>
      </c>
      <c r="AB38" s="11">
        <v>223400</v>
      </c>
      <c r="AC38" s="11">
        <v>690208</v>
      </c>
      <c r="AD38" s="11">
        <v>0</v>
      </c>
      <c r="AE38" s="11">
        <v>0</v>
      </c>
      <c r="AF38" s="11">
        <v>0</v>
      </c>
      <c r="AG38" s="11">
        <v>1027262</v>
      </c>
      <c r="AH38" s="11">
        <v>1221600</v>
      </c>
      <c r="AI38" s="11">
        <v>727216</v>
      </c>
      <c r="AJ38" s="11">
        <v>0</v>
      </c>
      <c r="AK38" s="11">
        <v>0</v>
      </c>
      <c r="AL38" s="11">
        <v>0</v>
      </c>
      <c r="AM38" s="11">
        <v>395151</v>
      </c>
      <c r="AN38" s="11">
        <v>400000</v>
      </c>
      <c r="AO38" s="11">
        <v>400000</v>
      </c>
      <c r="AP38" s="11"/>
      <c r="AQ38" s="11"/>
      <c r="AR38" s="11"/>
      <c r="AS38" s="11">
        <v>100000</v>
      </c>
      <c r="AT38" s="11">
        <v>150000</v>
      </c>
      <c r="AU38" s="11">
        <v>150000</v>
      </c>
      <c r="AV38" s="11">
        <v>0</v>
      </c>
      <c r="AW38" s="11">
        <v>690208</v>
      </c>
      <c r="AX38" s="11">
        <v>600000</v>
      </c>
      <c r="AY38" s="51">
        <v>350000</v>
      </c>
      <c r="AZ38" s="11">
        <v>350000</v>
      </c>
      <c r="BA38" s="11">
        <v>223400</v>
      </c>
      <c r="BB38" s="11">
        <v>150000</v>
      </c>
      <c r="BC38" s="34">
        <f t="shared" si="0"/>
        <v>373400</v>
      </c>
      <c r="BD38" s="11">
        <f t="shared" si="1"/>
        <v>840208</v>
      </c>
      <c r="BE38" s="11">
        <f t="shared" si="3"/>
        <v>350000</v>
      </c>
      <c r="BF38" s="11">
        <f t="shared" si="4"/>
        <v>490208</v>
      </c>
      <c r="BG38" s="55" t="s">
        <v>128</v>
      </c>
      <c r="BH38" s="52">
        <f t="shared" si="7"/>
        <v>375000</v>
      </c>
      <c r="BI38" s="52"/>
      <c r="BJ38" s="52"/>
      <c r="BK38" s="52">
        <v>0</v>
      </c>
      <c r="BL38" s="52">
        <f>BH38-BE38</f>
        <v>25000</v>
      </c>
      <c r="BM38" s="56">
        <v>25000</v>
      </c>
      <c r="BN38" s="36">
        <f t="shared" si="5"/>
        <v>70000</v>
      </c>
      <c r="BO38" s="35"/>
      <c r="BP38" s="34"/>
      <c r="BQ38" s="32"/>
      <c r="BR38" s="32"/>
      <c r="BS38" s="58" t="s">
        <v>139</v>
      </c>
      <c r="BT38" s="44" t="s">
        <v>142</v>
      </c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</row>
    <row r="39" spans="1:91" s="37" customFormat="1" ht="25.5">
      <c r="A39" s="44">
        <v>286753</v>
      </c>
      <c r="B39" s="44" t="s">
        <v>80</v>
      </c>
      <c r="C39" s="44">
        <v>286753</v>
      </c>
      <c r="D39" s="44">
        <v>9980103</v>
      </c>
      <c r="E39" s="44" t="s">
        <v>53</v>
      </c>
      <c r="F39" s="44" t="s">
        <v>81</v>
      </c>
      <c r="G39" s="11"/>
      <c r="H39" s="11">
        <v>1</v>
      </c>
      <c r="I39" s="11"/>
      <c r="J39" s="49"/>
      <c r="K39" s="11">
        <v>6</v>
      </c>
      <c r="L39" s="49">
        <v>6</v>
      </c>
      <c r="M39" s="11"/>
      <c r="N39" s="11"/>
      <c r="O39" s="11"/>
      <c r="P39" s="11"/>
      <c r="Q39" s="11"/>
      <c r="R39" s="11"/>
      <c r="S39" s="11"/>
      <c r="T39" s="11"/>
      <c r="U39" s="11">
        <v>1</v>
      </c>
      <c r="V39" s="11">
        <v>1</v>
      </c>
      <c r="W39" s="50">
        <f t="shared" si="2"/>
        <v>7</v>
      </c>
      <c r="X39" s="11">
        <v>2448000</v>
      </c>
      <c r="Y39" s="11">
        <v>680000</v>
      </c>
      <c r="Z39" s="11">
        <v>680000</v>
      </c>
      <c r="AA39" s="11">
        <v>350000</v>
      </c>
      <c r="AB39" s="11">
        <v>350000</v>
      </c>
      <c r="AC39" s="11">
        <v>680000</v>
      </c>
      <c r="AD39" s="11">
        <v>1492238</v>
      </c>
      <c r="AE39" s="11">
        <v>1062000</v>
      </c>
      <c r="AF39" s="11">
        <v>1068000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652400</v>
      </c>
      <c r="AN39" s="11">
        <v>700000</v>
      </c>
      <c r="AO39" s="11">
        <v>700000</v>
      </c>
      <c r="AP39" s="11"/>
      <c r="AQ39" s="11"/>
      <c r="AR39" s="11"/>
      <c r="AS39" s="11">
        <v>0</v>
      </c>
      <c r="AT39" s="11">
        <v>280000</v>
      </c>
      <c r="AU39" s="11">
        <v>0</v>
      </c>
      <c r="AV39" s="11">
        <v>0</v>
      </c>
      <c r="AW39" s="11">
        <v>680000</v>
      </c>
      <c r="AX39" s="11">
        <v>600000</v>
      </c>
      <c r="AY39" s="51">
        <v>490000</v>
      </c>
      <c r="AZ39" s="11">
        <v>490000</v>
      </c>
      <c r="BA39" s="11">
        <v>462000</v>
      </c>
      <c r="BB39" s="11">
        <v>140000</v>
      </c>
      <c r="BC39" s="34">
        <f t="shared" si="0"/>
        <v>602000</v>
      </c>
      <c r="BD39" s="11">
        <f t="shared" si="1"/>
        <v>680000</v>
      </c>
      <c r="BE39" s="11">
        <f t="shared" si="3"/>
        <v>490000</v>
      </c>
      <c r="BF39" s="11">
        <f t="shared" si="4"/>
        <v>190000</v>
      </c>
      <c r="BG39" s="55" t="s">
        <v>128</v>
      </c>
      <c r="BH39" s="52">
        <f t="shared" si="7"/>
        <v>525000</v>
      </c>
      <c r="BI39" s="52"/>
      <c r="BJ39" s="52"/>
      <c r="BK39" s="52">
        <v>0</v>
      </c>
      <c r="BL39" s="52">
        <f>BH39-BE39</f>
        <v>35000</v>
      </c>
      <c r="BM39" s="56">
        <v>35000</v>
      </c>
      <c r="BN39" s="36">
        <f t="shared" si="5"/>
        <v>70000</v>
      </c>
      <c r="BO39" s="35"/>
      <c r="BP39" s="34"/>
      <c r="BQ39" s="32"/>
      <c r="BR39" s="32"/>
      <c r="BS39" s="58" t="s">
        <v>139</v>
      </c>
      <c r="BT39" s="44" t="s">
        <v>142</v>
      </c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</row>
    <row r="40" spans="1:91" s="37" customFormat="1" ht="25.5">
      <c r="A40" s="44">
        <v>268542</v>
      </c>
      <c r="B40" s="44" t="s">
        <v>82</v>
      </c>
      <c r="C40" s="44">
        <v>268542</v>
      </c>
      <c r="D40" s="44">
        <v>1030341</v>
      </c>
      <c r="E40" s="44" t="s">
        <v>53</v>
      </c>
      <c r="F40" s="44" t="s">
        <v>83</v>
      </c>
      <c r="G40" s="11"/>
      <c r="H40" s="11">
        <v>1</v>
      </c>
      <c r="I40" s="11"/>
      <c r="J40" s="49"/>
      <c r="K40" s="11">
        <v>3</v>
      </c>
      <c r="L40" s="49">
        <v>3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50">
        <f t="shared" si="2"/>
        <v>3</v>
      </c>
      <c r="X40" s="11">
        <v>937250</v>
      </c>
      <c r="Y40" s="11">
        <v>100000</v>
      </c>
      <c r="Z40" s="11">
        <v>100000</v>
      </c>
      <c r="AA40" s="11">
        <v>60000</v>
      </c>
      <c r="AB40" s="11">
        <v>78800</v>
      </c>
      <c r="AC40" s="11">
        <v>100000</v>
      </c>
      <c r="AD40" s="11">
        <v>0</v>
      </c>
      <c r="AE40" s="11">
        <v>0</v>
      </c>
      <c r="AF40" s="11">
        <v>0</v>
      </c>
      <c r="AG40" s="11">
        <v>500000</v>
      </c>
      <c r="AH40" s="11">
        <v>500000</v>
      </c>
      <c r="AI40" s="11">
        <v>492250</v>
      </c>
      <c r="AJ40" s="11">
        <v>0</v>
      </c>
      <c r="AK40" s="11">
        <v>0</v>
      </c>
      <c r="AL40" s="11">
        <v>0</v>
      </c>
      <c r="AM40" s="11">
        <v>180000</v>
      </c>
      <c r="AN40" s="11">
        <v>220000</v>
      </c>
      <c r="AO40" s="11">
        <v>225000</v>
      </c>
      <c r="AP40" s="11"/>
      <c r="AQ40" s="11"/>
      <c r="AR40" s="11"/>
      <c r="AS40" s="11">
        <v>120000</v>
      </c>
      <c r="AT40" s="11">
        <v>140000</v>
      </c>
      <c r="AU40" s="11">
        <v>120000</v>
      </c>
      <c r="AV40" s="11">
        <v>0</v>
      </c>
      <c r="AW40" s="11">
        <v>100000</v>
      </c>
      <c r="AX40" s="11">
        <v>100000</v>
      </c>
      <c r="AY40" s="51">
        <v>100000</v>
      </c>
      <c r="AZ40" s="11">
        <v>100000</v>
      </c>
      <c r="BA40" s="11">
        <v>78800</v>
      </c>
      <c r="BB40" s="11">
        <v>140000</v>
      </c>
      <c r="BC40" s="34">
        <f t="shared" si="0"/>
        <v>218800</v>
      </c>
      <c r="BD40" s="11">
        <f t="shared" si="1"/>
        <v>220000</v>
      </c>
      <c r="BE40" s="11">
        <f t="shared" si="3"/>
        <v>100000</v>
      </c>
      <c r="BF40" s="11">
        <f t="shared" si="4"/>
        <v>120000</v>
      </c>
      <c r="BG40" s="55" t="s">
        <v>128</v>
      </c>
      <c r="BH40" s="52">
        <f t="shared" si="7"/>
        <v>225000</v>
      </c>
      <c r="BI40" s="52"/>
      <c r="BJ40" s="52"/>
      <c r="BK40" s="52"/>
      <c r="BL40" s="52">
        <v>120000</v>
      </c>
      <c r="BM40" s="56">
        <v>120000</v>
      </c>
      <c r="BN40" s="36">
        <f t="shared" si="5"/>
        <v>33333.333333333336</v>
      </c>
      <c r="BO40" s="35"/>
      <c r="BP40" s="34"/>
      <c r="BQ40" s="32"/>
      <c r="BR40" s="32"/>
      <c r="BS40" s="58" t="s">
        <v>139</v>
      </c>
      <c r="BT40" s="44" t="s">
        <v>142</v>
      </c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</row>
    <row r="41" spans="1:91" s="37" customFormat="1" ht="25.5" hidden="1">
      <c r="A41" s="44">
        <v>294799</v>
      </c>
      <c r="B41" s="44" t="s">
        <v>84</v>
      </c>
      <c r="C41" s="44">
        <v>294799</v>
      </c>
      <c r="D41" s="44">
        <v>3782703</v>
      </c>
      <c r="E41" s="44" t="s">
        <v>53</v>
      </c>
      <c r="F41" s="44" t="s">
        <v>53</v>
      </c>
      <c r="G41" s="11"/>
      <c r="H41" s="11">
        <v>1</v>
      </c>
      <c r="I41" s="11"/>
      <c r="J41" s="49"/>
      <c r="K41" s="11">
        <v>2</v>
      </c>
      <c r="L41" s="49">
        <v>1.1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50">
        <f t="shared" si="2"/>
        <v>1.1</v>
      </c>
      <c r="X41" s="11">
        <v>492400</v>
      </c>
      <c r="Y41" s="11">
        <v>250000</v>
      </c>
      <c r="Z41" s="11">
        <v>250000</v>
      </c>
      <c r="AA41" s="11">
        <v>89600</v>
      </c>
      <c r="AB41" s="11">
        <v>89000</v>
      </c>
      <c r="AC41" s="11">
        <v>250000</v>
      </c>
      <c r="AD41" s="11">
        <v>0</v>
      </c>
      <c r="AE41" s="11">
        <v>0</v>
      </c>
      <c r="AF41" s="11">
        <v>0</v>
      </c>
      <c r="AG41" s="11">
        <v>314254</v>
      </c>
      <c r="AH41" s="11">
        <v>372400</v>
      </c>
      <c r="AI41" s="11">
        <v>222400</v>
      </c>
      <c r="AJ41" s="11">
        <v>0</v>
      </c>
      <c r="AK41" s="11">
        <v>11000</v>
      </c>
      <c r="AL41" s="11">
        <v>0</v>
      </c>
      <c r="AM41" s="11">
        <v>23356</v>
      </c>
      <c r="AN41" s="11">
        <v>20000</v>
      </c>
      <c r="AO41" s="11">
        <v>20000</v>
      </c>
      <c r="AP41" s="11"/>
      <c r="AQ41" s="11"/>
      <c r="AR41" s="11"/>
      <c r="AS41" s="11"/>
      <c r="AT41" s="11"/>
      <c r="AU41" s="11"/>
      <c r="AV41" s="11">
        <v>0</v>
      </c>
      <c r="AW41" s="11">
        <v>250000</v>
      </c>
      <c r="AX41" s="11">
        <v>250000</v>
      </c>
      <c r="AY41" s="51">
        <v>155000</v>
      </c>
      <c r="AZ41" s="11">
        <v>155000</v>
      </c>
      <c r="BA41" s="11">
        <v>89000</v>
      </c>
      <c r="BB41" s="11">
        <v>11000</v>
      </c>
      <c r="BC41" s="34">
        <f t="shared" si="0"/>
        <v>100000</v>
      </c>
      <c r="BD41" s="11">
        <f t="shared" si="1"/>
        <v>250000</v>
      </c>
      <c r="BE41" s="11">
        <f t="shared" si="3"/>
        <v>155000</v>
      </c>
      <c r="BF41" s="11">
        <f t="shared" si="4"/>
        <v>95000</v>
      </c>
      <c r="BG41" s="55" t="s">
        <v>128</v>
      </c>
      <c r="BH41" s="52"/>
      <c r="BI41" s="52">
        <f>W41*140000</f>
        <v>154000</v>
      </c>
      <c r="BJ41" s="52"/>
      <c r="BK41" s="52">
        <v>0</v>
      </c>
      <c r="BL41" s="52"/>
      <c r="BM41" s="56">
        <v>0</v>
      </c>
      <c r="BN41" s="36">
        <f t="shared" si="5"/>
        <v>140909.0909090909</v>
      </c>
      <c r="BO41" s="35"/>
      <c r="BP41" s="34"/>
      <c r="BQ41" s="32"/>
      <c r="BR41" s="32"/>
      <c r="BS41" s="58" t="s">
        <v>139</v>
      </c>
      <c r="BT41" s="44" t="s">
        <v>142</v>
      </c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</row>
    <row r="42" spans="1:72" s="32" customFormat="1" ht="25.5">
      <c r="A42" s="44">
        <v>285595</v>
      </c>
      <c r="B42" s="44" t="s">
        <v>85</v>
      </c>
      <c r="C42" s="44">
        <v>285595</v>
      </c>
      <c r="D42" s="44">
        <v>9413450</v>
      </c>
      <c r="E42" s="44" t="s">
        <v>53</v>
      </c>
      <c r="F42" s="44" t="s">
        <v>86</v>
      </c>
      <c r="G42" s="11"/>
      <c r="H42" s="11">
        <v>1</v>
      </c>
      <c r="I42" s="11"/>
      <c r="J42" s="49"/>
      <c r="K42" s="11">
        <v>3</v>
      </c>
      <c r="L42" s="49">
        <v>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50">
        <f t="shared" si="2"/>
        <v>3</v>
      </c>
      <c r="X42" s="11">
        <v>1195560</v>
      </c>
      <c r="Y42" s="11">
        <v>1101960</v>
      </c>
      <c r="Z42" s="11">
        <v>1101960</v>
      </c>
      <c r="AA42" s="11">
        <v>0</v>
      </c>
      <c r="AB42" s="11">
        <v>0</v>
      </c>
      <c r="AC42" s="11">
        <v>1101960</v>
      </c>
      <c r="AD42" s="11">
        <v>0</v>
      </c>
      <c r="AE42" s="11">
        <v>0</v>
      </c>
      <c r="AF42" s="11">
        <v>0</v>
      </c>
      <c r="AG42" s="11">
        <v>587000</v>
      </c>
      <c r="AH42" s="11">
        <v>551000</v>
      </c>
      <c r="AI42" s="11">
        <v>15560</v>
      </c>
      <c r="AJ42" s="11">
        <v>0</v>
      </c>
      <c r="AK42" s="11">
        <v>0</v>
      </c>
      <c r="AL42" s="11">
        <v>0</v>
      </c>
      <c r="AM42" s="11">
        <v>75000</v>
      </c>
      <c r="AN42" s="11">
        <v>70000</v>
      </c>
      <c r="AO42" s="11">
        <v>78040</v>
      </c>
      <c r="AP42" s="11"/>
      <c r="AQ42" s="11"/>
      <c r="AR42" s="11"/>
      <c r="AS42" s="11"/>
      <c r="AT42" s="11"/>
      <c r="AU42" s="11"/>
      <c r="AV42" s="11">
        <v>0</v>
      </c>
      <c r="AW42" s="11">
        <v>1101960</v>
      </c>
      <c r="AX42" s="11">
        <v>877000</v>
      </c>
      <c r="AY42" s="51">
        <v>210000</v>
      </c>
      <c r="AZ42" s="11">
        <v>210000</v>
      </c>
      <c r="BA42" s="11">
        <v>0</v>
      </c>
      <c r="BB42" s="11">
        <v>0</v>
      </c>
      <c r="BC42" s="34">
        <f t="shared" si="0"/>
        <v>0</v>
      </c>
      <c r="BD42" s="11">
        <f t="shared" si="1"/>
        <v>1101960</v>
      </c>
      <c r="BE42" s="11">
        <f t="shared" si="3"/>
        <v>210000</v>
      </c>
      <c r="BF42" s="11">
        <f t="shared" si="4"/>
        <v>891960</v>
      </c>
      <c r="BG42" s="55" t="s">
        <v>128</v>
      </c>
      <c r="BH42" s="52">
        <f t="shared" si="7"/>
        <v>225000</v>
      </c>
      <c r="BI42" s="52"/>
      <c r="BJ42" s="52"/>
      <c r="BK42" s="52"/>
      <c r="BL42" s="52">
        <f>BH42-BE42</f>
        <v>15000</v>
      </c>
      <c r="BM42" s="78">
        <v>15000</v>
      </c>
      <c r="BN42" s="21">
        <f t="shared" si="5"/>
        <v>70000</v>
      </c>
      <c r="BO42" s="20"/>
      <c r="BP42" s="34"/>
      <c r="BS42" s="58" t="s">
        <v>139</v>
      </c>
      <c r="BT42" s="44" t="s">
        <v>142</v>
      </c>
    </row>
    <row r="43" spans="1:91" s="37" customFormat="1" ht="25.5">
      <c r="A43" s="44">
        <v>293971</v>
      </c>
      <c r="B43" s="44" t="s">
        <v>87</v>
      </c>
      <c r="C43" s="44">
        <v>293971</v>
      </c>
      <c r="D43" s="44">
        <v>4781602</v>
      </c>
      <c r="E43" s="44" t="s">
        <v>53</v>
      </c>
      <c r="F43" s="44" t="s">
        <v>88</v>
      </c>
      <c r="G43" s="11"/>
      <c r="H43" s="11">
        <v>1</v>
      </c>
      <c r="I43" s="11"/>
      <c r="J43" s="49"/>
      <c r="K43" s="11">
        <v>1</v>
      </c>
      <c r="L43" s="49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50">
        <f t="shared" si="2"/>
        <v>1</v>
      </c>
      <c r="X43" s="11">
        <v>374000</v>
      </c>
      <c r="Y43" s="11">
        <v>35000</v>
      </c>
      <c r="Z43" s="11">
        <v>35000</v>
      </c>
      <c r="AA43" s="11">
        <v>60000</v>
      </c>
      <c r="AB43" s="11">
        <v>60000</v>
      </c>
      <c r="AC43" s="11">
        <v>35000</v>
      </c>
      <c r="AD43" s="11">
        <v>0</v>
      </c>
      <c r="AE43" s="11">
        <v>0</v>
      </c>
      <c r="AF43" s="11">
        <v>0</v>
      </c>
      <c r="AG43" s="11">
        <v>224475</v>
      </c>
      <c r="AH43" s="11">
        <v>196000</v>
      </c>
      <c r="AI43" s="11">
        <v>199000</v>
      </c>
      <c r="AJ43" s="11">
        <v>0</v>
      </c>
      <c r="AK43" s="11">
        <v>29000</v>
      </c>
      <c r="AL43" s="11">
        <v>35000</v>
      </c>
      <c r="AM43" s="11">
        <v>87750</v>
      </c>
      <c r="AN43" s="11">
        <v>65000</v>
      </c>
      <c r="AO43" s="11">
        <v>70000</v>
      </c>
      <c r="AP43" s="11"/>
      <c r="AQ43" s="11"/>
      <c r="AR43" s="11"/>
      <c r="AS43" s="11">
        <v>0</v>
      </c>
      <c r="AT43" s="11">
        <v>29000</v>
      </c>
      <c r="AU43" s="11">
        <v>35000</v>
      </c>
      <c r="AV43" s="11">
        <v>0</v>
      </c>
      <c r="AW43" s="11">
        <v>35000</v>
      </c>
      <c r="AX43" s="11">
        <v>35000</v>
      </c>
      <c r="AY43" s="51">
        <v>35000</v>
      </c>
      <c r="AZ43" s="11">
        <v>35000</v>
      </c>
      <c r="BA43" s="11">
        <v>60000</v>
      </c>
      <c r="BB43" s="11">
        <v>40000</v>
      </c>
      <c r="BC43" s="34">
        <f t="shared" si="0"/>
        <v>100000</v>
      </c>
      <c r="BD43" s="11">
        <f t="shared" si="1"/>
        <v>70000</v>
      </c>
      <c r="BE43" s="11">
        <f t="shared" si="3"/>
        <v>35000</v>
      </c>
      <c r="BF43" s="11">
        <f t="shared" si="4"/>
        <v>35000</v>
      </c>
      <c r="BG43" s="55" t="s">
        <v>128</v>
      </c>
      <c r="BH43" s="52"/>
      <c r="BI43" s="52">
        <f>W43*140000</f>
        <v>140000</v>
      </c>
      <c r="BJ43" s="52"/>
      <c r="BK43" s="52">
        <v>35000</v>
      </c>
      <c r="BL43" s="52"/>
      <c r="BM43" s="56">
        <v>35000</v>
      </c>
      <c r="BN43" s="36">
        <f t="shared" si="5"/>
        <v>35000</v>
      </c>
      <c r="BO43" s="35"/>
      <c r="BP43" s="34"/>
      <c r="BQ43" s="32"/>
      <c r="BR43" s="32"/>
      <c r="BS43" s="58" t="s">
        <v>139</v>
      </c>
      <c r="BT43" s="44" t="s">
        <v>142</v>
      </c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</row>
    <row r="44" spans="1:91" s="37" customFormat="1" ht="25.5">
      <c r="A44" s="44">
        <v>294471</v>
      </c>
      <c r="B44" s="44" t="s">
        <v>89</v>
      </c>
      <c r="C44" s="44">
        <v>294471</v>
      </c>
      <c r="D44" s="44">
        <v>9126811</v>
      </c>
      <c r="E44" s="44" t="s">
        <v>53</v>
      </c>
      <c r="F44" s="44" t="s">
        <v>53</v>
      </c>
      <c r="G44" s="11"/>
      <c r="H44" s="11">
        <v>1</v>
      </c>
      <c r="I44" s="11"/>
      <c r="J44" s="49"/>
      <c r="K44" s="11">
        <v>2</v>
      </c>
      <c r="L44" s="49">
        <v>1.4</v>
      </c>
      <c r="M44" s="11"/>
      <c r="N44" s="11"/>
      <c r="O44" s="11"/>
      <c r="P44" s="11"/>
      <c r="Q44" s="11"/>
      <c r="R44" s="11"/>
      <c r="S44" s="11"/>
      <c r="T44" s="11"/>
      <c r="U44" s="11">
        <v>1</v>
      </c>
      <c r="V44" s="11">
        <v>0.4</v>
      </c>
      <c r="W44" s="50">
        <f t="shared" si="2"/>
        <v>1.7999999999999998</v>
      </c>
      <c r="X44" s="11">
        <v>656000</v>
      </c>
      <c r="Y44" s="11">
        <v>656000</v>
      </c>
      <c r="Z44" s="11">
        <v>656000</v>
      </c>
      <c r="AA44" s="11">
        <v>70000</v>
      </c>
      <c r="AB44" s="11">
        <v>70000</v>
      </c>
      <c r="AC44" s="11">
        <v>656000</v>
      </c>
      <c r="AD44" s="11">
        <v>375000</v>
      </c>
      <c r="AE44" s="11">
        <v>476000</v>
      </c>
      <c r="AF44" s="11">
        <v>0</v>
      </c>
      <c r="AG44" s="11">
        <v>0</v>
      </c>
      <c r="AH44" s="11">
        <v>0</v>
      </c>
      <c r="AI44" s="11">
        <v>0</v>
      </c>
      <c r="AJ44" s="11">
        <v>38000</v>
      </c>
      <c r="AK44" s="11">
        <v>110000</v>
      </c>
      <c r="AL44" s="11">
        <v>0</v>
      </c>
      <c r="AM44" s="11">
        <v>0</v>
      </c>
      <c r="AN44" s="11">
        <v>0</v>
      </c>
      <c r="AO44" s="11">
        <v>0</v>
      </c>
      <c r="AP44" s="11"/>
      <c r="AQ44" s="11"/>
      <c r="AR44" s="11"/>
      <c r="AS44" s="11"/>
      <c r="AT44" s="11"/>
      <c r="AU44" s="11"/>
      <c r="AV44" s="11">
        <v>0</v>
      </c>
      <c r="AW44" s="11">
        <v>656000</v>
      </c>
      <c r="AX44" s="11">
        <v>390000</v>
      </c>
      <c r="AY44" s="51">
        <v>250000</v>
      </c>
      <c r="AZ44" s="11">
        <v>250000</v>
      </c>
      <c r="BA44" s="11">
        <v>70000</v>
      </c>
      <c r="BB44" s="11">
        <v>110000</v>
      </c>
      <c r="BC44" s="34">
        <f t="shared" si="0"/>
        <v>180000</v>
      </c>
      <c r="BD44" s="11">
        <f t="shared" si="1"/>
        <v>656000</v>
      </c>
      <c r="BE44" s="11">
        <f t="shared" si="3"/>
        <v>250000</v>
      </c>
      <c r="BF44" s="11">
        <f t="shared" si="4"/>
        <v>406000</v>
      </c>
      <c r="BG44" s="55" t="s">
        <v>128</v>
      </c>
      <c r="BH44" s="52"/>
      <c r="BI44" s="52">
        <f>W44*140000</f>
        <v>251999.99999999997</v>
      </c>
      <c r="BJ44" s="52"/>
      <c r="BK44" s="52">
        <v>2000</v>
      </c>
      <c r="BL44" s="52"/>
      <c r="BM44" s="56">
        <v>2000</v>
      </c>
      <c r="BN44" s="36">
        <f t="shared" si="5"/>
        <v>138888.8888888889</v>
      </c>
      <c r="BO44" s="35"/>
      <c r="BP44" s="34"/>
      <c r="BQ44" s="32"/>
      <c r="BR44" s="32"/>
      <c r="BS44" s="58" t="s">
        <v>139</v>
      </c>
      <c r="BT44" s="44" t="s">
        <v>142</v>
      </c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</row>
    <row r="45" spans="1:91" s="37" customFormat="1" ht="25.5">
      <c r="A45" s="44">
        <v>267716</v>
      </c>
      <c r="B45" s="44" t="s">
        <v>90</v>
      </c>
      <c r="C45" s="44">
        <v>267716</v>
      </c>
      <c r="D45" s="44">
        <v>9851168</v>
      </c>
      <c r="E45" s="44" t="s">
        <v>53</v>
      </c>
      <c r="F45" s="44" t="s">
        <v>91</v>
      </c>
      <c r="G45" s="11"/>
      <c r="H45" s="11">
        <v>1</v>
      </c>
      <c r="I45" s="11"/>
      <c r="J45" s="49"/>
      <c r="K45" s="11">
        <v>3</v>
      </c>
      <c r="L45" s="49">
        <v>2.5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50">
        <f t="shared" si="2"/>
        <v>2.5</v>
      </c>
      <c r="X45" s="11">
        <v>1020000</v>
      </c>
      <c r="Y45" s="11">
        <v>514400</v>
      </c>
      <c r="Z45" s="11">
        <v>514400</v>
      </c>
      <c r="AA45" s="11">
        <v>200000</v>
      </c>
      <c r="AB45" s="11">
        <v>217500</v>
      </c>
      <c r="AC45" s="11">
        <v>514400</v>
      </c>
      <c r="AD45" s="11">
        <v>0</v>
      </c>
      <c r="AE45" s="11">
        <v>0</v>
      </c>
      <c r="AF45" s="11">
        <v>0</v>
      </c>
      <c r="AG45" s="11">
        <v>401116</v>
      </c>
      <c r="AH45" s="11">
        <v>418000</v>
      </c>
      <c r="AI45" s="11">
        <v>155600</v>
      </c>
      <c r="AJ45" s="11">
        <v>0</v>
      </c>
      <c r="AK45" s="11">
        <v>0</v>
      </c>
      <c r="AL45" s="11">
        <v>0</v>
      </c>
      <c r="AM45" s="11">
        <v>367600</v>
      </c>
      <c r="AN45" s="11">
        <v>350000</v>
      </c>
      <c r="AO45" s="11">
        <v>350000</v>
      </c>
      <c r="AP45" s="11"/>
      <c r="AQ45" s="11"/>
      <c r="AR45" s="11"/>
      <c r="AS45" s="11"/>
      <c r="AT45" s="11"/>
      <c r="AU45" s="11"/>
      <c r="AV45" s="11">
        <v>0</v>
      </c>
      <c r="AW45" s="11">
        <v>514400</v>
      </c>
      <c r="AX45" s="11">
        <v>514400</v>
      </c>
      <c r="AY45" s="51">
        <v>175000</v>
      </c>
      <c r="AZ45" s="11">
        <v>175000</v>
      </c>
      <c r="BA45" s="11">
        <v>217500</v>
      </c>
      <c r="BB45" s="11">
        <v>27500</v>
      </c>
      <c r="BC45" s="34">
        <f t="shared" si="0"/>
        <v>245000</v>
      </c>
      <c r="BD45" s="11">
        <f t="shared" si="1"/>
        <v>514400</v>
      </c>
      <c r="BE45" s="11">
        <f t="shared" si="3"/>
        <v>175000</v>
      </c>
      <c r="BF45" s="11">
        <f t="shared" si="4"/>
        <v>339400</v>
      </c>
      <c r="BG45" s="55" t="s">
        <v>128</v>
      </c>
      <c r="BH45" s="52">
        <f t="shared" si="7"/>
        <v>187500</v>
      </c>
      <c r="BI45" s="52"/>
      <c r="BJ45" s="52"/>
      <c r="BK45" s="52">
        <v>0</v>
      </c>
      <c r="BL45" s="52">
        <v>12000</v>
      </c>
      <c r="BM45" s="56">
        <v>12000</v>
      </c>
      <c r="BN45" s="36">
        <f t="shared" si="5"/>
        <v>70000</v>
      </c>
      <c r="BO45" s="35"/>
      <c r="BP45" s="34"/>
      <c r="BQ45" s="32"/>
      <c r="BR45" s="32"/>
      <c r="BS45" s="58" t="s">
        <v>139</v>
      </c>
      <c r="BT45" s="44" t="s">
        <v>142</v>
      </c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</row>
    <row r="46" spans="1:91" s="37" customFormat="1" ht="25.5">
      <c r="A46" s="44">
        <v>294616</v>
      </c>
      <c r="B46" s="44" t="s">
        <v>92</v>
      </c>
      <c r="C46" s="44">
        <v>294616</v>
      </c>
      <c r="D46" s="44">
        <v>3055029</v>
      </c>
      <c r="E46" s="44" t="s">
        <v>53</v>
      </c>
      <c r="F46" s="44" t="s">
        <v>68</v>
      </c>
      <c r="G46" s="11"/>
      <c r="H46" s="11">
        <v>1</v>
      </c>
      <c r="I46" s="11"/>
      <c r="J46" s="49"/>
      <c r="K46" s="11">
        <v>2</v>
      </c>
      <c r="L46" s="49">
        <v>2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50">
        <f t="shared" si="2"/>
        <v>2</v>
      </c>
      <c r="X46" s="11">
        <v>1075000</v>
      </c>
      <c r="Y46" s="11">
        <v>482000</v>
      </c>
      <c r="Z46" s="11">
        <v>482000</v>
      </c>
      <c r="AA46" s="11">
        <v>121000</v>
      </c>
      <c r="AB46" s="11">
        <v>131500</v>
      </c>
      <c r="AC46" s="11">
        <v>482000</v>
      </c>
      <c r="AD46" s="11">
        <v>2240</v>
      </c>
      <c r="AE46" s="11">
        <v>7500</v>
      </c>
      <c r="AF46" s="11">
        <v>5000</v>
      </c>
      <c r="AG46" s="11">
        <v>836650</v>
      </c>
      <c r="AH46" s="11">
        <v>762000</v>
      </c>
      <c r="AI46" s="11">
        <v>414000</v>
      </c>
      <c r="AJ46" s="11">
        <v>0</v>
      </c>
      <c r="AK46" s="11">
        <v>54000</v>
      </c>
      <c r="AL46" s="11">
        <v>54000</v>
      </c>
      <c r="AM46" s="11">
        <v>143110</v>
      </c>
      <c r="AN46" s="11">
        <v>120000</v>
      </c>
      <c r="AO46" s="11">
        <v>120000</v>
      </c>
      <c r="AP46" s="11"/>
      <c r="AQ46" s="11"/>
      <c r="AR46" s="11"/>
      <c r="AS46" s="11"/>
      <c r="AT46" s="11"/>
      <c r="AU46" s="11"/>
      <c r="AV46" s="11">
        <v>0</v>
      </c>
      <c r="AW46" s="11">
        <v>482000</v>
      </c>
      <c r="AX46" s="11">
        <v>482000</v>
      </c>
      <c r="AY46" s="51">
        <v>140000</v>
      </c>
      <c r="AZ46" s="11">
        <v>140000</v>
      </c>
      <c r="BA46" s="11">
        <v>131500</v>
      </c>
      <c r="BB46" s="11">
        <v>54000</v>
      </c>
      <c r="BC46" s="34">
        <f t="shared" si="0"/>
        <v>185500</v>
      </c>
      <c r="BD46" s="11">
        <f t="shared" si="1"/>
        <v>482000</v>
      </c>
      <c r="BE46" s="11">
        <f t="shared" si="3"/>
        <v>140000</v>
      </c>
      <c r="BF46" s="11">
        <f t="shared" si="4"/>
        <v>342000</v>
      </c>
      <c r="BG46" s="55" t="s">
        <v>128</v>
      </c>
      <c r="BH46" s="52">
        <f t="shared" si="7"/>
        <v>150000</v>
      </c>
      <c r="BI46" s="52"/>
      <c r="BJ46" s="52"/>
      <c r="BK46" s="52">
        <v>0</v>
      </c>
      <c r="BL46" s="52">
        <f>BH46-BE46</f>
        <v>10000</v>
      </c>
      <c r="BM46" s="56">
        <v>10000</v>
      </c>
      <c r="BN46" s="36">
        <f t="shared" si="5"/>
        <v>70000</v>
      </c>
      <c r="BO46" s="35"/>
      <c r="BP46" s="34"/>
      <c r="BQ46" s="32"/>
      <c r="BR46" s="32"/>
      <c r="BS46" s="58" t="s">
        <v>139</v>
      </c>
      <c r="BT46" s="44" t="s">
        <v>142</v>
      </c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</row>
    <row r="47" spans="1:91" s="37" customFormat="1" ht="25.5" hidden="1">
      <c r="A47" s="44">
        <v>295451</v>
      </c>
      <c r="B47" s="44" t="s">
        <v>93</v>
      </c>
      <c r="C47" s="44">
        <v>295451</v>
      </c>
      <c r="D47" s="44">
        <v>8073059</v>
      </c>
      <c r="E47" s="44" t="s">
        <v>53</v>
      </c>
      <c r="F47" s="44" t="s">
        <v>94</v>
      </c>
      <c r="G47" s="11"/>
      <c r="H47" s="11">
        <v>1</v>
      </c>
      <c r="I47" s="11"/>
      <c r="J47" s="49"/>
      <c r="K47" s="11">
        <v>1</v>
      </c>
      <c r="L47" s="49">
        <v>0.75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50">
        <f t="shared" si="2"/>
        <v>0.75</v>
      </c>
      <c r="X47" s="11">
        <v>245000</v>
      </c>
      <c r="Y47" s="11">
        <v>245000</v>
      </c>
      <c r="Z47" s="11">
        <v>245000</v>
      </c>
      <c r="AA47" s="11">
        <v>80000</v>
      </c>
      <c r="AB47" s="11">
        <v>80000</v>
      </c>
      <c r="AC47" s="11">
        <v>245000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/>
      <c r="AQ47" s="11"/>
      <c r="AR47" s="11"/>
      <c r="AS47" s="11">
        <v>0</v>
      </c>
      <c r="AT47" s="11">
        <v>20000</v>
      </c>
      <c r="AU47" s="11">
        <v>0</v>
      </c>
      <c r="AV47" s="11">
        <v>0</v>
      </c>
      <c r="AW47" s="11">
        <v>245000</v>
      </c>
      <c r="AX47" s="11">
        <v>245000</v>
      </c>
      <c r="AY47" s="51">
        <v>105000</v>
      </c>
      <c r="AZ47" s="11">
        <v>105000</v>
      </c>
      <c r="BA47" s="11">
        <v>80000</v>
      </c>
      <c r="BB47" s="11">
        <v>20000</v>
      </c>
      <c r="BC47" s="34">
        <f t="shared" si="0"/>
        <v>100000</v>
      </c>
      <c r="BD47" s="11">
        <f t="shared" si="1"/>
        <v>245000</v>
      </c>
      <c r="BE47" s="11">
        <f t="shared" si="3"/>
        <v>105000</v>
      </c>
      <c r="BF47" s="11">
        <f t="shared" si="4"/>
        <v>140000</v>
      </c>
      <c r="BG47" s="55" t="s">
        <v>128</v>
      </c>
      <c r="BH47" s="52"/>
      <c r="BI47" s="52">
        <f>W47*140000</f>
        <v>105000</v>
      </c>
      <c r="BJ47" s="52"/>
      <c r="BK47" s="52">
        <v>0</v>
      </c>
      <c r="BL47" s="52"/>
      <c r="BM47" s="56">
        <v>0</v>
      </c>
      <c r="BN47" s="36">
        <f t="shared" si="5"/>
        <v>140000</v>
      </c>
      <c r="BO47" s="35"/>
      <c r="BP47" s="34"/>
      <c r="BQ47" s="32"/>
      <c r="BR47" s="32"/>
      <c r="BS47" s="58" t="s">
        <v>139</v>
      </c>
      <c r="BT47" s="44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</row>
    <row r="48" spans="1:91" s="37" customFormat="1" ht="63.75">
      <c r="A48" s="44">
        <v>48899097</v>
      </c>
      <c r="B48" s="44" t="s">
        <v>95</v>
      </c>
      <c r="C48" s="44">
        <v>48899097</v>
      </c>
      <c r="D48" s="44">
        <v>7473401</v>
      </c>
      <c r="E48" s="44" t="s">
        <v>53</v>
      </c>
      <c r="F48" s="44" t="s">
        <v>96</v>
      </c>
      <c r="G48" s="11"/>
      <c r="H48" s="11">
        <v>1</v>
      </c>
      <c r="I48" s="11">
        <v>1</v>
      </c>
      <c r="J48" s="49">
        <v>1</v>
      </c>
      <c r="K48" s="11">
        <v>18</v>
      </c>
      <c r="L48" s="49">
        <v>16</v>
      </c>
      <c r="M48" s="11"/>
      <c r="N48" s="11"/>
      <c r="O48" s="11"/>
      <c r="P48" s="11"/>
      <c r="Q48" s="11"/>
      <c r="R48" s="11"/>
      <c r="S48" s="11">
        <v>1</v>
      </c>
      <c r="T48" s="11">
        <v>1</v>
      </c>
      <c r="U48" s="11">
        <v>8</v>
      </c>
      <c r="V48" s="11">
        <v>7.5</v>
      </c>
      <c r="W48" s="50">
        <f t="shared" si="2"/>
        <v>25.5</v>
      </c>
      <c r="X48" s="11">
        <v>10709772</v>
      </c>
      <c r="Y48" s="11">
        <v>2669541</v>
      </c>
      <c r="Z48" s="11">
        <v>2669541</v>
      </c>
      <c r="AA48" s="11">
        <v>1560000</v>
      </c>
      <c r="AB48" s="11">
        <v>1560000</v>
      </c>
      <c r="AC48" s="11">
        <v>2669541</v>
      </c>
      <c r="AD48" s="11">
        <v>0</v>
      </c>
      <c r="AE48" s="11">
        <v>0</v>
      </c>
      <c r="AF48" s="11">
        <v>0</v>
      </c>
      <c r="AG48" s="11">
        <v>5573700</v>
      </c>
      <c r="AH48" s="11">
        <v>6310600</v>
      </c>
      <c r="AI48" s="11">
        <v>5910231</v>
      </c>
      <c r="AJ48" s="11">
        <v>0</v>
      </c>
      <c r="AK48" s="11">
        <v>0</v>
      </c>
      <c r="AL48" s="11">
        <v>0</v>
      </c>
      <c r="AM48" s="11">
        <v>2241400</v>
      </c>
      <c r="AN48" s="11">
        <v>2078000</v>
      </c>
      <c r="AO48" s="11">
        <v>2130000</v>
      </c>
      <c r="AP48" s="11"/>
      <c r="AQ48" s="11"/>
      <c r="AR48" s="11"/>
      <c r="AS48" s="11">
        <v>0</v>
      </c>
      <c r="AT48" s="11">
        <v>286000</v>
      </c>
      <c r="AU48" s="11">
        <v>0</v>
      </c>
      <c r="AV48" s="11">
        <v>0</v>
      </c>
      <c r="AW48" s="11">
        <v>2669541</v>
      </c>
      <c r="AX48" s="11">
        <v>2500000</v>
      </c>
      <c r="AY48" s="51">
        <v>1785000</v>
      </c>
      <c r="AZ48" s="11">
        <v>1785000</v>
      </c>
      <c r="BA48" s="11">
        <v>1560000</v>
      </c>
      <c r="BB48" s="11">
        <v>286000</v>
      </c>
      <c r="BC48" s="34">
        <f t="shared" si="0"/>
        <v>1846000</v>
      </c>
      <c r="BD48" s="11">
        <f t="shared" si="1"/>
        <v>2669541</v>
      </c>
      <c r="BE48" s="11">
        <f t="shared" si="3"/>
        <v>1785000</v>
      </c>
      <c r="BF48" s="11">
        <f t="shared" si="4"/>
        <v>884541</v>
      </c>
      <c r="BG48" s="55" t="s">
        <v>128</v>
      </c>
      <c r="BH48" s="52">
        <f>W48*75000</f>
        <v>1912500</v>
      </c>
      <c r="BI48" s="52"/>
      <c r="BJ48" s="52"/>
      <c r="BK48" s="52">
        <v>0</v>
      </c>
      <c r="BL48" s="52">
        <v>127000</v>
      </c>
      <c r="BM48" s="56">
        <v>127000</v>
      </c>
      <c r="BN48" s="36">
        <f t="shared" si="5"/>
        <v>70000</v>
      </c>
      <c r="BO48" s="35"/>
      <c r="BP48" s="34"/>
      <c r="BQ48" s="32"/>
      <c r="BR48" s="32"/>
      <c r="BS48" s="58" t="s">
        <v>139</v>
      </c>
      <c r="BT48" s="44" t="s">
        <v>142</v>
      </c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</row>
    <row r="49" spans="1:91" s="37" customFormat="1" ht="25.5" hidden="1">
      <c r="A49" s="44">
        <v>268241</v>
      </c>
      <c r="B49" s="44" t="s">
        <v>97</v>
      </c>
      <c r="C49" s="44">
        <v>268241</v>
      </c>
      <c r="D49" s="44">
        <v>9540347</v>
      </c>
      <c r="E49" s="44" t="s">
        <v>53</v>
      </c>
      <c r="F49" s="44" t="s">
        <v>98</v>
      </c>
      <c r="G49" s="11"/>
      <c r="H49" s="11">
        <v>1</v>
      </c>
      <c r="I49" s="11"/>
      <c r="J49" s="49"/>
      <c r="K49" s="11">
        <v>1</v>
      </c>
      <c r="L49" s="49">
        <v>1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50">
        <f t="shared" si="2"/>
        <v>1</v>
      </c>
      <c r="X49" s="11">
        <v>458720</v>
      </c>
      <c r="Y49" s="11">
        <v>272800</v>
      </c>
      <c r="Z49" s="11">
        <v>272800</v>
      </c>
      <c r="AA49" s="11">
        <v>0</v>
      </c>
      <c r="AB49" s="11">
        <v>38000</v>
      </c>
      <c r="AC49" s="11">
        <v>272800</v>
      </c>
      <c r="AD49" s="11">
        <v>0</v>
      </c>
      <c r="AE49" s="11">
        <v>0</v>
      </c>
      <c r="AF49" s="11">
        <v>0</v>
      </c>
      <c r="AG49" s="11">
        <v>314500</v>
      </c>
      <c r="AH49" s="11">
        <v>236000</v>
      </c>
      <c r="AI49" s="11">
        <v>50920</v>
      </c>
      <c r="AJ49" s="11">
        <v>0</v>
      </c>
      <c r="AK49" s="11">
        <v>0</v>
      </c>
      <c r="AL49" s="11">
        <v>0</v>
      </c>
      <c r="AM49" s="11">
        <v>52500</v>
      </c>
      <c r="AN49" s="11">
        <v>53000</v>
      </c>
      <c r="AO49" s="11">
        <v>55000</v>
      </c>
      <c r="AP49" s="11"/>
      <c r="AQ49" s="11"/>
      <c r="AR49" s="11"/>
      <c r="AS49" s="11">
        <v>0</v>
      </c>
      <c r="AT49" s="11">
        <v>62000</v>
      </c>
      <c r="AU49" s="11">
        <v>80000</v>
      </c>
      <c r="AV49" s="11">
        <v>0</v>
      </c>
      <c r="AW49" s="11">
        <v>270700</v>
      </c>
      <c r="AX49" s="11">
        <v>200000</v>
      </c>
      <c r="AY49" s="51">
        <v>140000</v>
      </c>
      <c r="AZ49" s="11">
        <v>140000</v>
      </c>
      <c r="BA49" s="11">
        <v>38000</v>
      </c>
      <c r="BB49" s="11">
        <v>62000</v>
      </c>
      <c r="BC49" s="34">
        <f t="shared" si="0"/>
        <v>100000</v>
      </c>
      <c r="BD49" s="11">
        <f t="shared" si="1"/>
        <v>352800</v>
      </c>
      <c r="BE49" s="11">
        <f t="shared" si="3"/>
        <v>140000</v>
      </c>
      <c r="BF49" s="11">
        <f t="shared" si="4"/>
        <v>212800</v>
      </c>
      <c r="BG49" s="55" t="s">
        <v>128</v>
      </c>
      <c r="BH49" s="52"/>
      <c r="BI49" s="52">
        <f aca="true" t="shared" si="8" ref="BI49:BI56">W49*140000</f>
        <v>140000</v>
      </c>
      <c r="BJ49" s="52"/>
      <c r="BK49" s="52">
        <v>0</v>
      </c>
      <c r="BL49" s="52"/>
      <c r="BM49" s="56">
        <v>0</v>
      </c>
      <c r="BN49" s="36">
        <f t="shared" si="5"/>
        <v>140000</v>
      </c>
      <c r="BO49" s="35"/>
      <c r="BP49" s="34"/>
      <c r="BQ49" s="32"/>
      <c r="BR49" s="32"/>
      <c r="BS49" s="58" t="s">
        <v>139</v>
      </c>
      <c r="BT49" s="44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</row>
    <row r="50" spans="1:91" s="37" customFormat="1" ht="38.25" hidden="1">
      <c r="A50" s="44">
        <v>295621</v>
      </c>
      <c r="B50" s="44" t="s">
        <v>99</v>
      </c>
      <c r="C50" s="44">
        <v>295621</v>
      </c>
      <c r="D50" s="44">
        <v>1080636</v>
      </c>
      <c r="E50" s="44" t="s">
        <v>53</v>
      </c>
      <c r="F50" s="44" t="s">
        <v>100</v>
      </c>
      <c r="G50" s="11"/>
      <c r="H50" s="11">
        <v>1</v>
      </c>
      <c r="I50" s="11"/>
      <c r="J50" s="49"/>
      <c r="K50" s="11">
        <v>1</v>
      </c>
      <c r="L50" s="49">
        <v>1</v>
      </c>
      <c r="M50" s="11"/>
      <c r="N50" s="11"/>
      <c r="O50" s="11"/>
      <c r="P50" s="11"/>
      <c r="Q50" s="11"/>
      <c r="R50" s="11"/>
      <c r="S50" s="11"/>
      <c r="T50" s="11"/>
      <c r="U50" s="11">
        <v>2</v>
      </c>
      <c r="V50" s="11">
        <v>0.3</v>
      </c>
      <c r="W50" s="50">
        <f t="shared" si="2"/>
        <v>1.3</v>
      </c>
      <c r="X50" s="11">
        <v>458229</v>
      </c>
      <c r="Y50" s="11">
        <v>163700</v>
      </c>
      <c r="Z50" s="11">
        <v>163700</v>
      </c>
      <c r="AA50" s="11">
        <v>104000</v>
      </c>
      <c r="AB50" s="11">
        <v>104000</v>
      </c>
      <c r="AC50" s="11">
        <v>163700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38350</v>
      </c>
      <c r="AN50" s="11">
        <v>39000</v>
      </c>
      <c r="AO50" s="11">
        <v>43000</v>
      </c>
      <c r="AP50" s="11"/>
      <c r="AQ50" s="11"/>
      <c r="AR50" s="11"/>
      <c r="AS50" s="11">
        <v>0</v>
      </c>
      <c r="AT50" s="11">
        <v>26000</v>
      </c>
      <c r="AU50" s="11">
        <v>0</v>
      </c>
      <c r="AV50" s="11">
        <v>0</v>
      </c>
      <c r="AW50" s="11">
        <v>163700</v>
      </c>
      <c r="AX50" s="11">
        <v>163700</v>
      </c>
      <c r="AY50" s="51">
        <v>163000</v>
      </c>
      <c r="AZ50" s="11">
        <v>163000</v>
      </c>
      <c r="BA50" s="11">
        <v>104000</v>
      </c>
      <c r="BB50" s="11">
        <v>26000</v>
      </c>
      <c r="BC50" s="34">
        <f t="shared" si="0"/>
        <v>130000</v>
      </c>
      <c r="BD50" s="11">
        <f aca="true" t="shared" si="9" ref="BD50:BD64">SUM(AU50,AC50)</f>
        <v>163700</v>
      </c>
      <c r="BE50" s="11">
        <f t="shared" si="3"/>
        <v>163000</v>
      </c>
      <c r="BF50" s="11">
        <f t="shared" si="4"/>
        <v>700</v>
      </c>
      <c r="BG50" s="55" t="s">
        <v>128</v>
      </c>
      <c r="BH50" s="52"/>
      <c r="BI50" s="52">
        <f t="shared" si="8"/>
        <v>182000</v>
      </c>
      <c r="BJ50" s="52"/>
      <c r="BK50" s="52">
        <v>0</v>
      </c>
      <c r="BL50" s="52"/>
      <c r="BM50" s="56">
        <v>0</v>
      </c>
      <c r="BN50" s="36">
        <f t="shared" si="5"/>
        <v>125384.61538461538</v>
      </c>
      <c r="BO50" s="35"/>
      <c r="BP50" s="34"/>
      <c r="BQ50" s="32"/>
      <c r="BR50" s="32"/>
      <c r="BS50" s="58" t="s">
        <v>139</v>
      </c>
      <c r="BT50" s="44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</row>
    <row r="51" spans="1:72" s="32" customFormat="1" ht="25.5" hidden="1">
      <c r="A51" s="44">
        <v>15060233</v>
      </c>
      <c r="B51" s="44" t="s">
        <v>101</v>
      </c>
      <c r="C51" s="44">
        <v>15060233</v>
      </c>
      <c r="D51" s="44">
        <v>1384510</v>
      </c>
      <c r="E51" s="44" t="s">
        <v>53</v>
      </c>
      <c r="F51" s="44" t="s">
        <v>102</v>
      </c>
      <c r="G51" s="11"/>
      <c r="H51" s="11">
        <v>1</v>
      </c>
      <c r="I51" s="11"/>
      <c r="J51" s="49"/>
      <c r="K51" s="11">
        <v>2</v>
      </c>
      <c r="L51" s="49">
        <v>1.375</v>
      </c>
      <c r="M51" s="11"/>
      <c r="N51" s="11"/>
      <c r="O51" s="11"/>
      <c r="P51" s="11"/>
      <c r="Q51" s="11"/>
      <c r="R51" s="11"/>
      <c r="S51" s="11"/>
      <c r="T51" s="11"/>
      <c r="U51" s="11">
        <v>3</v>
      </c>
      <c r="V51" s="11">
        <v>0.5</v>
      </c>
      <c r="W51" s="50">
        <f t="shared" si="2"/>
        <v>1.875</v>
      </c>
      <c r="X51" s="11">
        <v>745921</v>
      </c>
      <c r="Y51" s="11">
        <v>505000</v>
      </c>
      <c r="Z51" s="11">
        <v>505000</v>
      </c>
      <c r="AA51" s="11">
        <v>287500</v>
      </c>
      <c r="AB51" s="11">
        <v>300000</v>
      </c>
      <c r="AC51" s="11">
        <v>505000</v>
      </c>
      <c r="AD51" s="11">
        <v>119990</v>
      </c>
      <c r="AE51" s="11">
        <v>113000</v>
      </c>
      <c r="AF51" s="11">
        <v>113000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76181</v>
      </c>
      <c r="AN51" s="11">
        <v>97874</v>
      </c>
      <c r="AO51" s="11">
        <v>97921</v>
      </c>
      <c r="AP51" s="11"/>
      <c r="AQ51" s="11"/>
      <c r="AR51" s="11"/>
      <c r="AS51" s="11">
        <v>154500</v>
      </c>
      <c r="AT51" s="11">
        <v>26400</v>
      </c>
      <c r="AU51" s="11">
        <v>30000</v>
      </c>
      <c r="AV51" s="11">
        <v>38000</v>
      </c>
      <c r="AW51" s="11">
        <v>505000</v>
      </c>
      <c r="AX51" s="11">
        <v>505000</v>
      </c>
      <c r="AY51" s="51">
        <v>262000</v>
      </c>
      <c r="AZ51" s="11">
        <v>262000</v>
      </c>
      <c r="BA51" s="11">
        <v>300000</v>
      </c>
      <c r="BB51" s="11">
        <v>26400</v>
      </c>
      <c r="BC51" s="34">
        <f t="shared" si="0"/>
        <v>326400</v>
      </c>
      <c r="BD51" s="11">
        <f t="shared" si="9"/>
        <v>535000</v>
      </c>
      <c r="BE51" s="11">
        <f t="shared" si="3"/>
        <v>300000</v>
      </c>
      <c r="BF51" s="11">
        <f t="shared" si="4"/>
        <v>235000</v>
      </c>
      <c r="BG51" s="55" t="s">
        <v>128</v>
      </c>
      <c r="BH51" s="52"/>
      <c r="BI51" s="52">
        <f t="shared" si="8"/>
        <v>262500</v>
      </c>
      <c r="BJ51" s="52"/>
      <c r="BK51" s="52">
        <v>0</v>
      </c>
      <c r="BL51" s="52"/>
      <c r="BM51" s="56">
        <v>0</v>
      </c>
      <c r="BN51" s="21">
        <f t="shared" si="5"/>
        <v>160000</v>
      </c>
      <c r="BO51" s="20"/>
      <c r="BP51" s="34"/>
      <c r="BS51" s="58" t="s">
        <v>139</v>
      </c>
      <c r="BT51" s="44"/>
    </row>
    <row r="52" spans="1:72" s="32" customFormat="1" ht="25.5" hidden="1">
      <c r="A52" s="44">
        <v>15060233</v>
      </c>
      <c r="B52" s="44" t="s">
        <v>101</v>
      </c>
      <c r="C52" s="44">
        <v>15060233</v>
      </c>
      <c r="D52" s="44">
        <v>3823538</v>
      </c>
      <c r="E52" s="44" t="s">
        <v>53</v>
      </c>
      <c r="F52" s="44" t="s">
        <v>103</v>
      </c>
      <c r="G52" s="11"/>
      <c r="H52" s="11">
        <v>1</v>
      </c>
      <c r="I52" s="11"/>
      <c r="J52" s="49"/>
      <c r="K52" s="11">
        <v>1</v>
      </c>
      <c r="L52" s="49">
        <v>1</v>
      </c>
      <c r="M52" s="11"/>
      <c r="N52" s="11"/>
      <c r="O52" s="11"/>
      <c r="P52" s="11"/>
      <c r="Q52" s="11"/>
      <c r="R52" s="11"/>
      <c r="S52" s="11"/>
      <c r="T52" s="11"/>
      <c r="U52" s="11">
        <v>1</v>
      </c>
      <c r="V52" s="11">
        <v>0.125</v>
      </c>
      <c r="W52" s="50">
        <f t="shared" si="2"/>
        <v>1.125</v>
      </c>
      <c r="X52" s="11">
        <v>370930</v>
      </c>
      <c r="Y52" s="11">
        <v>205000</v>
      </c>
      <c r="Z52" s="11">
        <v>205000</v>
      </c>
      <c r="AA52" s="11">
        <v>100000</v>
      </c>
      <c r="AB52" s="11">
        <v>100000</v>
      </c>
      <c r="AC52" s="11">
        <v>205000</v>
      </c>
      <c r="AD52" s="11">
        <v>40000</v>
      </c>
      <c r="AE52" s="11">
        <v>60000</v>
      </c>
      <c r="AF52" s="11">
        <v>60000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58987</v>
      </c>
      <c r="AN52" s="11">
        <v>51714</v>
      </c>
      <c r="AO52" s="11">
        <v>75930</v>
      </c>
      <c r="AP52" s="11"/>
      <c r="AQ52" s="11"/>
      <c r="AR52" s="11"/>
      <c r="AS52" s="11">
        <v>82000</v>
      </c>
      <c r="AT52" s="11">
        <v>30000</v>
      </c>
      <c r="AU52" s="11">
        <v>30000</v>
      </c>
      <c r="AV52" s="11">
        <v>23000</v>
      </c>
      <c r="AW52" s="11">
        <v>205000</v>
      </c>
      <c r="AX52" s="11">
        <v>205000</v>
      </c>
      <c r="AY52" s="51">
        <v>158000</v>
      </c>
      <c r="AZ52" s="11">
        <v>158000</v>
      </c>
      <c r="BA52" s="11">
        <v>100000</v>
      </c>
      <c r="BB52" s="11">
        <v>30000</v>
      </c>
      <c r="BC52" s="34">
        <f t="shared" si="0"/>
        <v>130000</v>
      </c>
      <c r="BD52" s="11">
        <f t="shared" si="9"/>
        <v>235000</v>
      </c>
      <c r="BE52" s="11">
        <f t="shared" si="3"/>
        <v>181000</v>
      </c>
      <c r="BF52" s="11">
        <f t="shared" si="4"/>
        <v>54000</v>
      </c>
      <c r="BG52" s="55" t="s">
        <v>128</v>
      </c>
      <c r="BH52" s="52"/>
      <c r="BI52" s="52">
        <f t="shared" si="8"/>
        <v>157500</v>
      </c>
      <c r="BJ52" s="52"/>
      <c r="BK52" s="52">
        <v>0</v>
      </c>
      <c r="BL52" s="52"/>
      <c r="BM52" s="56">
        <v>0</v>
      </c>
      <c r="BN52" s="21">
        <f t="shared" si="5"/>
        <v>160888.88888888888</v>
      </c>
      <c r="BO52" s="20"/>
      <c r="BP52" s="34"/>
      <c r="BS52" s="58" t="s">
        <v>139</v>
      </c>
      <c r="BT52" s="44"/>
    </row>
    <row r="53" spans="1:72" s="32" customFormat="1" ht="25.5" hidden="1">
      <c r="A53" s="44">
        <v>15060233</v>
      </c>
      <c r="B53" s="44" t="s">
        <v>101</v>
      </c>
      <c r="C53" s="44">
        <v>15060233</v>
      </c>
      <c r="D53" s="44">
        <v>4591180</v>
      </c>
      <c r="E53" s="44" t="s">
        <v>53</v>
      </c>
      <c r="F53" s="44" t="s">
        <v>104</v>
      </c>
      <c r="G53" s="11"/>
      <c r="H53" s="11">
        <v>1</v>
      </c>
      <c r="I53" s="11"/>
      <c r="J53" s="49"/>
      <c r="K53" s="11">
        <v>3</v>
      </c>
      <c r="L53" s="49">
        <v>2.5</v>
      </c>
      <c r="M53" s="11"/>
      <c r="N53" s="11"/>
      <c r="O53" s="11"/>
      <c r="P53" s="11"/>
      <c r="Q53" s="11"/>
      <c r="R53" s="11"/>
      <c r="S53" s="11"/>
      <c r="T53" s="11"/>
      <c r="U53" s="11">
        <v>3</v>
      </c>
      <c r="V53" s="11">
        <v>0.375</v>
      </c>
      <c r="W53" s="50">
        <f t="shared" si="2"/>
        <v>2.875</v>
      </c>
      <c r="X53" s="11">
        <v>1024855</v>
      </c>
      <c r="Y53" s="11">
        <v>437000</v>
      </c>
      <c r="Z53" s="11">
        <v>437000</v>
      </c>
      <c r="AA53" s="11">
        <v>170000</v>
      </c>
      <c r="AB53" s="11">
        <v>170000</v>
      </c>
      <c r="AC53" s="11">
        <v>437000</v>
      </c>
      <c r="AD53" s="11">
        <v>180000</v>
      </c>
      <c r="AE53" s="11">
        <v>200000</v>
      </c>
      <c r="AF53" s="11">
        <v>200000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172315</v>
      </c>
      <c r="AN53" s="11">
        <v>266847</v>
      </c>
      <c r="AO53" s="11">
        <v>270252</v>
      </c>
      <c r="AP53" s="11"/>
      <c r="AQ53" s="11"/>
      <c r="AR53" s="11"/>
      <c r="AS53" s="11">
        <v>124000</v>
      </c>
      <c r="AT53" s="11">
        <v>60000</v>
      </c>
      <c r="AU53" s="11">
        <v>60000</v>
      </c>
      <c r="AV53" s="11">
        <v>58000</v>
      </c>
      <c r="AW53" s="11">
        <v>437000</v>
      </c>
      <c r="AX53" s="11">
        <v>437000</v>
      </c>
      <c r="AY53" s="51">
        <v>400000</v>
      </c>
      <c r="AZ53" s="11">
        <v>400000</v>
      </c>
      <c r="BA53" s="11">
        <v>170000</v>
      </c>
      <c r="BB53" s="11">
        <v>60000</v>
      </c>
      <c r="BC53" s="34">
        <f t="shared" si="0"/>
        <v>230000</v>
      </c>
      <c r="BD53" s="11">
        <f t="shared" si="9"/>
        <v>497000</v>
      </c>
      <c r="BE53" s="11">
        <f t="shared" si="3"/>
        <v>458000</v>
      </c>
      <c r="BF53" s="11">
        <f t="shared" si="4"/>
        <v>39000</v>
      </c>
      <c r="BG53" s="55" t="s">
        <v>117</v>
      </c>
      <c r="BH53" s="52"/>
      <c r="BI53" s="52">
        <f t="shared" si="8"/>
        <v>402500</v>
      </c>
      <c r="BJ53" s="52"/>
      <c r="BK53" s="52">
        <v>0</v>
      </c>
      <c r="BL53" s="52"/>
      <c r="BM53" s="56">
        <v>0</v>
      </c>
      <c r="BN53" s="21">
        <f t="shared" si="5"/>
        <v>159304.34782608695</v>
      </c>
      <c r="BO53" s="20"/>
      <c r="BP53" s="34"/>
      <c r="BS53" s="58" t="s">
        <v>139</v>
      </c>
      <c r="BT53" s="44"/>
    </row>
    <row r="54" spans="1:72" s="32" customFormat="1" ht="25.5" hidden="1">
      <c r="A54" s="44">
        <v>15060233</v>
      </c>
      <c r="B54" s="44" t="s">
        <v>101</v>
      </c>
      <c r="C54" s="44">
        <v>15060233</v>
      </c>
      <c r="D54" s="44">
        <v>4631934</v>
      </c>
      <c r="E54" s="44" t="s">
        <v>53</v>
      </c>
      <c r="F54" s="44" t="s">
        <v>105</v>
      </c>
      <c r="G54" s="11"/>
      <c r="H54" s="11">
        <v>1</v>
      </c>
      <c r="I54" s="11"/>
      <c r="J54" s="49"/>
      <c r="K54" s="11">
        <v>6</v>
      </c>
      <c r="L54" s="49">
        <v>5.5</v>
      </c>
      <c r="M54" s="11"/>
      <c r="N54" s="11"/>
      <c r="O54" s="11"/>
      <c r="P54" s="11"/>
      <c r="Q54" s="11"/>
      <c r="R54" s="11"/>
      <c r="S54" s="11"/>
      <c r="T54" s="11"/>
      <c r="U54" s="11">
        <v>7</v>
      </c>
      <c r="V54" s="11">
        <v>1.625</v>
      </c>
      <c r="W54" s="50">
        <f t="shared" si="2"/>
        <v>7.125</v>
      </c>
      <c r="X54" s="11">
        <v>2699095</v>
      </c>
      <c r="Y54" s="11">
        <v>1151000</v>
      </c>
      <c r="Z54" s="11">
        <v>1151000</v>
      </c>
      <c r="AA54" s="11">
        <v>670000</v>
      </c>
      <c r="AB54" s="11">
        <v>670000</v>
      </c>
      <c r="AC54" s="11">
        <v>1151000</v>
      </c>
      <c r="AD54" s="11">
        <v>746000</v>
      </c>
      <c r="AE54" s="11">
        <v>747000</v>
      </c>
      <c r="AF54" s="11">
        <v>748000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663795</v>
      </c>
      <c r="AN54" s="11">
        <v>672500</v>
      </c>
      <c r="AO54" s="11">
        <v>670095</v>
      </c>
      <c r="AP54" s="11"/>
      <c r="AQ54" s="11"/>
      <c r="AR54" s="11"/>
      <c r="AS54" s="11">
        <v>506000</v>
      </c>
      <c r="AT54" s="11">
        <v>130000</v>
      </c>
      <c r="AU54" s="11">
        <v>130000</v>
      </c>
      <c r="AV54" s="11">
        <v>143000</v>
      </c>
      <c r="AW54" s="11">
        <v>1151000</v>
      </c>
      <c r="AX54" s="11">
        <v>1151000</v>
      </c>
      <c r="AY54" s="51">
        <v>990000</v>
      </c>
      <c r="AZ54" s="11">
        <v>990000</v>
      </c>
      <c r="BA54" s="11">
        <v>670000</v>
      </c>
      <c r="BB54" s="11">
        <v>130000</v>
      </c>
      <c r="BC54" s="34">
        <f t="shared" si="0"/>
        <v>800000</v>
      </c>
      <c r="BD54" s="11">
        <f t="shared" si="9"/>
        <v>1281000</v>
      </c>
      <c r="BE54" s="11">
        <f t="shared" si="3"/>
        <v>1133000</v>
      </c>
      <c r="BF54" s="11">
        <f t="shared" si="4"/>
        <v>148000</v>
      </c>
      <c r="BG54" s="55" t="s">
        <v>117</v>
      </c>
      <c r="BH54" s="52"/>
      <c r="BI54" s="52">
        <f t="shared" si="8"/>
        <v>997500</v>
      </c>
      <c r="BJ54" s="52"/>
      <c r="BK54" s="52">
        <v>0</v>
      </c>
      <c r="BL54" s="52"/>
      <c r="BM54" s="56">
        <v>0</v>
      </c>
      <c r="BN54" s="21">
        <f t="shared" si="5"/>
        <v>159017.54385964913</v>
      </c>
      <c r="BO54" s="20"/>
      <c r="BP54" s="34"/>
      <c r="BS54" s="58" t="s">
        <v>139</v>
      </c>
      <c r="BT54" s="44"/>
    </row>
    <row r="55" spans="1:72" s="32" customFormat="1" ht="25.5" hidden="1">
      <c r="A55" s="44">
        <v>15060233</v>
      </c>
      <c r="B55" s="44" t="s">
        <v>101</v>
      </c>
      <c r="C55" s="44">
        <v>15060233</v>
      </c>
      <c r="D55" s="44">
        <v>8702074</v>
      </c>
      <c r="E55" s="44" t="s">
        <v>53</v>
      </c>
      <c r="F55" s="44" t="s">
        <v>106</v>
      </c>
      <c r="G55" s="11"/>
      <c r="H55" s="11">
        <v>1</v>
      </c>
      <c r="I55" s="11"/>
      <c r="J55" s="49"/>
      <c r="K55" s="11">
        <v>1</v>
      </c>
      <c r="L55" s="49">
        <v>1</v>
      </c>
      <c r="M55" s="11"/>
      <c r="N55" s="11"/>
      <c r="O55" s="11"/>
      <c r="P55" s="11"/>
      <c r="Q55" s="11"/>
      <c r="R55" s="11"/>
      <c r="S55" s="11"/>
      <c r="T55" s="11"/>
      <c r="U55" s="11">
        <v>3</v>
      </c>
      <c r="V55" s="11">
        <v>0.5</v>
      </c>
      <c r="W55" s="50">
        <f t="shared" si="2"/>
        <v>1.5</v>
      </c>
      <c r="X55" s="11">
        <v>580419</v>
      </c>
      <c r="Y55" s="11">
        <v>344000</v>
      </c>
      <c r="Z55" s="11">
        <v>344000</v>
      </c>
      <c r="AA55" s="11">
        <v>130000</v>
      </c>
      <c r="AB55" s="11">
        <v>130000</v>
      </c>
      <c r="AC55" s="11">
        <v>344000</v>
      </c>
      <c r="AD55" s="11">
        <v>50000</v>
      </c>
      <c r="AE55" s="11">
        <v>100000</v>
      </c>
      <c r="AF55" s="11">
        <v>100000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55578</v>
      </c>
      <c r="AN55" s="11">
        <v>78648</v>
      </c>
      <c r="AO55" s="11">
        <v>103419</v>
      </c>
      <c r="AP55" s="11"/>
      <c r="AQ55" s="11"/>
      <c r="AR55" s="11"/>
      <c r="AS55" s="11">
        <v>94000</v>
      </c>
      <c r="AT55" s="11">
        <v>22500</v>
      </c>
      <c r="AU55" s="11">
        <v>33000</v>
      </c>
      <c r="AV55" s="11">
        <v>30000</v>
      </c>
      <c r="AW55" s="11">
        <v>344000</v>
      </c>
      <c r="AX55" s="11">
        <v>300000</v>
      </c>
      <c r="AY55" s="51">
        <v>210000</v>
      </c>
      <c r="AZ55" s="11">
        <v>210000</v>
      </c>
      <c r="BA55" s="11">
        <v>130000</v>
      </c>
      <c r="BB55" s="11">
        <v>22500</v>
      </c>
      <c r="BC55" s="34">
        <f t="shared" si="0"/>
        <v>152500</v>
      </c>
      <c r="BD55" s="11">
        <f t="shared" si="9"/>
        <v>377000</v>
      </c>
      <c r="BE55" s="11">
        <f t="shared" si="3"/>
        <v>240000</v>
      </c>
      <c r="BF55" s="11">
        <f t="shared" si="4"/>
        <v>137000</v>
      </c>
      <c r="BG55" s="55" t="s">
        <v>117</v>
      </c>
      <c r="BH55" s="52"/>
      <c r="BI55" s="52">
        <f t="shared" si="8"/>
        <v>210000</v>
      </c>
      <c r="BJ55" s="52"/>
      <c r="BK55" s="52">
        <v>0</v>
      </c>
      <c r="BL55" s="52"/>
      <c r="BM55" s="56">
        <v>0</v>
      </c>
      <c r="BN55" s="21">
        <f t="shared" si="5"/>
        <v>160000</v>
      </c>
      <c r="BO55" s="20"/>
      <c r="BP55" s="34"/>
      <c r="BS55" s="58" t="s">
        <v>139</v>
      </c>
      <c r="BT55" s="44"/>
    </row>
    <row r="56" spans="1:72" s="32" customFormat="1" ht="25.5" hidden="1">
      <c r="A56" s="44">
        <v>47224541</v>
      </c>
      <c r="B56" s="44" t="s">
        <v>107</v>
      </c>
      <c r="C56" s="44">
        <v>47224541</v>
      </c>
      <c r="D56" s="44">
        <v>5618486</v>
      </c>
      <c r="E56" s="44" t="s">
        <v>53</v>
      </c>
      <c r="F56" s="44" t="s">
        <v>53</v>
      </c>
      <c r="G56" s="11"/>
      <c r="H56" s="11">
        <v>1</v>
      </c>
      <c r="I56" s="11">
        <v>1</v>
      </c>
      <c r="J56" s="49">
        <v>0.5</v>
      </c>
      <c r="K56" s="11">
        <v>11</v>
      </c>
      <c r="L56" s="49">
        <v>2.8</v>
      </c>
      <c r="M56" s="11"/>
      <c r="N56" s="11"/>
      <c r="O56" s="11"/>
      <c r="P56" s="11"/>
      <c r="Q56" s="11"/>
      <c r="R56" s="11"/>
      <c r="S56" s="11"/>
      <c r="T56" s="11"/>
      <c r="U56" s="11">
        <v>2</v>
      </c>
      <c r="V56" s="11">
        <v>0.25</v>
      </c>
      <c r="W56" s="50">
        <f t="shared" si="2"/>
        <v>3.55</v>
      </c>
      <c r="X56" s="11">
        <v>1200416</v>
      </c>
      <c r="Y56" s="11">
        <v>669250</v>
      </c>
      <c r="Z56" s="11">
        <v>669250</v>
      </c>
      <c r="AA56" s="11">
        <v>285000</v>
      </c>
      <c r="AB56" s="11">
        <v>293500</v>
      </c>
      <c r="AC56" s="11">
        <v>669250</v>
      </c>
      <c r="AD56" s="11">
        <v>80979</v>
      </c>
      <c r="AE56" s="11">
        <v>100000</v>
      </c>
      <c r="AF56" s="11">
        <v>120000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151784</v>
      </c>
      <c r="AN56" s="11">
        <v>180000</v>
      </c>
      <c r="AO56" s="11">
        <v>200000</v>
      </c>
      <c r="AP56" s="11"/>
      <c r="AQ56" s="11"/>
      <c r="AR56" s="11"/>
      <c r="AS56" s="11">
        <v>198000</v>
      </c>
      <c r="AT56" s="11">
        <v>46000</v>
      </c>
      <c r="AU56" s="11">
        <v>131166</v>
      </c>
      <c r="AV56" s="11">
        <v>71000</v>
      </c>
      <c r="AW56" s="11">
        <v>669250</v>
      </c>
      <c r="AX56" s="11">
        <v>570000</v>
      </c>
      <c r="AY56" s="51">
        <v>490000</v>
      </c>
      <c r="AZ56" s="11">
        <v>490000</v>
      </c>
      <c r="BA56" s="11">
        <v>293500</v>
      </c>
      <c r="BB56" s="11">
        <v>190731</v>
      </c>
      <c r="BC56" s="34">
        <f aca="true" t="shared" si="10" ref="BC56:BC64">SUM(BA56:BB56)</f>
        <v>484231</v>
      </c>
      <c r="BD56" s="11">
        <f t="shared" si="9"/>
        <v>800416</v>
      </c>
      <c r="BE56" s="11">
        <f t="shared" si="3"/>
        <v>561000</v>
      </c>
      <c r="BF56" s="11">
        <f t="shared" si="4"/>
        <v>239416</v>
      </c>
      <c r="BG56" s="55" t="s">
        <v>117</v>
      </c>
      <c r="BH56" s="52"/>
      <c r="BI56" s="52">
        <f t="shared" si="8"/>
        <v>497000</v>
      </c>
      <c r="BJ56" s="52"/>
      <c r="BK56" s="52">
        <v>0</v>
      </c>
      <c r="BL56" s="52"/>
      <c r="BM56" s="56">
        <v>0</v>
      </c>
      <c r="BN56" s="21">
        <f t="shared" si="5"/>
        <v>158028.1690140845</v>
      </c>
      <c r="BO56" s="20"/>
      <c r="BP56" s="34"/>
      <c r="BS56" s="58" t="s">
        <v>139</v>
      </c>
      <c r="BT56" s="44"/>
    </row>
    <row r="57" spans="1:91" s="37" customFormat="1" ht="38.25">
      <c r="A57" s="44">
        <v>71204326</v>
      </c>
      <c r="B57" s="44" t="s">
        <v>108</v>
      </c>
      <c r="C57" s="44">
        <v>71204326</v>
      </c>
      <c r="D57" s="44">
        <v>2111104</v>
      </c>
      <c r="E57" s="44" t="s">
        <v>53</v>
      </c>
      <c r="F57" s="44" t="s">
        <v>109</v>
      </c>
      <c r="G57" s="11"/>
      <c r="H57" s="11">
        <v>1</v>
      </c>
      <c r="I57" s="11">
        <v>1</v>
      </c>
      <c r="J57" s="49">
        <v>0.5</v>
      </c>
      <c r="K57" s="11">
        <v>3</v>
      </c>
      <c r="L57" s="49">
        <v>1.5</v>
      </c>
      <c r="M57" s="11"/>
      <c r="N57" s="11"/>
      <c r="O57" s="11"/>
      <c r="P57" s="11"/>
      <c r="Q57" s="11"/>
      <c r="R57" s="11"/>
      <c r="S57" s="11"/>
      <c r="T57" s="11"/>
      <c r="U57" s="11">
        <v>4</v>
      </c>
      <c r="V57" s="11">
        <v>2.5</v>
      </c>
      <c r="W57" s="50">
        <f t="shared" si="2"/>
        <v>4.5</v>
      </c>
      <c r="X57" s="11">
        <v>1432000</v>
      </c>
      <c r="Y57" s="11">
        <v>480000</v>
      </c>
      <c r="Z57" s="11">
        <v>480000</v>
      </c>
      <c r="AA57" s="11">
        <v>300000</v>
      </c>
      <c r="AB57" s="11">
        <v>218000</v>
      </c>
      <c r="AC57" s="11">
        <v>480000</v>
      </c>
      <c r="AD57" s="11">
        <v>0</v>
      </c>
      <c r="AE57" s="11">
        <v>0</v>
      </c>
      <c r="AF57" s="11">
        <v>0</v>
      </c>
      <c r="AG57" s="11">
        <v>600000</v>
      </c>
      <c r="AH57" s="11">
        <v>650000</v>
      </c>
      <c r="AI57" s="11">
        <v>650000</v>
      </c>
      <c r="AJ57" s="11">
        <v>0</v>
      </c>
      <c r="AK57" s="11">
        <v>0</v>
      </c>
      <c r="AL57" s="11">
        <v>0</v>
      </c>
      <c r="AM57" s="11">
        <v>162444</v>
      </c>
      <c r="AN57" s="11">
        <v>170000</v>
      </c>
      <c r="AO57" s="11">
        <v>200000</v>
      </c>
      <c r="AP57" s="11"/>
      <c r="AQ57" s="11"/>
      <c r="AR57" s="11"/>
      <c r="AS57" s="11">
        <v>0</v>
      </c>
      <c r="AT57" s="11">
        <v>97000</v>
      </c>
      <c r="AU57" s="11">
        <v>82000</v>
      </c>
      <c r="AV57" s="11">
        <v>0</v>
      </c>
      <c r="AW57" s="11">
        <v>480000</v>
      </c>
      <c r="AX57" s="11">
        <v>480000</v>
      </c>
      <c r="AY57" s="51">
        <v>315000</v>
      </c>
      <c r="AZ57" s="11">
        <v>315000</v>
      </c>
      <c r="BA57" s="11">
        <v>218000</v>
      </c>
      <c r="BB57" s="11">
        <v>97000</v>
      </c>
      <c r="BC57" s="34">
        <f t="shared" si="10"/>
        <v>315000</v>
      </c>
      <c r="BD57" s="11">
        <f t="shared" si="9"/>
        <v>562000</v>
      </c>
      <c r="BE57" s="11">
        <f t="shared" si="3"/>
        <v>315000</v>
      </c>
      <c r="BF57" s="11">
        <f t="shared" si="4"/>
        <v>247000</v>
      </c>
      <c r="BG57" s="55" t="s">
        <v>128</v>
      </c>
      <c r="BH57" s="52">
        <f>W57*75000</f>
        <v>337500</v>
      </c>
      <c r="BI57" s="52"/>
      <c r="BJ57" s="52"/>
      <c r="BK57" s="52">
        <v>0</v>
      </c>
      <c r="BL57" s="52">
        <v>22000</v>
      </c>
      <c r="BM57" s="56">
        <v>22000</v>
      </c>
      <c r="BN57" s="36">
        <f t="shared" si="5"/>
        <v>70000</v>
      </c>
      <c r="BO57" s="35"/>
      <c r="BP57" s="34"/>
      <c r="BQ57" s="32"/>
      <c r="BR57" s="32"/>
      <c r="BS57" s="58" t="s">
        <v>139</v>
      </c>
      <c r="BT57" s="44" t="s">
        <v>142</v>
      </c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</row>
    <row r="58" spans="1:91" s="37" customFormat="1" ht="25.5" hidden="1">
      <c r="A58" s="44">
        <v>842044</v>
      </c>
      <c r="B58" s="44" t="s">
        <v>110</v>
      </c>
      <c r="C58" s="44">
        <v>842044</v>
      </c>
      <c r="D58" s="44">
        <v>7916360</v>
      </c>
      <c r="E58" s="44" t="s">
        <v>53</v>
      </c>
      <c r="F58" s="44" t="s">
        <v>68</v>
      </c>
      <c r="G58" s="11"/>
      <c r="H58" s="11">
        <v>1</v>
      </c>
      <c r="I58" s="11">
        <v>1</v>
      </c>
      <c r="J58" s="49">
        <v>0.1</v>
      </c>
      <c r="K58" s="11">
        <v>2</v>
      </c>
      <c r="L58" s="49">
        <v>2</v>
      </c>
      <c r="M58" s="11"/>
      <c r="N58" s="11"/>
      <c r="O58" s="11"/>
      <c r="P58" s="11"/>
      <c r="Q58" s="11"/>
      <c r="R58" s="11"/>
      <c r="S58" s="11"/>
      <c r="T58" s="11"/>
      <c r="U58" s="11">
        <v>3</v>
      </c>
      <c r="V58" s="11">
        <v>0.7</v>
      </c>
      <c r="W58" s="50">
        <f t="shared" si="2"/>
        <v>2.8</v>
      </c>
      <c r="X58" s="11">
        <v>1154000</v>
      </c>
      <c r="Y58" s="11">
        <v>190000</v>
      </c>
      <c r="Z58" s="11">
        <v>190000</v>
      </c>
      <c r="AA58" s="11">
        <v>150000</v>
      </c>
      <c r="AB58" s="11">
        <v>150000</v>
      </c>
      <c r="AC58" s="11">
        <v>190000</v>
      </c>
      <c r="AD58" s="11">
        <v>40000</v>
      </c>
      <c r="AE58" s="11">
        <v>40000</v>
      </c>
      <c r="AF58" s="11">
        <v>40000</v>
      </c>
      <c r="AG58" s="11">
        <v>714000</v>
      </c>
      <c r="AH58" s="11">
        <v>700000</v>
      </c>
      <c r="AI58" s="11">
        <v>700000</v>
      </c>
      <c r="AJ58" s="11">
        <v>24000</v>
      </c>
      <c r="AK58" s="11">
        <v>53000</v>
      </c>
      <c r="AL58" s="11">
        <v>24000</v>
      </c>
      <c r="AM58" s="11">
        <v>302000</v>
      </c>
      <c r="AN58" s="11">
        <v>200000</v>
      </c>
      <c r="AO58" s="11">
        <v>200000</v>
      </c>
      <c r="AP58" s="11"/>
      <c r="AQ58" s="11"/>
      <c r="AR58" s="11"/>
      <c r="AS58" s="11"/>
      <c r="AT58" s="11"/>
      <c r="AU58" s="11"/>
      <c r="AV58" s="11">
        <v>0</v>
      </c>
      <c r="AW58" s="11">
        <v>190000</v>
      </c>
      <c r="AX58" s="11">
        <v>190000</v>
      </c>
      <c r="AY58" s="51">
        <v>190000</v>
      </c>
      <c r="AZ58" s="11">
        <v>190000</v>
      </c>
      <c r="BA58" s="11">
        <v>150000</v>
      </c>
      <c r="BB58" s="11">
        <v>53000</v>
      </c>
      <c r="BC58" s="34">
        <f t="shared" si="10"/>
        <v>203000</v>
      </c>
      <c r="BD58" s="11">
        <f t="shared" si="9"/>
        <v>190000</v>
      </c>
      <c r="BE58" s="11">
        <f t="shared" si="3"/>
        <v>190000</v>
      </c>
      <c r="BF58" s="11">
        <f t="shared" si="4"/>
        <v>0</v>
      </c>
      <c r="BG58" s="55" t="s">
        <v>128</v>
      </c>
      <c r="BH58" s="52">
        <f>W58*75000</f>
        <v>210000</v>
      </c>
      <c r="BI58" s="52"/>
      <c r="BJ58" s="52"/>
      <c r="BK58" s="52">
        <v>0</v>
      </c>
      <c r="BL58" s="52">
        <v>0</v>
      </c>
      <c r="BM58" s="56">
        <v>0</v>
      </c>
      <c r="BN58" s="36">
        <f t="shared" si="5"/>
        <v>67857.14285714286</v>
      </c>
      <c r="BO58" s="35"/>
      <c r="BP58" s="34"/>
      <c r="BQ58" s="32"/>
      <c r="BR58" s="32"/>
      <c r="BS58" s="58" t="s">
        <v>139</v>
      </c>
      <c r="BT58" s="44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</row>
    <row r="59" spans="1:72" s="32" customFormat="1" ht="25.5" hidden="1">
      <c r="A59" s="44">
        <v>48196461</v>
      </c>
      <c r="B59" s="44" t="s">
        <v>111</v>
      </c>
      <c r="C59" s="44">
        <v>48196461</v>
      </c>
      <c r="D59" s="44">
        <v>1391747</v>
      </c>
      <c r="E59" s="44" t="s">
        <v>53</v>
      </c>
      <c r="F59" s="44" t="s">
        <v>111</v>
      </c>
      <c r="G59" s="11"/>
      <c r="H59" s="11">
        <v>1</v>
      </c>
      <c r="I59" s="11">
        <v>2</v>
      </c>
      <c r="J59" s="49">
        <v>1.3</v>
      </c>
      <c r="K59" s="11"/>
      <c r="L59" s="49"/>
      <c r="M59" s="11"/>
      <c r="N59" s="11"/>
      <c r="O59" s="11"/>
      <c r="P59" s="11"/>
      <c r="Q59" s="11"/>
      <c r="R59" s="11"/>
      <c r="S59" s="11"/>
      <c r="T59" s="11"/>
      <c r="U59" s="11">
        <v>1</v>
      </c>
      <c r="V59" s="11">
        <v>0.1</v>
      </c>
      <c r="W59" s="50">
        <f t="shared" si="2"/>
        <v>1.4000000000000001</v>
      </c>
      <c r="X59" s="11">
        <v>802792</v>
      </c>
      <c r="Y59" s="11">
        <v>367792</v>
      </c>
      <c r="Z59" s="11">
        <v>367792</v>
      </c>
      <c r="AA59" s="11">
        <v>80000</v>
      </c>
      <c r="AB59" s="11">
        <v>80000</v>
      </c>
      <c r="AC59" s="11">
        <v>367792</v>
      </c>
      <c r="AD59" s="11">
        <v>48960</v>
      </c>
      <c r="AE59" s="11">
        <v>48960</v>
      </c>
      <c r="AF59" s="11">
        <v>48960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257550</v>
      </c>
      <c r="AN59" s="11">
        <v>350000</v>
      </c>
      <c r="AO59" s="11">
        <v>232040</v>
      </c>
      <c r="AP59" s="11"/>
      <c r="AQ59" s="11"/>
      <c r="AR59" s="11"/>
      <c r="AS59" s="11">
        <v>60000</v>
      </c>
      <c r="AT59" s="11">
        <v>120000</v>
      </c>
      <c r="AU59" s="11">
        <v>144000</v>
      </c>
      <c r="AV59" s="11">
        <v>28000</v>
      </c>
      <c r="AW59" s="11">
        <v>367792</v>
      </c>
      <c r="AX59" s="11">
        <v>367792</v>
      </c>
      <c r="AY59" s="51">
        <v>196000</v>
      </c>
      <c r="AZ59" s="11">
        <v>196000</v>
      </c>
      <c r="BA59" s="11">
        <v>80000</v>
      </c>
      <c r="BB59" s="11">
        <v>120000</v>
      </c>
      <c r="BC59" s="34">
        <f t="shared" si="10"/>
        <v>200000</v>
      </c>
      <c r="BD59" s="11">
        <f t="shared" si="9"/>
        <v>511792</v>
      </c>
      <c r="BE59" s="11">
        <f t="shared" si="3"/>
        <v>224000</v>
      </c>
      <c r="BF59" s="11">
        <f t="shared" si="4"/>
        <v>287792</v>
      </c>
      <c r="BG59" s="55" t="s">
        <v>117</v>
      </c>
      <c r="BH59" s="52"/>
      <c r="BI59" s="52">
        <f>W59*140000</f>
        <v>196000.00000000003</v>
      </c>
      <c r="BJ59" s="52"/>
      <c r="BK59" s="52">
        <v>0</v>
      </c>
      <c r="BL59" s="52"/>
      <c r="BM59" s="56">
        <v>0</v>
      </c>
      <c r="BN59" s="21">
        <f t="shared" si="5"/>
        <v>159999.99999999997</v>
      </c>
      <c r="BO59" s="20"/>
      <c r="BP59" s="34"/>
      <c r="BS59" s="58" t="s">
        <v>139</v>
      </c>
      <c r="BT59" s="44"/>
    </row>
    <row r="60" spans="1:91" s="37" customFormat="1" ht="25.5">
      <c r="A60" s="44">
        <v>70844763</v>
      </c>
      <c r="B60" s="44" t="s">
        <v>112</v>
      </c>
      <c r="C60" s="44">
        <v>70844763</v>
      </c>
      <c r="D60" s="44">
        <v>7033924</v>
      </c>
      <c r="E60" s="44" t="s">
        <v>53</v>
      </c>
      <c r="F60" s="44" t="s">
        <v>53</v>
      </c>
      <c r="G60" s="11"/>
      <c r="H60" s="11">
        <v>1</v>
      </c>
      <c r="I60" s="11">
        <v>1</v>
      </c>
      <c r="J60" s="49">
        <v>1</v>
      </c>
      <c r="K60" s="11">
        <v>7</v>
      </c>
      <c r="L60" s="49">
        <v>7</v>
      </c>
      <c r="M60" s="11"/>
      <c r="N60" s="11"/>
      <c r="O60" s="11"/>
      <c r="P60" s="11"/>
      <c r="Q60" s="11"/>
      <c r="R60" s="11"/>
      <c r="S60" s="11"/>
      <c r="T60" s="11"/>
      <c r="U60" s="11">
        <v>6</v>
      </c>
      <c r="V60" s="11">
        <v>1.7</v>
      </c>
      <c r="W60" s="50">
        <f t="shared" si="2"/>
        <v>9.7</v>
      </c>
      <c r="X60" s="11">
        <v>3826500</v>
      </c>
      <c r="Y60" s="11">
        <v>301000</v>
      </c>
      <c r="Z60" s="11">
        <v>301000</v>
      </c>
      <c r="AA60" s="11">
        <v>210000</v>
      </c>
      <c r="AB60" s="11">
        <v>231000</v>
      </c>
      <c r="AC60" s="11">
        <v>301000</v>
      </c>
      <c r="AD60" s="11">
        <v>0</v>
      </c>
      <c r="AE60" s="11">
        <v>0</v>
      </c>
      <c r="AF60" s="11">
        <v>0</v>
      </c>
      <c r="AG60" s="11">
        <v>1790000</v>
      </c>
      <c r="AH60" s="11">
        <v>2429000</v>
      </c>
      <c r="AI60" s="11">
        <v>2644500</v>
      </c>
      <c r="AJ60" s="11">
        <v>0</v>
      </c>
      <c r="AK60" s="11">
        <v>0</v>
      </c>
      <c r="AL60" s="11">
        <v>0</v>
      </c>
      <c r="AM60" s="11">
        <v>313820</v>
      </c>
      <c r="AN60" s="11">
        <v>430000</v>
      </c>
      <c r="AO60" s="11">
        <v>480000</v>
      </c>
      <c r="AP60" s="11"/>
      <c r="AQ60" s="11"/>
      <c r="AR60" s="11"/>
      <c r="AS60" s="11">
        <v>220000</v>
      </c>
      <c r="AT60" s="11">
        <v>371000</v>
      </c>
      <c r="AU60" s="11">
        <v>401000</v>
      </c>
      <c r="AV60" s="11">
        <v>0</v>
      </c>
      <c r="AW60" s="11">
        <v>301000</v>
      </c>
      <c r="AX60" s="11">
        <v>300000</v>
      </c>
      <c r="AY60" s="51">
        <v>300000</v>
      </c>
      <c r="AZ60" s="11">
        <v>300000</v>
      </c>
      <c r="BA60" s="11">
        <v>231000</v>
      </c>
      <c r="BB60" s="11">
        <v>371000</v>
      </c>
      <c r="BC60" s="34">
        <f t="shared" si="10"/>
        <v>602000</v>
      </c>
      <c r="BD60" s="11">
        <f t="shared" si="9"/>
        <v>702000</v>
      </c>
      <c r="BE60" s="11">
        <f t="shared" si="3"/>
        <v>300000</v>
      </c>
      <c r="BF60" s="11">
        <f t="shared" si="4"/>
        <v>402000</v>
      </c>
      <c r="BG60" s="55" t="s">
        <v>128</v>
      </c>
      <c r="BH60" s="52">
        <f>W60*75000</f>
        <v>727500</v>
      </c>
      <c r="BI60" s="52"/>
      <c r="BJ60" s="52"/>
      <c r="BK60" s="52"/>
      <c r="BL60" s="52">
        <v>402000</v>
      </c>
      <c r="BM60" s="56">
        <v>402000</v>
      </c>
      <c r="BN60" s="36">
        <f t="shared" si="5"/>
        <v>30927.835051546394</v>
      </c>
      <c r="BO60" s="35"/>
      <c r="BP60" s="34"/>
      <c r="BQ60" s="32"/>
      <c r="BR60" s="32"/>
      <c r="BS60" s="58" t="s">
        <v>139</v>
      </c>
      <c r="BT60" s="44" t="s">
        <v>142</v>
      </c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</row>
    <row r="61" spans="1:91" s="37" customFormat="1" ht="25.5" hidden="1">
      <c r="A61" s="44">
        <v>70188467</v>
      </c>
      <c r="B61" s="44" t="s">
        <v>113</v>
      </c>
      <c r="C61" s="44">
        <v>70188467</v>
      </c>
      <c r="D61" s="44">
        <v>2627678</v>
      </c>
      <c r="E61" s="44" t="s">
        <v>53</v>
      </c>
      <c r="F61" s="44" t="s">
        <v>113</v>
      </c>
      <c r="G61" s="11"/>
      <c r="H61" s="11">
        <v>1</v>
      </c>
      <c r="I61" s="11">
        <v>1</v>
      </c>
      <c r="J61" s="49">
        <v>0.67</v>
      </c>
      <c r="K61" s="11">
        <v>17</v>
      </c>
      <c r="L61" s="49">
        <v>14.4</v>
      </c>
      <c r="M61" s="11"/>
      <c r="N61" s="11"/>
      <c r="O61" s="11"/>
      <c r="P61" s="11"/>
      <c r="Q61" s="11"/>
      <c r="R61" s="11"/>
      <c r="S61" s="11"/>
      <c r="T61" s="11"/>
      <c r="U61" s="11">
        <v>2</v>
      </c>
      <c r="V61" s="11">
        <v>0.9</v>
      </c>
      <c r="W61" s="50">
        <f t="shared" si="2"/>
        <v>15.97</v>
      </c>
      <c r="X61" s="11">
        <v>5153133</v>
      </c>
      <c r="Y61" s="11">
        <v>795000</v>
      </c>
      <c r="Z61" s="11">
        <v>795000</v>
      </c>
      <c r="AA61" s="11">
        <v>1000000</v>
      </c>
      <c r="AB61" s="11">
        <v>795000</v>
      </c>
      <c r="AC61" s="11">
        <v>795000</v>
      </c>
      <c r="AD61" s="11">
        <v>0</v>
      </c>
      <c r="AE61" s="11">
        <v>0</v>
      </c>
      <c r="AF61" s="11">
        <v>0</v>
      </c>
      <c r="AG61" s="11">
        <v>1942900</v>
      </c>
      <c r="AH61" s="11">
        <v>2281800</v>
      </c>
      <c r="AI61" s="11">
        <v>2100000</v>
      </c>
      <c r="AJ61" s="11">
        <v>0</v>
      </c>
      <c r="AK61" s="11">
        <v>647000</v>
      </c>
      <c r="AL61" s="11">
        <v>715900</v>
      </c>
      <c r="AM61" s="11">
        <v>1455877</v>
      </c>
      <c r="AN61" s="11">
        <v>1460000</v>
      </c>
      <c r="AO61" s="11">
        <v>1542233</v>
      </c>
      <c r="AP61" s="11"/>
      <c r="AQ61" s="11"/>
      <c r="AR61" s="11"/>
      <c r="AS61" s="11"/>
      <c r="AT61" s="11"/>
      <c r="AU61" s="11"/>
      <c r="AV61" s="11">
        <v>0</v>
      </c>
      <c r="AW61" s="11">
        <v>795000</v>
      </c>
      <c r="AX61" s="11">
        <v>795000</v>
      </c>
      <c r="AY61" s="51">
        <v>795000</v>
      </c>
      <c r="AZ61" s="11">
        <v>795000</v>
      </c>
      <c r="BA61" s="11">
        <v>795000</v>
      </c>
      <c r="BB61" s="11">
        <v>647000</v>
      </c>
      <c r="BC61" s="34">
        <f t="shared" si="10"/>
        <v>1442000</v>
      </c>
      <c r="BD61" s="11">
        <f t="shared" si="9"/>
        <v>795000</v>
      </c>
      <c r="BE61" s="53">
        <f t="shared" si="3"/>
        <v>795000</v>
      </c>
      <c r="BF61" s="11">
        <f t="shared" si="4"/>
        <v>0</v>
      </c>
      <c r="BG61" s="55" t="s">
        <v>128</v>
      </c>
      <c r="BH61" s="52">
        <f>W61*75000</f>
        <v>1197750</v>
      </c>
      <c r="BI61" s="52"/>
      <c r="BJ61" s="52"/>
      <c r="BK61" s="52"/>
      <c r="BL61" s="52">
        <v>0</v>
      </c>
      <c r="BM61" s="56">
        <v>0</v>
      </c>
      <c r="BN61" s="36">
        <f t="shared" si="5"/>
        <v>49780.83907326237</v>
      </c>
      <c r="BO61" s="35"/>
      <c r="BP61" s="34"/>
      <c r="BQ61" s="32"/>
      <c r="BR61" s="32"/>
      <c r="BS61" s="58" t="s">
        <v>139</v>
      </c>
      <c r="BT61" s="44" t="s">
        <v>142</v>
      </c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</row>
    <row r="62" spans="1:91" s="37" customFormat="1" ht="25.5">
      <c r="A62" s="44">
        <v>68726732</v>
      </c>
      <c r="B62" s="44" t="s">
        <v>114</v>
      </c>
      <c r="C62" s="44">
        <v>68726732</v>
      </c>
      <c r="D62" s="44">
        <v>4124928</v>
      </c>
      <c r="E62" s="44" t="s">
        <v>53</v>
      </c>
      <c r="F62" s="44" t="s">
        <v>114</v>
      </c>
      <c r="G62" s="11"/>
      <c r="H62" s="11">
        <v>1</v>
      </c>
      <c r="I62" s="11">
        <v>1</v>
      </c>
      <c r="J62" s="49">
        <v>1</v>
      </c>
      <c r="K62" s="11">
        <v>7</v>
      </c>
      <c r="L62" s="49">
        <v>7</v>
      </c>
      <c r="M62" s="11"/>
      <c r="N62" s="11"/>
      <c r="O62" s="11"/>
      <c r="P62" s="11"/>
      <c r="Q62" s="11"/>
      <c r="R62" s="11"/>
      <c r="S62" s="11"/>
      <c r="T62" s="11"/>
      <c r="U62" s="11">
        <v>2</v>
      </c>
      <c r="V62" s="11">
        <v>2</v>
      </c>
      <c r="W62" s="50">
        <f t="shared" si="2"/>
        <v>10</v>
      </c>
      <c r="X62" s="11">
        <v>3820000</v>
      </c>
      <c r="Y62" s="11">
        <v>1500000</v>
      </c>
      <c r="Z62" s="11">
        <v>1500000</v>
      </c>
      <c r="AA62" s="11">
        <v>170000</v>
      </c>
      <c r="AB62" s="11">
        <v>187000</v>
      </c>
      <c r="AC62" s="11">
        <v>1500000</v>
      </c>
      <c r="AD62" s="11">
        <v>346540</v>
      </c>
      <c r="AE62" s="11">
        <v>0</v>
      </c>
      <c r="AF62" s="11">
        <v>0</v>
      </c>
      <c r="AG62" s="11">
        <v>2504000</v>
      </c>
      <c r="AH62" s="11">
        <v>2750000</v>
      </c>
      <c r="AI62" s="11">
        <v>1899000</v>
      </c>
      <c r="AJ62" s="11">
        <v>330000</v>
      </c>
      <c r="AK62" s="11">
        <v>513000</v>
      </c>
      <c r="AL62" s="11">
        <v>0</v>
      </c>
      <c r="AM62" s="11">
        <v>395000</v>
      </c>
      <c r="AN62" s="11">
        <v>411000</v>
      </c>
      <c r="AO62" s="11">
        <v>421000</v>
      </c>
      <c r="AP62" s="11"/>
      <c r="AQ62" s="11"/>
      <c r="AR62" s="11"/>
      <c r="AS62" s="11"/>
      <c r="AT62" s="11"/>
      <c r="AU62" s="11"/>
      <c r="AV62" s="11">
        <v>0</v>
      </c>
      <c r="AW62" s="11">
        <v>1500000</v>
      </c>
      <c r="AX62" s="11">
        <v>1500000</v>
      </c>
      <c r="AY62" s="51">
        <v>700000</v>
      </c>
      <c r="AZ62" s="11">
        <v>700000</v>
      </c>
      <c r="BA62" s="11">
        <v>187000</v>
      </c>
      <c r="BB62" s="11">
        <v>513000</v>
      </c>
      <c r="BC62" s="34">
        <f t="shared" si="10"/>
        <v>700000</v>
      </c>
      <c r="BD62" s="11">
        <f t="shared" si="9"/>
        <v>1500000</v>
      </c>
      <c r="BE62" s="11">
        <f t="shared" si="3"/>
        <v>700000</v>
      </c>
      <c r="BF62" s="11">
        <f t="shared" si="4"/>
        <v>800000</v>
      </c>
      <c r="BG62" s="55" t="s">
        <v>128</v>
      </c>
      <c r="BH62" s="52">
        <f>W62*75000</f>
        <v>750000</v>
      </c>
      <c r="BI62" s="52"/>
      <c r="BJ62" s="52"/>
      <c r="BK62" s="52">
        <v>0</v>
      </c>
      <c r="BL62" s="52">
        <f>BH62-BE62</f>
        <v>50000</v>
      </c>
      <c r="BM62" s="56">
        <v>50000</v>
      </c>
      <c r="BN62" s="36">
        <f t="shared" si="5"/>
        <v>70000</v>
      </c>
      <c r="BO62" s="35"/>
      <c r="BP62" s="34"/>
      <c r="BQ62" s="32"/>
      <c r="BR62" s="32"/>
      <c r="BS62" s="58" t="s">
        <v>139</v>
      </c>
      <c r="BT62" s="44" t="s">
        <v>142</v>
      </c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</row>
    <row r="63" spans="1:91" s="37" customFormat="1" ht="25.5">
      <c r="A63" s="44">
        <v>43379168</v>
      </c>
      <c r="B63" s="44" t="s">
        <v>115</v>
      </c>
      <c r="C63" s="44">
        <v>43379168</v>
      </c>
      <c r="D63" s="44">
        <v>3612996</v>
      </c>
      <c r="E63" s="44" t="s">
        <v>53</v>
      </c>
      <c r="F63" s="44" t="s">
        <v>116</v>
      </c>
      <c r="G63" s="11"/>
      <c r="H63" s="11">
        <v>1</v>
      </c>
      <c r="I63" s="11">
        <v>1</v>
      </c>
      <c r="J63" s="49">
        <v>0.5</v>
      </c>
      <c r="K63" s="11">
        <v>20</v>
      </c>
      <c r="L63" s="49">
        <v>19.75</v>
      </c>
      <c r="M63" s="11"/>
      <c r="N63" s="11"/>
      <c r="O63" s="11"/>
      <c r="P63" s="11"/>
      <c r="Q63" s="11"/>
      <c r="R63" s="11"/>
      <c r="S63" s="11"/>
      <c r="T63" s="11"/>
      <c r="U63" s="11">
        <v>4</v>
      </c>
      <c r="V63" s="11">
        <v>3.8</v>
      </c>
      <c r="W63" s="50">
        <f t="shared" si="2"/>
        <v>24.05</v>
      </c>
      <c r="X63" s="11">
        <v>6539000</v>
      </c>
      <c r="Y63" s="11">
        <v>700000</v>
      </c>
      <c r="Z63" s="11">
        <v>700000</v>
      </c>
      <c r="AA63" s="11">
        <v>500000</v>
      </c>
      <c r="AB63" s="11">
        <v>450000</v>
      </c>
      <c r="AC63" s="11">
        <v>700000</v>
      </c>
      <c r="AD63" s="11">
        <v>0</v>
      </c>
      <c r="AE63" s="11">
        <v>5000</v>
      </c>
      <c r="AF63" s="11">
        <v>0</v>
      </c>
      <c r="AG63" s="11">
        <v>3064000</v>
      </c>
      <c r="AH63" s="11">
        <v>3050000</v>
      </c>
      <c r="AI63" s="11">
        <v>2569000</v>
      </c>
      <c r="AJ63" s="11">
        <v>0</v>
      </c>
      <c r="AK63" s="11">
        <v>0</v>
      </c>
      <c r="AL63" s="11">
        <v>0</v>
      </c>
      <c r="AM63" s="11">
        <v>1501000</v>
      </c>
      <c r="AN63" s="11">
        <v>1350000</v>
      </c>
      <c r="AO63" s="11">
        <v>1650000</v>
      </c>
      <c r="AP63" s="11"/>
      <c r="AQ63" s="11"/>
      <c r="AR63" s="11"/>
      <c r="AS63" s="11">
        <v>815000</v>
      </c>
      <c r="AT63" s="11">
        <v>1391000</v>
      </c>
      <c r="AU63" s="11">
        <v>1500000</v>
      </c>
      <c r="AV63" s="11">
        <v>0</v>
      </c>
      <c r="AW63" s="11">
        <v>700000</v>
      </c>
      <c r="AX63" s="11">
        <v>700000</v>
      </c>
      <c r="AY63" s="51">
        <v>700000</v>
      </c>
      <c r="AZ63" s="11">
        <v>700000</v>
      </c>
      <c r="BA63" s="11">
        <v>450000</v>
      </c>
      <c r="BB63" s="11">
        <v>1189000</v>
      </c>
      <c r="BC63" s="34">
        <f t="shared" si="10"/>
        <v>1639000</v>
      </c>
      <c r="BD63" s="11">
        <f t="shared" si="9"/>
        <v>2200000</v>
      </c>
      <c r="BE63" s="11">
        <f t="shared" si="3"/>
        <v>700000</v>
      </c>
      <c r="BF63" s="11">
        <f t="shared" si="4"/>
        <v>1500000</v>
      </c>
      <c r="BG63" s="55" t="s">
        <v>128</v>
      </c>
      <c r="BH63" s="52">
        <f>W63*75000</f>
        <v>1803750</v>
      </c>
      <c r="BI63" s="52"/>
      <c r="BJ63" s="52"/>
      <c r="BK63" s="52"/>
      <c r="BL63" s="52">
        <v>1103000</v>
      </c>
      <c r="BM63" s="56">
        <v>1103000</v>
      </c>
      <c r="BN63" s="36">
        <f t="shared" si="5"/>
        <v>29106.029106029106</v>
      </c>
      <c r="BO63" s="35"/>
      <c r="BP63" s="34"/>
      <c r="BQ63" s="32"/>
      <c r="BR63" s="32"/>
      <c r="BS63" s="58" t="s">
        <v>139</v>
      </c>
      <c r="BT63" s="44" t="s">
        <v>142</v>
      </c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</row>
    <row r="64" spans="1:91" s="37" customFormat="1" ht="26.25" thickBot="1">
      <c r="A64" s="44">
        <v>70289166</v>
      </c>
      <c r="B64" s="44" t="s">
        <v>64</v>
      </c>
      <c r="C64" s="44">
        <v>70289166</v>
      </c>
      <c r="D64" s="44">
        <v>1449312</v>
      </c>
      <c r="E64" s="44" t="s">
        <v>53</v>
      </c>
      <c r="F64" s="44" t="s">
        <v>53</v>
      </c>
      <c r="G64" s="11"/>
      <c r="H64" s="11">
        <v>1</v>
      </c>
      <c r="I64" s="11">
        <v>1</v>
      </c>
      <c r="J64" s="49">
        <v>1</v>
      </c>
      <c r="K64" s="11">
        <v>6</v>
      </c>
      <c r="L64" s="49">
        <v>6</v>
      </c>
      <c r="M64" s="11"/>
      <c r="N64" s="11"/>
      <c r="O64" s="11"/>
      <c r="P64" s="11"/>
      <c r="Q64" s="11"/>
      <c r="R64" s="11"/>
      <c r="S64" s="11"/>
      <c r="T64" s="11"/>
      <c r="U64" s="11">
        <v>2</v>
      </c>
      <c r="V64" s="11">
        <v>1.75</v>
      </c>
      <c r="W64" s="50">
        <f t="shared" si="2"/>
        <v>8.75</v>
      </c>
      <c r="X64" s="11">
        <v>2534000</v>
      </c>
      <c r="Y64" s="11">
        <v>1313000</v>
      </c>
      <c r="Z64" s="11">
        <v>1313000</v>
      </c>
      <c r="AA64" s="11">
        <v>560000</v>
      </c>
      <c r="AB64" s="11">
        <v>560000</v>
      </c>
      <c r="AC64" s="11">
        <v>1313000</v>
      </c>
      <c r="AD64" s="11">
        <v>231400</v>
      </c>
      <c r="AE64" s="11">
        <v>369000</v>
      </c>
      <c r="AF64" s="11">
        <v>400000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811000</v>
      </c>
      <c r="AN64" s="11">
        <v>780000</v>
      </c>
      <c r="AO64" s="11">
        <v>660000</v>
      </c>
      <c r="AP64" s="11"/>
      <c r="AQ64" s="11"/>
      <c r="AR64" s="11"/>
      <c r="AS64" s="11">
        <v>0</v>
      </c>
      <c r="AT64" s="11">
        <v>96800</v>
      </c>
      <c r="AU64" s="11">
        <v>100000</v>
      </c>
      <c r="AV64" s="66">
        <v>0</v>
      </c>
      <c r="AW64" s="66">
        <v>1313000</v>
      </c>
      <c r="AX64" s="66">
        <v>1313000</v>
      </c>
      <c r="AY64" s="67">
        <v>610000</v>
      </c>
      <c r="AZ64" s="66">
        <v>610000</v>
      </c>
      <c r="BA64" s="66">
        <v>560000</v>
      </c>
      <c r="BB64" s="66">
        <v>96800</v>
      </c>
      <c r="BC64" s="34">
        <f t="shared" si="10"/>
        <v>656800</v>
      </c>
      <c r="BD64" s="66">
        <f t="shared" si="9"/>
        <v>1413000</v>
      </c>
      <c r="BE64" s="66">
        <f t="shared" si="3"/>
        <v>610000</v>
      </c>
      <c r="BF64" s="66">
        <f t="shared" si="4"/>
        <v>803000</v>
      </c>
      <c r="BG64" s="68" t="s">
        <v>128</v>
      </c>
      <c r="BH64" s="69">
        <f>W64*75000</f>
        <v>656250</v>
      </c>
      <c r="BI64" s="69"/>
      <c r="BJ64" s="69"/>
      <c r="BK64" s="69">
        <v>0</v>
      </c>
      <c r="BL64" s="69">
        <v>46000</v>
      </c>
      <c r="BM64" s="70">
        <v>46000</v>
      </c>
      <c r="BN64" s="36">
        <f t="shared" si="5"/>
        <v>69714.28571428571</v>
      </c>
      <c r="BO64" s="35"/>
      <c r="BP64" s="34"/>
      <c r="BQ64" s="32"/>
      <c r="BR64" s="32"/>
      <c r="BS64" s="58" t="s">
        <v>139</v>
      </c>
      <c r="BT64" s="44" t="s">
        <v>144</v>
      </c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</row>
    <row r="65" spans="24:67" ht="16.5" thickBot="1">
      <c r="X65" s="9">
        <f aca="true" t="shared" si="11" ref="X65:AU65">SUM(X8:X64)</f>
        <v>120144553</v>
      </c>
      <c r="Y65" s="10">
        <f t="shared" si="11"/>
        <v>34474141</v>
      </c>
      <c r="Z65" s="10">
        <f t="shared" si="11"/>
        <v>34474141</v>
      </c>
      <c r="AA65" s="10">
        <f t="shared" si="11"/>
        <v>16528900</v>
      </c>
      <c r="AB65" s="10">
        <f t="shared" si="11"/>
        <v>16731100</v>
      </c>
      <c r="AC65" s="10">
        <f t="shared" si="11"/>
        <v>34474141</v>
      </c>
      <c r="AD65" s="10">
        <f t="shared" si="11"/>
        <v>11401956</v>
      </c>
      <c r="AE65" s="10">
        <f t="shared" si="11"/>
        <v>12123660</v>
      </c>
      <c r="AF65" s="10">
        <f t="shared" si="11"/>
        <v>10623360</v>
      </c>
      <c r="AG65" s="10">
        <f t="shared" si="11"/>
        <v>36176732</v>
      </c>
      <c r="AH65" s="10">
        <f t="shared" si="11"/>
        <v>40076960</v>
      </c>
      <c r="AI65" s="10">
        <f t="shared" si="11"/>
        <v>32729305</v>
      </c>
      <c r="AJ65" s="10">
        <f t="shared" si="11"/>
        <v>392000</v>
      </c>
      <c r="AK65" s="10">
        <f t="shared" si="11"/>
        <v>1587000</v>
      </c>
      <c r="AL65" s="10">
        <f t="shared" si="11"/>
        <v>828900</v>
      </c>
      <c r="AM65" s="10">
        <f t="shared" si="11"/>
        <v>27746931</v>
      </c>
      <c r="AN65" s="10">
        <f t="shared" si="11"/>
        <v>29742690</v>
      </c>
      <c r="AO65" s="10">
        <f t="shared" si="11"/>
        <v>30701849</v>
      </c>
      <c r="AP65" s="10">
        <f t="shared" si="11"/>
        <v>0</v>
      </c>
      <c r="AQ65" s="10">
        <f t="shared" si="11"/>
        <v>0</v>
      </c>
      <c r="AR65" s="10">
        <f t="shared" si="11"/>
        <v>0</v>
      </c>
      <c r="AS65" s="10">
        <f t="shared" si="11"/>
        <v>8044800</v>
      </c>
      <c r="AT65" s="10">
        <f t="shared" si="11"/>
        <v>7884300</v>
      </c>
      <c r="AU65" s="10">
        <f t="shared" si="11"/>
        <v>8247016</v>
      </c>
      <c r="AV65" s="77" t="s">
        <v>151</v>
      </c>
      <c r="AW65" s="76">
        <f>SUM(AW8:AW64)</f>
        <v>34464461</v>
      </c>
      <c r="AX65" s="71">
        <f>SUM(AX8:AX64)</f>
        <v>32672682</v>
      </c>
      <c r="AY65" s="72">
        <f>SUM(AY8:AY64)</f>
        <v>23288000</v>
      </c>
      <c r="AZ65" s="73"/>
      <c r="BA65" s="73"/>
      <c r="BB65" s="73"/>
      <c r="BC65" s="73"/>
      <c r="BD65" s="73"/>
      <c r="BE65" s="73"/>
      <c r="BF65" s="74">
        <f>SUM(BF8:BF64)</f>
        <v>17029657</v>
      </c>
      <c r="BG65" s="74"/>
      <c r="BH65" s="74"/>
      <c r="BI65" s="74"/>
      <c r="BJ65" s="74"/>
      <c r="BK65" s="74">
        <f>SUM(BK8:BK64)</f>
        <v>2015000</v>
      </c>
      <c r="BL65" s="74">
        <f>SUM(BL8:BL64)</f>
        <v>3290000</v>
      </c>
      <c r="BM65" s="75">
        <f>SUM(BM8:BM64)</f>
        <v>5305000</v>
      </c>
      <c r="BO65" s="15">
        <f>SUM(BO8:BO64)</f>
        <v>3209000</v>
      </c>
    </row>
    <row r="66" spans="56:57" ht="12.75">
      <c r="BD66" s="8"/>
      <c r="BE66" s="8"/>
    </row>
    <row r="67" spans="56:57" ht="12.75">
      <c r="BD67" s="8"/>
      <c r="BE67" s="8"/>
    </row>
    <row r="68" spans="2:67" ht="26.25">
      <c r="B68" s="63"/>
      <c r="C68" s="63"/>
      <c r="D68" s="63"/>
      <c r="E68" s="63" t="s">
        <v>145</v>
      </c>
      <c r="BD68" s="8"/>
      <c r="BE68" s="8"/>
      <c r="BF68" s="41"/>
      <c r="BG68" s="42"/>
      <c r="BH68" s="42"/>
      <c r="BI68" s="42"/>
      <c r="BJ68" s="42"/>
      <c r="BK68" s="42"/>
      <c r="BL68" s="42"/>
      <c r="BM68" s="42"/>
      <c r="BN68" s="43"/>
      <c r="BO68" s="43"/>
    </row>
    <row r="69" spans="2:57" ht="23.25" customHeight="1">
      <c r="B69" s="63"/>
      <c r="C69" s="63"/>
      <c r="D69" s="63"/>
      <c r="E69" s="64" t="s">
        <v>146</v>
      </c>
      <c r="F69" s="11">
        <v>46000</v>
      </c>
      <c r="BD69" s="8"/>
      <c r="BE69" s="8"/>
    </row>
    <row r="70" spans="5:57" ht="12.75">
      <c r="E70" s="64" t="s">
        <v>147</v>
      </c>
      <c r="F70" s="65">
        <v>3281000</v>
      </c>
      <c r="BD70" s="8"/>
      <c r="BE70" s="8"/>
    </row>
    <row r="71" spans="5:57" ht="12.75">
      <c r="E71" s="64" t="s">
        <v>148</v>
      </c>
      <c r="F71" s="65">
        <v>84000</v>
      </c>
      <c r="BD71" s="8"/>
      <c r="BE71" s="8"/>
    </row>
    <row r="72" spans="5:57" ht="12.75">
      <c r="E72" s="64" t="s">
        <v>149</v>
      </c>
      <c r="F72" s="65">
        <v>1627000</v>
      </c>
      <c r="BD72" s="8"/>
      <c r="BE72" s="8"/>
    </row>
    <row r="73" spans="5:57" ht="12.75">
      <c r="E73" s="64" t="s">
        <v>150</v>
      </c>
      <c r="F73" s="65">
        <v>117000</v>
      </c>
      <c r="BD73" s="8"/>
      <c r="BE73" s="8"/>
    </row>
    <row r="74" spans="5:57" ht="12.75">
      <c r="E74" s="64" t="s">
        <v>152</v>
      </c>
      <c r="F74" s="65">
        <v>150000</v>
      </c>
      <c r="BD74" s="8"/>
      <c r="BE74" s="8"/>
    </row>
    <row r="75" spans="5:57" ht="12.75">
      <c r="E75" s="58" t="s">
        <v>151</v>
      </c>
      <c r="F75" s="65">
        <f>SUM(F69:F74)</f>
        <v>5305000</v>
      </c>
      <c r="BD75" s="8"/>
      <c r="BE75" s="8"/>
    </row>
    <row r="76" spans="56:57" ht="12.75">
      <c r="BD76" s="8"/>
      <c r="BE76" s="8"/>
    </row>
    <row r="77" spans="56:57" ht="12.75">
      <c r="BD77" s="8"/>
      <c r="BE77" s="8"/>
    </row>
    <row r="78" spans="56:57" ht="12.75">
      <c r="BD78" s="8"/>
      <c r="BE78" s="8"/>
    </row>
    <row r="79" spans="56:57" ht="12.75">
      <c r="BD79" s="8"/>
      <c r="BE79" s="8"/>
    </row>
    <row r="80" spans="56:57" ht="12.75">
      <c r="BD80" s="8"/>
      <c r="BE80" s="8"/>
    </row>
    <row r="81" spans="56:57" ht="12.75">
      <c r="BD81" s="8"/>
      <c r="BE81" s="8"/>
    </row>
    <row r="82" spans="56:57" ht="12.75">
      <c r="BD82" s="8"/>
      <c r="BE82" s="8"/>
    </row>
    <row r="83" spans="56:57" ht="12.75">
      <c r="BD83" s="8"/>
      <c r="BE83" s="8"/>
    </row>
    <row r="84" spans="56:57" ht="12.75">
      <c r="BD84" s="8"/>
      <c r="BE84" s="8"/>
    </row>
    <row r="85" spans="56:57" ht="12.75">
      <c r="BD85" s="8"/>
      <c r="BE85" s="8"/>
    </row>
    <row r="86" spans="56:57" ht="12.75">
      <c r="BD86" s="8"/>
      <c r="BE86" s="8"/>
    </row>
    <row r="87" spans="56:57" ht="12.75">
      <c r="BD87" s="8"/>
      <c r="BE87" s="8"/>
    </row>
    <row r="88" spans="56:57" ht="12.75">
      <c r="BD88" s="8"/>
      <c r="BE88" s="8"/>
    </row>
    <row r="89" spans="56:57" ht="12.75">
      <c r="BD89" s="8"/>
      <c r="BE89" s="8"/>
    </row>
    <row r="90" spans="56:57" ht="12.75">
      <c r="BD90" s="8"/>
      <c r="BE90" s="8"/>
    </row>
    <row r="91" spans="56:57" ht="12.75">
      <c r="BD91" s="8"/>
      <c r="BE91" s="8"/>
    </row>
    <row r="92" spans="56:57" ht="12.75">
      <c r="BD92" s="8"/>
      <c r="BE92" s="8"/>
    </row>
    <row r="93" spans="56:57" ht="12.75">
      <c r="BD93" s="8"/>
      <c r="BE93" s="8"/>
    </row>
    <row r="94" spans="56:57" ht="12.75">
      <c r="BD94" s="8"/>
      <c r="BE94" s="8"/>
    </row>
    <row r="95" spans="56:57" ht="12.75">
      <c r="BD95" s="8"/>
      <c r="BE95" s="8"/>
    </row>
    <row r="96" spans="56:57" ht="12.75">
      <c r="BD96" s="8"/>
      <c r="BE96" s="8"/>
    </row>
    <row r="97" spans="56:57" ht="12.75">
      <c r="BD97" s="8"/>
      <c r="BE97" s="8"/>
    </row>
    <row r="98" spans="56:57" ht="12.75">
      <c r="BD98" s="8"/>
      <c r="BE98" s="8"/>
    </row>
    <row r="99" spans="56:57" ht="12.75">
      <c r="BD99" s="8"/>
      <c r="BE99" s="8"/>
    </row>
  </sheetData>
  <mergeCells count="79">
    <mergeCell ref="BQ5:BQ6"/>
    <mergeCell ref="BO5:BO7"/>
    <mergeCell ref="AS5:AS7"/>
    <mergeCell ref="AO5:AO7"/>
    <mergeCell ref="AX3:AX7"/>
    <mergeCell ref="AV3:AV7"/>
    <mergeCell ref="AW3:AW7"/>
    <mergeCell ref="AR5:AR7"/>
    <mergeCell ref="AA5:AA7"/>
    <mergeCell ref="AD4:AF4"/>
    <mergeCell ref="AP4:AR4"/>
    <mergeCell ref="BP5:BP6"/>
    <mergeCell ref="AE5:AE7"/>
    <mergeCell ref="AP5:AP7"/>
    <mergeCell ref="AB5:AB7"/>
    <mergeCell ref="AY3:AY7"/>
    <mergeCell ref="AS4:AU4"/>
    <mergeCell ref="AG4:AI4"/>
    <mergeCell ref="B3:F3"/>
    <mergeCell ref="AA3:AU3"/>
    <mergeCell ref="I4:V4"/>
    <mergeCell ref="X4:Z6"/>
    <mergeCell ref="H3:H7"/>
    <mergeCell ref="G5:G7"/>
    <mergeCell ref="AJ4:AL4"/>
    <mergeCell ref="I6:I7"/>
    <mergeCell ref="AF5:AF7"/>
    <mergeCell ref="I3:V3"/>
    <mergeCell ref="X3:Z3"/>
    <mergeCell ref="P6:P7"/>
    <mergeCell ref="N6:N7"/>
    <mergeCell ref="K5:L5"/>
    <mergeCell ref="S6:S7"/>
    <mergeCell ref="T6:T7"/>
    <mergeCell ref="L6:L7"/>
    <mergeCell ref="Q5:R5"/>
    <mergeCell ref="K6:K7"/>
    <mergeCell ref="M6:M7"/>
    <mergeCell ref="I5:J5"/>
    <mergeCell ref="B4:B7"/>
    <mergeCell ref="C4:C7"/>
    <mergeCell ref="D4:D7"/>
    <mergeCell ref="E4:E7"/>
    <mergeCell ref="J6:J7"/>
    <mergeCell ref="F4:F7"/>
    <mergeCell ref="O5:P5"/>
    <mergeCell ref="AA4:AC4"/>
    <mergeCell ref="M5:N5"/>
    <mergeCell ref="O6:O7"/>
    <mergeCell ref="Q6:Q7"/>
    <mergeCell ref="R6:R7"/>
    <mergeCell ref="S5:T5"/>
    <mergeCell ref="U6:U7"/>
    <mergeCell ref="V6:V7"/>
    <mergeCell ref="AC5:AC7"/>
    <mergeCell ref="U5:V5"/>
    <mergeCell ref="AI5:AI7"/>
    <mergeCell ref="AU5:AU7"/>
    <mergeCell ref="AM5:AM7"/>
    <mergeCell ref="AH5:AH7"/>
    <mergeCell ref="AD5:AD7"/>
    <mergeCell ref="AT5:AT7"/>
    <mergeCell ref="AQ5:AQ7"/>
    <mergeCell ref="AN5:AN7"/>
    <mergeCell ref="AJ5:AJ7"/>
    <mergeCell ref="AG5:AG7"/>
    <mergeCell ref="AK5:AK7"/>
    <mergeCell ref="AL5:AL7"/>
    <mergeCell ref="AM4:AO4"/>
    <mergeCell ref="A3:A5"/>
    <mergeCell ref="W5:W7"/>
    <mergeCell ref="BM3:BM7"/>
    <mergeCell ref="BS5:BT6"/>
    <mergeCell ref="BS3:BT4"/>
    <mergeCell ref="BS7:BT7"/>
    <mergeCell ref="BG3:BG7"/>
    <mergeCell ref="BA3:BA4"/>
    <mergeCell ref="BB3:BB4"/>
    <mergeCell ref="AZ3:AZ4"/>
  </mergeCells>
  <printOptions/>
  <pageMargins left="0.7874015748031497" right="0.7874015748031497" top="0.984251968503937" bottom="0.984251968503937" header="0.5118110236220472" footer="0.5118110236220472"/>
  <pageSetup fitToHeight="2" fitToWidth="4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2010-03-17T09:56:12Z</cp:lastPrinted>
  <dcterms:created xsi:type="dcterms:W3CDTF">2009-11-19T09:52:16Z</dcterms:created>
  <dcterms:modified xsi:type="dcterms:W3CDTF">2010-03-25T10:59:34Z</dcterms:modified>
  <cp:category/>
  <cp:version/>
  <cp:contentType/>
  <cp:contentStatus/>
</cp:coreProperties>
</file>