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05" windowWidth="15480" windowHeight="11640" tabRatio="694" activeTab="0"/>
  </bookViews>
  <sheets>
    <sheet name="Havlíčkův Brod 2009" sheetId="1" r:id="rId1"/>
    <sheet name="Jihlava  2009" sheetId="2" r:id="rId2"/>
    <sheet name="Pelhřimov 2009" sheetId="3" r:id="rId3"/>
    <sheet name="Třebíč 2009" sheetId="4" r:id="rId4"/>
    <sheet name="Žďár nad Sázavou 2009" sheetId="5" r:id="rId5"/>
    <sheet name="Přehled 2009" sheetId="6" r:id="rId6"/>
    <sheet name="Věcné 2009" sheetId="7" r:id="rId7"/>
    <sheet name="Rozdělení věcné" sheetId="8" r:id="rId8"/>
  </sheets>
  <definedNames>
    <definedName name="_xlnm.Print_Titles" localSheetId="3">'Třebíč 2009'!$18:$18</definedName>
    <definedName name="_xlnm.Print_Titles" localSheetId="4">'Žďár nad Sázavou 2009'!$18:$18</definedName>
  </definedNames>
  <calcPr fullCalcOnLoad="1"/>
</workbook>
</file>

<file path=xl/sharedStrings.xml><?xml version="1.0" encoding="utf-8"?>
<sst xmlns="http://schemas.openxmlformats.org/spreadsheetml/2006/main" count="788" uniqueCount="416">
  <si>
    <t>Havlíčkův Brod</t>
  </si>
  <si>
    <t>č. sloupce</t>
  </si>
  <si>
    <t>2.</t>
  </si>
  <si>
    <t>3.</t>
  </si>
  <si>
    <t>4.</t>
  </si>
  <si>
    <t>5.</t>
  </si>
  <si>
    <t>6.</t>
  </si>
  <si>
    <t>Pohotovost JPO II</t>
  </si>
  <si>
    <t>Výdaje na akceschopnost</t>
  </si>
  <si>
    <t>Výsledná dotace</t>
  </si>
  <si>
    <t>Výdaje na OP</t>
  </si>
  <si>
    <t>Výdaje za zásah</t>
  </si>
  <si>
    <t>Pohotovost</t>
  </si>
  <si>
    <t>Výdaj za zasah</t>
  </si>
  <si>
    <t>Jihlava</t>
  </si>
  <si>
    <t>Pelhřimov</t>
  </si>
  <si>
    <t>Třebíč</t>
  </si>
  <si>
    <t>Žďár nad Sázavou</t>
  </si>
  <si>
    <t>Odborná příprava</t>
  </si>
  <si>
    <t>Rozpis na obce</t>
  </si>
  <si>
    <t>Golčův Jeníkov</t>
  </si>
  <si>
    <t>Habry</t>
  </si>
  <si>
    <t>Herálec</t>
  </si>
  <si>
    <t>Přibyslav</t>
  </si>
  <si>
    <t>Šlapanov</t>
  </si>
  <si>
    <t>Celkem</t>
  </si>
  <si>
    <t>Hojkov</t>
  </si>
  <si>
    <t xml:space="preserve">Mysletice </t>
  </si>
  <si>
    <t>Nová Říše</t>
  </si>
  <si>
    <t>Dolní Cerekev</t>
  </si>
  <si>
    <t>Brtnice</t>
  </si>
  <si>
    <t>Mrákotín</t>
  </si>
  <si>
    <t>Kamenice</t>
  </si>
  <si>
    <t>Stará Říše</t>
  </si>
  <si>
    <t>Bobrová</t>
  </si>
  <si>
    <t>Bohdalov</t>
  </si>
  <si>
    <t>Dalečín</t>
  </si>
  <si>
    <t>Jimramov</t>
  </si>
  <si>
    <t>Křižanov</t>
  </si>
  <si>
    <t>Měřín</t>
  </si>
  <si>
    <t>Nové Město na Mor.</t>
  </si>
  <si>
    <t>Nové Veselí</t>
  </si>
  <si>
    <t>Polnička</t>
  </si>
  <si>
    <t>Rožná</t>
  </si>
  <si>
    <t>Sněžné</t>
  </si>
  <si>
    <t>Strážek</t>
  </si>
  <si>
    <t>Svratka</t>
  </si>
  <si>
    <t>Škrdlovice</t>
  </si>
  <si>
    <t>Velká Bíteš</t>
  </si>
  <si>
    <t>Velká Losenice</t>
  </si>
  <si>
    <t>Velké Meziříčí</t>
  </si>
  <si>
    <t>Vír</t>
  </si>
  <si>
    <t>Vojnův Městec</t>
  </si>
  <si>
    <t>Kuklík</t>
  </si>
  <si>
    <t>Budkov</t>
  </si>
  <si>
    <t>Čáslavice</t>
  </si>
  <si>
    <t>Čechtín</t>
  </si>
  <si>
    <t>Dukovany</t>
  </si>
  <si>
    <t>Hrotovice</t>
  </si>
  <si>
    <t>Jemnice</t>
  </si>
  <si>
    <t>Kralice nad Oslavou</t>
  </si>
  <si>
    <t>Lesonice</t>
  </si>
  <si>
    <t>Okříšky</t>
  </si>
  <si>
    <t>Opatov</t>
  </si>
  <si>
    <t>Police</t>
  </si>
  <si>
    <t>Pozďatín</t>
  </si>
  <si>
    <t>Předín</t>
  </si>
  <si>
    <t>Přibyslavice</t>
  </si>
  <si>
    <t>Rouchovany</t>
  </si>
  <si>
    <t>Rudíkov</t>
  </si>
  <si>
    <t>Stařeč</t>
  </si>
  <si>
    <t>Studenec</t>
  </si>
  <si>
    <t>Svatoslav</t>
  </si>
  <si>
    <t>Tasov</t>
  </si>
  <si>
    <t>Vladislav</t>
  </si>
  <si>
    <t>Želetava</t>
  </si>
  <si>
    <t>Černovice</t>
  </si>
  <si>
    <t xml:space="preserve">Horní Cerekev </t>
  </si>
  <si>
    <t>Košetice</t>
  </si>
  <si>
    <t>Obrataň</t>
  </si>
  <si>
    <t>Nový Rychnov</t>
  </si>
  <si>
    <t>Počátky</t>
  </si>
  <si>
    <t>Rynárec</t>
  </si>
  <si>
    <t>Senožaty</t>
  </si>
  <si>
    <t>Želiv</t>
  </si>
  <si>
    <t>Žirovnice</t>
  </si>
  <si>
    <t>Hořice</t>
  </si>
  <si>
    <t>Kejžlice</t>
  </si>
  <si>
    <t>Těmice</t>
  </si>
  <si>
    <t>Zásah* zaokrouhl</t>
  </si>
  <si>
    <t>Leština u Světlé</t>
  </si>
  <si>
    <t>Čerpáno</t>
  </si>
  <si>
    <t>Výdaje za zásah a věcné vybavení</t>
  </si>
  <si>
    <t>Přiděleno [Kč]</t>
  </si>
  <si>
    <t>[Kč]</t>
  </si>
  <si>
    <t>[%]</t>
  </si>
  <si>
    <t>Celkem [Kč]</t>
  </si>
  <si>
    <t>Pavlov</t>
  </si>
  <si>
    <t>Trnava</t>
  </si>
  <si>
    <t>Třebelovice</t>
  </si>
  <si>
    <t>Dolní Město</t>
  </si>
  <si>
    <t>Chotěboř</t>
  </si>
  <si>
    <t>Kožlí</t>
  </si>
  <si>
    <t>Krucemburk</t>
  </si>
  <si>
    <t>Ledeč nad Sázavou</t>
  </si>
  <si>
    <t>Libice nad Doubravou</t>
  </si>
  <si>
    <t>Lučice</t>
  </si>
  <si>
    <t>Uhelná Příbram</t>
  </si>
  <si>
    <t>Batelov</t>
  </si>
  <si>
    <t>Horní Dubenky</t>
  </si>
  <si>
    <t>Lhotka</t>
  </si>
  <si>
    <t>Nevcehle</t>
  </si>
  <si>
    <t>Dlouhá Brtnice</t>
  </si>
  <si>
    <t>Stonařov</t>
  </si>
  <si>
    <t>Osová Bítýška</t>
  </si>
  <si>
    <t>Věžná</t>
  </si>
  <si>
    <t>ÚO TR</t>
  </si>
  <si>
    <t>ÚO PE</t>
  </si>
  <si>
    <t>ÚO ZR</t>
  </si>
  <si>
    <t>OP podzim záměr</t>
  </si>
  <si>
    <t>Havlíčkova Borová</t>
  </si>
  <si>
    <t>Horní Krupá</t>
  </si>
  <si>
    <t>Jedlá</t>
  </si>
  <si>
    <t>Maleč</t>
  </si>
  <si>
    <t>Štoky</t>
  </si>
  <si>
    <t>Vilémov</t>
  </si>
  <si>
    <t>Česká Bělá</t>
  </si>
  <si>
    <t>Červená Řečice</t>
  </si>
  <si>
    <t>Hořepník</t>
  </si>
  <si>
    <t>Humpolec</t>
  </si>
  <si>
    <t>Nová Cerekev</t>
  </si>
  <si>
    <t>Onšov</t>
  </si>
  <si>
    <t>Pacov</t>
  </si>
  <si>
    <t>Budišov</t>
  </si>
  <si>
    <t>Mohelno</t>
  </si>
  <si>
    <t>Lukavec</t>
  </si>
  <si>
    <t>Dolní Rožínka</t>
  </si>
  <si>
    <t>Věcné</t>
  </si>
  <si>
    <t>Celkem kraj</t>
  </si>
  <si>
    <t xml:space="preserve">Zůstatek na věcné </t>
  </si>
  <si>
    <t xml:space="preserve">Celkem JPO II a JPO III </t>
  </si>
  <si>
    <t xml:space="preserve">Prům částka na JPO </t>
  </si>
  <si>
    <t xml:space="preserve">ÚO HB </t>
  </si>
  <si>
    <t>JPOII+JPOIII</t>
  </si>
  <si>
    <t>ÚO Ji</t>
  </si>
  <si>
    <t>Mysletice</t>
  </si>
  <si>
    <t>Horní Cerekev</t>
  </si>
  <si>
    <t>Kamenice n.Lipou</t>
  </si>
  <si>
    <t>Rynýrec</t>
  </si>
  <si>
    <t>Jaroměřice nad Rokytnou</t>
  </si>
  <si>
    <t>Nové Město na Moravě</t>
  </si>
  <si>
    <t>Žďár n.Sázavou</t>
  </si>
  <si>
    <t>Bystřice n. Pernšt</t>
  </si>
  <si>
    <t>Osová Bitýška</t>
  </si>
  <si>
    <t>Ostrov n.Osl.</t>
  </si>
  <si>
    <t>Radostín n.Oslavou</t>
  </si>
  <si>
    <t>Výdaj za zásahy [Kč]</t>
  </si>
  <si>
    <t>Věcné vybavení [Kč]</t>
  </si>
  <si>
    <t>Přiděleno plánem [Kč]</t>
  </si>
  <si>
    <t xml:space="preserve">Výdaje na OP </t>
  </si>
  <si>
    <t>Křeč</t>
  </si>
  <si>
    <t>Zhoř</t>
  </si>
  <si>
    <t>Číhošť</t>
  </si>
  <si>
    <t>Polná</t>
  </si>
  <si>
    <t>Luka nad Jihlavou</t>
  </si>
  <si>
    <t>Okres Ji</t>
  </si>
  <si>
    <t>Rokytnice n. Rokytnou</t>
  </si>
  <si>
    <t>Okřížky</t>
  </si>
  <si>
    <t>Ždírec nad Doubravou</t>
  </si>
  <si>
    <t>Okres HB</t>
  </si>
  <si>
    <t>Okres TR</t>
  </si>
  <si>
    <t>Havlíčkův Brod m.č. Perknov</t>
  </si>
  <si>
    <t>Dobronín</t>
  </si>
  <si>
    <t>Dolní Vilímeč</t>
  </si>
  <si>
    <t>Jihlava m.č. Bedřichov</t>
  </si>
  <si>
    <t>Růžená</t>
  </si>
  <si>
    <t>Řídelov</t>
  </si>
  <si>
    <t>Strachoňovice</t>
  </si>
  <si>
    <t>Třeštice</t>
  </si>
  <si>
    <t>Vanov</t>
  </si>
  <si>
    <t>Větrný Jeníkov</t>
  </si>
  <si>
    <t xml:space="preserve">Lipník </t>
  </si>
  <si>
    <t xml:space="preserve">Smrk </t>
  </si>
  <si>
    <t>OP podzim záměr [Kč]</t>
  </si>
  <si>
    <t>Štěpánov</t>
  </si>
  <si>
    <t>Jetřichovec</t>
  </si>
  <si>
    <t>Světlá n.Sázavou</t>
  </si>
  <si>
    <t>Kněžice</t>
  </si>
  <si>
    <t>Telč</t>
  </si>
  <si>
    <t>Brtnice m.č. Jestřebí</t>
  </si>
  <si>
    <t>Brzkov</t>
  </si>
  <si>
    <t>Cerekvička-Rosice</t>
  </si>
  <si>
    <t>Kostelec</t>
  </si>
  <si>
    <t>Střítěž</t>
  </si>
  <si>
    <t>Bransouze</t>
  </si>
  <si>
    <t>Hodov</t>
  </si>
  <si>
    <t>Kámen</t>
  </si>
  <si>
    <t>Lipnice nad Sázavou</t>
  </si>
  <si>
    <t>Oudoleň</t>
  </si>
  <si>
    <t>Krásněves</t>
  </si>
  <si>
    <t xml:space="preserve">Prosetín </t>
  </si>
  <si>
    <t>Vepřová</t>
  </si>
  <si>
    <t>Batelov m.č. Nová Ves</t>
  </si>
  <si>
    <t>Batelov m.č. Rácov</t>
  </si>
  <si>
    <t>Brtnice m.č. Panská Lhota</t>
  </si>
  <si>
    <t>Brtnice m.č. Uhřínovice</t>
  </si>
  <si>
    <t>Jihlava m.č. Pístov</t>
  </si>
  <si>
    <t>Kaliště</t>
  </si>
  <si>
    <t>Vápovice</t>
  </si>
  <si>
    <t>Velký Beranov</t>
  </si>
  <si>
    <t>Vílanec</t>
  </si>
  <si>
    <t>Zbilidy</t>
  </si>
  <si>
    <t>Světlá nad Sázavou</t>
  </si>
  <si>
    <t>Kamenice nad Lipou</t>
  </si>
  <si>
    <t xml:space="preserve">Pacov m.č. Jetřichovec </t>
  </si>
  <si>
    <t>Moravské Budějovice</t>
  </si>
  <si>
    <t>Radostín nad Oslavou</t>
  </si>
  <si>
    <t>Štěpánov nad Svratkou</t>
  </si>
  <si>
    <t>Blízkov</t>
  </si>
  <si>
    <t>Bohuňov</t>
  </si>
  <si>
    <t>Dědice</t>
  </si>
  <si>
    <t>Dolní Vilémovice</t>
  </si>
  <si>
    <t>Ocmanice</t>
  </si>
  <si>
    <t>Brtnice m.č. Příseka</t>
  </si>
  <si>
    <t>Budeč</t>
  </si>
  <si>
    <t>Černá</t>
  </si>
  <si>
    <t>Daňkovice</t>
  </si>
  <si>
    <t>Horní Libochová</t>
  </si>
  <si>
    <t>Věstín</t>
  </si>
  <si>
    <t>Prosetín m.č. Brťoví</t>
  </si>
  <si>
    <t>Prosetín m.č. Čtyři Dvory</t>
  </si>
  <si>
    <t>Velké Meziříčí m.č. Hrbov</t>
  </si>
  <si>
    <t>Chlumětín</t>
  </si>
  <si>
    <t>Fryšava pod Žákovou horou</t>
  </si>
  <si>
    <t>Jabloňov</t>
  </si>
  <si>
    <t>Jívoví</t>
  </si>
  <si>
    <t>Karlov</t>
  </si>
  <si>
    <t>Stránecká Zhoř m.č. Kochánov</t>
  </si>
  <si>
    <t>Kotlasy</t>
  </si>
  <si>
    <t>Kozlov</t>
  </si>
  <si>
    <t>Křižánky</t>
  </si>
  <si>
    <t>Rozsochy m.č. Kundratice</t>
  </si>
  <si>
    <t>Lavičky</t>
  </si>
  <si>
    <t>Velké Meziříčí m.č. Lhotky</t>
  </si>
  <si>
    <t>Milešín</t>
  </si>
  <si>
    <t>Nové Sady</t>
  </si>
  <si>
    <t>Ořechov</t>
  </si>
  <si>
    <t>Velké Meziříčí m.č. Olší n/O</t>
  </si>
  <si>
    <t>Počítky</t>
  </si>
  <si>
    <t>Poděšín</t>
  </si>
  <si>
    <t>Podolí</t>
  </si>
  <si>
    <t>Radešínská Svratka</t>
  </si>
  <si>
    <t>Rosička</t>
  </si>
  <si>
    <t>Bystřice n/P m.č. Rovné</t>
  </si>
  <si>
    <t>Rozseč</t>
  </si>
  <si>
    <t>Sazomín</t>
  </si>
  <si>
    <t>Sirákov</t>
  </si>
  <si>
    <t>Jimramov m.č. Ubušín</t>
  </si>
  <si>
    <t>Ubušínek</t>
  </si>
  <si>
    <t>Vatín</t>
  </si>
  <si>
    <t>Žďár n/S m.č. Veselíčko</t>
  </si>
  <si>
    <t>Věchnov</t>
  </si>
  <si>
    <t>Vysoké</t>
  </si>
  <si>
    <t>Bojiště</t>
  </si>
  <si>
    <t>Havlíčkův Brod m.č. Mírovka</t>
  </si>
  <si>
    <t>Sobíňov</t>
  </si>
  <si>
    <t>Cetoraz</t>
  </si>
  <si>
    <t>Olešná</t>
  </si>
  <si>
    <t>Velký Rybník</t>
  </si>
  <si>
    <t>IČ obce</t>
  </si>
  <si>
    <t xml:space="preserve">Věcné vybavení </t>
  </si>
  <si>
    <t xml:space="preserve"> JPO II</t>
  </si>
  <si>
    <t>Částka vyplacena Krajským úřadem v měsíci květnu 2009</t>
  </si>
  <si>
    <t>Návrh dle rozkazu krajského ředitele HZS kraje Vysočina pro rok 2009</t>
  </si>
  <si>
    <t>Skutečnost čerpáno k 15.09.2009</t>
  </si>
  <si>
    <t xml:space="preserve"> k 15.09.09 [%]</t>
  </si>
  <si>
    <t>Výdaj za zásah</t>
  </si>
  <si>
    <t>Dotace na rok 2009</t>
  </si>
  <si>
    <t xml:space="preserve">Přehled rozdělení státní dotace JSDH obcí 2009 </t>
  </si>
  <si>
    <t>Batelov m.č. Bezděčín</t>
  </si>
  <si>
    <t>Batelov m.č. Lovětín</t>
  </si>
  <si>
    <t>Bítovčice</t>
  </si>
  <si>
    <t>Bohuslavice</t>
  </si>
  <si>
    <t>Brtnice m.č. Přímělkov</t>
  </si>
  <si>
    <t>Brtnice m.č. Střížov</t>
  </si>
  <si>
    <t>Čížov</t>
  </si>
  <si>
    <t>Dyjice</t>
  </si>
  <si>
    <t>Hladov</t>
  </si>
  <si>
    <t>Hybrálec</t>
  </si>
  <si>
    <t>Jamné</t>
  </si>
  <si>
    <t>Ježená</t>
  </si>
  <si>
    <t>Jihlava m.č. Zborná</t>
  </si>
  <si>
    <t>Kalhov</t>
  </si>
  <si>
    <t>Knínice</t>
  </si>
  <si>
    <t>Krahulčí</t>
  </si>
  <si>
    <t>Krasonice</t>
  </si>
  <si>
    <t>Milíčov</t>
  </si>
  <si>
    <t>Panenská Rozsíčka</t>
  </si>
  <si>
    <t>Rybné</t>
  </si>
  <si>
    <t>Řásná</t>
  </si>
  <si>
    <t>Sedlejov</t>
  </si>
  <si>
    <t>Střítež</t>
  </si>
  <si>
    <t>Věžnice</t>
  </si>
  <si>
    <t>Věžnička</t>
  </si>
  <si>
    <t>Vyskytná nad Jihlavou</t>
  </si>
  <si>
    <t>Zdeňkov</t>
  </si>
  <si>
    <t>Dolní Krupá</t>
  </si>
  <si>
    <t>Hněvkovice</t>
  </si>
  <si>
    <t>Kamenná Lhota</t>
  </si>
  <si>
    <t>Kojetín</t>
  </si>
  <si>
    <t>Květinov</t>
  </si>
  <si>
    <t>Baliny</t>
  </si>
  <si>
    <t>Bory</t>
  </si>
  <si>
    <t>Dobrá Voda</t>
  </si>
  <si>
    <t>Dolní Heřmanice</t>
  </si>
  <si>
    <t>Heřmanov</t>
  </si>
  <si>
    <t>Chlumek</t>
  </si>
  <si>
    <t>Křoví</t>
  </si>
  <si>
    <t>Lísek</t>
  </si>
  <si>
    <t>Líšná</t>
  </si>
  <si>
    <t>Nížkov m.č. Špinov</t>
  </si>
  <si>
    <t>Nový Jimramov</t>
  </si>
  <si>
    <t>Nyklovice</t>
  </si>
  <si>
    <t>Obyčtov</t>
  </si>
  <si>
    <t>Petráveč</t>
  </si>
  <si>
    <t xml:space="preserve">Stránecká Zhoř </t>
  </si>
  <si>
    <t>Újezd</t>
  </si>
  <si>
    <t>Velká Bíteš m.č. Březka</t>
  </si>
  <si>
    <t>Velká Bíteš m.č. Holubí Zhoř</t>
  </si>
  <si>
    <t>Velká Bíteš m.č. Košíkov</t>
  </si>
  <si>
    <t>Velké Meziříčí m.č. Mostiště</t>
  </si>
  <si>
    <t>Kundratice</t>
  </si>
  <si>
    <t>Číhalín</t>
  </si>
  <si>
    <t>Kamenná</t>
  </si>
  <si>
    <t>Komárovice</t>
  </si>
  <si>
    <t>Radkovice u Budče</t>
  </si>
  <si>
    <t>Březník</t>
  </si>
  <si>
    <t>Cidlina</t>
  </si>
  <si>
    <t>Číchov</t>
  </si>
  <si>
    <t>Čikov</t>
  </si>
  <si>
    <t>Číměř</t>
  </si>
  <si>
    <t>Dalešice</t>
  </si>
  <si>
    <t>Domamil</t>
  </si>
  <si>
    <t>Heraltice</t>
  </si>
  <si>
    <t>Hvězdoňovice</t>
  </si>
  <si>
    <t>Chlum</t>
  </si>
  <si>
    <t>Chotěbudice</t>
  </si>
  <si>
    <t>Jakubov u MB</t>
  </si>
  <si>
    <t>Jasenice</t>
  </si>
  <si>
    <t>Kožichovice</t>
  </si>
  <si>
    <t>Krhov</t>
  </si>
  <si>
    <t>Krokočín</t>
  </si>
  <si>
    <t>Lhánice</t>
  </si>
  <si>
    <t>Lhotice</t>
  </si>
  <si>
    <t>Lomy</t>
  </si>
  <si>
    <t>Lukov</t>
  </si>
  <si>
    <t>Martínkov</t>
  </si>
  <si>
    <t>Myslibořice</t>
  </si>
  <si>
    <t>Naloučany</t>
  </si>
  <si>
    <t>Nárameč</t>
  </si>
  <si>
    <t>Odunec</t>
  </si>
  <si>
    <t>Petrovice</t>
  </si>
  <si>
    <t>Pyšel</t>
  </si>
  <si>
    <t>Radotice</t>
  </si>
  <si>
    <t>Slavětice</t>
  </si>
  <si>
    <t>Valeč</t>
  </si>
  <si>
    <t>Vícenice</t>
  </si>
  <si>
    <t>Vlčatín</t>
  </si>
  <si>
    <t>Nová Ves u Chotěboře</t>
  </si>
  <si>
    <t>Věž</t>
  </si>
  <si>
    <t>Úsobí</t>
  </si>
  <si>
    <t>Trpišovice</t>
  </si>
  <si>
    <t>Sázavka</t>
  </si>
  <si>
    <t>Okrouhlice</t>
  </si>
  <si>
    <t>Arneštovice</t>
  </si>
  <si>
    <t>Chyšná</t>
  </si>
  <si>
    <t>Kojčice</t>
  </si>
  <si>
    <t>Krasíkovice</t>
  </si>
  <si>
    <t>Mysletín</t>
  </si>
  <si>
    <t>Nová Buková</t>
  </si>
  <si>
    <t>Píšť</t>
  </si>
  <si>
    <t>Útěchovice</t>
  </si>
  <si>
    <t>Velká Chyška</t>
  </si>
  <si>
    <t>Okrouhlice m.č. Babice</t>
  </si>
  <si>
    <t>Habry m.č. Zboží</t>
  </si>
  <si>
    <t>Věžnice (HB)</t>
  </si>
  <si>
    <t>Panské Dubenky</t>
  </si>
  <si>
    <t>Nadějov</t>
  </si>
  <si>
    <t xml:space="preserve">Účelové věcné vybavení </t>
  </si>
  <si>
    <t xml:space="preserve">Účelové věcné </t>
  </si>
  <si>
    <t>Účelové věcné vybavení  [Kč]</t>
  </si>
  <si>
    <t>Výdaj účelové věcné</t>
  </si>
  <si>
    <t>Jihlava-Bedřichov</t>
  </si>
  <si>
    <t xml:space="preserve">Čerpání přidělené státní dotace pro jednotky SDH obcí v roce 2009  </t>
  </si>
  <si>
    <t>Dotace na člena</t>
  </si>
  <si>
    <t>Dotace na mzdu člena</t>
  </si>
  <si>
    <t>Světlá nad Sáz. m.č. Dolní Březinka</t>
  </si>
  <si>
    <t>Zbývá vyplatit</t>
  </si>
  <si>
    <t>Ždírec n. Doubravou</t>
  </si>
  <si>
    <t>Rokytnice n. Rok.</t>
  </si>
  <si>
    <t>Kralice n. Oslavou</t>
  </si>
  <si>
    <t>Kladeruby n. Osl.</t>
  </si>
  <si>
    <t>Jaroměřice n.Rok.</t>
  </si>
  <si>
    <t>Hamry n. Sázavou</t>
  </si>
  <si>
    <t>Bystřice n/P</t>
  </si>
  <si>
    <t>Nové Město na Mor. m.č.Jiříkovice</t>
  </si>
  <si>
    <t>Nové Město na Mor. Maršovice</t>
  </si>
  <si>
    <t>Nové Město na Mor. Olešná</t>
  </si>
  <si>
    <t>Nové Město na Mor. Pohledec</t>
  </si>
  <si>
    <t>Nové Město na Mor. Studnice</t>
  </si>
  <si>
    <t>Žďár n. Sázavou 2</t>
  </si>
  <si>
    <t>Celkem vyplaceno v květnu 2009</t>
  </si>
  <si>
    <t>Zbývá vyplatit do konce roku 2009</t>
  </si>
  <si>
    <t>Polná m.č. Nové Dvory</t>
  </si>
  <si>
    <t>Ostrov nad Oslavou</t>
  </si>
  <si>
    <t>Kunemil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</si>
</sst>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;[Red]0"/>
    <numFmt numFmtId="169" formatCode="#,##0\ &quot;Kč&quot;;[Red]#,##0\ &quot;Kč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0" xfId="0" applyFill="1" applyAlignment="1">
      <alignment/>
    </xf>
    <xf numFmtId="164" fontId="0" fillId="0" borderId="6" xfId="0" applyNumberForma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1" fillId="0" borderId="6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3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6" fillId="2" borderId="0" xfId="0" applyFont="1" applyFill="1" applyAlignment="1">
      <alignment/>
    </xf>
    <xf numFmtId="0" fontId="1" fillId="2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1" fillId="0" borderId="40" xfId="0" applyFont="1" applyBorder="1" applyAlignment="1">
      <alignment horizontal="center"/>
    </xf>
    <xf numFmtId="164" fontId="0" fillId="0" borderId="41" xfId="0" applyNumberForma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NumberForma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4" xfId="0" applyBorder="1" applyAlignment="1">
      <alignment/>
    </xf>
    <xf numFmtId="0" fontId="1" fillId="0" borderId="4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2" borderId="24" xfId="0" applyFont="1" applyFill="1" applyBorder="1" applyAlignment="1">
      <alignment horizontal="center" wrapText="1"/>
    </xf>
    <xf numFmtId="0" fontId="0" fillId="0" borderId="28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164" fontId="0" fillId="0" borderId="6" xfId="0" applyNumberFormat="1" applyBorder="1" applyAlignment="1">
      <alignment vertical="center"/>
    </xf>
    <xf numFmtId="0" fontId="0" fillId="0" borderId="53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3" fontId="0" fillId="2" borderId="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3" fontId="0" fillId="0" borderId="3" xfId="0" applyNumberFormat="1" applyFont="1" applyFill="1" applyBorder="1" applyAlignment="1">
      <alignment horizontal="left" vertical="top" wrapText="1"/>
    </xf>
    <xf numFmtId="3" fontId="0" fillId="0" borderId="27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3" fontId="0" fillId="0" borderId="54" xfId="0" applyNumberFormat="1" applyBorder="1" applyAlignment="1">
      <alignment/>
    </xf>
    <xf numFmtId="3" fontId="1" fillId="0" borderId="39" xfId="0" applyNumberFormat="1" applyFont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2" borderId="12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2" xfId="0" applyNumberFormat="1" applyFont="1" applyFill="1" applyBorder="1" applyAlignment="1">
      <alignment horizontal="left" vertical="top" wrapText="1"/>
    </xf>
    <xf numFmtId="3" fontId="0" fillId="0" borderId="12" xfId="0" applyNumberFormat="1" applyFont="1" applyFill="1" applyBorder="1" applyAlignment="1">
      <alignment wrapText="1"/>
    </xf>
    <xf numFmtId="3" fontId="0" fillId="0" borderId="55" xfId="0" applyNumberFormat="1" applyFont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 wrapText="1"/>
    </xf>
    <xf numFmtId="3" fontId="0" fillId="0" borderId="39" xfId="0" applyNumberFormat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2" xfId="0" applyNumberFormat="1" applyFont="1" applyFill="1" applyBorder="1" applyAlignment="1">
      <alignment horizontal="left" vertical="top" wrapText="1"/>
    </xf>
    <xf numFmtId="3" fontId="0" fillId="2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1" fillId="2" borderId="39" xfId="0" applyNumberFormat="1" applyFont="1" applyFill="1" applyBorder="1" applyAlignment="1">
      <alignment horizontal="center"/>
    </xf>
    <xf numFmtId="3" fontId="1" fillId="2" borderId="39" xfId="0" applyNumberFormat="1" applyFont="1" applyFill="1" applyBorder="1" applyAlignment="1">
      <alignment horizontal="center" wrapText="1"/>
    </xf>
    <xf numFmtId="3" fontId="1" fillId="0" borderId="56" xfId="0" applyNumberFormat="1" applyFont="1" applyBorder="1" applyAlignment="1">
      <alignment horizontal="center" wrapText="1"/>
    </xf>
    <xf numFmtId="3" fontId="1" fillId="0" borderId="39" xfId="0" applyNumberFormat="1" applyFont="1" applyBorder="1" applyAlignment="1">
      <alignment horizontal="center" wrapText="1"/>
    </xf>
    <xf numFmtId="3" fontId="0" fillId="0" borderId="56" xfId="0" applyNumberFormat="1" applyFont="1" applyBorder="1" applyAlignment="1">
      <alignment horizontal="right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wrapText="1"/>
    </xf>
    <xf numFmtId="3" fontId="0" fillId="2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2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1" fillId="2" borderId="4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2" borderId="57" xfId="0" applyNumberFormat="1" applyFont="1" applyFill="1" applyBorder="1" applyAlignment="1">
      <alignment/>
    </xf>
    <xf numFmtId="3" fontId="0" fillId="2" borderId="58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2" borderId="59" xfId="0" applyNumberFormat="1" applyFont="1" applyFill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59" xfId="0" applyNumberFormat="1" applyFont="1" applyBorder="1" applyAlignment="1">
      <alignment/>
    </xf>
    <xf numFmtId="3" fontId="0" fillId="2" borderId="57" xfId="0" applyNumberFormat="1" applyFill="1" applyBorder="1" applyAlignment="1">
      <alignment/>
    </xf>
    <xf numFmtId="3" fontId="0" fillId="0" borderId="6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2" borderId="39" xfId="0" applyNumberFormat="1" applyFill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12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1" fillId="2" borderId="43" xfId="0" applyFont="1" applyFill="1" applyBorder="1" applyAlignment="1">
      <alignment horizontal="center" wrapText="1"/>
    </xf>
    <xf numFmtId="3" fontId="0" fillId="2" borderId="66" xfId="0" applyNumberFormat="1" applyFill="1" applyBorder="1" applyAlignment="1">
      <alignment/>
    </xf>
    <xf numFmtId="3" fontId="0" fillId="2" borderId="55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0" fillId="0" borderId="4" xfId="0" applyFont="1" applyBorder="1" applyAlignment="1">
      <alignment/>
    </xf>
    <xf numFmtId="3" fontId="0" fillId="2" borderId="16" xfId="0" applyNumberForma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49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6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7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75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70" xfId="0" applyFont="1" applyFill="1" applyBorder="1" applyAlignment="1">
      <alignment horizontal="center" wrapText="1"/>
    </xf>
    <xf numFmtId="0" fontId="1" fillId="2" borderId="71" xfId="0" applyFont="1" applyFill="1" applyBorder="1" applyAlignment="1">
      <alignment horizontal="center" wrapText="1"/>
    </xf>
    <xf numFmtId="0" fontId="1" fillId="2" borderId="5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69" xfId="0" applyFont="1" applyBorder="1" applyAlignment="1">
      <alignment wrapText="1"/>
    </xf>
    <xf numFmtId="0" fontId="1" fillId="0" borderId="64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41" xfId="0" applyBorder="1" applyAlignment="1">
      <alignment/>
    </xf>
    <xf numFmtId="0" fontId="0" fillId="0" borderId="77" xfId="0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0" fontId="1" fillId="0" borderId="79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7" xfId="0" applyFont="1" applyBorder="1" applyAlignment="1">
      <alignment/>
    </xf>
    <xf numFmtId="3" fontId="0" fillId="0" borderId="79" xfId="0" applyNumberFormat="1" applyFont="1" applyBorder="1" applyAlignment="1">
      <alignment/>
    </xf>
    <xf numFmtId="3" fontId="0" fillId="0" borderId="80" xfId="0" applyNumberFormat="1" applyFont="1" applyBorder="1" applyAlignment="1">
      <alignment/>
    </xf>
    <xf numFmtId="0" fontId="0" fillId="0" borderId="81" xfId="0" applyBorder="1" applyAlignment="1">
      <alignment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3" fontId="0" fillId="0" borderId="81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="90" zoomScaleNormal="90" zoomScaleSheetLayoutView="90" workbookViewId="0" topLeftCell="A1">
      <selection activeCell="F47" sqref="F47"/>
    </sheetView>
  </sheetViews>
  <sheetFormatPr defaultColWidth="9.00390625" defaultRowHeight="12.75"/>
  <cols>
    <col min="1" max="1" width="10.75390625" style="77" customWidth="1"/>
    <col min="2" max="2" width="16.75390625" style="0" customWidth="1"/>
    <col min="3" max="4" width="12.75390625" style="0" customWidth="1"/>
    <col min="5" max="12" width="10.75390625" style="0" customWidth="1"/>
  </cols>
  <sheetData>
    <row r="1" spans="1:7" ht="13.5" thickBot="1">
      <c r="A1" s="277" t="s">
        <v>273</v>
      </c>
      <c r="B1" s="277"/>
      <c r="C1" s="277"/>
      <c r="D1" s="277"/>
      <c r="E1" s="277"/>
      <c r="F1" s="277"/>
      <c r="G1" s="277"/>
    </row>
    <row r="2" spans="2:7" ht="13.5" thickBot="1">
      <c r="B2" s="113"/>
      <c r="C2" s="279" t="s">
        <v>8</v>
      </c>
      <c r="D2" s="280"/>
      <c r="E2" s="281" t="s">
        <v>11</v>
      </c>
      <c r="F2" s="284" t="s">
        <v>10</v>
      </c>
      <c r="G2" s="281" t="s">
        <v>9</v>
      </c>
    </row>
    <row r="3" spans="2:7" ht="26.25" thickBot="1">
      <c r="B3" s="114"/>
      <c r="C3" s="117" t="s">
        <v>7</v>
      </c>
      <c r="D3" s="116" t="s">
        <v>395</v>
      </c>
      <c r="E3" s="282"/>
      <c r="F3" s="266"/>
      <c r="G3" s="282"/>
    </row>
    <row r="4" spans="2:7" ht="13.5" thickBot="1">
      <c r="B4" s="114" t="s">
        <v>1</v>
      </c>
      <c r="C4" s="6" t="s">
        <v>2</v>
      </c>
      <c r="D4" s="7" t="s">
        <v>3</v>
      </c>
      <c r="E4" s="7" t="s">
        <v>4</v>
      </c>
      <c r="F4" s="8" t="s">
        <v>5</v>
      </c>
      <c r="G4" s="7" t="s">
        <v>6</v>
      </c>
    </row>
    <row r="5" spans="2:7" ht="13.5" thickBot="1">
      <c r="B5" s="115" t="s">
        <v>0</v>
      </c>
      <c r="C5" s="107">
        <v>600000</v>
      </c>
      <c r="D5" s="168"/>
      <c r="E5" s="168"/>
      <c r="F5" s="107">
        <v>170060</v>
      </c>
      <c r="G5" s="169">
        <f>SUM(C5:F5)</f>
        <v>770060</v>
      </c>
    </row>
    <row r="6" ht="8.25" customHeight="1">
      <c r="B6" s="112"/>
    </row>
    <row r="7" spans="2:3" ht="13.5" thickBot="1">
      <c r="B7" s="278" t="s">
        <v>274</v>
      </c>
      <c r="C7" s="278"/>
    </row>
    <row r="8" spans="2:7" ht="26.25" thickBot="1">
      <c r="B8" s="112"/>
      <c r="G8" s="118" t="s">
        <v>275</v>
      </c>
    </row>
    <row r="9" spans="2:7" ht="13.5" thickBot="1">
      <c r="B9" s="111" t="s">
        <v>12</v>
      </c>
      <c r="C9" s="164">
        <v>600000</v>
      </c>
      <c r="D9" s="164"/>
      <c r="E9" s="162"/>
      <c r="F9" s="162"/>
      <c r="G9" s="21">
        <f>+C9/+C5*100</f>
        <v>100</v>
      </c>
    </row>
    <row r="10" spans="2:7" ht="15.75" customHeight="1" thickBot="1">
      <c r="B10" s="111" t="s">
        <v>18</v>
      </c>
      <c r="C10" s="165"/>
      <c r="D10" s="165"/>
      <c r="E10" s="162"/>
      <c r="F10" s="162">
        <v>127990</v>
      </c>
      <c r="G10" s="21">
        <f>+F10/F5*100</f>
        <v>75.26167235093496</v>
      </c>
    </row>
    <row r="11" spans="2:7" ht="13.5" thickBot="1">
      <c r="B11" s="111" t="s">
        <v>276</v>
      </c>
      <c r="C11" s="165"/>
      <c r="D11" s="165"/>
      <c r="E11" s="162">
        <v>147900</v>
      </c>
      <c r="F11" s="162"/>
      <c r="G11" s="21"/>
    </row>
    <row r="12" spans="2:7" ht="15.75" customHeight="1" thickBot="1">
      <c r="B12" s="111" t="s">
        <v>119</v>
      </c>
      <c r="C12" s="166"/>
      <c r="D12" s="166"/>
      <c r="E12" s="167"/>
      <c r="F12" s="167">
        <v>42980</v>
      </c>
      <c r="G12" s="134"/>
    </row>
    <row r="13" spans="2:7" ht="13.5" thickBot="1">
      <c r="B13" s="111" t="s">
        <v>389</v>
      </c>
      <c r="C13" s="165"/>
      <c r="D13" s="165"/>
      <c r="E13" s="162">
        <v>359700</v>
      </c>
      <c r="F13" s="162"/>
      <c r="G13" s="21"/>
    </row>
    <row r="14" spans="2:7" ht="13.5" thickBot="1">
      <c r="B14" s="111" t="s">
        <v>137</v>
      </c>
      <c r="C14" s="165"/>
      <c r="D14" s="165"/>
      <c r="E14" s="162">
        <v>137660</v>
      </c>
      <c r="F14" s="162"/>
      <c r="G14" s="21"/>
    </row>
    <row r="15" spans="2:7" ht="13.5" thickBot="1">
      <c r="B15" s="111" t="s">
        <v>25</v>
      </c>
      <c r="C15" s="165">
        <f>SUM(C9:C14)</f>
        <v>600000</v>
      </c>
      <c r="D15" s="165">
        <f>SUM(D9:D14)</f>
        <v>0</v>
      </c>
      <c r="E15" s="165">
        <f>SUM(E9:E14)</f>
        <v>645260</v>
      </c>
      <c r="F15" s="165">
        <f>SUM(F9:F14)</f>
        <v>170970</v>
      </c>
      <c r="G15" s="21">
        <f>SUM(C15:F15)</f>
        <v>1416230</v>
      </c>
    </row>
    <row r="16" ht="10.5" customHeight="1" thickBot="1"/>
    <row r="17" spans="1:12" ht="12.75">
      <c r="A17" s="271" t="s">
        <v>269</v>
      </c>
      <c r="B17" s="275" t="s">
        <v>19</v>
      </c>
      <c r="C17" s="283" t="s">
        <v>8</v>
      </c>
      <c r="D17" s="283"/>
      <c r="E17" s="267" t="s">
        <v>11</v>
      </c>
      <c r="F17" s="271" t="s">
        <v>89</v>
      </c>
      <c r="G17" s="271" t="s">
        <v>159</v>
      </c>
      <c r="H17" s="271" t="s">
        <v>119</v>
      </c>
      <c r="I17" s="271" t="s">
        <v>388</v>
      </c>
      <c r="J17" s="271" t="s">
        <v>270</v>
      </c>
      <c r="K17" s="271" t="s">
        <v>25</v>
      </c>
      <c r="L17" s="271" t="s">
        <v>397</v>
      </c>
    </row>
    <row r="18" spans="1:12" ht="26.25" thickBot="1">
      <c r="A18" s="274"/>
      <c r="B18" s="276"/>
      <c r="C18" s="108" t="s">
        <v>271</v>
      </c>
      <c r="D18" s="108" t="s">
        <v>395</v>
      </c>
      <c r="E18" s="268"/>
      <c r="F18" s="274"/>
      <c r="G18" s="274"/>
      <c r="H18" s="274"/>
      <c r="I18" s="274"/>
      <c r="J18" s="274"/>
      <c r="K18" s="274"/>
      <c r="L18" s="272"/>
    </row>
    <row r="19" spans="1:12" ht="12.75">
      <c r="A19" s="4">
        <v>267228</v>
      </c>
      <c r="B19" s="109" t="s">
        <v>263</v>
      </c>
      <c r="C19" s="143"/>
      <c r="D19" s="144"/>
      <c r="E19" s="145"/>
      <c r="F19" s="146"/>
      <c r="G19" s="145">
        <v>1735</v>
      </c>
      <c r="H19" s="147"/>
      <c r="I19" s="148"/>
      <c r="J19" s="149"/>
      <c r="K19" s="150">
        <f aca="true" t="shared" si="0" ref="K19:K66">SUM(C19:J19)-E19</f>
        <v>1735</v>
      </c>
      <c r="L19" s="151">
        <f>K19-C19-D19</f>
        <v>1735</v>
      </c>
    </row>
    <row r="20" spans="1:12" ht="12.75">
      <c r="A20" s="17">
        <v>267279</v>
      </c>
      <c r="B20" s="110" t="s">
        <v>126</v>
      </c>
      <c r="C20" s="152"/>
      <c r="D20" s="152"/>
      <c r="E20" s="153">
        <v>5406</v>
      </c>
      <c r="F20" s="154">
        <v>5400</v>
      </c>
      <c r="G20" s="154">
        <v>13880</v>
      </c>
      <c r="H20" s="154">
        <v>690</v>
      </c>
      <c r="I20" s="154">
        <v>20000</v>
      </c>
      <c r="J20" s="155"/>
      <c r="K20" s="156">
        <f t="shared" si="0"/>
        <v>39970</v>
      </c>
      <c r="L20" s="157">
        <f aca="true" t="shared" si="1" ref="L20:L67">K20-C20-D20</f>
        <v>39970</v>
      </c>
    </row>
    <row r="21" spans="1:12" ht="12.75">
      <c r="A21" s="23">
        <v>267295</v>
      </c>
      <c r="B21" s="110" t="s">
        <v>162</v>
      </c>
      <c r="C21" s="152"/>
      <c r="D21" s="152"/>
      <c r="E21" s="153">
        <v>4749</v>
      </c>
      <c r="F21" s="154">
        <v>4700</v>
      </c>
      <c r="G21" s="154">
        <v>6940</v>
      </c>
      <c r="H21" s="154">
        <v>2080</v>
      </c>
      <c r="I21" s="154">
        <v>20000</v>
      </c>
      <c r="J21" s="155"/>
      <c r="K21" s="156">
        <f t="shared" si="0"/>
        <v>33720</v>
      </c>
      <c r="L21" s="157">
        <f t="shared" si="1"/>
        <v>33720</v>
      </c>
    </row>
    <row r="22" spans="1:12" ht="12.75">
      <c r="A22" s="87">
        <v>267368</v>
      </c>
      <c r="B22" s="110" t="s">
        <v>306</v>
      </c>
      <c r="C22" s="152"/>
      <c r="D22" s="152"/>
      <c r="E22" s="153">
        <v>350</v>
      </c>
      <c r="F22" s="154">
        <v>400</v>
      </c>
      <c r="G22" s="154">
        <v>3810</v>
      </c>
      <c r="H22" s="154"/>
      <c r="I22" s="154"/>
      <c r="J22" s="155"/>
      <c r="K22" s="156">
        <f t="shared" si="0"/>
        <v>4210</v>
      </c>
      <c r="L22" s="157">
        <f t="shared" si="1"/>
        <v>4210</v>
      </c>
    </row>
    <row r="23" spans="1:12" ht="12.75">
      <c r="A23" s="17">
        <v>267376</v>
      </c>
      <c r="B23" s="110" t="s">
        <v>100</v>
      </c>
      <c r="C23" s="152"/>
      <c r="D23" s="152"/>
      <c r="E23" s="153">
        <v>1623</v>
      </c>
      <c r="F23" s="154">
        <v>1600</v>
      </c>
      <c r="G23" s="154">
        <v>3470</v>
      </c>
      <c r="H23" s="154">
        <v>2080</v>
      </c>
      <c r="I23" s="154">
        <v>20000</v>
      </c>
      <c r="J23" s="155"/>
      <c r="K23" s="156">
        <f t="shared" si="0"/>
        <v>27150</v>
      </c>
      <c r="L23" s="157">
        <f t="shared" si="1"/>
        <v>27150</v>
      </c>
    </row>
    <row r="24" spans="1:12" ht="12.75">
      <c r="A24" s="24">
        <v>267406</v>
      </c>
      <c r="B24" s="110" t="s">
        <v>20</v>
      </c>
      <c r="C24" s="152">
        <v>150000</v>
      </c>
      <c r="D24" s="152"/>
      <c r="E24" s="153">
        <v>26174</v>
      </c>
      <c r="F24" s="154">
        <v>26200</v>
      </c>
      <c r="G24" s="154">
        <v>3470</v>
      </c>
      <c r="H24" s="154">
        <v>2080</v>
      </c>
      <c r="I24" s="154">
        <v>15000</v>
      </c>
      <c r="J24" s="155">
        <v>20000</v>
      </c>
      <c r="K24" s="156">
        <f t="shared" si="0"/>
        <v>216750</v>
      </c>
      <c r="L24" s="157">
        <f t="shared" si="1"/>
        <v>66750</v>
      </c>
    </row>
    <row r="25" spans="1:12" ht="12.75">
      <c r="A25" s="24">
        <v>267422</v>
      </c>
      <c r="B25" s="110" t="s">
        <v>21</v>
      </c>
      <c r="C25" s="152"/>
      <c r="D25" s="152"/>
      <c r="E25" s="153">
        <v>14613</v>
      </c>
      <c r="F25" s="154">
        <v>14600</v>
      </c>
      <c r="G25" s="154">
        <v>9025</v>
      </c>
      <c r="H25" s="154">
        <v>2080</v>
      </c>
      <c r="I25" s="154">
        <v>9900</v>
      </c>
      <c r="J25" s="155"/>
      <c r="K25" s="156">
        <f t="shared" si="0"/>
        <v>35605</v>
      </c>
      <c r="L25" s="157">
        <f t="shared" si="1"/>
        <v>35605</v>
      </c>
    </row>
    <row r="26" spans="1:12" ht="12.75">
      <c r="A26" s="23"/>
      <c r="B26" s="110" t="s">
        <v>384</v>
      </c>
      <c r="C26" s="152"/>
      <c r="D26" s="152"/>
      <c r="E26" s="153"/>
      <c r="F26" s="154"/>
      <c r="G26" s="154">
        <v>690</v>
      </c>
      <c r="H26" s="154"/>
      <c r="I26" s="154"/>
      <c r="J26" s="155"/>
      <c r="K26" s="156">
        <f t="shared" si="0"/>
        <v>690</v>
      </c>
      <c r="L26" s="157">
        <f t="shared" si="1"/>
        <v>690</v>
      </c>
    </row>
    <row r="27" spans="1:12" ht="12.75">
      <c r="A27" s="4">
        <v>267431</v>
      </c>
      <c r="B27" s="110" t="s">
        <v>120</v>
      </c>
      <c r="C27" s="152"/>
      <c r="D27" s="152"/>
      <c r="E27" s="153">
        <v>6527</v>
      </c>
      <c r="F27" s="154">
        <v>6500</v>
      </c>
      <c r="G27" s="154">
        <v>3470</v>
      </c>
      <c r="H27" s="154">
        <v>2080</v>
      </c>
      <c r="I27" s="154">
        <v>14300</v>
      </c>
      <c r="J27" s="155"/>
      <c r="K27" s="156">
        <f t="shared" si="0"/>
        <v>26350</v>
      </c>
      <c r="L27" s="157">
        <f t="shared" si="1"/>
        <v>26350</v>
      </c>
    </row>
    <row r="28" spans="1:12" ht="25.5">
      <c r="A28" s="141">
        <v>267449</v>
      </c>
      <c r="B28" s="110" t="s">
        <v>171</v>
      </c>
      <c r="C28" s="152"/>
      <c r="D28" s="152"/>
      <c r="E28" s="153">
        <v>5349</v>
      </c>
      <c r="F28" s="154">
        <v>5300</v>
      </c>
      <c r="G28" s="154">
        <v>10410</v>
      </c>
      <c r="H28" s="154">
        <v>2080</v>
      </c>
      <c r="I28" s="154"/>
      <c r="J28" s="155"/>
      <c r="K28" s="156">
        <f t="shared" si="0"/>
        <v>17790</v>
      </c>
      <c r="L28" s="157">
        <f t="shared" si="1"/>
        <v>17790</v>
      </c>
    </row>
    <row r="29" spans="1:12" ht="25.5">
      <c r="A29" s="76"/>
      <c r="B29" s="110" t="s">
        <v>264</v>
      </c>
      <c r="C29" s="152"/>
      <c r="D29" s="152"/>
      <c r="E29" s="153">
        <v>956</v>
      </c>
      <c r="F29" s="154">
        <v>1000</v>
      </c>
      <c r="G29" s="154"/>
      <c r="H29" s="154"/>
      <c r="I29" s="154"/>
      <c r="J29" s="155"/>
      <c r="K29" s="156">
        <f t="shared" si="0"/>
        <v>1000</v>
      </c>
      <c r="L29" s="157">
        <f t="shared" si="1"/>
        <v>1000</v>
      </c>
    </row>
    <row r="30" spans="1:12" ht="12.75">
      <c r="A30" s="17">
        <v>267457</v>
      </c>
      <c r="B30" s="110" t="s">
        <v>22</v>
      </c>
      <c r="C30" s="152"/>
      <c r="D30" s="152"/>
      <c r="E30" s="153">
        <v>1320</v>
      </c>
      <c r="F30" s="154">
        <v>1300</v>
      </c>
      <c r="G30" s="154"/>
      <c r="H30" s="154">
        <v>2080</v>
      </c>
      <c r="I30" s="154">
        <v>20000</v>
      </c>
      <c r="J30" s="155"/>
      <c r="K30" s="156">
        <f t="shared" si="0"/>
        <v>23380</v>
      </c>
      <c r="L30" s="157">
        <f t="shared" si="1"/>
        <v>23380</v>
      </c>
    </row>
    <row r="31" spans="1:12" ht="12.75">
      <c r="A31" s="87">
        <v>267473</v>
      </c>
      <c r="B31" s="110" t="s">
        <v>307</v>
      </c>
      <c r="C31" s="152"/>
      <c r="D31" s="152"/>
      <c r="E31" s="153">
        <v>2055</v>
      </c>
      <c r="F31" s="154">
        <v>2100</v>
      </c>
      <c r="G31" s="154">
        <v>2430</v>
      </c>
      <c r="H31" s="154"/>
      <c r="I31" s="154"/>
      <c r="J31" s="155"/>
      <c r="K31" s="156">
        <f t="shared" si="0"/>
        <v>4530</v>
      </c>
      <c r="L31" s="157">
        <f t="shared" si="1"/>
        <v>4530</v>
      </c>
    </row>
    <row r="32" spans="1:12" ht="12.75">
      <c r="A32" s="17">
        <v>267481</v>
      </c>
      <c r="B32" s="110" t="s">
        <v>121</v>
      </c>
      <c r="C32" s="152"/>
      <c r="D32" s="152"/>
      <c r="E32" s="153">
        <v>3786</v>
      </c>
      <c r="F32" s="154">
        <v>3800</v>
      </c>
      <c r="G32" s="154"/>
      <c r="H32" s="154">
        <v>2080</v>
      </c>
      <c r="I32" s="154"/>
      <c r="J32" s="155"/>
      <c r="K32" s="156">
        <f t="shared" si="0"/>
        <v>5880</v>
      </c>
      <c r="L32" s="157">
        <f t="shared" si="1"/>
        <v>5880</v>
      </c>
    </row>
    <row r="33" spans="1:12" ht="12.75">
      <c r="A33" s="17">
        <v>267538</v>
      </c>
      <c r="B33" s="110" t="s">
        <v>101</v>
      </c>
      <c r="C33" s="152"/>
      <c r="D33" s="152"/>
      <c r="E33" s="153">
        <v>4895</v>
      </c>
      <c r="F33" s="154">
        <v>4900</v>
      </c>
      <c r="G33" s="154">
        <v>6940</v>
      </c>
      <c r="H33" s="154">
        <v>1385</v>
      </c>
      <c r="I33" s="154"/>
      <c r="J33" s="155"/>
      <c r="K33" s="156">
        <f t="shared" si="0"/>
        <v>13225</v>
      </c>
      <c r="L33" s="157">
        <f t="shared" si="1"/>
        <v>13225</v>
      </c>
    </row>
    <row r="34" spans="1:12" ht="12.75">
      <c r="A34" s="23">
        <v>267562</v>
      </c>
      <c r="B34" s="110" t="s">
        <v>122</v>
      </c>
      <c r="C34" s="152"/>
      <c r="D34" s="152"/>
      <c r="E34" s="153">
        <v>1048</v>
      </c>
      <c r="F34" s="154">
        <v>1000</v>
      </c>
      <c r="G34" s="154">
        <v>3470</v>
      </c>
      <c r="H34" s="154">
        <v>1385</v>
      </c>
      <c r="I34" s="154">
        <v>20000</v>
      </c>
      <c r="J34" s="155">
        <v>35000</v>
      </c>
      <c r="K34" s="156">
        <f t="shared" si="0"/>
        <v>60855</v>
      </c>
      <c r="L34" s="157">
        <f t="shared" si="1"/>
        <v>60855</v>
      </c>
    </row>
    <row r="35" spans="1:12" ht="12.75">
      <c r="A35" s="84">
        <v>267597</v>
      </c>
      <c r="B35" s="110" t="s">
        <v>196</v>
      </c>
      <c r="C35" s="152"/>
      <c r="D35" s="152"/>
      <c r="E35" s="153"/>
      <c r="F35" s="154"/>
      <c r="G35" s="154">
        <v>3115</v>
      </c>
      <c r="H35" s="154"/>
      <c r="I35" s="154"/>
      <c r="J35" s="155"/>
      <c r="K35" s="156">
        <f t="shared" si="0"/>
        <v>3115</v>
      </c>
      <c r="L35" s="157">
        <f t="shared" si="1"/>
        <v>3115</v>
      </c>
    </row>
    <row r="36" spans="1:12" ht="12.75">
      <c r="A36" s="84">
        <v>267619</v>
      </c>
      <c r="B36" s="110" t="s">
        <v>308</v>
      </c>
      <c r="C36" s="152"/>
      <c r="D36" s="152"/>
      <c r="E36" s="153"/>
      <c r="F36" s="154"/>
      <c r="G36" s="154">
        <v>1385</v>
      </c>
      <c r="H36" s="154"/>
      <c r="I36" s="154"/>
      <c r="J36" s="155"/>
      <c r="K36" s="156">
        <f t="shared" si="0"/>
        <v>1385</v>
      </c>
      <c r="L36" s="157">
        <f t="shared" si="1"/>
        <v>1385</v>
      </c>
    </row>
    <row r="37" spans="1:12" ht="12.75">
      <c r="A37" s="84">
        <v>267651</v>
      </c>
      <c r="B37" s="110" t="s">
        <v>309</v>
      </c>
      <c r="C37" s="152"/>
      <c r="D37" s="152"/>
      <c r="E37" s="153"/>
      <c r="F37" s="154"/>
      <c r="G37" s="154">
        <v>1040</v>
      </c>
      <c r="H37" s="154"/>
      <c r="I37" s="154"/>
      <c r="J37" s="155"/>
      <c r="K37" s="156">
        <f t="shared" si="0"/>
        <v>1040</v>
      </c>
      <c r="L37" s="157">
        <f t="shared" si="1"/>
        <v>1040</v>
      </c>
    </row>
    <row r="38" spans="1:12" ht="12.75">
      <c r="A38" s="87">
        <v>267660</v>
      </c>
      <c r="B38" s="110" t="s">
        <v>239</v>
      </c>
      <c r="C38" s="152"/>
      <c r="D38" s="152"/>
      <c r="E38" s="153"/>
      <c r="F38" s="154"/>
      <c r="G38" s="154">
        <v>7285</v>
      </c>
      <c r="H38" s="154"/>
      <c r="I38" s="154"/>
      <c r="J38" s="155"/>
      <c r="K38" s="156">
        <f t="shared" si="0"/>
        <v>7285</v>
      </c>
      <c r="L38" s="157">
        <f t="shared" si="1"/>
        <v>7285</v>
      </c>
    </row>
    <row r="39" spans="1:12" ht="12.75">
      <c r="A39" s="17">
        <v>267678</v>
      </c>
      <c r="B39" s="110" t="s">
        <v>102</v>
      </c>
      <c r="C39" s="152"/>
      <c r="D39" s="152"/>
      <c r="E39" s="153">
        <v>11458</v>
      </c>
      <c r="F39" s="154">
        <v>11500</v>
      </c>
      <c r="G39" s="154"/>
      <c r="H39" s="154"/>
      <c r="I39" s="154">
        <v>20000</v>
      </c>
      <c r="J39" s="155"/>
      <c r="K39" s="156">
        <f t="shared" si="0"/>
        <v>31500</v>
      </c>
      <c r="L39" s="157">
        <f t="shared" si="1"/>
        <v>31500</v>
      </c>
    </row>
    <row r="40" spans="1:12" ht="12.75">
      <c r="A40" s="17">
        <v>267716</v>
      </c>
      <c r="B40" s="110" t="s">
        <v>103</v>
      </c>
      <c r="C40" s="152"/>
      <c r="D40" s="152"/>
      <c r="E40" s="153"/>
      <c r="F40" s="154"/>
      <c r="G40" s="154"/>
      <c r="H40" s="154">
        <v>1390</v>
      </c>
      <c r="I40" s="154">
        <v>19300</v>
      </c>
      <c r="J40" s="155"/>
      <c r="K40" s="156">
        <f t="shared" si="0"/>
        <v>20690</v>
      </c>
      <c r="L40" s="157">
        <f t="shared" si="1"/>
        <v>20690</v>
      </c>
    </row>
    <row r="41" spans="1:12" ht="12.75">
      <c r="A41" s="84">
        <v>579912</v>
      </c>
      <c r="B41" s="110" t="s">
        <v>415</v>
      </c>
      <c r="C41" s="152"/>
      <c r="D41" s="152"/>
      <c r="E41" s="153"/>
      <c r="F41" s="154"/>
      <c r="G41" s="154">
        <v>3810</v>
      </c>
      <c r="H41" s="154"/>
      <c r="I41" s="154"/>
      <c r="J41" s="155"/>
      <c r="K41" s="156">
        <f t="shared" si="0"/>
        <v>3810</v>
      </c>
      <c r="L41" s="157">
        <f t="shared" si="1"/>
        <v>3810</v>
      </c>
    </row>
    <row r="42" spans="1:12" ht="12.75">
      <c r="A42" s="84">
        <v>267724</v>
      </c>
      <c r="B42" s="110" t="s">
        <v>310</v>
      </c>
      <c r="C42" s="152"/>
      <c r="D42" s="152"/>
      <c r="E42" s="153"/>
      <c r="F42" s="154"/>
      <c r="G42" s="154">
        <v>690</v>
      </c>
      <c r="H42" s="154"/>
      <c r="I42" s="154"/>
      <c r="J42" s="155"/>
      <c r="K42" s="156">
        <f t="shared" si="0"/>
        <v>690</v>
      </c>
      <c r="L42" s="157">
        <f t="shared" si="1"/>
        <v>690</v>
      </c>
    </row>
    <row r="43" spans="1:12" ht="25.5">
      <c r="A43" s="141">
        <v>267759</v>
      </c>
      <c r="B43" s="110" t="s">
        <v>104</v>
      </c>
      <c r="C43" s="152"/>
      <c r="D43" s="152"/>
      <c r="E43" s="153">
        <v>3190</v>
      </c>
      <c r="F43" s="154">
        <v>3200</v>
      </c>
      <c r="G43" s="154"/>
      <c r="H43" s="154"/>
      <c r="I43" s="154">
        <v>20000</v>
      </c>
      <c r="J43" s="155"/>
      <c r="K43" s="156">
        <f t="shared" si="0"/>
        <v>23200</v>
      </c>
      <c r="L43" s="157">
        <f t="shared" si="1"/>
        <v>23200</v>
      </c>
    </row>
    <row r="44" spans="1:12" ht="12.75">
      <c r="A44" s="17">
        <v>267783</v>
      </c>
      <c r="B44" s="110" t="s">
        <v>90</v>
      </c>
      <c r="C44" s="152"/>
      <c r="D44" s="152"/>
      <c r="E44" s="153">
        <v>2224</v>
      </c>
      <c r="F44" s="154">
        <v>2200</v>
      </c>
      <c r="G44" s="154">
        <v>6940</v>
      </c>
      <c r="H44" s="154">
        <v>2080</v>
      </c>
      <c r="I44" s="154">
        <v>19700</v>
      </c>
      <c r="J44" s="155"/>
      <c r="K44" s="156">
        <f t="shared" si="0"/>
        <v>30920</v>
      </c>
      <c r="L44" s="157">
        <f t="shared" si="1"/>
        <v>30920</v>
      </c>
    </row>
    <row r="45" spans="1:12" ht="25.5">
      <c r="A45" s="141">
        <v>267791</v>
      </c>
      <c r="B45" s="110" t="s">
        <v>105</v>
      </c>
      <c r="C45" s="152"/>
      <c r="D45" s="152"/>
      <c r="E45" s="153">
        <v>4929</v>
      </c>
      <c r="F45" s="154">
        <v>4900</v>
      </c>
      <c r="G45" s="154"/>
      <c r="H45" s="154">
        <v>2080</v>
      </c>
      <c r="I45" s="154"/>
      <c r="J45" s="155"/>
      <c r="K45" s="156">
        <f t="shared" si="0"/>
        <v>6980</v>
      </c>
      <c r="L45" s="157">
        <f t="shared" si="1"/>
        <v>6980</v>
      </c>
    </row>
    <row r="46" spans="1:12" ht="25.5">
      <c r="A46" s="141">
        <v>267813</v>
      </c>
      <c r="B46" s="110" t="s">
        <v>197</v>
      </c>
      <c r="C46" s="152"/>
      <c r="D46" s="152"/>
      <c r="E46" s="153">
        <v>1484</v>
      </c>
      <c r="F46" s="154">
        <v>1500</v>
      </c>
      <c r="G46" s="154">
        <v>1390</v>
      </c>
      <c r="H46" s="154"/>
      <c r="I46" s="154"/>
      <c r="J46" s="155"/>
      <c r="K46" s="156">
        <f t="shared" si="0"/>
        <v>2890</v>
      </c>
      <c r="L46" s="157">
        <f t="shared" si="1"/>
        <v>2890</v>
      </c>
    </row>
    <row r="47" spans="1:12" ht="12.75">
      <c r="A47" s="17">
        <v>267830</v>
      </c>
      <c r="B47" s="110" t="s">
        <v>106</v>
      </c>
      <c r="C47" s="152"/>
      <c r="D47" s="152"/>
      <c r="E47" s="153">
        <v>928</v>
      </c>
      <c r="F47" s="154">
        <v>900</v>
      </c>
      <c r="G47" s="154"/>
      <c r="H47" s="154">
        <v>2080</v>
      </c>
      <c r="I47" s="154"/>
      <c r="J47" s="155"/>
      <c r="K47" s="156">
        <f t="shared" si="0"/>
        <v>2980</v>
      </c>
      <c r="L47" s="157">
        <f t="shared" si="1"/>
        <v>2980</v>
      </c>
    </row>
    <row r="48" spans="1:12" ht="12.75">
      <c r="A48" s="17">
        <v>267856</v>
      </c>
      <c r="B48" s="110" t="s">
        <v>123</v>
      </c>
      <c r="C48" s="152"/>
      <c r="D48" s="152"/>
      <c r="E48" s="153">
        <v>4570</v>
      </c>
      <c r="F48" s="154">
        <v>4600</v>
      </c>
      <c r="G48" s="154"/>
      <c r="H48" s="154">
        <v>2080</v>
      </c>
      <c r="I48" s="154">
        <v>17500</v>
      </c>
      <c r="J48" s="155"/>
      <c r="K48" s="156">
        <f t="shared" si="0"/>
        <v>24180</v>
      </c>
      <c r="L48" s="157">
        <f t="shared" si="1"/>
        <v>24180</v>
      </c>
    </row>
    <row r="49" spans="1:12" ht="25.5">
      <c r="A49" s="141">
        <v>579980</v>
      </c>
      <c r="B49" s="110" t="s">
        <v>368</v>
      </c>
      <c r="C49" s="152"/>
      <c r="D49" s="152"/>
      <c r="E49" s="153">
        <v>3402</v>
      </c>
      <c r="F49" s="154">
        <v>3400</v>
      </c>
      <c r="G49" s="154"/>
      <c r="H49" s="154"/>
      <c r="I49" s="154"/>
      <c r="J49" s="155"/>
      <c r="K49" s="156">
        <f t="shared" si="0"/>
        <v>3400</v>
      </c>
      <c r="L49" s="157">
        <f t="shared" si="1"/>
        <v>3400</v>
      </c>
    </row>
    <row r="50" spans="1:12" ht="12.75">
      <c r="A50" s="87">
        <v>267953</v>
      </c>
      <c r="B50" s="110" t="s">
        <v>373</v>
      </c>
      <c r="C50" s="152"/>
      <c r="D50" s="152"/>
      <c r="E50" s="153"/>
      <c r="F50" s="154"/>
      <c r="G50" s="154">
        <v>1040</v>
      </c>
      <c r="H50" s="154"/>
      <c r="I50" s="154"/>
      <c r="J50" s="155"/>
      <c r="K50" s="156">
        <f t="shared" si="0"/>
        <v>1040</v>
      </c>
      <c r="L50" s="157">
        <f t="shared" si="1"/>
        <v>1040</v>
      </c>
    </row>
    <row r="51" spans="1:12" ht="25.5">
      <c r="A51" s="23"/>
      <c r="B51" s="110" t="s">
        <v>383</v>
      </c>
      <c r="C51" s="152"/>
      <c r="D51" s="152"/>
      <c r="E51" s="153"/>
      <c r="F51" s="154"/>
      <c r="G51" s="154">
        <v>2080</v>
      </c>
      <c r="H51" s="154"/>
      <c r="I51" s="154"/>
      <c r="J51" s="155"/>
      <c r="K51" s="156">
        <f t="shared" si="0"/>
        <v>2080</v>
      </c>
      <c r="L51" s="157">
        <f t="shared" si="1"/>
        <v>2080</v>
      </c>
    </row>
    <row r="52" spans="1:12" ht="12.75">
      <c r="A52" s="87">
        <v>267988</v>
      </c>
      <c r="B52" s="110" t="s">
        <v>267</v>
      </c>
      <c r="C52" s="152"/>
      <c r="D52" s="152"/>
      <c r="E52" s="153"/>
      <c r="F52" s="154"/>
      <c r="G52" s="154">
        <v>1040</v>
      </c>
      <c r="H52" s="154"/>
      <c r="I52" s="154"/>
      <c r="J52" s="155"/>
      <c r="K52" s="156">
        <f t="shared" si="0"/>
        <v>1040</v>
      </c>
      <c r="L52" s="157">
        <f t="shared" si="1"/>
        <v>1040</v>
      </c>
    </row>
    <row r="53" spans="1:12" ht="12.75">
      <c r="A53" s="84">
        <v>267996</v>
      </c>
      <c r="B53" s="110" t="s">
        <v>198</v>
      </c>
      <c r="C53" s="152"/>
      <c r="D53" s="152"/>
      <c r="E53" s="153"/>
      <c r="F53" s="154"/>
      <c r="G53" s="154">
        <v>690</v>
      </c>
      <c r="H53" s="154"/>
      <c r="I53" s="154"/>
      <c r="J53" s="155"/>
      <c r="K53" s="156">
        <f t="shared" si="0"/>
        <v>690</v>
      </c>
      <c r="L53" s="157">
        <f t="shared" si="1"/>
        <v>690</v>
      </c>
    </row>
    <row r="54" spans="1:12" ht="12.75">
      <c r="A54" s="17">
        <v>515922</v>
      </c>
      <c r="B54" s="110" t="s">
        <v>97</v>
      </c>
      <c r="C54" s="152"/>
      <c r="D54" s="152"/>
      <c r="E54" s="153">
        <v>325</v>
      </c>
      <c r="F54" s="154">
        <v>300</v>
      </c>
      <c r="G54" s="154">
        <v>3810</v>
      </c>
      <c r="H54" s="154"/>
      <c r="I54" s="154"/>
      <c r="J54" s="155"/>
      <c r="K54" s="156">
        <f t="shared" si="0"/>
        <v>4110</v>
      </c>
      <c r="L54" s="157">
        <f t="shared" si="1"/>
        <v>4110</v>
      </c>
    </row>
    <row r="55" spans="1:12" ht="12.75">
      <c r="A55" s="17">
        <v>268097</v>
      </c>
      <c r="B55" s="110" t="s">
        <v>23</v>
      </c>
      <c r="C55" s="152">
        <v>150000</v>
      </c>
      <c r="D55" s="152"/>
      <c r="E55" s="153">
        <v>21019</v>
      </c>
      <c r="F55" s="154">
        <v>21000</v>
      </c>
      <c r="G55" s="154">
        <v>5205</v>
      </c>
      <c r="H55" s="154">
        <v>2080</v>
      </c>
      <c r="I55" s="154">
        <v>20000</v>
      </c>
      <c r="J55" s="155">
        <v>27660</v>
      </c>
      <c r="K55" s="156">
        <f t="shared" si="0"/>
        <v>225945</v>
      </c>
      <c r="L55" s="157">
        <f t="shared" si="1"/>
        <v>75945</v>
      </c>
    </row>
    <row r="56" spans="1:12" ht="12.75">
      <c r="A56" s="87">
        <v>268186</v>
      </c>
      <c r="B56" s="110" t="s">
        <v>372</v>
      </c>
      <c r="C56" s="152"/>
      <c r="D56" s="152"/>
      <c r="E56" s="153"/>
      <c r="F56" s="154"/>
      <c r="G56" s="154">
        <v>2430</v>
      </c>
      <c r="H56" s="154"/>
      <c r="I56" s="154"/>
      <c r="J56" s="155"/>
      <c r="K56" s="156">
        <f t="shared" si="0"/>
        <v>2430</v>
      </c>
      <c r="L56" s="157">
        <f t="shared" si="1"/>
        <v>2430</v>
      </c>
    </row>
    <row r="57" spans="1:12" ht="12.75">
      <c r="A57" s="17">
        <v>268275</v>
      </c>
      <c r="B57" s="110" t="s">
        <v>265</v>
      </c>
      <c r="C57" s="152"/>
      <c r="D57" s="152"/>
      <c r="E57" s="153"/>
      <c r="F57" s="154"/>
      <c r="G57" s="154">
        <v>6940</v>
      </c>
      <c r="H57" s="154">
        <v>2080</v>
      </c>
      <c r="I57" s="154">
        <v>18700</v>
      </c>
      <c r="J57" s="155">
        <v>35000</v>
      </c>
      <c r="K57" s="156">
        <f t="shared" si="0"/>
        <v>62720</v>
      </c>
      <c r="L57" s="157">
        <f t="shared" si="1"/>
        <v>62720</v>
      </c>
    </row>
    <row r="58" spans="1:12" ht="25.5">
      <c r="A58" s="141">
        <v>268321</v>
      </c>
      <c r="B58" s="110" t="s">
        <v>212</v>
      </c>
      <c r="C58" s="152">
        <v>150000</v>
      </c>
      <c r="D58" s="152"/>
      <c r="E58" s="153">
        <v>5046</v>
      </c>
      <c r="F58" s="154">
        <v>5000</v>
      </c>
      <c r="G58" s="154">
        <v>1735</v>
      </c>
      <c r="H58" s="154">
        <v>1385</v>
      </c>
      <c r="I58" s="154">
        <v>20000</v>
      </c>
      <c r="J58" s="155"/>
      <c r="K58" s="156">
        <f t="shared" si="0"/>
        <v>178120</v>
      </c>
      <c r="L58" s="157">
        <f t="shared" si="1"/>
        <v>28120</v>
      </c>
    </row>
    <row r="59" spans="1:12" ht="38.25">
      <c r="A59" s="4"/>
      <c r="B59" s="110" t="s">
        <v>396</v>
      </c>
      <c r="C59" s="152"/>
      <c r="D59" s="152"/>
      <c r="E59" s="153">
        <v>1541</v>
      </c>
      <c r="F59" s="154">
        <v>1500</v>
      </c>
      <c r="G59" s="154"/>
      <c r="H59" s="154"/>
      <c r="I59" s="154"/>
      <c r="J59" s="155"/>
      <c r="K59" s="156">
        <f t="shared" si="0"/>
        <v>1500</v>
      </c>
      <c r="L59" s="157">
        <f t="shared" si="1"/>
        <v>1500</v>
      </c>
    </row>
    <row r="60" spans="1:12" ht="12.75">
      <c r="A60" s="24">
        <v>268348</v>
      </c>
      <c r="B60" s="110" t="s">
        <v>24</v>
      </c>
      <c r="C60" s="152"/>
      <c r="D60" s="152"/>
      <c r="E60" s="153">
        <v>279</v>
      </c>
      <c r="F60" s="154">
        <v>300</v>
      </c>
      <c r="G60" s="154"/>
      <c r="H60" s="154">
        <v>2080</v>
      </c>
      <c r="I60" s="154">
        <v>20000</v>
      </c>
      <c r="J60" s="155"/>
      <c r="K60" s="156">
        <f t="shared" si="0"/>
        <v>22380</v>
      </c>
      <c r="L60" s="157">
        <f t="shared" si="1"/>
        <v>22380</v>
      </c>
    </row>
    <row r="61" spans="1:12" ht="12.75">
      <c r="A61" s="24">
        <v>268356</v>
      </c>
      <c r="B61" s="110" t="s">
        <v>124</v>
      </c>
      <c r="C61" s="152"/>
      <c r="D61" s="152"/>
      <c r="E61" s="153">
        <v>2641</v>
      </c>
      <c r="F61" s="154">
        <v>2600</v>
      </c>
      <c r="G61" s="154">
        <v>1735</v>
      </c>
      <c r="H61" s="154">
        <v>2080</v>
      </c>
      <c r="I61" s="154">
        <v>16600</v>
      </c>
      <c r="J61" s="155"/>
      <c r="K61" s="156">
        <f t="shared" si="0"/>
        <v>23015</v>
      </c>
      <c r="L61" s="157">
        <f t="shared" si="1"/>
        <v>23015</v>
      </c>
    </row>
    <row r="62" spans="1:12" ht="12.75">
      <c r="A62" s="84">
        <v>268381</v>
      </c>
      <c r="B62" s="110" t="s">
        <v>371</v>
      </c>
      <c r="C62" s="152"/>
      <c r="D62" s="152"/>
      <c r="E62" s="153"/>
      <c r="F62" s="154"/>
      <c r="G62" s="154">
        <v>345</v>
      </c>
      <c r="H62" s="154"/>
      <c r="I62" s="154"/>
      <c r="J62" s="155"/>
      <c r="K62" s="156">
        <f t="shared" si="0"/>
        <v>345</v>
      </c>
      <c r="L62" s="157">
        <f t="shared" si="1"/>
        <v>345</v>
      </c>
    </row>
    <row r="63" spans="1:12" ht="12.75">
      <c r="A63" s="17">
        <v>268402</v>
      </c>
      <c r="B63" s="110" t="s">
        <v>107</v>
      </c>
      <c r="C63" s="152"/>
      <c r="D63" s="152"/>
      <c r="E63" s="153">
        <v>1289</v>
      </c>
      <c r="F63" s="154">
        <v>1300</v>
      </c>
      <c r="G63" s="154"/>
      <c r="H63" s="154">
        <v>1385</v>
      </c>
      <c r="I63" s="154">
        <v>8700</v>
      </c>
      <c r="J63" s="155"/>
      <c r="K63" s="156">
        <f t="shared" si="0"/>
        <v>11385</v>
      </c>
      <c r="L63" s="157">
        <f t="shared" si="1"/>
        <v>11385</v>
      </c>
    </row>
    <row r="64" spans="1:12" ht="12.75">
      <c r="A64" s="87">
        <v>268411</v>
      </c>
      <c r="B64" s="110" t="s">
        <v>370</v>
      </c>
      <c r="C64" s="152"/>
      <c r="D64" s="152"/>
      <c r="E64" s="153"/>
      <c r="F64" s="154"/>
      <c r="G64" s="154">
        <v>1385</v>
      </c>
      <c r="H64" s="154"/>
      <c r="I64" s="154"/>
      <c r="J64" s="155"/>
      <c r="K64" s="156">
        <f t="shared" si="0"/>
        <v>1385</v>
      </c>
      <c r="L64" s="157">
        <f t="shared" si="1"/>
        <v>1385</v>
      </c>
    </row>
    <row r="65" spans="1:12" ht="12.75">
      <c r="A65" s="84">
        <v>268453</v>
      </c>
      <c r="B65" s="110" t="s">
        <v>369</v>
      </c>
      <c r="C65" s="152"/>
      <c r="D65" s="152"/>
      <c r="E65" s="153"/>
      <c r="F65" s="154"/>
      <c r="G65" s="154">
        <v>2425</v>
      </c>
      <c r="H65" s="154"/>
      <c r="I65" s="154"/>
      <c r="J65" s="155"/>
      <c r="K65" s="156">
        <f t="shared" si="0"/>
        <v>2425</v>
      </c>
      <c r="L65" s="157">
        <f t="shared" si="1"/>
        <v>2425</v>
      </c>
    </row>
    <row r="66" spans="1:12" ht="26.25" thickBot="1">
      <c r="A66" s="141">
        <v>268542</v>
      </c>
      <c r="B66" s="110" t="s">
        <v>398</v>
      </c>
      <c r="C66" s="152">
        <v>150000</v>
      </c>
      <c r="D66" s="152"/>
      <c r="E66" s="153">
        <v>4868</v>
      </c>
      <c r="F66" s="154">
        <v>4900</v>
      </c>
      <c r="G66" s="154">
        <v>1735</v>
      </c>
      <c r="H66" s="154">
        <v>2080</v>
      </c>
      <c r="I66" s="154">
        <v>20000</v>
      </c>
      <c r="J66" s="155">
        <v>20000</v>
      </c>
      <c r="K66" s="156">
        <f t="shared" si="0"/>
        <v>198715</v>
      </c>
      <c r="L66" s="158">
        <f t="shared" si="1"/>
        <v>48715</v>
      </c>
    </row>
    <row r="67" spans="2:13" ht="13.5" thickBot="1">
      <c r="B67" s="111" t="s">
        <v>25</v>
      </c>
      <c r="C67" s="159">
        <f>SUM(C20:C66)</f>
        <v>600000</v>
      </c>
      <c r="D67" s="159">
        <f>SUM(D20:D66)</f>
        <v>0</v>
      </c>
      <c r="E67" s="160">
        <f>SUM(E19:E66)</f>
        <v>148044</v>
      </c>
      <c r="F67" s="161">
        <f>SUM(F19:F66)</f>
        <v>147900</v>
      </c>
      <c r="G67" s="160">
        <f>SUM(G19:G66)</f>
        <v>127990</v>
      </c>
      <c r="H67" s="161">
        <f>SUM(H20:H66)</f>
        <v>42980</v>
      </c>
      <c r="I67" s="161">
        <f>SUM(I20:I66)</f>
        <v>359700</v>
      </c>
      <c r="J67" s="162">
        <f>SUM(J19:J66)</f>
        <v>137660</v>
      </c>
      <c r="K67" s="163">
        <f>SUM(C67:J67)-E67</f>
        <v>1416230</v>
      </c>
      <c r="L67" s="162">
        <f t="shared" si="1"/>
        <v>816230</v>
      </c>
      <c r="M67" s="30"/>
    </row>
    <row r="69" spans="1:10" ht="12.75">
      <c r="A69" s="20"/>
      <c r="B69" s="273" t="s">
        <v>272</v>
      </c>
      <c r="C69" s="273"/>
      <c r="D69" s="273"/>
      <c r="E69" s="273"/>
      <c r="F69" s="273"/>
      <c r="G69" s="273"/>
      <c r="H69" s="273"/>
      <c r="I69" s="273"/>
      <c r="J69" s="273"/>
    </row>
  </sheetData>
  <mergeCells count="18">
    <mergeCell ref="A17:A18"/>
    <mergeCell ref="B17:B18"/>
    <mergeCell ref="A1:G1"/>
    <mergeCell ref="B7:C7"/>
    <mergeCell ref="C2:D2"/>
    <mergeCell ref="E2:E3"/>
    <mergeCell ref="C17:D17"/>
    <mergeCell ref="F2:F3"/>
    <mergeCell ref="G2:G3"/>
    <mergeCell ref="E17:E18"/>
    <mergeCell ref="L17:L18"/>
    <mergeCell ref="B69:J69"/>
    <mergeCell ref="I17:I18"/>
    <mergeCell ref="H17:H18"/>
    <mergeCell ref="G17:G18"/>
    <mergeCell ref="F17:F18"/>
    <mergeCell ref="K17:K18"/>
    <mergeCell ref="J17:J18"/>
  </mergeCells>
  <printOptions/>
  <pageMargins left="0.3937007874015748" right="0.3937007874015748" top="0.984251968503937" bottom="0.77" header="0.5118110236220472" footer="0.5118110236220472"/>
  <pageSetup horizontalDpi="600" verticalDpi="600" orientation="portrait" paperSize="9" scale="65" r:id="rId1"/>
  <headerFooter alignWithMargins="0">
    <oddHeader xml:space="preserve">&amp;R&amp;"Arial CE,tučné"&amp;11ZK-06-2009-05, př. 1
Počet stran: 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90" zoomScaleNormal="90" zoomScaleSheetLayoutView="90" workbookViewId="0" topLeftCell="A61">
      <selection activeCell="B98" sqref="B98"/>
    </sheetView>
  </sheetViews>
  <sheetFormatPr defaultColWidth="9.00390625" defaultRowHeight="12.75"/>
  <cols>
    <col min="1" max="1" width="10.75390625" style="77" customWidth="1"/>
    <col min="2" max="2" width="16.75390625" style="0" customWidth="1"/>
    <col min="3" max="4" width="12.625" style="0" customWidth="1"/>
    <col min="5" max="12" width="10.75390625" style="0" customWidth="1"/>
    <col min="13" max="13" width="3.125" style="0" customWidth="1"/>
  </cols>
  <sheetData>
    <row r="1" spans="1:7" ht="13.5" thickBot="1">
      <c r="A1" s="277" t="s">
        <v>273</v>
      </c>
      <c r="B1" s="277"/>
      <c r="C1" s="277"/>
      <c r="D1" s="277"/>
      <c r="E1" s="277"/>
      <c r="F1" s="277"/>
      <c r="G1" s="277"/>
    </row>
    <row r="2" spans="2:8" ht="13.5" thickBot="1">
      <c r="B2" s="3"/>
      <c r="C2" s="286" t="s">
        <v>8</v>
      </c>
      <c r="D2" s="287"/>
      <c r="E2" s="288" t="s">
        <v>11</v>
      </c>
      <c r="F2" s="290" t="s">
        <v>10</v>
      </c>
      <c r="G2" s="288" t="s">
        <v>9</v>
      </c>
      <c r="H2" s="27"/>
    </row>
    <row r="3" spans="2:8" ht="26.25" thickBot="1">
      <c r="B3" s="4"/>
      <c r="C3" s="74" t="s">
        <v>7</v>
      </c>
      <c r="D3" s="73" t="s">
        <v>395</v>
      </c>
      <c r="E3" s="289"/>
      <c r="F3" s="291"/>
      <c r="G3" s="289"/>
      <c r="H3" s="27"/>
    </row>
    <row r="4" spans="2:8" ht="13.5" thickBot="1">
      <c r="B4" s="4" t="s">
        <v>1</v>
      </c>
      <c r="C4" s="6" t="s">
        <v>2</v>
      </c>
      <c r="D4" s="7" t="s">
        <v>3</v>
      </c>
      <c r="E4" s="7" t="s">
        <v>4</v>
      </c>
      <c r="F4" s="8" t="s">
        <v>5</v>
      </c>
      <c r="G4" s="7" t="s">
        <v>6</v>
      </c>
      <c r="H4" s="29"/>
    </row>
    <row r="5" spans="2:8" ht="13.5" thickBot="1">
      <c r="B5" s="5" t="s">
        <v>14</v>
      </c>
      <c r="C5" s="170">
        <v>0</v>
      </c>
      <c r="D5" s="169">
        <v>0</v>
      </c>
      <c r="E5" s="169"/>
      <c r="F5" s="107">
        <v>282875</v>
      </c>
      <c r="G5" s="168">
        <f>SUM(C5:F5)</f>
        <v>282875</v>
      </c>
      <c r="H5" s="30"/>
    </row>
    <row r="6" ht="8.25" customHeight="1"/>
    <row r="7" spans="2:4" ht="13.5" thickBot="1">
      <c r="B7" s="269" t="s">
        <v>274</v>
      </c>
      <c r="C7" s="269"/>
      <c r="D7" s="269"/>
    </row>
    <row r="8" spans="2:8" ht="26.25" thickBot="1">
      <c r="B8" s="1"/>
      <c r="G8" s="118" t="s">
        <v>275</v>
      </c>
      <c r="H8" s="31"/>
    </row>
    <row r="9" spans="2:8" ht="13.5" thickBot="1">
      <c r="B9" s="11" t="s">
        <v>12</v>
      </c>
      <c r="C9" s="164">
        <v>0</v>
      </c>
      <c r="D9" s="164">
        <v>0</v>
      </c>
      <c r="E9" s="162"/>
      <c r="F9" s="162"/>
      <c r="G9" s="21">
        <v>0</v>
      </c>
      <c r="H9" s="32"/>
    </row>
    <row r="10" spans="2:8" ht="13.5" thickBot="1">
      <c r="B10" s="11" t="s">
        <v>18</v>
      </c>
      <c r="C10" s="165"/>
      <c r="D10" s="165"/>
      <c r="E10" s="162"/>
      <c r="F10" s="162">
        <v>220865</v>
      </c>
      <c r="G10" s="21">
        <f>+F10/F5*100</f>
        <v>78.07865665046398</v>
      </c>
      <c r="H10" s="32"/>
    </row>
    <row r="11" spans="2:8" ht="13.5" thickBot="1">
      <c r="B11" s="11" t="s">
        <v>13</v>
      </c>
      <c r="C11" s="165"/>
      <c r="D11" s="165"/>
      <c r="E11" s="162">
        <v>58400</v>
      </c>
      <c r="F11" s="162"/>
      <c r="G11" s="21"/>
      <c r="H11" s="32"/>
    </row>
    <row r="12" spans="2:8" ht="13.5" thickBot="1">
      <c r="B12" s="11" t="s">
        <v>119</v>
      </c>
      <c r="C12" s="165"/>
      <c r="D12" s="165"/>
      <c r="E12" s="162"/>
      <c r="F12" s="162">
        <v>0</v>
      </c>
      <c r="G12" s="21"/>
      <c r="H12" s="32"/>
    </row>
    <row r="13" spans="2:8" ht="13.5" thickBot="1">
      <c r="B13" s="11" t="s">
        <v>389</v>
      </c>
      <c r="C13" s="165"/>
      <c r="D13" s="165"/>
      <c r="E13" s="162">
        <v>231800</v>
      </c>
      <c r="F13" s="162"/>
      <c r="G13" s="21"/>
      <c r="H13" s="32"/>
    </row>
    <row r="14" spans="2:8" ht="13.5" thickBot="1">
      <c r="B14" s="11" t="s">
        <v>137</v>
      </c>
      <c r="C14" s="165"/>
      <c r="D14" s="165"/>
      <c r="E14" s="162">
        <v>110100</v>
      </c>
      <c r="F14" s="162"/>
      <c r="G14" s="21"/>
      <c r="H14" s="32"/>
    </row>
    <row r="15" spans="2:8" ht="13.5" thickBot="1">
      <c r="B15" s="11" t="s">
        <v>25</v>
      </c>
      <c r="C15" s="165">
        <f>SUM(C9:C14)</f>
        <v>0</v>
      </c>
      <c r="D15" s="165">
        <f>SUM(D9:D14)</f>
        <v>0</v>
      </c>
      <c r="E15" s="165">
        <f>SUM(E9:E14)</f>
        <v>400300</v>
      </c>
      <c r="F15" s="165">
        <f>SUM(F9:F14)</f>
        <v>220865</v>
      </c>
      <c r="G15" s="21">
        <f>SUM(C15:F15)</f>
        <v>621165</v>
      </c>
      <c r="H15" s="32"/>
    </row>
    <row r="16" ht="13.5" thickBot="1"/>
    <row r="17" spans="1:12" ht="12.75">
      <c r="A17" s="271" t="s">
        <v>269</v>
      </c>
      <c r="B17" s="275" t="s">
        <v>19</v>
      </c>
      <c r="C17" s="283" t="s">
        <v>8</v>
      </c>
      <c r="D17" s="270"/>
      <c r="E17" s="265" t="s">
        <v>11</v>
      </c>
      <c r="F17" s="271" t="s">
        <v>89</v>
      </c>
      <c r="G17" s="271" t="s">
        <v>159</v>
      </c>
      <c r="H17" s="271" t="s">
        <v>119</v>
      </c>
      <c r="I17" s="271" t="s">
        <v>388</v>
      </c>
      <c r="J17" s="271" t="s">
        <v>270</v>
      </c>
      <c r="K17" s="271" t="s">
        <v>25</v>
      </c>
      <c r="L17" s="271" t="s">
        <v>397</v>
      </c>
    </row>
    <row r="18" spans="1:12" ht="26.25" thickBot="1">
      <c r="A18" s="274"/>
      <c r="B18" s="276"/>
      <c r="C18" s="108" t="s">
        <v>271</v>
      </c>
      <c r="D18" s="250" t="s">
        <v>395</v>
      </c>
      <c r="E18" s="285"/>
      <c r="F18" s="274"/>
      <c r="G18" s="274"/>
      <c r="H18" s="274"/>
      <c r="I18" s="274"/>
      <c r="J18" s="274"/>
      <c r="K18" s="274"/>
      <c r="L18" s="272"/>
    </row>
    <row r="19" spans="1:12" ht="12.75">
      <c r="A19" s="120">
        <v>285595</v>
      </c>
      <c r="B19" s="246" t="s">
        <v>108</v>
      </c>
      <c r="C19" s="241"/>
      <c r="D19" s="251"/>
      <c r="E19" s="242">
        <v>1508</v>
      </c>
      <c r="F19" s="242">
        <v>1500</v>
      </c>
      <c r="G19" s="242">
        <v>6940</v>
      </c>
      <c r="H19" s="242"/>
      <c r="I19" s="242">
        <v>20000</v>
      </c>
      <c r="J19" s="185">
        <v>2000</v>
      </c>
      <c r="K19" s="185">
        <f>SUM(C19:J19)-E19</f>
        <v>30440</v>
      </c>
      <c r="L19" s="151">
        <f>K19-C19-D19</f>
        <v>30440</v>
      </c>
    </row>
    <row r="20" spans="1:12" ht="25.5">
      <c r="A20" s="121"/>
      <c r="B20" s="247" t="s">
        <v>279</v>
      </c>
      <c r="C20" s="171"/>
      <c r="D20" s="252"/>
      <c r="E20" s="154"/>
      <c r="F20" s="154"/>
      <c r="G20" s="154">
        <v>345</v>
      </c>
      <c r="H20" s="154"/>
      <c r="I20" s="154"/>
      <c r="J20" s="172"/>
      <c r="K20" s="172">
        <f>SUM(C20:J20)-E20</f>
        <v>345</v>
      </c>
      <c r="L20" s="157">
        <f aca="true" t="shared" si="0" ref="L20:L85">K20-C20-D20</f>
        <v>345</v>
      </c>
    </row>
    <row r="21" spans="1:12" ht="25.5">
      <c r="A21" s="121"/>
      <c r="B21" s="247" t="s">
        <v>280</v>
      </c>
      <c r="C21" s="171"/>
      <c r="D21" s="252"/>
      <c r="E21" s="154"/>
      <c r="F21" s="154"/>
      <c r="G21" s="154">
        <v>3810</v>
      </c>
      <c r="H21" s="154"/>
      <c r="I21" s="154"/>
      <c r="J21" s="172"/>
      <c r="K21" s="172">
        <f>SUM(C21:J21)-E21</f>
        <v>3810</v>
      </c>
      <c r="L21" s="157">
        <f t="shared" si="0"/>
        <v>3810</v>
      </c>
    </row>
    <row r="22" spans="1:12" ht="25.5">
      <c r="A22" s="121"/>
      <c r="B22" s="247" t="s">
        <v>202</v>
      </c>
      <c r="C22" s="171"/>
      <c r="D22" s="252"/>
      <c r="E22" s="154"/>
      <c r="F22" s="154"/>
      <c r="G22" s="154">
        <v>2425</v>
      </c>
      <c r="H22" s="154"/>
      <c r="I22" s="154"/>
      <c r="J22" s="172"/>
      <c r="K22" s="172">
        <f aca="true" t="shared" si="1" ref="K22:K95">SUM(C22:J22)-E22</f>
        <v>2425</v>
      </c>
      <c r="L22" s="157">
        <f t="shared" si="0"/>
        <v>2425</v>
      </c>
    </row>
    <row r="23" spans="1:12" ht="25.5">
      <c r="A23" s="122"/>
      <c r="B23" s="247" t="s">
        <v>203</v>
      </c>
      <c r="C23" s="171"/>
      <c r="D23" s="252"/>
      <c r="E23" s="154"/>
      <c r="F23" s="154"/>
      <c r="G23" s="154">
        <v>1040</v>
      </c>
      <c r="H23" s="154"/>
      <c r="I23" s="154"/>
      <c r="J23" s="172"/>
      <c r="K23" s="172">
        <f t="shared" si="1"/>
        <v>1040</v>
      </c>
      <c r="L23" s="157">
        <f t="shared" si="0"/>
        <v>1040</v>
      </c>
    </row>
    <row r="24" spans="1:12" ht="12.75">
      <c r="A24" s="123">
        <v>839582</v>
      </c>
      <c r="B24" s="247" t="s">
        <v>281</v>
      </c>
      <c r="C24" s="171"/>
      <c r="D24" s="252"/>
      <c r="E24" s="154"/>
      <c r="F24" s="154"/>
      <c r="G24" s="154">
        <v>1040</v>
      </c>
      <c r="H24" s="154"/>
      <c r="I24" s="154"/>
      <c r="J24" s="172"/>
      <c r="K24" s="172">
        <f t="shared" si="1"/>
        <v>1040</v>
      </c>
      <c r="L24" s="157">
        <f t="shared" si="0"/>
        <v>1040</v>
      </c>
    </row>
    <row r="25" spans="1:12" ht="12.75">
      <c r="A25" s="124">
        <v>373630</v>
      </c>
      <c r="B25" s="247" t="s">
        <v>282</v>
      </c>
      <c r="C25" s="171"/>
      <c r="D25" s="252"/>
      <c r="E25" s="154"/>
      <c r="F25" s="154"/>
      <c r="G25" s="154">
        <v>4155</v>
      </c>
      <c r="H25" s="154"/>
      <c r="I25" s="154"/>
      <c r="J25" s="172"/>
      <c r="K25" s="172">
        <f t="shared" si="1"/>
        <v>4155</v>
      </c>
      <c r="L25" s="157">
        <f t="shared" si="0"/>
        <v>4155</v>
      </c>
    </row>
    <row r="26" spans="1:12" ht="12.75">
      <c r="A26" s="125">
        <v>285668</v>
      </c>
      <c r="B26" s="247" t="s">
        <v>30</v>
      </c>
      <c r="C26" s="171"/>
      <c r="D26" s="252"/>
      <c r="E26" s="154">
        <v>7076</v>
      </c>
      <c r="F26" s="154">
        <v>7100</v>
      </c>
      <c r="G26" s="154">
        <v>2075</v>
      </c>
      <c r="H26" s="154"/>
      <c r="I26" s="154">
        <v>7300</v>
      </c>
      <c r="J26" s="172"/>
      <c r="K26" s="172">
        <f t="shared" si="1"/>
        <v>16475</v>
      </c>
      <c r="L26" s="157">
        <f t="shared" si="0"/>
        <v>16475</v>
      </c>
    </row>
    <row r="27" spans="1:12" ht="25.5">
      <c r="A27" s="121"/>
      <c r="B27" s="247" t="s">
        <v>189</v>
      </c>
      <c r="C27" s="171"/>
      <c r="D27" s="252"/>
      <c r="E27" s="154"/>
      <c r="F27" s="154"/>
      <c r="G27" s="154">
        <v>2425</v>
      </c>
      <c r="H27" s="154"/>
      <c r="I27" s="154"/>
      <c r="J27" s="172"/>
      <c r="K27" s="172">
        <f t="shared" si="1"/>
        <v>2425</v>
      </c>
      <c r="L27" s="157">
        <f t="shared" si="0"/>
        <v>2425</v>
      </c>
    </row>
    <row r="28" spans="1:12" ht="25.5">
      <c r="A28" s="121"/>
      <c r="B28" s="247" t="s">
        <v>204</v>
      </c>
      <c r="C28" s="171"/>
      <c r="D28" s="252"/>
      <c r="E28" s="154"/>
      <c r="F28" s="154"/>
      <c r="G28" s="154">
        <v>1040</v>
      </c>
      <c r="H28" s="154"/>
      <c r="I28" s="154"/>
      <c r="J28" s="172"/>
      <c r="K28" s="172">
        <f t="shared" si="1"/>
        <v>1040</v>
      </c>
      <c r="L28" s="157">
        <f t="shared" si="0"/>
        <v>1040</v>
      </c>
    </row>
    <row r="29" spans="1:12" ht="25.5">
      <c r="A29" s="121"/>
      <c r="B29" s="247" t="s">
        <v>283</v>
      </c>
      <c r="C29" s="171"/>
      <c r="D29" s="252"/>
      <c r="E29" s="154"/>
      <c r="F29" s="154"/>
      <c r="G29" s="154">
        <v>1385</v>
      </c>
      <c r="H29" s="154"/>
      <c r="I29" s="154"/>
      <c r="J29" s="172"/>
      <c r="K29" s="172">
        <f t="shared" si="1"/>
        <v>1385</v>
      </c>
      <c r="L29" s="157">
        <f t="shared" si="0"/>
        <v>1385</v>
      </c>
    </row>
    <row r="30" spans="1:12" ht="25.5">
      <c r="A30" s="121"/>
      <c r="B30" s="247" t="s">
        <v>223</v>
      </c>
      <c r="C30" s="171"/>
      <c r="D30" s="252"/>
      <c r="E30" s="154"/>
      <c r="F30" s="154"/>
      <c r="G30" s="154">
        <v>1735</v>
      </c>
      <c r="H30" s="154"/>
      <c r="I30" s="154"/>
      <c r="J30" s="172"/>
      <c r="K30" s="172">
        <f t="shared" si="1"/>
        <v>1735</v>
      </c>
      <c r="L30" s="157">
        <f t="shared" si="0"/>
        <v>1735</v>
      </c>
    </row>
    <row r="31" spans="1:12" ht="25.5">
      <c r="A31" s="121"/>
      <c r="B31" s="247" t="s">
        <v>284</v>
      </c>
      <c r="C31" s="171"/>
      <c r="D31" s="252"/>
      <c r="E31" s="154"/>
      <c r="F31" s="154"/>
      <c r="G31" s="154">
        <v>1040</v>
      </c>
      <c r="H31" s="154"/>
      <c r="I31" s="154"/>
      <c r="J31" s="172"/>
      <c r="K31" s="172">
        <f t="shared" si="1"/>
        <v>1040</v>
      </c>
      <c r="L31" s="157">
        <f t="shared" si="0"/>
        <v>1040</v>
      </c>
    </row>
    <row r="32" spans="1:12" ht="25.5">
      <c r="A32" s="122"/>
      <c r="B32" s="247" t="s">
        <v>205</v>
      </c>
      <c r="C32" s="171"/>
      <c r="D32" s="252"/>
      <c r="E32" s="154"/>
      <c r="F32" s="154"/>
      <c r="G32" s="154">
        <v>2425</v>
      </c>
      <c r="H32" s="154"/>
      <c r="I32" s="154"/>
      <c r="J32" s="172"/>
      <c r="K32" s="172">
        <f t="shared" si="1"/>
        <v>2425</v>
      </c>
      <c r="L32" s="157">
        <f t="shared" si="0"/>
        <v>2425</v>
      </c>
    </row>
    <row r="33" spans="1:12" ht="12.75">
      <c r="A33" s="122">
        <v>285676</v>
      </c>
      <c r="B33" s="247" t="s">
        <v>190</v>
      </c>
      <c r="C33" s="171"/>
      <c r="D33" s="252"/>
      <c r="E33" s="154"/>
      <c r="F33" s="154"/>
      <c r="G33" s="154">
        <v>2080</v>
      </c>
      <c r="H33" s="154"/>
      <c r="I33" s="154"/>
      <c r="J33" s="172"/>
      <c r="K33" s="172">
        <f t="shared" si="1"/>
        <v>2080</v>
      </c>
      <c r="L33" s="157">
        <f t="shared" si="0"/>
        <v>2080</v>
      </c>
    </row>
    <row r="34" spans="1:12" ht="12.75">
      <c r="A34" s="126">
        <v>42634644</v>
      </c>
      <c r="B34" s="247" t="s">
        <v>191</v>
      </c>
      <c r="C34" s="171"/>
      <c r="D34" s="252"/>
      <c r="E34" s="154"/>
      <c r="F34" s="154"/>
      <c r="G34" s="154">
        <v>1730</v>
      </c>
      <c r="H34" s="154"/>
      <c r="I34" s="154"/>
      <c r="J34" s="172"/>
      <c r="K34" s="172">
        <f t="shared" si="1"/>
        <v>1730</v>
      </c>
      <c r="L34" s="157">
        <f t="shared" si="0"/>
        <v>1730</v>
      </c>
    </row>
    <row r="35" spans="1:12" ht="12.75">
      <c r="A35" s="124">
        <v>42634491</v>
      </c>
      <c r="B35" s="247" t="s">
        <v>285</v>
      </c>
      <c r="C35" s="171"/>
      <c r="D35" s="252"/>
      <c r="E35" s="154"/>
      <c r="F35" s="154"/>
      <c r="G35" s="154">
        <v>1040</v>
      </c>
      <c r="H35" s="154"/>
      <c r="I35" s="154"/>
      <c r="J35" s="172"/>
      <c r="K35" s="172">
        <f t="shared" si="1"/>
        <v>1040</v>
      </c>
      <c r="L35" s="157">
        <f t="shared" si="0"/>
        <v>1040</v>
      </c>
    </row>
    <row r="36" spans="1:12" ht="12.75">
      <c r="A36" s="126">
        <v>285749</v>
      </c>
      <c r="B36" s="247" t="s">
        <v>172</v>
      </c>
      <c r="C36" s="171"/>
      <c r="D36" s="252"/>
      <c r="E36" s="154"/>
      <c r="F36" s="154"/>
      <c r="G36" s="154">
        <v>2085</v>
      </c>
      <c r="H36" s="154"/>
      <c r="I36" s="154"/>
      <c r="J36" s="172"/>
      <c r="K36" s="172">
        <f t="shared" si="1"/>
        <v>2085</v>
      </c>
      <c r="L36" s="157">
        <f t="shared" si="0"/>
        <v>2085</v>
      </c>
    </row>
    <row r="37" spans="1:12" ht="12.75">
      <c r="A37" s="126">
        <v>285765</v>
      </c>
      <c r="B37" s="247" t="s">
        <v>29</v>
      </c>
      <c r="C37" s="171"/>
      <c r="D37" s="252"/>
      <c r="E37" s="154">
        <v>567</v>
      </c>
      <c r="F37" s="154">
        <v>600</v>
      </c>
      <c r="G37" s="154">
        <v>2770</v>
      </c>
      <c r="H37" s="154"/>
      <c r="I37" s="154"/>
      <c r="J37" s="172"/>
      <c r="K37" s="172">
        <f t="shared" si="1"/>
        <v>3370</v>
      </c>
      <c r="L37" s="157">
        <f t="shared" si="0"/>
        <v>3370</v>
      </c>
    </row>
    <row r="38" spans="1:12" ht="12.75">
      <c r="A38" s="126">
        <v>373656</v>
      </c>
      <c r="B38" s="247" t="s">
        <v>173</v>
      </c>
      <c r="C38" s="171"/>
      <c r="D38" s="252"/>
      <c r="E38" s="154"/>
      <c r="F38" s="154"/>
      <c r="G38" s="154">
        <v>2080</v>
      </c>
      <c r="H38" s="154"/>
      <c r="I38" s="154"/>
      <c r="J38" s="172"/>
      <c r="K38" s="172">
        <f t="shared" si="1"/>
        <v>2080</v>
      </c>
      <c r="L38" s="157">
        <f t="shared" si="0"/>
        <v>2080</v>
      </c>
    </row>
    <row r="39" spans="1:12" ht="12.75">
      <c r="A39" s="126">
        <v>373664</v>
      </c>
      <c r="B39" s="247" t="s">
        <v>112</v>
      </c>
      <c r="C39" s="171"/>
      <c r="D39" s="252"/>
      <c r="E39" s="154">
        <v>1728</v>
      </c>
      <c r="F39" s="154">
        <v>1700</v>
      </c>
      <c r="G39" s="154">
        <v>6590</v>
      </c>
      <c r="H39" s="154"/>
      <c r="I39" s="154">
        <v>19400</v>
      </c>
      <c r="J39" s="172">
        <v>10000</v>
      </c>
      <c r="K39" s="172">
        <f t="shared" si="1"/>
        <v>37690</v>
      </c>
      <c r="L39" s="157">
        <f t="shared" si="0"/>
        <v>37690</v>
      </c>
    </row>
    <row r="40" spans="1:12" ht="12.75">
      <c r="A40" s="123">
        <v>42634679</v>
      </c>
      <c r="B40" s="247" t="s">
        <v>286</v>
      </c>
      <c r="C40" s="171"/>
      <c r="D40" s="252"/>
      <c r="E40" s="154"/>
      <c r="F40" s="154"/>
      <c r="G40" s="154">
        <v>2080</v>
      </c>
      <c r="H40" s="154"/>
      <c r="I40" s="154"/>
      <c r="J40" s="172"/>
      <c r="K40" s="172">
        <f t="shared" si="1"/>
        <v>2080</v>
      </c>
      <c r="L40" s="157">
        <f t="shared" si="0"/>
        <v>2080</v>
      </c>
    </row>
    <row r="41" spans="1:12" ht="12.75">
      <c r="A41" s="124">
        <v>373681</v>
      </c>
      <c r="B41" s="247" t="s">
        <v>287</v>
      </c>
      <c r="C41" s="171"/>
      <c r="D41" s="252"/>
      <c r="E41" s="154"/>
      <c r="F41" s="154"/>
      <c r="G41" s="154">
        <v>3465</v>
      </c>
      <c r="H41" s="154"/>
      <c r="I41" s="154"/>
      <c r="J41" s="172"/>
      <c r="K41" s="172">
        <f t="shared" si="1"/>
        <v>3465</v>
      </c>
      <c r="L41" s="157">
        <f t="shared" si="0"/>
        <v>3465</v>
      </c>
    </row>
    <row r="42" spans="1:12" ht="12.75">
      <c r="A42" s="126">
        <v>373699</v>
      </c>
      <c r="B42" s="247" t="s">
        <v>26</v>
      </c>
      <c r="C42" s="171"/>
      <c r="D42" s="252"/>
      <c r="E42" s="154">
        <v>150</v>
      </c>
      <c r="F42" s="154">
        <v>200</v>
      </c>
      <c r="G42" s="154">
        <v>4855</v>
      </c>
      <c r="H42" s="154"/>
      <c r="I42" s="154">
        <v>6800</v>
      </c>
      <c r="J42" s="172"/>
      <c r="K42" s="172">
        <f t="shared" si="1"/>
        <v>11855</v>
      </c>
      <c r="L42" s="157">
        <f t="shared" si="0"/>
        <v>11855</v>
      </c>
    </row>
    <row r="43" spans="1:12" ht="12.75">
      <c r="A43" s="126">
        <v>285889</v>
      </c>
      <c r="B43" s="247" t="s">
        <v>109</v>
      </c>
      <c r="C43" s="171"/>
      <c r="D43" s="252"/>
      <c r="E43" s="154">
        <v>698</v>
      </c>
      <c r="F43" s="154">
        <v>700</v>
      </c>
      <c r="G43" s="154">
        <v>6240</v>
      </c>
      <c r="H43" s="154"/>
      <c r="I43" s="154">
        <v>10400</v>
      </c>
      <c r="J43" s="172">
        <v>10000</v>
      </c>
      <c r="K43" s="172">
        <f t="shared" si="1"/>
        <v>27340</v>
      </c>
      <c r="L43" s="157">
        <f t="shared" si="0"/>
        <v>27340</v>
      </c>
    </row>
    <row r="44" spans="1:12" ht="12.75">
      <c r="A44" s="124">
        <v>543705</v>
      </c>
      <c r="B44" s="247" t="s">
        <v>288</v>
      </c>
      <c r="C44" s="171"/>
      <c r="D44" s="252"/>
      <c r="E44" s="154"/>
      <c r="F44" s="154"/>
      <c r="G44" s="154">
        <v>1040</v>
      </c>
      <c r="H44" s="154"/>
      <c r="I44" s="154"/>
      <c r="J44" s="172"/>
      <c r="K44" s="172">
        <f t="shared" si="1"/>
        <v>1040</v>
      </c>
      <c r="L44" s="157">
        <f t="shared" si="0"/>
        <v>1040</v>
      </c>
    </row>
    <row r="45" spans="1:12" ht="12.75">
      <c r="A45" s="123">
        <v>285960</v>
      </c>
      <c r="B45" s="247" t="s">
        <v>289</v>
      </c>
      <c r="C45" s="171"/>
      <c r="D45" s="252"/>
      <c r="E45" s="154"/>
      <c r="F45" s="154"/>
      <c r="G45" s="154">
        <v>345</v>
      </c>
      <c r="H45" s="154"/>
      <c r="I45" s="154"/>
      <c r="J45" s="172"/>
      <c r="K45" s="172">
        <f t="shared" si="1"/>
        <v>345</v>
      </c>
      <c r="L45" s="157">
        <f t="shared" si="0"/>
        <v>345</v>
      </c>
    </row>
    <row r="46" spans="1:12" ht="12.75">
      <c r="A46" s="124">
        <v>373737</v>
      </c>
      <c r="B46" s="247" t="s">
        <v>290</v>
      </c>
      <c r="C46" s="171"/>
      <c r="D46" s="252"/>
      <c r="E46" s="154"/>
      <c r="F46" s="154"/>
      <c r="G46" s="154">
        <v>345</v>
      </c>
      <c r="H46" s="154"/>
      <c r="I46" s="154"/>
      <c r="J46" s="172"/>
      <c r="K46" s="172">
        <f t="shared" si="1"/>
        <v>345</v>
      </c>
      <c r="L46" s="157">
        <f t="shared" si="0"/>
        <v>345</v>
      </c>
    </row>
    <row r="47" spans="1:12" ht="25.5">
      <c r="A47" s="125">
        <v>286010</v>
      </c>
      <c r="B47" s="247" t="s">
        <v>174</v>
      </c>
      <c r="C47" s="171"/>
      <c r="D47" s="252"/>
      <c r="E47" s="154"/>
      <c r="F47" s="154"/>
      <c r="G47" s="154">
        <v>10755</v>
      </c>
      <c r="H47" s="154"/>
      <c r="I47" s="154">
        <v>18100</v>
      </c>
      <c r="J47" s="172">
        <v>13100</v>
      </c>
      <c r="K47" s="172">
        <f t="shared" si="1"/>
        <v>41955</v>
      </c>
      <c r="L47" s="157">
        <f t="shared" si="0"/>
        <v>41955</v>
      </c>
    </row>
    <row r="48" spans="1:12" ht="12.75">
      <c r="A48" s="121"/>
      <c r="B48" s="247" t="s">
        <v>206</v>
      </c>
      <c r="C48" s="171"/>
      <c r="D48" s="252"/>
      <c r="E48" s="154"/>
      <c r="F48" s="154"/>
      <c r="G48" s="154">
        <v>1040</v>
      </c>
      <c r="H48" s="154"/>
      <c r="I48" s="154"/>
      <c r="J48" s="172"/>
      <c r="K48" s="172">
        <f t="shared" si="1"/>
        <v>1040</v>
      </c>
      <c r="L48" s="157">
        <f t="shared" si="0"/>
        <v>1040</v>
      </c>
    </row>
    <row r="49" spans="1:12" ht="25.5">
      <c r="A49" s="122"/>
      <c r="B49" s="247" t="s">
        <v>291</v>
      </c>
      <c r="C49" s="171"/>
      <c r="D49" s="252"/>
      <c r="E49" s="154"/>
      <c r="F49" s="154"/>
      <c r="G49" s="154">
        <v>3470</v>
      </c>
      <c r="H49" s="154"/>
      <c r="I49" s="154"/>
      <c r="J49" s="172"/>
      <c r="K49" s="172">
        <f t="shared" si="1"/>
        <v>3470</v>
      </c>
      <c r="L49" s="157">
        <f t="shared" si="0"/>
        <v>3470</v>
      </c>
    </row>
    <row r="50" spans="1:12" ht="12.75">
      <c r="A50" s="124">
        <v>373753</v>
      </c>
      <c r="B50" s="247" t="s">
        <v>292</v>
      </c>
      <c r="C50" s="171"/>
      <c r="D50" s="252"/>
      <c r="E50" s="154"/>
      <c r="F50" s="154"/>
      <c r="G50" s="154">
        <v>1730</v>
      </c>
      <c r="H50" s="154"/>
      <c r="I50" s="154"/>
      <c r="J50" s="172"/>
      <c r="K50" s="172">
        <f t="shared" si="1"/>
        <v>1730</v>
      </c>
      <c r="L50" s="157">
        <f t="shared" si="0"/>
        <v>1730</v>
      </c>
    </row>
    <row r="51" spans="1:12" ht="12.75">
      <c r="A51" s="125">
        <v>286061</v>
      </c>
      <c r="B51" s="247" t="s">
        <v>207</v>
      </c>
      <c r="C51" s="171"/>
      <c r="D51" s="252"/>
      <c r="E51" s="154"/>
      <c r="F51" s="154"/>
      <c r="G51" s="154">
        <v>690</v>
      </c>
      <c r="H51" s="154"/>
      <c r="I51" s="154"/>
      <c r="J51" s="172"/>
      <c r="K51" s="172">
        <f t="shared" si="1"/>
        <v>690</v>
      </c>
      <c r="L51" s="157">
        <f t="shared" si="0"/>
        <v>690</v>
      </c>
    </row>
    <row r="52" spans="1:12" ht="12.75">
      <c r="A52" s="125">
        <v>286079</v>
      </c>
      <c r="B52" s="247" t="s">
        <v>32</v>
      </c>
      <c r="C52" s="171"/>
      <c r="D52" s="252"/>
      <c r="E52" s="154">
        <v>900</v>
      </c>
      <c r="F52" s="154">
        <v>900</v>
      </c>
      <c r="G52" s="154">
        <v>5205</v>
      </c>
      <c r="H52" s="154"/>
      <c r="I52" s="154"/>
      <c r="J52" s="172"/>
      <c r="K52" s="172">
        <f t="shared" si="1"/>
        <v>6105</v>
      </c>
      <c r="L52" s="157">
        <f t="shared" si="0"/>
        <v>6105</v>
      </c>
    </row>
    <row r="53" spans="1:12" ht="12.75">
      <c r="A53" s="126">
        <v>289591</v>
      </c>
      <c r="B53" s="247" t="s">
        <v>187</v>
      </c>
      <c r="C53" s="171"/>
      <c r="D53" s="252"/>
      <c r="E53" s="154">
        <v>360</v>
      </c>
      <c r="F53" s="154">
        <v>400</v>
      </c>
      <c r="G53" s="154">
        <v>3810</v>
      </c>
      <c r="H53" s="154"/>
      <c r="I53" s="154">
        <v>16600</v>
      </c>
      <c r="J53" s="172">
        <v>11000</v>
      </c>
      <c r="K53" s="172">
        <f t="shared" si="1"/>
        <v>31810</v>
      </c>
      <c r="L53" s="157">
        <f t="shared" si="0"/>
        <v>31810</v>
      </c>
    </row>
    <row r="54" spans="1:12" ht="12.75">
      <c r="A54" s="124">
        <v>373788</v>
      </c>
      <c r="B54" s="247" t="s">
        <v>293</v>
      </c>
      <c r="C54" s="171"/>
      <c r="D54" s="252"/>
      <c r="E54" s="154"/>
      <c r="F54" s="154"/>
      <c r="G54" s="154">
        <v>3120</v>
      </c>
      <c r="H54" s="154"/>
      <c r="I54" s="154"/>
      <c r="J54" s="172"/>
      <c r="K54" s="172">
        <f t="shared" si="1"/>
        <v>3120</v>
      </c>
      <c r="L54" s="157">
        <f t="shared" si="0"/>
        <v>3120</v>
      </c>
    </row>
    <row r="55" spans="1:12" ht="12.75">
      <c r="A55" s="126">
        <v>286133</v>
      </c>
      <c r="B55" s="247" t="s">
        <v>192</v>
      </c>
      <c r="C55" s="171"/>
      <c r="D55" s="252"/>
      <c r="E55" s="154"/>
      <c r="F55" s="154"/>
      <c r="G55" s="154">
        <v>2430</v>
      </c>
      <c r="H55" s="154"/>
      <c r="I55" s="154"/>
      <c r="J55" s="172"/>
      <c r="K55" s="172">
        <f t="shared" si="1"/>
        <v>2430</v>
      </c>
      <c r="L55" s="157">
        <f t="shared" si="0"/>
        <v>2430</v>
      </c>
    </row>
    <row r="56" spans="1:12" ht="12.75">
      <c r="A56" s="124">
        <v>839591</v>
      </c>
      <c r="B56" s="247" t="s">
        <v>239</v>
      </c>
      <c r="C56" s="171"/>
      <c r="D56" s="252"/>
      <c r="E56" s="154"/>
      <c r="F56" s="154"/>
      <c r="G56" s="154">
        <v>2080</v>
      </c>
      <c r="H56" s="154"/>
      <c r="I56" s="154"/>
      <c r="J56" s="172"/>
      <c r="K56" s="172">
        <f t="shared" si="1"/>
        <v>2080</v>
      </c>
      <c r="L56" s="157">
        <f t="shared" si="0"/>
        <v>2080</v>
      </c>
    </row>
    <row r="57" spans="1:12" ht="12.75">
      <c r="A57" s="123">
        <v>286168</v>
      </c>
      <c r="B57" s="247" t="s">
        <v>294</v>
      </c>
      <c r="C57" s="171"/>
      <c r="D57" s="252"/>
      <c r="E57" s="154"/>
      <c r="F57" s="154"/>
      <c r="G57" s="154">
        <v>4510</v>
      </c>
      <c r="H57" s="154"/>
      <c r="I57" s="154"/>
      <c r="J57" s="172"/>
      <c r="K57" s="172">
        <f t="shared" si="1"/>
        <v>4510</v>
      </c>
      <c r="L57" s="157">
        <f t="shared" si="0"/>
        <v>4510</v>
      </c>
    </row>
    <row r="58" spans="1:12" ht="12.75">
      <c r="A58" s="124">
        <v>373796</v>
      </c>
      <c r="B58" s="247" t="s">
        <v>295</v>
      </c>
      <c r="C58" s="171"/>
      <c r="D58" s="252"/>
      <c r="E58" s="154"/>
      <c r="F58" s="154"/>
      <c r="G58" s="154">
        <v>5900</v>
      </c>
      <c r="H58" s="154"/>
      <c r="I58" s="154"/>
      <c r="J58" s="172"/>
      <c r="K58" s="172">
        <f t="shared" si="1"/>
        <v>5900</v>
      </c>
      <c r="L58" s="157">
        <f t="shared" si="0"/>
        <v>5900</v>
      </c>
    </row>
    <row r="59" spans="1:12" ht="12.75">
      <c r="A59" s="126">
        <v>286192</v>
      </c>
      <c r="B59" s="247" t="s">
        <v>164</v>
      </c>
      <c r="C59" s="171"/>
      <c r="D59" s="252"/>
      <c r="E59" s="154">
        <v>4125</v>
      </c>
      <c r="F59" s="154">
        <v>4100</v>
      </c>
      <c r="G59" s="154">
        <v>2760</v>
      </c>
      <c r="H59" s="154"/>
      <c r="I59" s="154"/>
      <c r="J59" s="172"/>
      <c r="K59" s="172">
        <f t="shared" si="1"/>
        <v>6860</v>
      </c>
      <c r="L59" s="157">
        <f t="shared" si="0"/>
        <v>6860</v>
      </c>
    </row>
    <row r="60" spans="1:12" ht="12.75">
      <c r="A60" s="124">
        <v>373826</v>
      </c>
      <c r="B60" s="247" t="s">
        <v>296</v>
      </c>
      <c r="C60" s="171"/>
      <c r="D60" s="252"/>
      <c r="E60" s="154"/>
      <c r="F60" s="154"/>
      <c r="G60" s="154">
        <v>2085</v>
      </c>
      <c r="H60" s="154"/>
      <c r="I60" s="154"/>
      <c r="J60" s="172"/>
      <c r="K60" s="172">
        <f t="shared" si="1"/>
        <v>2085</v>
      </c>
      <c r="L60" s="157">
        <f t="shared" si="0"/>
        <v>2085</v>
      </c>
    </row>
    <row r="61" spans="1:12" ht="12.75">
      <c r="A61" s="126">
        <v>286265</v>
      </c>
      <c r="B61" s="247" t="s">
        <v>31</v>
      </c>
      <c r="C61" s="171"/>
      <c r="D61" s="252"/>
      <c r="E61" s="154">
        <v>6189</v>
      </c>
      <c r="F61" s="154">
        <v>6200</v>
      </c>
      <c r="G61" s="154">
        <v>4855</v>
      </c>
      <c r="H61" s="154"/>
      <c r="I61" s="154">
        <v>20000</v>
      </c>
      <c r="J61" s="172"/>
      <c r="K61" s="172">
        <f t="shared" si="1"/>
        <v>31055</v>
      </c>
      <c r="L61" s="157">
        <f t="shared" si="0"/>
        <v>31055</v>
      </c>
    </row>
    <row r="62" spans="1:12" ht="12.75">
      <c r="A62" s="126">
        <v>42634598</v>
      </c>
      <c r="B62" s="247" t="s">
        <v>27</v>
      </c>
      <c r="C62" s="171"/>
      <c r="D62" s="252"/>
      <c r="E62" s="154">
        <v>2482</v>
      </c>
      <c r="F62" s="154">
        <v>2500</v>
      </c>
      <c r="G62" s="154">
        <v>4855</v>
      </c>
      <c r="H62" s="154"/>
      <c r="I62" s="154"/>
      <c r="J62" s="172">
        <v>10000</v>
      </c>
      <c r="K62" s="172">
        <f t="shared" si="1"/>
        <v>17355</v>
      </c>
      <c r="L62" s="157">
        <f t="shared" si="0"/>
        <v>17355</v>
      </c>
    </row>
    <row r="63" spans="1:12" ht="12.75">
      <c r="A63" s="124">
        <v>373842</v>
      </c>
      <c r="B63" s="247" t="s">
        <v>387</v>
      </c>
      <c r="C63" s="171"/>
      <c r="D63" s="252"/>
      <c r="E63" s="154">
        <v>1168</v>
      </c>
      <c r="F63" s="154">
        <v>1200</v>
      </c>
      <c r="G63" s="154"/>
      <c r="H63" s="154"/>
      <c r="I63" s="154"/>
      <c r="J63" s="172"/>
      <c r="K63" s="172">
        <f t="shared" si="1"/>
        <v>1200</v>
      </c>
      <c r="L63" s="157">
        <f t="shared" si="0"/>
        <v>1200</v>
      </c>
    </row>
    <row r="64" spans="1:12" ht="12.75">
      <c r="A64" s="126">
        <v>286303</v>
      </c>
      <c r="B64" s="247" t="s">
        <v>111</v>
      </c>
      <c r="C64" s="171"/>
      <c r="D64" s="252"/>
      <c r="E64" s="154"/>
      <c r="F64" s="154"/>
      <c r="G64" s="154">
        <v>1040</v>
      </c>
      <c r="H64" s="154"/>
      <c r="I64" s="154"/>
      <c r="J64" s="172"/>
      <c r="K64" s="172">
        <f t="shared" si="1"/>
        <v>1040</v>
      </c>
      <c r="L64" s="157">
        <f t="shared" si="0"/>
        <v>1040</v>
      </c>
    </row>
    <row r="65" spans="1:12" ht="12.75">
      <c r="A65" s="126">
        <v>286311</v>
      </c>
      <c r="B65" s="247" t="s">
        <v>28</v>
      </c>
      <c r="C65" s="171"/>
      <c r="D65" s="252"/>
      <c r="E65" s="154">
        <v>4052</v>
      </c>
      <c r="F65" s="154">
        <v>4100</v>
      </c>
      <c r="G65" s="154">
        <v>3810</v>
      </c>
      <c r="H65" s="154"/>
      <c r="I65" s="154">
        <v>20000</v>
      </c>
      <c r="J65" s="172">
        <v>12000</v>
      </c>
      <c r="K65" s="172">
        <f t="shared" si="1"/>
        <v>39910</v>
      </c>
      <c r="L65" s="157">
        <f t="shared" si="0"/>
        <v>39910</v>
      </c>
    </row>
    <row r="66" spans="1:12" ht="12.75">
      <c r="A66" s="125">
        <v>286346</v>
      </c>
      <c r="B66" s="247" t="s">
        <v>63</v>
      </c>
      <c r="C66" s="171"/>
      <c r="D66" s="252"/>
      <c r="E66" s="154">
        <v>62</v>
      </c>
      <c r="F66" s="154">
        <v>100</v>
      </c>
      <c r="G66" s="154">
        <v>2425</v>
      </c>
      <c r="H66" s="154"/>
      <c r="I66" s="154">
        <v>4800</v>
      </c>
      <c r="J66" s="172">
        <v>10000</v>
      </c>
      <c r="K66" s="172">
        <f t="shared" si="1"/>
        <v>17325</v>
      </c>
      <c r="L66" s="157">
        <f t="shared" si="0"/>
        <v>17325</v>
      </c>
    </row>
    <row r="67" spans="1:12" ht="25.5">
      <c r="A67" s="123">
        <v>42634521</v>
      </c>
      <c r="B67" s="247" t="s">
        <v>297</v>
      </c>
      <c r="C67" s="171"/>
      <c r="D67" s="252"/>
      <c r="E67" s="154"/>
      <c r="F67" s="154"/>
      <c r="G67" s="154">
        <v>345</v>
      </c>
      <c r="H67" s="154"/>
      <c r="I67" s="154"/>
      <c r="J67" s="172"/>
      <c r="K67" s="172">
        <f t="shared" si="1"/>
        <v>345</v>
      </c>
      <c r="L67" s="157">
        <f t="shared" si="0"/>
        <v>345</v>
      </c>
    </row>
    <row r="68" spans="1:12" ht="12.75">
      <c r="A68" s="127">
        <v>373885</v>
      </c>
      <c r="B68" s="247" t="s">
        <v>386</v>
      </c>
      <c r="C68" s="171"/>
      <c r="D68" s="252"/>
      <c r="E68" s="154"/>
      <c r="F68" s="154"/>
      <c r="G68" s="154">
        <v>690</v>
      </c>
      <c r="H68" s="154"/>
      <c r="I68" s="154"/>
      <c r="J68" s="172"/>
      <c r="K68" s="172">
        <f t="shared" si="1"/>
        <v>690</v>
      </c>
      <c r="L68" s="157">
        <f t="shared" si="0"/>
        <v>690</v>
      </c>
    </row>
    <row r="69" spans="1:12" ht="12.75">
      <c r="A69" s="124">
        <v>286401</v>
      </c>
      <c r="B69" s="247" t="s">
        <v>97</v>
      </c>
      <c r="C69" s="171"/>
      <c r="D69" s="252"/>
      <c r="E69" s="154"/>
      <c r="F69" s="154"/>
      <c r="G69" s="154">
        <v>1390</v>
      </c>
      <c r="H69" s="154"/>
      <c r="I69" s="154"/>
      <c r="J69" s="172"/>
      <c r="K69" s="172">
        <f t="shared" si="1"/>
        <v>1390</v>
      </c>
      <c r="L69" s="157">
        <f t="shared" si="0"/>
        <v>1390</v>
      </c>
    </row>
    <row r="70" spans="1:12" ht="12.75">
      <c r="A70" s="121">
        <v>373800</v>
      </c>
      <c r="B70" s="247" t="s">
        <v>163</v>
      </c>
      <c r="C70" s="171"/>
      <c r="D70" s="252"/>
      <c r="E70" s="154">
        <v>11416</v>
      </c>
      <c r="F70" s="154">
        <v>11400</v>
      </c>
      <c r="G70" s="154">
        <v>7625</v>
      </c>
      <c r="H70" s="154"/>
      <c r="I70" s="154">
        <v>20000</v>
      </c>
      <c r="J70" s="172"/>
      <c r="K70" s="172">
        <f>SUM(C70:J70)-E70</f>
        <v>39025</v>
      </c>
      <c r="L70" s="157">
        <f>K70-C70-D70</f>
        <v>39025</v>
      </c>
    </row>
    <row r="71" spans="1:12" ht="26.25" thickBot="1">
      <c r="A71" s="79"/>
      <c r="B71" s="264" t="s">
        <v>413</v>
      </c>
      <c r="C71" s="249"/>
      <c r="D71" s="253"/>
      <c r="E71" s="254"/>
      <c r="F71" s="254"/>
      <c r="G71" s="254">
        <v>2080</v>
      </c>
      <c r="H71" s="254"/>
      <c r="I71" s="254"/>
      <c r="J71" s="248"/>
      <c r="K71" s="248">
        <f>SUM(C71:J71)-E71</f>
        <v>2080</v>
      </c>
      <c r="L71" s="245">
        <f>K71-C71-D71</f>
        <v>2080</v>
      </c>
    </row>
    <row r="72" spans="1:12" ht="12.75">
      <c r="A72" s="271" t="s">
        <v>269</v>
      </c>
      <c r="B72" s="275" t="s">
        <v>19</v>
      </c>
      <c r="C72" s="283" t="s">
        <v>8</v>
      </c>
      <c r="D72" s="283"/>
      <c r="E72" s="267" t="s">
        <v>11</v>
      </c>
      <c r="F72" s="271" t="s">
        <v>89</v>
      </c>
      <c r="G72" s="271" t="s">
        <v>159</v>
      </c>
      <c r="H72" s="271" t="s">
        <v>119</v>
      </c>
      <c r="I72" s="271" t="s">
        <v>388</v>
      </c>
      <c r="J72" s="271" t="s">
        <v>270</v>
      </c>
      <c r="K72" s="271" t="s">
        <v>25</v>
      </c>
      <c r="L72" s="271" t="s">
        <v>397</v>
      </c>
    </row>
    <row r="73" spans="1:12" ht="27" customHeight="1" thickBot="1">
      <c r="A73" s="274"/>
      <c r="B73" s="276"/>
      <c r="C73" s="108" t="s">
        <v>271</v>
      </c>
      <c r="D73" s="108" t="s">
        <v>395</v>
      </c>
      <c r="E73" s="268"/>
      <c r="F73" s="274"/>
      <c r="G73" s="274"/>
      <c r="H73" s="274"/>
      <c r="I73" s="274"/>
      <c r="J73" s="274"/>
      <c r="K73" s="274"/>
      <c r="L73" s="274"/>
    </row>
    <row r="74" spans="1:12" ht="12.75">
      <c r="A74" s="124">
        <v>488640</v>
      </c>
      <c r="B74" s="136" t="s">
        <v>254</v>
      </c>
      <c r="C74" s="255"/>
      <c r="D74" s="255"/>
      <c r="E74" s="256"/>
      <c r="F74" s="256"/>
      <c r="G74" s="256">
        <v>3470</v>
      </c>
      <c r="H74" s="256"/>
      <c r="I74" s="256"/>
      <c r="J74" s="155"/>
      <c r="K74" s="150">
        <f t="shared" si="1"/>
        <v>3470</v>
      </c>
      <c r="L74" s="257">
        <f t="shared" si="0"/>
        <v>3470</v>
      </c>
    </row>
    <row r="75" spans="1:12" ht="12.75">
      <c r="A75" s="126">
        <v>488658</v>
      </c>
      <c r="B75" s="110" t="s">
        <v>175</v>
      </c>
      <c r="C75" s="171"/>
      <c r="D75" s="171"/>
      <c r="E75" s="154"/>
      <c r="F75" s="154"/>
      <c r="G75" s="154">
        <v>1040</v>
      </c>
      <c r="H75" s="154"/>
      <c r="I75" s="154"/>
      <c r="J75" s="172"/>
      <c r="K75" s="156">
        <f t="shared" si="1"/>
        <v>1040</v>
      </c>
      <c r="L75" s="157">
        <f t="shared" si="0"/>
        <v>1040</v>
      </c>
    </row>
    <row r="76" spans="1:12" ht="12.75">
      <c r="A76" s="123">
        <v>373907</v>
      </c>
      <c r="B76" s="110" t="s">
        <v>298</v>
      </c>
      <c r="C76" s="171"/>
      <c r="D76" s="171"/>
      <c r="E76" s="154"/>
      <c r="F76" s="154"/>
      <c r="G76" s="154">
        <v>1040</v>
      </c>
      <c r="H76" s="154"/>
      <c r="I76" s="154"/>
      <c r="J76" s="172"/>
      <c r="K76" s="156">
        <f t="shared" si="1"/>
        <v>1040</v>
      </c>
      <c r="L76" s="157">
        <f t="shared" si="0"/>
        <v>1040</v>
      </c>
    </row>
    <row r="77" spans="1:12" ht="12.75">
      <c r="A77" s="124">
        <v>286559</v>
      </c>
      <c r="B77" s="110" t="s">
        <v>299</v>
      </c>
      <c r="C77" s="171"/>
      <c r="D77" s="171"/>
      <c r="E77" s="154"/>
      <c r="F77" s="154"/>
      <c r="G77" s="154">
        <v>345</v>
      </c>
      <c r="H77" s="154"/>
      <c r="I77" s="154"/>
      <c r="J77" s="172"/>
      <c r="K77" s="156">
        <f t="shared" si="1"/>
        <v>345</v>
      </c>
      <c r="L77" s="157">
        <f t="shared" si="0"/>
        <v>345</v>
      </c>
    </row>
    <row r="78" spans="1:12" ht="12.75">
      <c r="A78" s="126">
        <v>543748</v>
      </c>
      <c r="B78" s="110" t="s">
        <v>176</v>
      </c>
      <c r="C78" s="171"/>
      <c r="D78" s="171"/>
      <c r="E78" s="154"/>
      <c r="F78" s="154"/>
      <c r="G78" s="154">
        <v>345</v>
      </c>
      <c r="H78" s="154"/>
      <c r="I78" s="154"/>
      <c r="J78" s="172"/>
      <c r="K78" s="156">
        <f t="shared" si="1"/>
        <v>345</v>
      </c>
      <c r="L78" s="157">
        <f t="shared" si="0"/>
        <v>345</v>
      </c>
    </row>
    <row r="79" spans="1:12" ht="12.75">
      <c r="A79" s="124">
        <v>286605</v>
      </c>
      <c r="B79" s="110" t="s">
        <v>300</v>
      </c>
      <c r="C79" s="171"/>
      <c r="D79" s="171"/>
      <c r="E79" s="154"/>
      <c r="F79" s="154"/>
      <c r="G79" s="154">
        <v>3120</v>
      </c>
      <c r="H79" s="154"/>
      <c r="I79" s="154"/>
      <c r="J79" s="172"/>
      <c r="K79" s="156">
        <f t="shared" si="1"/>
        <v>3120</v>
      </c>
      <c r="L79" s="157">
        <f t="shared" si="0"/>
        <v>3120</v>
      </c>
    </row>
    <row r="80" spans="1:12" ht="12.75">
      <c r="A80" s="126">
        <v>286648</v>
      </c>
      <c r="B80" s="110" t="s">
        <v>33</v>
      </c>
      <c r="C80" s="171"/>
      <c r="D80" s="171"/>
      <c r="E80" s="154">
        <v>3238</v>
      </c>
      <c r="F80" s="154">
        <v>3200</v>
      </c>
      <c r="G80" s="154">
        <v>7635</v>
      </c>
      <c r="H80" s="154"/>
      <c r="I80" s="154">
        <v>20000</v>
      </c>
      <c r="J80" s="172"/>
      <c r="K80" s="156">
        <f t="shared" si="1"/>
        <v>30835</v>
      </c>
      <c r="L80" s="157">
        <f t="shared" si="0"/>
        <v>30835</v>
      </c>
    </row>
    <row r="81" spans="1:12" ht="12" customHeight="1">
      <c r="A81" s="126">
        <v>286656</v>
      </c>
      <c r="B81" s="110" t="s">
        <v>113</v>
      </c>
      <c r="C81" s="171"/>
      <c r="D81" s="171"/>
      <c r="E81" s="154">
        <v>5942</v>
      </c>
      <c r="F81" s="154">
        <v>5900</v>
      </c>
      <c r="G81" s="154">
        <v>4160</v>
      </c>
      <c r="H81" s="154"/>
      <c r="I81" s="154">
        <v>20000</v>
      </c>
      <c r="J81" s="172">
        <v>20000</v>
      </c>
      <c r="K81" s="156">
        <f t="shared" si="1"/>
        <v>50060</v>
      </c>
      <c r="L81" s="157">
        <f t="shared" si="0"/>
        <v>50060</v>
      </c>
    </row>
    <row r="82" spans="1:12" ht="12" customHeight="1">
      <c r="A82" s="126">
        <v>47367407</v>
      </c>
      <c r="B82" s="110" t="s">
        <v>177</v>
      </c>
      <c r="C82" s="171"/>
      <c r="D82" s="171"/>
      <c r="E82" s="154"/>
      <c r="F82" s="154"/>
      <c r="G82" s="154">
        <v>3470</v>
      </c>
      <c r="H82" s="154"/>
      <c r="I82" s="154"/>
      <c r="J82" s="172"/>
      <c r="K82" s="156">
        <f t="shared" si="1"/>
        <v>3470</v>
      </c>
      <c r="L82" s="157">
        <f t="shared" si="0"/>
        <v>3470</v>
      </c>
    </row>
    <row r="83" spans="1:12" ht="12" customHeight="1">
      <c r="A83" s="124">
        <v>286672</v>
      </c>
      <c r="B83" s="110" t="s">
        <v>301</v>
      </c>
      <c r="C83" s="171"/>
      <c r="D83" s="171"/>
      <c r="E83" s="154"/>
      <c r="F83" s="154"/>
      <c r="G83" s="154">
        <v>2085</v>
      </c>
      <c r="H83" s="154"/>
      <c r="I83" s="154"/>
      <c r="J83" s="172"/>
      <c r="K83" s="156">
        <f t="shared" si="1"/>
        <v>2085</v>
      </c>
      <c r="L83" s="157">
        <f t="shared" si="0"/>
        <v>2085</v>
      </c>
    </row>
    <row r="84" spans="1:12" ht="12" customHeight="1">
      <c r="A84" s="126">
        <v>286745</v>
      </c>
      <c r="B84" s="110" t="s">
        <v>188</v>
      </c>
      <c r="C84" s="171"/>
      <c r="D84" s="171"/>
      <c r="E84" s="154">
        <v>2967</v>
      </c>
      <c r="F84" s="154">
        <v>3000</v>
      </c>
      <c r="G84" s="154">
        <v>3470</v>
      </c>
      <c r="H84" s="154"/>
      <c r="I84" s="154">
        <v>20000</v>
      </c>
      <c r="J84" s="172">
        <v>12000</v>
      </c>
      <c r="K84" s="156">
        <f t="shared" si="1"/>
        <v>38470</v>
      </c>
      <c r="L84" s="157">
        <f t="shared" si="0"/>
        <v>38470</v>
      </c>
    </row>
    <row r="85" spans="1:12" ht="12.75">
      <c r="A85" s="122">
        <v>42634547</v>
      </c>
      <c r="B85" s="110" t="s">
        <v>178</v>
      </c>
      <c r="C85" s="171"/>
      <c r="D85" s="171"/>
      <c r="E85" s="154"/>
      <c r="F85" s="154"/>
      <c r="G85" s="154">
        <v>1390</v>
      </c>
      <c r="H85" s="154"/>
      <c r="I85" s="154"/>
      <c r="J85" s="172"/>
      <c r="K85" s="156">
        <f t="shared" si="1"/>
        <v>1390</v>
      </c>
      <c r="L85" s="157">
        <f t="shared" si="0"/>
        <v>1390</v>
      </c>
    </row>
    <row r="86" spans="1:12" ht="12.75">
      <c r="A86" s="126">
        <v>42634539</v>
      </c>
      <c r="B86" s="110" t="s">
        <v>179</v>
      </c>
      <c r="C86" s="171"/>
      <c r="D86" s="171"/>
      <c r="E86" s="154"/>
      <c r="F86" s="154"/>
      <c r="G86" s="154">
        <v>2430</v>
      </c>
      <c r="H86" s="154"/>
      <c r="I86" s="154"/>
      <c r="J86" s="172"/>
      <c r="K86" s="156">
        <f t="shared" si="1"/>
        <v>2430</v>
      </c>
      <c r="L86" s="157">
        <f aca="true" t="shared" si="2" ref="L86:L98">K86-C86-D86</f>
        <v>2430</v>
      </c>
    </row>
    <row r="87" spans="1:12" ht="12.75">
      <c r="A87" s="126">
        <v>373958</v>
      </c>
      <c r="B87" s="110" t="s">
        <v>208</v>
      </c>
      <c r="C87" s="171"/>
      <c r="D87" s="171"/>
      <c r="E87" s="154"/>
      <c r="F87" s="154"/>
      <c r="G87" s="154">
        <v>2080</v>
      </c>
      <c r="H87" s="154"/>
      <c r="I87" s="154"/>
      <c r="J87" s="172"/>
      <c r="K87" s="156">
        <f t="shared" si="1"/>
        <v>2080</v>
      </c>
      <c r="L87" s="157">
        <f t="shared" si="2"/>
        <v>2080</v>
      </c>
    </row>
    <row r="88" spans="1:12" ht="12.75">
      <c r="A88" s="126">
        <v>286834</v>
      </c>
      <c r="B88" s="110" t="s">
        <v>209</v>
      </c>
      <c r="C88" s="171"/>
      <c r="D88" s="171"/>
      <c r="E88" s="154"/>
      <c r="F88" s="154"/>
      <c r="G88" s="154">
        <v>1040</v>
      </c>
      <c r="H88" s="154"/>
      <c r="I88" s="154"/>
      <c r="J88" s="172"/>
      <c r="K88" s="156">
        <f t="shared" si="1"/>
        <v>1040</v>
      </c>
      <c r="L88" s="157">
        <f t="shared" si="2"/>
        <v>1040</v>
      </c>
    </row>
    <row r="89" spans="1:12" ht="12.75">
      <c r="A89" s="126">
        <v>286842</v>
      </c>
      <c r="B89" s="110" t="s">
        <v>180</v>
      </c>
      <c r="C89" s="171"/>
      <c r="D89" s="171"/>
      <c r="E89" s="154">
        <v>1140</v>
      </c>
      <c r="F89" s="154">
        <v>1100</v>
      </c>
      <c r="G89" s="154">
        <v>13880</v>
      </c>
      <c r="H89" s="154"/>
      <c r="I89" s="154"/>
      <c r="J89" s="172"/>
      <c r="K89" s="156">
        <f>SUM(C89:J89)-E89</f>
        <v>14980</v>
      </c>
      <c r="L89" s="157">
        <f t="shared" si="2"/>
        <v>14980</v>
      </c>
    </row>
    <row r="90" spans="1:12" ht="12.75">
      <c r="A90" s="126">
        <v>268461</v>
      </c>
      <c r="B90" s="110" t="s">
        <v>302</v>
      </c>
      <c r="C90" s="171"/>
      <c r="D90" s="171"/>
      <c r="E90" s="154"/>
      <c r="F90" s="154"/>
      <c r="G90" s="154">
        <v>4860</v>
      </c>
      <c r="H90" s="154"/>
      <c r="I90" s="154"/>
      <c r="J90" s="172"/>
      <c r="K90" s="156">
        <f t="shared" si="1"/>
        <v>4860</v>
      </c>
      <c r="L90" s="157">
        <f t="shared" si="2"/>
        <v>4860</v>
      </c>
    </row>
    <row r="91" spans="1:12" ht="12.75">
      <c r="A91" s="123">
        <v>268461</v>
      </c>
      <c r="B91" s="110" t="s">
        <v>385</v>
      </c>
      <c r="C91" s="171"/>
      <c r="D91" s="171"/>
      <c r="E91" s="154"/>
      <c r="F91" s="154"/>
      <c r="G91" s="154">
        <v>4160</v>
      </c>
      <c r="H91" s="154"/>
      <c r="I91" s="154"/>
      <c r="J91" s="172"/>
      <c r="K91" s="156">
        <f t="shared" si="1"/>
        <v>4160</v>
      </c>
      <c r="L91" s="157">
        <f t="shared" si="2"/>
        <v>4160</v>
      </c>
    </row>
    <row r="92" spans="1:12" ht="12.75">
      <c r="A92" s="124">
        <v>373974</v>
      </c>
      <c r="B92" s="110" t="s">
        <v>303</v>
      </c>
      <c r="C92" s="171"/>
      <c r="D92" s="171"/>
      <c r="E92" s="154"/>
      <c r="F92" s="154"/>
      <c r="G92" s="154">
        <v>690</v>
      </c>
      <c r="H92" s="154"/>
      <c r="I92" s="154"/>
      <c r="J92" s="172"/>
      <c r="K92" s="156">
        <f t="shared" si="1"/>
        <v>690</v>
      </c>
      <c r="L92" s="157">
        <f t="shared" si="2"/>
        <v>690</v>
      </c>
    </row>
    <row r="93" spans="1:12" ht="12.75">
      <c r="A93" s="126">
        <v>543772</v>
      </c>
      <c r="B93" s="110" t="s">
        <v>210</v>
      </c>
      <c r="C93" s="171"/>
      <c r="D93" s="171"/>
      <c r="E93" s="154">
        <v>26</v>
      </c>
      <c r="F93" s="154">
        <v>0</v>
      </c>
      <c r="G93" s="154">
        <v>3470</v>
      </c>
      <c r="H93" s="154"/>
      <c r="I93" s="154"/>
      <c r="J93" s="172"/>
      <c r="K93" s="156">
        <f t="shared" si="1"/>
        <v>3470</v>
      </c>
      <c r="L93" s="157">
        <f t="shared" si="2"/>
        <v>3470</v>
      </c>
    </row>
    <row r="94" spans="1:12" ht="25.5">
      <c r="A94" s="124">
        <v>286893</v>
      </c>
      <c r="B94" s="110" t="s">
        <v>304</v>
      </c>
      <c r="C94" s="171"/>
      <c r="D94" s="171"/>
      <c r="E94" s="154"/>
      <c r="F94" s="154"/>
      <c r="G94" s="154">
        <v>1735</v>
      </c>
      <c r="H94" s="154"/>
      <c r="I94" s="154"/>
      <c r="J94" s="172"/>
      <c r="K94" s="156">
        <f t="shared" si="1"/>
        <v>1735</v>
      </c>
      <c r="L94" s="157">
        <f t="shared" si="2"/>
        <v>1735</v>
      </c>
    </row>
    <row r="95" spans="1:12" ht="12.75">
      <c r="A95" s="126">
        <v>373991</v>
      </c>
      <c r="B95" s="110" t="s">
        <v>211</v>
      </c>
      <c r="C95" s="171"/>
      <c r="D95" s="171"/>
      <c r="E95" s="154">
        <v>26</v>
      </c>
      <c r="F95" s="154">
        <v>0</v>
      </c>
      <c r="G95" s="154"/>
      <c r="H95" s="154"/>
      <c r="I95" s="154"/>
      <c r="J95" s="172"/>
      <c r="K95" s="156">
        <f t="shared" si="1"/>
        <v>0</v>
      </c>
      <c r="L95" s="157">
        <f t="shared" si="2"/>
        <v>0</v>
      </c>
    </row>
    <row r="96" spans="1:12" ht="12.75">
      <c r="A96" s="124">
        <v>374229</v>
      </c>
      <c r="B96" s="110" t="s">
        <v>305</v>
      </c>
      <c r="C96" s="171"/>
      <c r="D96" s="171"/>
      <c r="E96" s="154"/>
      <c r="F96" s="154"/>
      <c r="G96" s="154">
        <v>2080</v>
      </c>
      <c r="H96" s="154"/>
      <c r="I96" s="154"/>
      <c r="J96" s="172"/>
      <c r="K96" s="156">
        <f>SUM(C96:J96)-E96</f>
        <v>2080</v>
      </c>
      <c r="L96" s="157">
        <f t="shared" si="2"/>
        <v>2080</v>
      </c>
    </row>
    <row r="97" spans="1:12" ht="13.5" thickBot="1">
      <c r="A97" s="128">
        <v>286974</v>
      </c>
      <c r="B97" s="110" t="s">
        <v>161</v>
      </c>
      <c r="C97" s="171"/>
      <c r="D97" s="171"/>
      <c r="E97" s="154">
        <v>2533</v>
      </c>
      <c r="F97" s="154">
        <v>2500</v>
      </c>
      <c r="G97" s="154">
        <v>5545</v>
      </c>
      <c r="H97" s="154"/>
      <c r="I97" s="154">
        <v>8400</v>
      </c>
      <c r="J97" s="172"/>
      <c r="K97" s="156">
        <f>SUM(C97:J97)-E97</f>
        <v>16445</v>
      </c>
      <c r="L97" s="158">
        <f t="shared" si="2"/>
        <v>16445</v>
      </c>
    </row>
    <row r="98" spans="2:12" ht="13.5" thickBot="1">
      <c r="B98" s="11" t="s">
        <v>25</v>
      </c>
      <c r="C98" s="164">
        <v>0</v>
      </c>
      <c r="D98" s="164">
        <v>0</v>
      </c>
      <c r="E98" s="161">
        <f aca="true" t="shared" si="3" ref="E98:J98">SUM(E19:E97)</f>
        <v>58353</v>
      </c>
      <c r="F98" s="161">
        <f t="shared" si="3"/>
        <v>58400</v>
      </c>
      <c r="G98" s="161">
        <f t="shared" si="3"/>
        <v>220865</v>
      </c>
      <c r="H98" s="161">
        <f t="shared" si="3"/>
        <v>0</v>
      </c>
      <c r="I98" s="161">
        <f t="shared" si="3"/>
        <v>231800</v>
      </c>
      <c r="J98" s="162">
        <f t="shared" si="3"/>
        <v>110100</v>
      </c>
      <c r="K98" s="163">
        <f>SUM(C98:J98)-E98</f>
        <v>621165</v>
      </c>
      <c r="L98" s="162">
        <f t="shared" si="2"/>
        <v>621165</v>
      </c>
    </row>
    <row r="100" spans="1:7" ht="12.75">
      <c r="A100" s="20"/>
      <c r="B100" s="273" t="s">
        <v>272</v>
      </c>
      <c r="C100" s="273"/>
      <c r="D100" s="273"/>
      <c r="E100" s="273"/>
      <c r="F100" s="273"/>
      <c r="G100" s="33"/>
    </row>
    <row r="103" ht="12.75">
      <c r="F103" s="26"/>
    </row>
  </sheetData>
  <mergeCells count="29">
    <mergeCell ref="K72:K73"/>
    <mergeCell ref="L72:L73"/>
    <mergeCell ref="G72:G73"/>
    <mergeCell ref="H72:H73"/>
    <mergeCell ref="I72:I73"/>
    <mergeCell ref="J72:J73"/>
    <mergeCell ref="A72:A73"/>
    <mergeCell ref="B72:B73"/>
    <mergeCell ref="C72:D72"/>
    <mergeCell ref="E72:E73"/>
    <mergeCell ref="C2:D2"/>
    <mergeCell ref="E2:E3"/>
    <mergeCell ref="F2:F3"/>
    <mergeCell ref="G2:G3"/>
    <mergeCell ref="B17:B18"/>
    <mergeCell ref="C17:D17"/>
    <mergeCell ref="E17:E18"/>
    <mergeCell ref="B100:F100"/>
    <mergeCell ref="F72:F73"/>
    <mergeCell ref="J17:J18"/>
    <mergeCell ref="K17:K18"/>
    <mergeCell ref="L17:L18"/>
    <mergeCell ref="A1:G1"/>
    <mergeCell ref="B7:D7"/>
    <mergeCell ref="F17:F18"/>
    <mergeCell ref="G17:G18"/>
    <mergeCell ref="H17:H18"/>
    <mergeCell ref="I17:I18"/>
    <mergeCell ref="A17:A18"/>
  </mergeCells>
  <printOptions/>
  <pageMargins left="0.3937007874015748" right="0.3937007874015748" top="0.984251968503937" bottom="0.77" header="0.5118110236220472" footer="0.5118110236220472"/>
  <pageSetup horizontalDpi="600" verticalDpi="600" orientation="portrait" paperSize="9" scale="65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90" zoomScaleNormal="90" zoomScaleSheetLayoutView="90" workbookViewId="0" topLeftCell="B11">
      <selection activeCell="N16" sqref="N16"/>
    </sheetView>
  </sheetViews>
  <sheetFormatPr defaultColWidth="9.00390625" defaultRowHeight="12.75"/>
  <cols>
    <col min="1" max="1" width="9.125" style="77" customWidth="1"/>
    <col min="2" max="2" width="16.625" style="0" customWidth="1"/>
    <col min="3" max="4" width="12.75390625" style="0" customWidth="1"/>
    <col min="5" max="12" width="10.75390625" style="0" customWidth="1"/>
  </cols>
  <sheetData>
    <row r="1" spans="2:7" ht="13.5" thickBot="1">
      <c r="B1" s="292" t="s">
        <v>273</v>
      </c>
      <c r="C1" s="292"/>
      <c r="D1" s="292"/>
      <c r="E1" s="292"/>
      <c r="F1" s="292"/>
      <c r="G1" s="292"/>
    </row>
    <row r="2" spans="2:8" ht="13.5" thickBot="1">
      <c r="B2" s="3"/>
      <c r="C2" s="286" t="s">
        <v>8</v>
      </c>
      <c r="D2" s="287"/>
      <c r="E2" s="288" t="s">
        <v>11</v>
      </c>
      <c r="F2" s="290" t="s">
        <v>10</v>
      </c>
      <c r="G2" s="288" t="s">
        <v>9</v>
      </c>
      <c r="H2" s="27"/>
    </row>
    <row r="3" spans="2:8" ht="26.25" thickBot="1">
      <c r="B3" s="4"/>
      <c r="C3" s="74" t="s">
        <v>7</v>
      </c>
      <c r="D3" s="73" t="s">
        <v>395</v>
      </c>
      <c r="E3" s="289"/>
      <c r="F3" s="291"/>
      <c r="G3" s="289"/>
      <c r="H3" s="27"/>
    </row>
    <row r="4" spans="2:8" ht="13.5" thickBot="1">
      <c r="B4" s="4" t="s">
        <v>1</v>
      </c>
      <c r="C4" s="6" t="s">
        <v>2</v>
      </c>
      <c r="D4" s="7" t="s">
        <v>3</v>
      </c>
      <c r="E4" s="7" t="s">
        <v>4</v>
      </c>
      <c r="F4" s="8" t="s">
        <v>5</v>
      </c>
      <c r="G4" s="7" t="s">
        <v>6</v>
      </c>
      <c r="H4" s="29"/>
    </row>
    <row r="5" spans="2:8" ht="13.5" thickBot="1">
      <c r="B5" s="5" t="s">
        <v>15</v>
      </c>
      <c r="C5" s="107">
        <v>150000</v>
      </c>
      <c r="D5" s="168">
        <v>50000</v>
      </c>
      <c r="E5" s="168"/>
      <c r="F5" s="107">
        <v>152480</v>
      </c>
      <c r="G5" s="169">
        <f>SUM(C5:F5)</f>
        <v>352480</v>
      </c>
      <c r="H5" s="30"/>
    </row>
    <row r="7" spans="2:6" ht="13.5" thickBot="1">
      <c r="B7" s="269" t="s">
        <v>274</v>
      </c>
      <c r="C7" s="269"/>
      <c r="D7" s="1"/>
      <c r="E7" s="1"/>
      <c r="F7" s="1"/>
    </row>
    <row r="8" spans="2:8" ht="26.25" thickBot="1">
      <c r="B8" s="1"/>
      <c r="C8" s="1"/>
      <c r="D8" s="1"/>
      <c r="E8" s="1"/>
      <c r="F8" s="1"/>
      <c r="G8" s="118" t="s">
        <v>275</v>
      </c>
      <c r="H8" s="31"/>
    </row>
    <row r="9" spans="2:8" ht="13.5" thickBot="1">
      <c r="B9" s="11" t="s">
        <v>12</v>
      </c>
      <c r="C9" s="164">
        <v>150000</v>
      </c>
      <c r="D9" s="164">
        <v>50000</v>
      </c>
      <c r="E9" s="162"/>
      <c r="F9" s="162"/>
      <c r="G9" s="21">
        <f>+C9/+C5*100</f>
        <v>100</v>
      </c>
      <c r="H9" s="32"/>
    </row>
    <row r="10" spans="2:8" ht="13.5" thickBot="1">
      <c r="B10" s="11" t="s">
        <v>18</v>
      </c>
      <c r="C10" s="165"/>
      <c r="D10" s="165"/>
      <c r="E10" s="162"/>
      <c r="F10" s="162">
        <v>94240</v>
      </c>
      <c r="G10" s="21">
        <f>+F10/F5*100</f>
        <v>61.80482686253935</v>
      </c>
      <c r="H10" s="32"/>
    </row>
    <row r="11" spans="2:8" ht="13.5" thickBot="1">
      <c r="B11" s="11" t="s">
        <v>13</v>
      </c>
      <c r="C11" s="165"/>
      <c r="D11" s="165"/>
      <c r="E11" s="162">
        <v>52900</v>
      </c>
      <c r="F11" s="162"/>
      <c r="G11" s="21"/>
      <c r="H11" s="32"/>
    </row>
    <row r="12" spans="2:8" ht="13.5" thickBot="1">
      <c r="B12" s="11" t="s">
        <v>119</v>
      </c>
      <c r="C12" s="165"/>
      <c r="D12" s="165"/>
      <c r="E12" s="162"/>
      <c r="F12" s="162"/>
      <c r="G12" s="21"/>
      <c r="H12" s="32"/>
    </row>
    <row r="13" spans="2:8" ht="13.5" thickBot="1">
      <c r="B13" s="11" t="s">
        <v>389</v>
      </c>
      <c r="C13" s="165"/>
      <c r="D13" s="165"/>
      <c r="E13" s="162">
        <v>262100</v>
      </c>
      <c r="F13" s="162"/>
      <c r="G13" s="21"/>
      <c r="H13" s="32"/>
    </row>
    <row r="14" spans="2:8" ht="13.5" thickBot="1">
      <c r="B14" s="11" t="s">
        <v>137</v>
      </c>
      <c r="C14" s="165"/>
      <c r="D14" s="165"/>
      <c r="E14" s="162">
        <v>121100</v>
      </c>
      <c r="F14" s="162"/>
      <c r="G14" s="21"/>
      <c r="H14" s="32"/>
    </row>
    <row r="15" spans="2:8" ht="13.5" thickBot="1">
      <c r="B15" s="11" t="s">
        <v>25</v>
      </c>
      <c r="C15" s="165">
        <f>SUM(C9:C14)</f>
        <v>150000</v>
      </c>
      <c r="D15" s="165">
        <f>SUM(D9:D14)</f>
        <v>50000</v>
      </c>
      <c r="E15" s="165">
        <f>SUM(E9:E14)</f>
        <v>436100</v>
      </c>
      <c r="F15" s="165">
        <f>SUM(F9:F14)</f>
        <v>94240</v>
      </c>
      <c r="G15" s="21">
        <f>SUM(C15:F15)</f>
        <v>730340</v>
      </c>
      <c r="H15" s="32"/>
    </row>
    <row r="16" spans="2:8" ht="13.5" thickBot="1">
      <c r="B16" s="119"/>
      <c r="C16" s="9"/>
      <c r="D16" s="9"/>
      <c r="E16" s="9"/>
      <c r="F16" s="9"/>
      <c r="G16" s="32"/>
      <c r="H16" s="32"/>
    </row>
    <row r="17" spans="1:12" ht="12.75">
      <c r="A17" s="271" t="s">
        <v>269</v>
      </c>
      <c r="B17" s="275" t="s">
        <v>19</v>
      </c>
      <c r="C17" s="283" t="s">
        <v>8</v>
      </c>
      <c r="D17" s="283"/>
      <c r="E17" s="267" t="s">
        <v>11</v>
      </c>
      <c r="F17" s="271" t="s">
        <v>89</v>
      </c>
      <c r="G17" s="271" t="s">
        <v>159</v>
      </c>
      <c r="H17" s="271" t="s">
        <v>119</v>
      </c>
      <c r="I17" s="271" t="s">
        <v>388</v>
      </c>
      <c r="J17" s="271" t="s">
        <v>270</v>
      </c>
      <c r="K17" s="271" t="s">
        <v>25</v>
      </c>
      <c r="L17" s="271" t="s">
        <v>397</v>
      </c>
    </row>
    <row r="18" spans="1:12" ht="26.25" thickBot="1">
      <c r="A18" s="274"/>
      <c r="B18" s="276"/>
      <c r="C18" s="108" t="s">
        <v>271</v>
      </c>
      <c r="D18" s="108" t="s">
        <v>395</v>
      </c>
      <c r="E18" s="268"/>
      <c r="F18" s="274"/>
      <c r="G18" s="274"/>
      <c r="H18" s="274"/>
      <c r="I18" s="274"/>
      <c r="J18" s="274"/>
      <c r="K18" s="274"/>
      <c r="L18" s="272"/>
    </row>
    <row r="19" spans="1:12" ht="12.75">
      <c r="A19" s="86">
        <v>475858</v>
      </c>
      <c r="B19" s="129" t="s">
        <v>374</v>
      </c>
      <c r="C19" s="173"/>
      <c r="D19" s="174"/>
      <c r="E19" s="175"/>
      <c r="F19" s="176"/>
      <c r="G19" s="175">
        <v>1040</v>
      </c>
      <c r="H19" s="177"/>
      <c r="I19" s="178"/>
      <c r="J19" s="178"/>
      <c r="K19" s="179">
        <f>SUM(C19:J19)-E19</f>
        <v>1040</v>
      </c>
      <c r="L19" s="151">
        <f>K19-C19-D19</f>
        <v>1040</v>
      </c>
    </row>
    <row r="20" spans="1:12" ht="12.75">
      <c r="A20" s="17">
        <v>247936</v>
      </c>
      <c r="B20" s="130" t="s">
        <v>266</v>
      </c>
      <c r="C20" s="152"/>
      <c r="D20" s="152"/>
      <c r="E20" s="154"/>
      <c r="F20" s="154"/>
      <c r="G20" s="176">
        <v>1035</v>
      </c>
      <c r="H20" s="176"/>
      <c r="I20" s="154"/>
      <c r="J20" s="154"/>
      <c r="K20" s="179">
        <f aca="true" t="shared" si="0" ref="K20:K54">SUM(C20:J20)-E20</f>
        <v>1035</v>
      </c>
      <c r="L20" s="157">
        <f aca="true" t="shared" si="1" ref="L20:L55">K20-C20-D20</f>
        <v>1035</v>
      </c>
    </row>
    <row r="21" spans="1:12" ht="12.75">
      <c r="A21" s="17">
        <v>248037</v>
      </c>
      <c r="B21" s="131" t="s">
        <v>76</v>
      </c>
      <c r="C21" s="152"/>
      <c r="D21" s="152"/>
      <c r="E21" s="154">
        <v>333</v>
      </c>
      <c r="F21" s="154">
        <v>300</v>
      </c>
      <c r="G21" s="176">
        <v>4150</v>
      </c>
      <c r="H21" s="176"/>
      <c r="I21" s="154">
        <v>20000</v>
      </c>
      <c r="J21" s="154">
        <v>5100</v>
      </c>
      <c r="K21" s="179">
        <f t="shared" si="0"/>
        <v>29550</v>
      </c>
      <c r="L21" s="157">
        <f t="shared" si="1"/>
        <v>29550</v>
      </c>
    </row>
    <row r="22" spans="1:12" ht="12.75">
      <c r="A22" s="17">
        <v>248045</v>
      </c>
      <c r="B22" s="131" t="s">
        <v>127</v>
      </c>
      <c r="C22" s="152"/>
      <c r="D22" s="152"/>
      <c r="E22" s="154">
        <v>2258</v>
      </c>
      <c r="F22" s="154">
        <v>2300</v>
      </c>
      <c r="G22" s="176">
        <v>3810</v>
      </c>
      <c r="H22" s="176"/>
      <c r="I22" s="154">
        <v>20000</v>
      </c>
      <c r="J22" s="154">
        <v>5100</v>
      </c>
      <c r="K22" s="179">
        <f t="shared" si="0"/>
        <v>31210</v>
      </c>
      <c r="L22" s="157">
        <f t="shared" si="1"/>
        <v>31210</v>
      </c>
    </row>
    <row r="23" spans="1:12" ht="12.75">
      <c r="A23" s="17">
        <v>248185</v>
      </c>
      <c r="B23" s="131" t="s">
        <v>77</v>
      </c>
      <c r="C23" s="152"/>
      <c r="D23" s="152"/>
      <c r="E23" s="154">
        <v>1592</v>
      </c>
      <c r="F23" s="154">
        <v>1600</v>
      </c>
      <c r="G23" s="176">
        <v>4855</v>
      </c>
      <c r="H23" s="176"/>
      <c r="I23" s="154">
        <v>13600</v>
      </c>
      <c r="J23" s="154">
        <v>5100</v>
      </c>
      <c r="K23" s="179">
        <f t="shared" si="0"/>
        <v>25155</v>
      </c>
      <c r="L23" s="157">
        <f t="shared" si="1"/>
        <v>25155</v>
      </c>
    </row>
    <row r="24" spans="1:12" ht="12.75">
      <c r="A24" s="17">
        <v>248215</v>
      </c>
      <c r="B24" s="131" t="s">
        <v>128</v>
      </c>
      <c r="C24" s="152"/>
      <c r="D24" s="152"/>
      <c r="E24" s="154">
        <v>1272</v>
      </c>
      <c r="F24" s="154">
        <v>1300</v>
      </c>
      <c r="G24" s="176">
        <v>2070</v>
      </c>
      <c r="H24" s="176"/>
      <c r="I24" s="154">
        <v>11100</v>
      </c>
      <c r="J24" s="154">
        <v>5100</v>
      </c>
      <c r="K24" s="179">
        <f t="shared" si="0"/>
        <v>19570</v>
      </c>
      <c r="L24" s="157">
        <f t="shared" si="1"/>
        <v>19570</v>
      </c>
    </row>
    <row r="25" spans="1:12" ht="12.75">
      <c r="A25" s="17">
        <v>248223</v>
      </c>
      <c r="B25" s="131" t="s">
        <v>86</v>
      </c>
      <c r="C25" s="152"/>
      <c r="D25" s="152"/>
      <c r="E25" s="154">
        <v>160</v>
      </c>
      <c r="F25" s="154">
        <v>200</v>
      </c>
      <c r="G25" s="176">
        <v>5895</v>
      </c>
      <c r="H25" s="176"/>
      <c r="I25" s="154">
        <v>12200</v>
      </c>
      <c r="J25" s="154">
        <v>5100</v>
      </c>
      <c r="K25" s="179">
        <f t="shared" si="0"/>
        <v>23395</v>
      </c>
      <c r="L25" s="157">
        <f t="shared" si="1"/>
        <v>23395</v>
      </c>
    </row>
    <row r="26" spans="1:12" ht="12.75">
      <c r="A26" s="17">
        <v>248266</v>
      </c>
      <c r="B26" s="131" t="s">
        <v>129</v>
      </c>
      <c r="C26" s="152"/>
      <c r="D26" s="152"/>
      <c r="E26" s="154">
        <v>3363</v>
      </c>
      <c r="F26" s="154">
        <v>3400</v>
      </c>
      <c r="G26" s="176">
        <v>3470</v>
      </c>
      <c r="H26" s="176"/>
      <c r="I26" s="154">
        <v>17000</v>
      </c>
      <c r="J26" s="154">
        <v>5100</v>
      </c>
      <c r="K26" s="179">
        <f t="shared" si="0"/>
        <v>28970</v>
      </c>
      <c r="L26" s="157">
        <f t="shared" si="1"/>
        <v>28970</v>
      </c>
    </row>
    <row r="27" spans="1:12" ht="12.75">
      <c r="A27" s="87">
        <v>583448</v>
      </c>
      <c r="B27" s="131" t="s">
        <v>375</v>
      </c>
      <c r="C27" s="152"/>
      <c r="D27" s="152"/>
      <c r="E27" s="154"/>
      <c r="F27" s="154"/>
      <c r="G27" s="176">
        <v>1040</v>
      </c>
      <c r="H27" s="176"/>
      <c r="I27" s="154"/>
      <c r="J27" s="154"/>
      <c r="K27" s="179">
        <f t="shared" si="0"/>
        <v>1040</v>
      </c>
      <c r="L27" s="157">
        <f t="shared" si="1"/>
        <v>1040</v>
      </c>
    </row>
    <row r="28" spans="1:12" ht="25.5">
      <c r="A28" s="17">
        <v>248380</v>
      </c>
      <c r="B28" s="131" t="s">
        <v>213</v>
      </c>
      <c r="C28" s="152"/>
      <c r="D28" s="152"/>
      <c r="E28" s="154">
        <v>1322</v>
      </c>
      <c r="F28" s="154">
        <v>1300</v>
      </c>
      <c r="G28" s="154">
        <v>5895</v>
      </c>
      <c r="H28" s="154"/>
      <c r="I28" s="154">
        <v>20000</v>
      </c>
      <c r="J28" s="154">
        <v>5100</v>
      </c>
      <c r="K28" s="179">
        <f t="shared" si="0"/>
        <v>32295</v>
      </c>
      <c r="L28" s="157">
        <f t="shared" si="1"/>
        <v>32295</v>
      </c>
    </row>
    <row r="29" spans="1:12" ht="12.75">
      <c r="A29" s="17">
        <v>248398</v>
      </c>
      <c r="B29" s="131" t="s">
        <v>87</v>
      </c>
      <c r="C29" s="152"/>
      <c r="D29" s="152"/>
      <c r="E29" s="154">
        <v>3164</v>
      </c>
      <c r="F29" s="154">
        <v>3200</v>
      </c>
      <c r="G29" s="154">
        <v>5900</v>
      </c>
      <c r="H29" s="154"/>
      <c r="I29" s="154">
        <v>12400</v>
      </c>
      <c r="J29" s="154">
        <v>13000</v>
      </c>
      <c r="K29" s="179">
        <f t="shared" si="0"/>
        <v>34500</v>
      </c>
      <c r="L29" s="157">
        <f t="shared" si="1"/>
        <v>34500</v>
      </c>
    </row>
    <row r="30" spans="1:12" ht="12.75">
      <c r="A30" s="87">
        <v>511315</v>
      </c>
      <c r="B30" s="131" t="s">
        <v>376</v>
      </c>
      <c r="C30" s="152"/>
      <c r="D30" s="152"/>
      <c r="E30" s="154"/>
      <c r="F30" s="154"/>
      <c r="G30" s="154">
        <v>2085</v>
      </c>
      <c r="H30" s="154"/>
      <c r="I30" s="154"/>
      <c r="J30" s="154"/>
      <c r="K30" s="179">
        <f t="shared" si="0"/>
        <v>2085</v>
      </c>
      <c r="L30" s="157">
        <f t="shared" si="1"/>
        <v>2085</v>
      </c>
    </row>
    <row r="31" spans="1:12" ht="12.75">
      <c r="A31" s="17">
        <v>248444</v>
      </c>
      <c r="B31" s="131" t="s">
        <v>78</v>
      </c>
      <c r="C31" s="152"/>
      <c r="D31" s="152"/>
      <c r="E31" s="154">
        <v>6045</v>
      </c>
      <c r="F31" s="154">
        <v>6000</v>
      </c>
      <c r="G31" s="154">
        <v>3810</v>
      </c>
      <c r="H31" s="154"/>
      <c r="I31" s="154">
        <v>14800</v>
      </c>
      <c r="J31" s="154">
        <v>5100</v>
      </c>
      <c r="K31" s="179">
        <f t="shared" si="0"/>
        <v>29710</v>
      </c>
      <c r="L31" s="157">
        <f t="shared" si="1"/>
        <v>29710</v>
      </c>
    </row>
    <row r="32" spans="1:12" ht="12.75">
      <c r="A32" s="87">
        <v>583472</v>
      </c>
      <c r="B32" s="131" t="s">
        <v>377</v>
      </c>
      <c r="C32" s="152"/>
      <c r="D32" s="152"/>
      <c r="E32" s="154"/>
      <c r="F32" s="154"/>
      <c r="G32" s="154">
        <v>690</v>
      </c>
      <c r="H32" s="154"/>
      <c r="I32" s="154"/>
      <c r="J32" s="154"/>
      <c r="K32" s="179">
        <f t="shared" si="0"/>
        <v>690</v>
      </c>
      <c r="L32" s="157">
        <f t="shared" si="1"/>
        <v>690</v>
      </c>
    </row>
    <row r="33" spans="1:12" ht="12.75">
      <c r="A33" s="17">
        <v>248479</v>
      </c>
      <c r="B33" s="131" t="s">
        <v>160</v>
      </c>
      <c r="C33" s="152"/>
      <c r="D33" s="152"/>
      <c r="E33" s="154"/>
      <c r="F33" s="154"/>
      <c r="G33" s="154">
        <v>1040</v>
      </c>
      <c r="H33" s="154"/>
      <c r="I33" s="154"/>
      <c r="J33" s="154"/>
      <c r="K33" s="179">
        <f t="shared" si="0"/>
        <v>1040</v>
      </c>
      <c r="L33" s="157">
        <f t="shared" si="1"/>
        <v>1040</v>
      </c>
    </row>
    <row r="34" spans="1:12" ht="12.75">
      <c r="A34" s="17">
        <v>248606</v>
      </c>
      <c r="B34" s="131" t="s">
        <v>135</v>
      </c>
      <c r="C34" s="152"/>
      <c r="D34" s="152"/>
      <c r="E34" s="154">
        <v>2073</v>
      </c>
      <c r="F34" s="154">
        <v>2100</v>
      </c>
      <c r="G34" s="154">
        <v>1390</v>
      </c>
      <c r="H34" s="154"/>
      <c r="I34" s="154">
        <v>8700</v>
      </c>
      <c r="J34" s="154">
        <v>5100</v>
      </c>
      <c r="K34" s="179">
        <f t="shared" si="0"/>
        <v>17290</v>
      </c>
      <c r="L34" s="157">
        <f t="shared" si="1"/>
        <v>17290</v>
      </c>
    </row>
    <row r="35" spans="1:12" ht="12.75">
      <c r="A35" s="87">
        <v>476455</v>
      </c>
      <c r="B35" s="131" t="s">
        <v>378</v>
      </c>
      <c r="C35" s="152"/>
      <c r="D35" s="152"/>
      <c r="E35" s="154"/>
      <c r="F35" s="154"/>
      <c r="G35" s="154">
        <v>690</v>
      </c>
      <c r="H35" s="154"/>
      <c r="I35" s="154"/>
      <c r="J35" s="154"/>
      <c r="K35" s="179">
        <f t="shared" si="0"/>
        <v>690</v>
      </c>
      <c r="L35" s="157">
        <f t="shared" si="1"/>
        <v>690</v>
      </c>
    </row>
    <row r="36" spans="1:12" ht="12.75">
      <c r="A36" s="87">
        <v>583511</v>
      </c>
      <c r="B36" s="131" t="s">
        <v>379</v>
      </c>
      <c r="C36" s="152"/>
      <c r="D36" s="152"/>
      <c r="E36" s="154"/>
      <c r="F36" s="154"/>
      <c r="G36" s="154">
        <v>690</v>
      </c>
      <c r="H36" s="154"/>
      <c r="I36" s="154"/>
      <c r="J36" s="154"/>
      <c r="K36" s="179">
        <f t="shared" si="0"/>
        <v>690</v>
      </c>
      <c r="L36" s="157">
        <f t="shared" si="1"/>
        <v>690</v>
      </c>
    </row>
    <row r="37" spans="1:12" ht="12.75">
      <c r="A37" s="17">
        <v>248720</v>
      </c>
      <c r="B37" s="131" t="s">
        <v>130</v>
      </c>
      <c r="C37" s="152"/>
      <c r="D37" s="152"/>
      <c r="E37" s="154">
        <v>2109</v>
      </c>
      <c r="F37" s="154">
        <v>2100</v>
      </c>
      <c r="G37" s="154">
        <v>3815</v>
      </c>
      <c r="H37" s="154"/>
      <c r="I37" s="154">
        <v>15000</v>
      </c>
      <c r="J37" s="154">
        <v>5100</v>
      </c>
      <c r="K37" s="179">
        <f t="shared" si="0"/>
        <v>26015</v>
      </c>
      <c r="L37" s="157">
        <f t="shared" si="1"/>
        <v>26015</v>
      </c>
    </row>
    <row r="38" spans="1:12" ht="12.75">
      <c r="A38" s="17">
        <v>248738</v>
      </c>
      <c r="B38" s="131" t="s">
        <v>80</v>
      </c>
      <c r="C38" s="152"/>
      <c r="D38" s="152">
        <v>50000</v>
      </c>
      <c r="E38" s="154">
        <v>302</v>
      </c>
      <c r="F38" s="154">
        <v>300</v>
      </c>
      <c r="G38" s="154">
        <v>1385</v>
      </c>
      <c r="H38" s="154"/>
      <c r="I38" s="154">
        <v>20000</v>
      </c>
      <c r="J38" s="154">
        <v>5100</v>
      </c>
      <c r="K38" s="179">
        <f t="shared" si="0"/>
        <v>76785</v>
      </c>
      <c r="L38" s="157">
        <f t="shared" si="1"/>
        <v>26785</v>
      </c>
    </row>
    <row r="39" spans="1:12" ht="12.75">
      <c r="A39" s="17">
        <v>248746</v>
      </c>
      <c r="B39" s="131" t="s">
        <v>79</v>
      </c>
      <c r="C39" s="152"/>
      <c r="D39" s="152"/>
      <c r="E39" s="154">
        <v>2304</v>
      </c>
      <c r="F39" s="154">
        <v>2300</v>
      </c>
      <c r="G39" s="154">
        <v>2075</v>
      </c>
      <c r="H39" s="154"/>
      <c r="I39" s="154"/>
      <c r="J39" s="154">
        <v>5100</v>
      </c>
      <c r="K39" s="179">
        <f t="shared" si="0"/>
        <v>9475</v>
      </c>
      <c r="L39" s="157">
        <f t="shared" si="1"/>
        <v>9475</v>
      </c>
    </row>
    <row r="40" spans="1:12" ht="12.75">
      <c r="A40" s="17">
        <v>515761</v>
      </c>
      <c r="B40" s="131" t="s">
        <v>267</v>
      </c>
      <c r="C40" s="152"/>
      <c r="D40" s="152"/>
      <c r="E40" s="154"/>
      <c r="F40" s="154"/>
      <c r="G40" s="154">
        <v>1385</v>
      </c>
      <c r="H40" s="154"/>
      <c r="I40" s="154"/>
      <c r="J40" s="154"/>
      <c r="K40" s="179">
        <f t="shared" si="0"/>
        <v>1385</v>
      </c>
      <c r="L40" s="157">
        <f t="shared" si="1"/>
        <v>1385</v>
      </c>
    </row>
    <row r="41" spans="1:12" ht="12.75">
      <c r="A41" s="24">
        <v>511609</v>
      </c>
      <c r="B41" s="131" t="s">
        <v>131</v>
      </c>
      <c r="C41" s="152"/>
      <c r="D41" s="152"/>
      <c r="E41" s="154">
        <v>359</v>
      </c>
      <c r="F41" s="154">
        <v>400</v>
      </c>
      <c r="G41" s="154">
        <v>5205</v>
      </c>
      <c r="H41" s="154"/>
      <c r="I41" s="154"/>
      <c r="J41" s="154">
        <v>5100</v>
      </c>
      <c r="K41" s="179">
        <f t="shared" si="0"/>
        <v>10705</v>
      </c>
      <c r="L41" s="157">
        <f t="shared" si="1"/>
        <v>10705</v>
      </c>
    </row>
    <row r="42" spans="1:12" ht="12.75">
      <c r="A42" s="24">
        <v>248789</v>
      </c>
      <c r="B42" s="131" t="s">
        <v>132</v>
      </c>
      <c r="C42" s="152"/>
      <c r="D42" s="152"/>
      <c r="E42" s="154">
        <v>6717</v>
      </c>
      <c r="F42" s="154">
        <v>6700</v>
      </c>
      <c r="G42" s="154">
        <v>690</v>
      </c>
      <c r="H42" s="154"/>
      <c r="I42" s="154"/>
      <c r="J42" s="154">
        <v>5100</v>
      </c>
      <c r="K42" s="179">
        <f t="shared" si="0"/>
        <v>12490</v>
      </c>
      <c r="L42" s="157">
        <f t="shared" si="1"/>
        <v>12490</v>
      </c>
    </row>
    <row r="43" spans="1:12" ht="25.5">
      <c r="A43" s="76"/>
      <c r="B43" s="131" t="s">
        <v>214</v>
      </c>
      <c r="C43" s="152"/>
      <c r="D43" s="152"/>
      <c r="E43" s="154">
        <v>297</v>
      </c>
      <c r="F43" s="154">
        <v>300</v>
      </c>
      <c r="G43" s="154"/>
      <c r="H43" s="154"/>
      <c r="I43" s="154"/>
      <c r="J43" s="154">
        <v>5100</v>
      </c>
      <c r="K43" s="179">
        <f t="shared" si="0"/>
        <v>5400</v>
      </c>
      <c r="L43" s="157">
        <f t="shared" si="1"/>
        <v>5400</v>
      </c>
    </row>
    <row r="44" spans="1:12" ht="12.75">
      <c r="A44" s="23">
        <v>248801</v>
      </c>
      <c r="B44" s="131" t="s">
        <v>15</v>
      </c>
      <c r="C44" s="152"/>
      <c r="D44" s="152"/>
      <c r="E44" s="154"/>
      <c r="F44" s="154"/>
      <c r="G44" s="154">
        <v>3460</v>
      </c>
      <c r="H44" s="154"/>
      <c r="I44" s="154"/>
      <c r="J44" s="154"/>
      <c r="K44" s="179">
        <f t="shared" si="0"/>
        <v>3460</v>
      </c>
      <c r="L44" s="157">
        <f t="shared" si="1"/>
        <v>3460</v>
      </c>
    </row>
    <row r="45" spans="1:12" ht="12.75">
      <c r="A45" s="87">
        <v>476137</v>
      </c>
      <c r="B45" s="131" t="s">
        <v>380</v>
      </c>
      <c r="C45" s="152"/>
      <c r="D45" s="152"/>
      <c r="E45" s="154"/>
      <c r="F45" s="154"/>
      <c r="G45" s="154">
        <v>1385</v>
      </c>
      <c r="H45" s="154"/>
      <c r="I45" s="154"/>
      <c r="J45" s="154"/>
      <c r="K45" s="179">
        <f t="shared" si="0"/>
        <v>1385</v>
      </c>
      <c r="L45" s="157">
        <f t="shared" si="1"/>
        <v>1385</v>
      </c>
    </row>
    <row r="46" spans="1:12" ht="12.75">
      <c r="A46" s="17">
        <v>248843</v>
      </c>
      <c r="B46" s="131" t="s">
        <v>81</v>
      </c>
      <c r="C46" s="152">
        <v>150000</v>
      </c>
      <c r="D46" s="152"/>
      <c r="E46" s="154">
        <v>12869</v>
      </c>
      <c r="F46" s="154">
        <v>12900</v>
      </c>
      <c r="G46" s="154">
        <v>7965</v>
      </c>
      <c r="H46" s="154"/>
      <c r="I46" s="154">
        <v>20000</v>
      </c>
      <c r="J46" s="154">
        <v>6100</v>
      </c>
      <c r="K46" s="179">
        <f t="shared" si="0"/>
        <v>196965</v>
      </c>
      <c r="L46" s="157">
        <f t="shared" si="1"/>
        <v>46965</v>
      </c>
    </row>
    <row r="47" spans="1:12" ht="12.75">
      <c r="A47" s="17">
        <v>515817</v>
      </c>
      <c r="B47" s="131" t="s">
        <v>82</v>
      </c>
      <c r="C47" s="152"/>
      <c r="D47" s="152"/>
      <c r="E47" s="154">
        <v>137</v>
      </c>
      <c r="F47" s="154">
        <v>100</v>
      </c>
      <c r="G47" s="154">
        <v>4505</v>
      </c>
      <c r="H47" s="154"/>
      <c r="I47" s="154"/>
      <c r="J47" s="154">
        <v>5100</v>
      </c>
      <c r="K47" s="179">
        <f t="shared" si="0"/>
        <v>9705</v>
      </c>
      <c r="L47" s="157">
        <f t="shared" si="1"/>
        <v>9705</v>
      </c>
    </row>
    <row r="48" spans="1:12" ht="12.75">
      <c r="A48" s="17">
        <v>249050</v>
      </c>
      <c r="B48" s="131" t="s">
        <v>83</v>
      </c>
      <c r="C48" s="152"/>
      <c r="D48" s="152"/>
      <c r="E48" s="154">
        <v>270</v>
      </c>
      <c r="F48" s="154">
        <v>300</v>
      </c>
      <c r="G48" s="154">
        <v>690</v>
      </c>
      <c r="H48" s="154"/>
      <c r="I48" s="154">
        <v>20000</v>
      </c>
      <c r="J48" s="154">
        <v>5100</v>
      </c>
      <c r="K48" s="179">
        <f t="shared" si="0"/>
        <v>26090</v>
      </c>
      <c r="L48" s="157">
        <f t="shared" si="1"/>
        <v>26090</v>
      </c>
    </row>
    <row r="49" spans="1:12" ht="12.75">
      <c r="A49" s="17">
        <v>249203</v>
      </c>
      <c r="B49" s="131" t="s">
        <v>88</v>
      </c>
      <c r="C49" s="152"/>
      <c r="D49" s="152"/>
      <c r="E49" s="154">
        <v>841</v>
      </c>
      <c r="F49" s="154">
        <v>800</v>
      </c>
      <c r="G49" s="154">
        <v>4505</v>
      </c>
      <c r="H49" s="154"/>
      <c r="I49" s="154">
        <v>15700</v>
      </c>
      <c r="J49" s="154">
        <v>5100</v>
      </c>
      <c r="K49" s="179">
        <f t="shared" si="0"/>
        <v>26105</v>
      </c>
      <c r="L49" s="157">
        <f t="shared" si="1"/>
        <v>26105</v>
      </c>
    </row>
    <row r="50" spans="1:12" ht="12.75">
      <c r="A50" s="84">
        <v>511331</v>
      </c>
      <c r="B50" s="131" t="s">
        <v>381</v>
      </c>
      <c r="C50" s="152"/>
      <c r="D50" s="152"/>
      <c r="E50" s="154"/>
      <c r="F50" s="154"/>
      <c r="G50" s="154">
        <v>690</v>
      </c>
      <c r="H50" s="154"/>
      <c r="I50" s="154"/>
      <c r="J50" s="154"/>
      <c r="K50" s="179">
        <f t="shared" si="0"/>
        <v>690</v>
      </c>
      <c r="L50" s="157">
        <f t="shared" si="1"/>
        <v>690</v>
      </c>
    </row>
    <row r="51" spans="1:12" ht="12.75">
      <c r="A51" s="87">
        <v>249289</v>
      </c>
      <c r="B51" s="131" t="s">
        <v>382</v>
      </c>
      <c r="C51" s="152"/>
      <c r="D51" s="152"/>
      <c r="E51" s="154">
        <v>54</v>
      </c>
      <c r="F51" s="154">
        <v>100</v>
      </c>
      <c r="G51" s="154"/>
      <c r="H51" s="154"/>
      <c r="I51" s="154"/>
      <c r="J51" s="154"/>
      <c r="K51" s="179">
        <f t="shared" si="0"/>
        <v>100</v>
      </c>
      <c r="L51" s="157">
        <f t="shared" si="1"/>
        <v>100</v>
      </c>
    </row>
    <row r="52" spans="1:12" ht="12.75">
      <c r="A52" s="17">
        <v>515931</v>
      </c>
      <c r="B52" s="131" t="s">
        <v>268</v>
      </c>
      <c r="C52" s="152"/>
      <c r="D52" s="152"/>
      <c r="E52" s="154"/>
      <c r="F52" s="154"/>
      <c r="G52" s="154">
        <v>2770</v>
      </c>
      <c r="H52" s="154"/>
      <c r="I52" s="154"/>
      <c r="J52" s="154"/>
      <c r="K52" s="179">
        <f t="shared" si="0"/>
        <v>2770</v>
      </c>
      <c r="L52" s="157">
        <f t="shared" si="1"/>
        <v>2770</v>
      </c>
    </row>
    <row r="53" spans="1:12" ht="12.75">
      <c r="A53" s="17">
        <v>249483</v>
      </c>
      <c r="B53" s="131" t="s">
        <v>84</v>
      </c>
      <c r="C53" s="152"/>
      <c r="D53" s="152"/>
      <c r="E53" s="154">
        <v>202</v>
      </c>
      <c r="F53" s="154">
        <v>200</v>
      </c>
      <c r="G53" s="154">
        <v>1390</v>
      </c>
      <c r="H53" s="154"/>
      <c r="I53" s="154">
        <v>20000</v>
      </c>
      <c r="J53" s="154">
        <v>5100</v>
      </c>
      <c r="K53" s="179">
        <f t="shared" si="0"/>
        <v>26690</v>
      </c>
      <c r="L53" s="157">
        <f t="shared" si="1"/>
        <v>26690</v>
      </c>
    </row>
    <row r="54" spans="1:12" ht="13.5" thickBot="1">
      <c r="A54" s="19">
        <v>249505</v>
      </c>
      <c r="B54" s="132" t="s">
        <v>85</v>
      </c>
      <c r="C54" s="180"/>
      <c r="D54" s="180"/>
      <c r="E54" s="181">
        <v>4653</v>
      </c>
      <c r="F54" s="181">
        <v>4700</v>
      </c>
      <c r="G54" s="181">
        <v>2770</v>
      </c>
      <c r="H54" s="181"/>
      <c r="I54" s="181">
        <v>1600</v>
      </c>
      <c r="J54" s="182">
        <v>5100</v>
      </c>
      <c r="K54" s="179">
        <f t="shared" si="0"/>
        <v>14170</v>
      </c>
      <c r="L54" s="158">
        <f t="shared" si="1"/>
        <v>14170</v>
      </c>
    </row>
    <row r="55" spans="2:12" ht="13.5" thickBot="1">
      <c r="B55" s="11" t="s">
        <v>25</v>
      </c>
      <c r="C55" s="159">
        <f>SUM(C20:C54)</f>
        <v>150000</v>
      </c>
      <c r="D55" s="159">
        <f>SUM(D19:D54)</f>
        <v>50000</v>
      </c>
      <c r="E55" s="161">
        <f>SUM(E20:E54)</f>
        <v>52696</v>
      </c>
      <c r="F55" s="161">
        <f>SUM(F20:F54)</f>
        <v>52900</v>
      </c>
      <c r="G55" s="161">
        <f>SUM(G19:G54)</f>
        <v>94240</v>
      </c>
      <c r="H55" s="161">
        <f>SUM(H20:H54)</f>
        <v>0</v>
      </c>
      <c r="I55" s="161">
        <f>SUM(I20:I54)</f>
        <v>262100</v>
      </c>
      <c r="J55" s="161">
        <f>SUM(J19:J54)</f>
        <v>121100</v>
      </c>
      <c r="K55" s="183">
        <f>SUM(C55:J55)-E55</f>
        <v>730340</v>
      </c>
      <c r="L55" s="162">
        <f t="shared" si="1"/>
        <v>530340</v>
      </c>
    </row>
    <row r="57" spans="1:5" ht="12.75">
      <c r="A57" s="71"/>
      <c r="B57" s="273" t="s">
        <v>272</v>
      </c>
      <c r="C57" s="273"/>
      <c r="D57" s="273"/>
      <c r="E57" s="273"/>
    </row>
  </sheetData>
  <mergeCells count="18">
    <mergeCell ref="B57:E57"/>
    <mergeCell ref="B7:C7"/>
    <mergeCell ref="C2:D2"/>
    <mergeCell ref="E2:E3"/>
    <mergeCell ref="A17:A18"/>
    <mergeCell ref="B17:B18"/>
    <mergeCell ref="C17:D17"/>
    <mergeCell ref="E17:E18"/>
    <mergeCell ref="J17:J18"/>
    <mergeCell ref="K17:K18"/>
    <mergeCell ref="L17:L18"/>
    <mergeCell ref="B1:G1"/>
    <mergeCell ref="F17:F18"/>
    <mergeCell ref="G17:G18"/>
    <mergeCell ref="F2:F3"/>
    <mergeCell ref="G2:G3"/>
    <mergeCell ref="H17:H18"/>
    <mergeCell ref="I17:I18"/>
  </mergeCells>
  <printOptions/>
  <pageMargins left="0.3937007874015748" right="0.3937007874015748" top="0.984251968503937" bottom="0.77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90" zoomScaleNormal="90" zoomScaleSheetLayoutView="90" workbookViewId="0" topLeftCell="A20">
      <selection activeCell="C51" sqref="C5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4" width="12.75390625" style="0" customWidth="1"/>
    <col min="5" max="12" width="10.75390625" style="0" customWidth="1"/>
  </cols>
  <sheetData>
    <row r="1" spans="2:7" ht="13.5" thickBot="1">
      <c r="B1" s="292" t="s">
        <v>273</v>
      </c>
      <c r="C1" s="292"/>
      <c r="D1" s="292"/>
      <c r="E1" s="292"/>
      <c r="F1" s="292"/>
      <c r="G1" s="292"/>
    </row>
    <row r="2" spans="2:8" ht="13.5" thickBot="1">
      <c r="B2" s="3"/>
      <c r="C2" s="286" t="s">
        <v>8</v>
      </c>
      <c r="D2" s="287"/>
      <c r="E2" s="288" t="s">
        <v>11</v>
      </c>
      <c r="F2" s="290" t="s">
        <v>10</v>
      </c>
      <c r="G2" s="288" t="s">
        <v>9</v>
      </c>
      <c r="H2" s="27"/>
    </row>
    <row r="3" spans="2:8" ht="26.25" thickBot="1">
      <c r="B3" s="4"/>
      <c r="C3" s="74" t="s">
        <v>7</v>
      </c>
      <c r="D3" s="73" t="s">
        <v>395</v>
      </c>
      <c r="E3" s="289"/>
      <c r="F3" s="291"/>
      <c r="G3" s="289"/>
      <c r="H3" s="27"/>
    </row>
    <row r="4" spans="2:8" ht="13.5" thickBot="1">
      <c r="B4" s="4" t="s">
        <v>1</v>
      </c>
      <c r="C4" s="6" t="s">
        <v>2</v>
      </c>
      <c r="D4" s="7" t="s">
        <v>3</v>
      </c>
      <c r="E4" s="7" t="s">
        <v>4</v>
      </c>
      <c r="F4" s="8" t="s">
        <v>5</v>
      </c>
      <c r="G4" s="7" t="s">
        <v>6</v>
      </c>
      <c r="H4" s="29"/>
    </row>
    <row r="5" spans="2:8" ht="13.5" thickBot="1">
      <c r="B5" s="5" t="s">
        <v>16</v>
      </c>
      <c r="C5" s="107">
        <v>450000</v>
      </c>
      <c r="D5" s="168"/>
      <c r="E5" s="168"/>
      <c r="F5" s="107">
        <v>309570</v>
      </c>
      <c r="G5" s="169">
        <f>SUM(C5:F5)</f>
        <v>759570</v>
      </c>
      <c r="H5" s="30"/>
    </row>
    <row r="7" spans="2:3" ht="13.5" thickBot="1">
      <c r="B7" s="269" t="s">
        <v>274</v>
      </c>
      <c r="C7" s="269"/>
    </row>
    <row r="8" spans="7:8" ht="26.25" thickBot="1">
      <c r="G8" s="118" t="s">
        <v>275</v>
      </c>
      <c r="H8" s="31"/>
    </row>
    <row r="9" spans="2:8" ht="13.5" thickBot="1">
      <c r="B9" s="11" t="s">
        <v>12</v>
      </c>
      <c r="C9" s="164">
        <v>450000</v>
      </c>
      <c r="D9" s="164"/>
      <c r="E9" s="162"/>
      <c r="F9" s="162"/>
      <c r="G9" s="21">
        <f>+C9/+C5*100</f>
        <v>100</v>
      </c>
      <c r="H9" s="32"/>
    </row>
    <row r="10" spans="2:8" ht="13.5" thickBot="1">
      <c r="B10" s="11" t="s">
        <v>18</v>
      </c>
      <c r="C10" s="165"/>
      <c r="D10" s="165"/>
      <c r="E10" s="162"/>
      <c r="F10" s="162">
        <v>219855</v>
      </c>
      <c r="G10" s="21">
        <f>+F10/F5*100</f>
        <v>71.01947863165036</v>
      </c>
      <c r="H10" s="32"/>
    </row>
    <row r="11" spans="2:8" ht="13.5" thickBot="1">
      <c r="B11" s="11" t="s">
        <v>276</v>
      </c>
      <c r="C11" s="165"/>
      <c r="D11" s="165"/>
      <c r="E11" s="162">
        <v>142600</v>
      </c>
      <c r="F11" s="162"/>
      <c r="G11" s="21"/>
      <c r="H11" s="32"/>
    </row>
    <row r="12" spans="2:8" ht="13.5" thickBot="1">
      <c r="B12" s="11" t="s">
        <v>119</v>
      </c>
      <c r="C12" s="165"/>
      <c r="D12" s="165"/>
      <c r="E12" s="162"/>
      <c r="F12" s="162"/>
      <c r="G12" s="21"/>
      <c r="H12" s="32"/>
    </row>
    <row r="13" spans="2:8" ht="13.5" thickBot="1">
      <c r="B13" s="11" t="s">
        <v>389</v>
      </c>
      <c r="C13" s="165"/>
      <c r="D13" s="165"/>
      <c r="E13" s="162">
        <v>309400</v>
      </c>
      <c r="F13" s="162"/>
      <c r="G13" s="21"/>
      <c r="H13" s="32"/>
    </row>
    <row r="14" spans="2:8" ht="13.5" thickBot="1">
      <c r="B14" s="11" t="s">
        <v>137</v>
      </c>
      <c r="C14" s="165"/>
      <c r="D14" s="165"/>
      <c r="E14" s="162">
        <v>154200</v>
      </c>
      <c r="F14" s="162"/>
      <c r="G14" s="21"/>
      <c r="H14" s="32"/>
    </row>
    <row r="15" spans="2:8" ht="13.5" thickBot="1">
      <c r="B15" s="11" t="s">
        <v>25</v>
      </c>
      <c r="C15" s="165">
        <f>SUM(C9:C14)</f>
        <v>450000</v>
      </c>
      <c r="D15" s="165">
        <f>SUM(D9:D14)</f>
        <v>0</v>
      </c>
      <c r="E15" s="165">
        <f>SUM(E9:E14)</f>
        <v>606200</v>
      </c>
      <c r="F15" s="165">
        <f>SUM(F9:F14)</f>
        <v>219855</v>
      </c>
      <c r="G15" s="21">
        <f>SUM(C15:F15)</f>
        <v>1276055</v>
      </c>
      <c r="H15" s="32"/>
    </row>
    <row r="16" spans="2:8" ht="13.5" thickBot="1">
      <c r="B16" s="119"/>
      <c r="C16" s="9"/>
      <c r="D16" s="9"/>
      <c r="E16" s="9"/>
      <c r="F16" s="9"/>
      <c r="G16" s="32"/>
      <c r="H16" s="32"/>
    </row>
    <row r="17" spans="1:12" ht="12.75">
      <c r="A17" s="271" t="s">
        <v>269</v>
      </c>
      <c r="B17" s="275" t="s">
        <v>19</v>
      </c>
      <c r="C17" s="283" t="s">
        <v>8</v>
      </c>
      <c r="D17" s="283"/>
      <c r="E17" s="267" t="s">
        <v>11</v>
      </c>
      <c r="F17" s="271" t="s">
        <v>89</v>
      </c>
      <c r="G17" s="271" t="s">
        <v>159</v>
      </c>
      <c r="H17" s="271" t="s">
        <v>119</v>
      </c>
      <c r="I17" s="271" t="s">
        <v>388</v>
      </c>
      <c r="J17" s="271" t="s">
        <v>270</v>
      </c>
      <c r="K17" s="271" t="s">
        <v>25</v>
      </c>
      <c r="L17" s="271" t="s">
        <v>397</v>
      </c>
    </row>
    <row r="18" spans="1:12" ht="26.25" thickBot="1">
      <c r="A18" s="274"/>
      <c r="B18" s="276"/>
      <c r="C18" s="108" t="s">
        <v>271</v>
      </c>
      <c r="D18" s="108" t="s">
        <v>395</v>
      </c>
      <c r="E18" s="268"/>
      <c r="F18" s="274"/>
      <c r="G18" s="274"/>
      <c r="H18" s="274"/>
      <c r="I18" s="274"/>
      <c r="J18" s="274"/>
      <c r="K18" s="274"/>
      <c r="L18" s="272"/>
    </row>
    <row r="19" spans="1:12" ht="12.75">
      <c r="A19" s="75">
        <v>545635</v>
      </c>
      <c r="B19" s="129" t="s">
        <v>194</v>
      </c>
      <c r="C19" s="173"/>
      <c r="D19" s="174"/>
      <c r="E19" s="175"/>
      <c r="F19" s="176"/>
      <c r="G19" s="175">
        <v>2080</v>
      </c>
      <c r="H19" s="177"/>
      <c r="I19" s="184"/>
      <c r="J19" s="184"/>
      <c r="K19" s="156">
        <f>SUM(C19:J19)-E19</f>
        <v>2080</v>
      </c>
      <c r="L19" s="185">
        <f>K19-C19-D19</f>
        <v>2080</v>
      </c>
    </row>
    <row r="20" spans="1:12" ht="12.75">
      <c r="A20" s="17">
        <v>289132</v>
      </c>
      <c r="B20" s="129" t="s">
        <v>336</v>
      </c>
      <c r="C20" s="186"/>
      <c r="D20" s="187"/>
      <c r="E20" s="188"/>
      <c r="F20" s="189"/>
      <c r="G20" s="188">
        <v>1040</v>
      </c>
      <c r="H20" s="190"/>
      <c r="I20" s="184"/>
      <c r="J20" s="184"/>
      <c r="K20" s="156">
        <f aca="true" t="shared" si="0" ref="K20:K80">SUM(C20:J20)-E20</f>
        <v>1040</v>
      </c>
      <c r="L20" s="172">
        <f aca="true" t="shared" si="1" ref="L20:L85">K20-C20-D20</f>
        <v>1040</v>
      </c>
    </row>
    <row r="21" spans="1:12" ht="12.75">
      <c r="A21" s="17">
        <v>289159</v>
      </c>
      <c r="B21" s="131" t="s">
        <v>133</v>
      </c>
      <c r="C21" s="191"/>
      <c r="D21" s="191"/>
      <c r="E21" s="192">
        <v>17054</v>
      </c>
      <c r="F21" s="192">
        <v>17100</v>
      </c>
      <c r="G21" s="192">
        <v>3120</v>
      </c>
      <c r="H21" s="192"/>
      <c r="I21" s="192">
        <v>13300</v>
      </c>
      <c r="J21" s="192">
        <v>1400</v>
      </c>
      <c r="K21" s="156">
        <f t="shared" si="0"/>
        <v>34920</v>
      </c>
      <c r="L21" s="172">
        <f t="shared" si="1"/>
        <v>34920</v>
      </c>
    </row>
    <row r="22" spans="1:12" ht="12.75">
      <c r="A22" s="17">
        <v>289167</v>
      </c>
      <c r="B22" s="131" t="s">
        <v>54</v>
      </c>
      <c r="C22" s="191"/>
      <c r="D22" s="191"/>
      <c r="E22" s="192">
        <v>9087</v>
      </c>
      <c r="F22" s="192">
        <v>9100</v>
      </c>
      <c r="G22" s="192">
        <v>3815</v>
      </c>
      <c r="H22" s="192"/>
      <c r="I22" s="192">
        <v>9000</v>
      </c>
      <c r="J22" s="192">
        <v>10000</v>
      </c>
      <c r="K22" s="156">
        <f t="shared" si="0"/>
        <v>31915</v>
      </c>
      <c r="L22" s="172">
        <f t="shared" si="1"/>
        <v>31915</v>
      </c>
    </row>
    <row r="23" spans="1:12" ht="12.75">
      <c r="A23" s="85">
        <v>60418541</v>
      </c>
      <c r="B23" s="131" t="s">
        <v>337</v>
      </c>
      <c r="C23" s="191"/>
      <c r="D23" s="191"/>
      <c r="E23" s="192"/>
      <c r="F23" s="192"/>
      <c r="G23" s="192">
        <v>695</v>
      </c>
      <c r="H23" s="192"/>
      <c r="I23" s="192"/>
      <c r="J23" s="192"/>
      <c r="K23" s="156">
        <f t="shared" si="0"/>
        <v>695</v>
      </c>
      <c r="L23" s="172">
        <f t="shared" si="1"/>
        <v>695</v>
      </c>
    </row>
    <row r="24" spans="1:12" ht="12.75">
      <c r="A24" s="17">
        <v>289183</v>
      </c>
      <c r="B24" s="131" t="s">
        <v>55</v>
      </c>
      <c r="C24" s="191"/>
      <c r="D24" s="191"/>
      <c r="E24" s="192">
        <v>1195</v>
      </c>
      <c r="F24" s="192">
        <v>1200</v>
      </c>
      <c r="G24" s="192">
        <v>2425</v>
      </c>
      <c r="H24" s="192"/>
      <c r="I24" s="192">
        <v>16400</v>
      </c>
      <c r="J24" s="192"/>
      <c r="K24" s="156">
        <f t="shared" si="0"/>
        <v>20025</v>
      </c>
      <c r="L24" s="172">
        <f t="shared" si="1"/>
        <v>20025</v>
      </c>
    </row>
    <row r="25" spans="1:12" ht="12.75">
      <c r="A25" s="17">
        <v>289205</v>
      </c>
      <c r="B25" s="131" t="s">
        <v>56</v>
      </c>
      <c r="C25" s="191"/>
      <c r="D25" s="191"/>
      <c r="E25" s="192">
        <v>4863</v>
      </c>
      <c r="F25" s="192">
        <v>4900</v>
      </c>
      <c r="G25" s="192">
        <v>2775</v>
      </c>
      <c r="H25" s="192"/>
      <c r="I25" s="192"/>
      <c r="J25" s="192">
        <v>5000</v>
      </c>
      <c r="K25" s="156">
        <f t="shared" si="0"/>
        <v>12675</v>
      </c>
      <c r="L25" s="172">
        <f t="shared" si="1"/>
        <v>12675</v>
      </c>
    </row>
    <row r="26" spans="1:12" ht="12.75">
      <c r="A26" s="17">
        <v>376795</v>
      </c>
      <c r="B26" s="131" t="s">
        <v>332</v>
      </c>
      <c r="C26" s="191"/>
      <c r="D26" s="191"/>
      <c r="E26" s="192">
        <v>632</v>
      </c>
      <c r="F26" s="192">
        <v>600</v>
      </c>
      <c r="G26" s="192"/>
      <c r="H26" s="192"/>
      <c r="I26" s="192"/>
      <c r="J26" s="192"/>
      <c r="K26" s="156">
        <f t="shared" si="0"/>
        <v>600</v>
      </c>
      <c r="L26" s="172">
        <f t="shared" si="1"/>
        <v>600</v>
      </c>
    </row>
    <row r="27" spans="1:12" ht="12.75">
      <c r="A27" s="17">
        <v>545643</v>
      </c>
      <c r="B27" s="131" t="s">
        <v>338</v>
      </c>
      <c r="C27" s="191"/>
      <c r="D27" s="191"/>
      <c r="E27" s="192"/>
      <c r="F27" s="192"/>
      <c r="G27" s="192">
        <v>1040</v>
      </c>
      <c r="H27" s="192"/>
      <c r="I27" s="192"/>
      <c r="J27" s="192"/>
      <c r="K27" s="156">
        <f t="shared" si="0"/>
        <v>1040</v>
      </c>
      <c r="L27" s="172">
        <f t="shared" si="1"/>
        <v>1040</v>
      </c>
    </row>
    <row r="28" spans="1:12" ht="12.75">
      <c r="A28" s="17">
        <v>376809</v>
      </c>
      <c r="B28" s="131" t="s">
        <v>339</v>
      </c>
      <c r="C28" s="191"/>
      <c r="D28" s="191"/>
      <c r="E28" s="192"/>
      <c r="F28" s="192"/>
      <c r="G28" s="192">
        <v>3820</v>
      </c>
      <c r="H28" s="192"/>
      <c r="I28" s="192"/>
      <c r="J28" s="192"/>
      <c r="K28" s="156">
        <f t="shared" si="0"/>
        <v>3820</v>
      </c>
      <c r="L28" s="172">
        <f t="shared" si="1"/>
        <v>3820</v>
      </c>
    </row>
    <row r="29" spans="1:12" ht="12.75">
      <c r="A29" s="17">
        <v>376817</v>
      </c>
      <c r="B29" s="131" t="s">
        <v>340</v>
      </c>
      <c r="C29" s="191"/>
      <c r="D29" s="191"/>
      <c r="E29" s="192"/>
      <c r="F29" s="192"/>
      <c r="G29" s="192">
        <v>695</v>
      </c>
      <c r="H29" s="192"/>
      <c r="I29" s="192"/>
      <c r="J29" s="192"/>
      <c r="K29" s="156">
        <f t="shared" si="0"/>
        <v>695</v>
      </c>
      <c r="L29" s="172">
        <f t="shared" si="1"/>
        <v>695</v>
      </c>
    </row>
    <row r="30" spans="1:12" ht="12.75">
      <c r="A30" s="17">
        <v>289264</v>
      </c>
      <c r="B30" s="131" t="s">
        <v>341</v>
      </c>
      <c r="C30" s="191"/>
      <c r="D30" s="191"/>
      <c r="E30" s="192"/>
      <c r="F30" s="192"/>
      <c r="G30" s="192">
        <v>3120</v>
      </c>
      <c r="H30" s="192"/>
      <c r="I30" s="192"/>
      <c r="J30" s="192"/>
      <c r="K30" s="156">
        <f t="shared" si="0"/>
        <v>3120</v>
      </c>
      <c r="L30" s="172">
        <f t="shared" si="1"/>
        <v>3120</v>
      </c>
    </row>
    <row r="31" spans="1:12" ht="12.75">
      <c r="A31" s="17">
        <v>376825</v>
      </c>
      <c r="B31" s="131" t="s">
        <v>220</v>
      </c>
      <c r="C31" s="191"/>
      <c r="D31" s="191"/>
      <c r="E31" s="192"/>
      <c r="F31" s="192"/>
      <c r="G31" s="192">
        <v>1385</v>
      </c>
      <c r="H31" s="192"/>
      <c r="I31" s="192"/>
      <c r="J31" s="192"/>
      <c r="K31" s="156">
        <f t="shared" si="0"/>
        <v>1385</v>
      </c>
      <c r="L31" s="172">
        <f t="shared" si="1"/>
        <v>1385</v>
      </c>
    </row>
    <row r="32" spans="1:12" ht="12.75">
      <c r="A32" s="17">
        <v>289302</v>
      </c>
      <c r="B32" s="131" t="s">
        <v>221</v>
      </c>
      <c r="C32" s="191"/>
      <c r="D32" s="191"/>
      <c r="E32" s="192"/>
      <c r="F32" s="192"/>
      <c r="G32" s="192">
        <v>1735</v>
      </c>
      <c r="H32" s="192"/>
      <c r="I32" s="192"/>
      <c r="J32" s="192"/>
      <c r="K32" s="156">
        <f t="shared" si="0"/>
        <v>1735</v>
      </c>
      <c r="L32" s="172">
        <f t="shared" si="1"/>
        <v>1735</v>
      </c>
    </row>
    <row r="33" spans="1:12" ht="12.75">
      <c r="A33" s="17">
        <v>289311</v>
      </c>
      <c r="B33" s="131" t="s">
        <v>342</v>
      </c>
      <c r="C33" s="191"/>
      <c r="D33" s="191"/>
      <c r="E33" s="192"/>
      <c r="F33" s="192"/>
      <c r="G33" s="192">
        <v>690</v>
      </c>
      <c r="H33" s="192"/>
      <c r="I33" s="192"/>
      <c r="J33" s="192"/>
      <c r="K33" s="156">
        <f t="shared" si="0"/>
        <v>690</v>
      </c>
      <c r="L33" s="172">
        <f t="shared" si="1"/>
        <v>690</v>
      </c>
    </row>
    <row r="34" spans="1:12" ht="12.75">
      <c r="A34" s="17">
        <v>289329</v>
      </c>
      <c r="B34" s="131" t="s">
        <v>57</v>
      </c>
      <c r="C34" s="191"/>
      <c r="D34" s="191"/>
      <c r="E34" s="192">
        <v>1181</v>
      </c>
      <c r="F34" s="192">
        <v>1200</v>
      </c>
      <c r="G34" s="192">
        <v>6945</v>
      </c>
      <c r="H34" s="192"/>
      <c r="I34" s="192">
        <v>20000</v>
      </c>
      <c r="J34" s="192">
        <v>10000</v>
      </c>
      <c r="K34" s="156">
        <f t="shared" si="0"/>
        <v>38145</v>
      </c>
      <c r="L34" s="172">
        <f t="shared" si="1"/>
        <v>38145</v>
      </c>
    </row>
    <row r="35" spans="1:12" ht="12.75">
      <c r="A35" s="17">
        <v>376833</v>
      </c>
      <c r="B35" s="131" t="s">
        <v>343</v>
      </c>
      <c r="C35" s="191"/>
      <c r="D35" s="191"/>
      <c r="E35" s="192"/>
      <c r="F35" s="192"/>
      <c r="G35" s="192">
        <v>2085</v>
      </c>
      <c r="H35" s="192"/>
      <c r="I35" s="192"/>
      <c r="J35" s="192"/>
      <c r="K35" s="156">
        <f t="shared" si="0"/>
        <v>2085</v>
      </c>
      <c r="L35" s="172">
        <f t="shared" si="1"/>
        <v>2085</v>
      </c>
    </row>
    <row r="36" spans="1:12" ht="12.75">
      <c r="A36" s="17">
        <v>376850</v>
      </c>
      <c r="B36" s="131" t="s">
        <v>195</v>
      </c>
      <c r="C36" s="191"/>
      <c r="D36" s="191"/>
      <c r="E36" s="192"/>
      <c r="F36" s="192"/>
      <c r="G36" s="192">
        <v>1040</v>
      </c>
      <c r="H36" s="192"/>
      <c r="I36" s="192"/>
      <c r="J36" s="192"/>
      <c r="K36" s="156">
        <f t="shared" si="0"/>
        <v>1040</v>
      </c>
      <c r="L36" s="172">
        <f t="shared" si="1"/>
        <v>1040</v>
      </c>
    </row>
    <row r="37" spans="1:12" ht="12.75">
      <c r="A37" s="17">
        <v>289426</v>
      </c>
      <c r="B37" s="131" t="s">
        <v>58</v>
      </c>
      <c r="C37" s="191"/>
      <c r="D37" s="191"/>
      <c r="E37" s="192">
        <v>4581</v>
      </c>
      <c r="F37" s="192">
        <v>4600</v>
      </c>
      <c r="G37" s="192">
        <v>1035</v>
      </c>
      <c r="H37" s="192"/>
      <c r="I37" s="192">
        <v>12800</v>
      </c>
      <c r="J37" s="192">
        <v>5000</v>
      </c>
      <c r="K37" s="156">
        <f t="shared" si="0"/>
        <v>23435</v>
      </c>
      <c r="L37" s="172">
        <f t="shared" si="1"/>
        <v>23435</v>
      </c>
    </row>
    <row r="38" spans="1:12" ht="12.75">
      <c r="A38" s="17">
        <v>377287</v>
      </c>
      <c r="B38" s="131" t="s">
        <v>344</v>
      </c>
      <c r="C38" s="191"/>
      <c r="D38" s="191"/>
      <c r="E38" s="192"/>
      <c r="F38" s="192"/>
      <c r="G38" s="192">
        <v>695</v>
      </c>
      <c r="H38" s="192"/>
      <c r="I38" s="192"/>
      <c r="J38" s="192"/>
      <c r="K38" s="156">
        <f t="shared" si="0"/>
        <v>695</v>
      </c>
      <c r="L38" s="172">
        <f t="shared" si="1"/>
        <v>695</v>
      </c>
    </row>
    <row r="39" spans="1:12" ht="12.75">
      <c r="A39" s="17">
        <v>377309</v>
      </c>
      <c r="B39" s="131" t="s">
        <v>345</v>
      </c>
      <c r="C39" s="191"/>
      <c r="D39" s="191"/>
      <c r="E39" s="192"/>
      <c r="F39" s="192"/>
      <c r="G39" s="192">
        <v>1735</v>
      </c>
      <c r="H39" s="192"/>
      <c r="I39" s="192"/>
      <c r="J39" s="192"/>
      <c r="K39" s="156">
        <f t="shared" si="0"/>
        <v>1735</v>
      </c>
      <c r="L39" s="172">
        <f t="shared" si="1"/>
        <v>1735</v>
      </c>
    </row>
    <row r="40" spans="1:12" ht="12.75">
      <c r="A40" s="17">
        <v>377325</v>
      </c>
      <c r="B40" s="131" t="s">
        <v>346</v>
      </c>
      <c r="C40" s="191"/>
      <c r="D40" s="191"/>
      <c r="E40" s="192"/>
      <c r="F40" s="192"/>
      <c r="G40" s="192">
        <v>1040</v>
      </c>
      <c r="H40" s="192"/>
      <c r="I40" s="192"/>
      <c r="J40" s="192"/>
      <c r="K40" s="156">
        <f t="shared" si="0"/>
        <v>1040</v>
      </c>
      <c r="L40" s="172">
        <f t="shared" si="1"/>
        <v>1040</v>
      </c>
    </row>
    <row r="41" spans="1:12" ht="12.75">
      <c r="A41" s="17">
        <v>289493</v>
      </c>
      <c r="B41" s="131" t="s">
        <v>347</v>
      </c>
      <c r="C41" s="191"/>
      <c r="D41" s="191"/>
      <c r="E41" s="192"/>
      <c r="F41" s="192"/>
      <c r="G41" s="192">
        <v>1735</v>
      </c>
      <c r="H41" s="192"/>
      <c r="I41" s="192"/>
      <c r="J41" s="192"/>
      <c r="K41" s="156">
        <f t="shared" si="0"/>
        <v>1735</v>
      </c>
      <c r="L41" s="172">
        <f t="shared" si="1"/>
        <v>1735</v>
      </c>
    </row>
    <row r="42" spans="1:12" ht="12.75">
      <c r="A42" s="17">
        <v>289507</v>
      </c>
      <c r="B42" s="131" t="s">
        <v>402</v>
      </c>
      <c r="C42" s="191">
        <v>150000</v>
      </c>
      <c r="D42" s="191"/>
      <c r="E42" s="192">
        <v>31379</v>
      </c>
      <c r="F42" s="192">
        <v>31400</v>
      </c>
      <c r="G42" s="192">
        <v>9005</v>
      </c>
      <c r="H42" s="192"/>
      <c r="I42" s="192">
        <v>4400</v>
      </c>
      <c r="J42" s="192">
        <v>23500</v>
      </c>
      <c r="K42" s="156">
        <f t="shared" si="0"/>
        <v>218305</v>
      </c>
      <c r="L42" s="172">
        <f t="shared" si="1"/>
        <v>68305</v>
      </c>
    </row>
    <row r="43" spans="1:12" ht="12.75">
      <c r="A43" s="17">
        <v>377562</v>
      </c>
      <c r="B43" s="131" t="s">
        <v>348</v>
      </c>
      <c r="C43" s="191"/>
      <c r="D43" s="191"/>
      <c r="E43" s="192"/>
      <c r="F43" s="192"/>
      <c r="G43" s="192">
        <v>2430</v>
      </c>
      <c r="H43" s="192"/>
      <c r="I43" s="192"/>
      <c r="J43" s="192"/>
      <c r="K43" s="156">
        <f t="shared" si="0"/>
        <v>2430</v>
      </c>
      <c r="L43" s="172">
        <f t="shared" si="1"/>
        <v>2430</v>
      </c>
    </row>
    <row r="44" spans="1:12" ht="12.75">
      <c r="A44" s="17">
        <v>289531</v>
      </c>
      <c r="B44" s="131" t="s">
        <v>59</v>
      </c>
      <c r="C44" s="191"/>
      <c r="D44" s="191"/>
      <c r="E44" s="192">
        <v>2787</v>
      </c>
      <c r="F44" s="192">
        <v>2800</v>
      </c>
      <c r="G44" s="192">
        <v>3820</v>
      </c>
      <c r="H44" s="192"/>
      <c r="I44" s="192">
        <v>18700</v>
      </c>
      <c r="J44" s="192">
        <v>3000</v>
      </c>
      <c r="K44" s="156">
        <f t="shared" si="0"/>
        <v>28320</v>
      </c>
      <c r="L44" s="172">
        <f t="shared" si="1"/>
        <v>28320</v>
      </c>
    </row>
    <row r="45" spans="1:12" ht="12.75">
      <c r="A45" s="17">
        <v>377589</v>
      </c>
      <c r="B45" s="131" t="s">
        <v>333</v>
      </c>
      <c r="C45" s="191"/>
      <c r="D45" s="191"/>
      <c r="E45" s="192">
        <v>85</v>
      </c>
      <c r="F45" s="192">
        <v>100</v>
      </c>
      <c r="G45" s="192"/>
      <c r="H45" s="192"/>
      <c r="I45" s="192"/>
      <c r="J45" s="192"/>
      <c r="K45" s="156">
        <f t="shared" si="0"/>
        <v>100</v>
      </c>
      <c r="L45" s="172">
        <f t="shared" si="1"/>
        <v>100</v>
      </c>
    </row>
    <row r="46" spans="1:12" ht="12.75">
      <c r="A46" s="17">
        <v>377601</v>
      </c>
      <c r="B46" s="131" t="s">
        <v>401</v>
      </c>
      <c r="C46" s="191"/>
      <c r="D46" s="191"/>
      <c r="E46" s="192"/>
      <c r="F46" s="192"/>
      <c r="G46" s="192">
        <v>690</v>
      </c>
      <c r="H46" s="192"/>
      <c r="I46" s="192"/>
      <c r="J46" s="192"/>
      <c r="K46" s="156">
        <f t="shared" si="0"/>
        <v>690</v>
      </c>
      <c r="L46" s="172">
        <f t="shared" si="1"/>
        <v>690</v>
      </c>
    </row>
    <row r="47" spans="1:12" ht="12.75">
      <c r="A47" s="17">
        <v>377724</v>
      </c>
      <c r="B47" s="131" t="s">
        <v>334</v>
      </c>
      <c r="C47" s="191"/>
      <c r="D47" s="191"/>
      <c r="E47" s="192">
        <v>713</v>
      </c>
      <c r="F47" s="192">
        <v>700</v>
      </c>
      <c r="G47" s="192">
        <v>1735</v>
      </c>
      <c r="H47" s="192"/>
      <c r="I47" s="192"/>
      <c r="J47" s="192"/>
      <c r="K47" s="156">
        <f t="shared" si="0"/>
        <v>2435</v>
      </c>
      <c r="L47" s="172">
        <f t="shared" si="1"/>
        <v>2435</v>
      </c>
    </row>
    <row r="48" spans="1:12" ht="12.75">
      <c r="A48" s="17">
        <v>48527416</v>
      </c>
      <c r="B48" s="131" t="s">
        <v>349</v>
      </c>
      <c r="C48" s="191"/>
      <c r="D48" s="191"/>
      <c r="E48" s="192"/>
      <c r="F48" s="192"/>
      <c r="G48" s="192">
        <v>4860</v>
      </c>
      <c r="H48" s="192"/>
      <c r="I48" s="192"/>
      <c r="J48" s="192"/>
      <c r="K48" s="156">
        <f t="shared" si="0"/>
        <v>4860</v>
      </c>
      <c r="L48" s="172">
        <f t="shared" si="1"/>
        <v>4860</v>
      </c>
    </row>
    <row r="49" spans="1:12" ht="12.75">
      <c r="A49" s="17">
        <v>289698</v>
      </c>
      <c r="B49" s="131" t="s">
        <v>400</v>
      </c>
      <c r="C49" s="191"/>
      <c r="D49" s="191"/>
      <c r="E49" s="192">
        <v>4590</v>
      </c>
      <c r="F49" s="192">
        <v>4600</v>
      </c>
      <c r="G49" s="192">
        <v>15965</v>
      </c>
      <c r="H49" s="192"/>
      <c r="I49" s="192">
        <v>20000</v>
      </c>
      <c r="J49" s="192"/>
      <c r="K49" s="156">
        <f t="shared" si="0"/>
        <v>40565</v>
      </c>
      <c r="L49" s="172">
        <f t="shared" si="1"/>
        <v>40565</v>
      </c>
    </row>
    <row r="50" spans="1:12" ht="12.75">
      <c r="A50" s="17">
        <v>377988</v>
      </c>
      <c r="B50" s="131" t="s">
        <v>350</v>
      </c>
      <c r="C50" s="191"/>
      <c r="D50" s="191"/>
      <c r="E50" s="192"/>
      <c r="F50" s="192"/>
      <c r="G50" s="192">
        <v>4510</v>
      </c>
      <c r="H50" s="192"/>
      <c r="I50" s="192"/>
      <c r="J50" s="192"/>
      <c r="K50" s="156">
        <f t="shared" si="0"/>
        <v>4510</v>
      </c>
      <c r="L50" s="172">
        <f t="shared" si="1"/>
        <v>4510</v>
      </c>
    </row>
    <row r="51" spans="1:12" ht="12.75">
      <c r="A51" s="17">
        <v>377996</v>
      </c>
      <c r="B51" s="131" t="s">
        <v>351</v>
      </c>
      <c r="C51" s="191"/>
      <c r="D51" s="191"/>
      <c r="E51" s="192"/>
      <c r="F51" s="192"/>
      <c r="G51" s="192">
        <v>1735</v>
      </c>
      <c r="H51" s="192"/>
      <c r="I51" s="192"/>
      <c r="J51" s="192"/>
      <c r="K51" s="156">
        <f t="shared" si="0"/>
        <v>1735</v>
      </c>
      <c r="L51" s="172">
        <f t="shared" si="1"/>
        <v>1735</v>
      </c>
    </row>
    <row r="52" spans="1:12" ht="12.75">
      <c r="A52" s="17">
        <v>289752</v>
      </c>
      <c r="B52" s="131" t="s">
        <v>61</v>
      </c>
      <c r="C52" s="191"/>
      <c r="D52" s="191"/>
      <c r="E52" s="192">
        <v>7027</v>
      </c>
      <c r="F52" s="192">
        <v>7000</v>
      </c>
      <c r="G52" s="192">
        <v>8330</v>
      </c>
      <c r="H52" s="192"/>
      <c r="I52" s="192">
        <v>20000</v>
      </c>
      <c r="J52" s="192">
        <v>10000</v>
      </c>
      <c r="K52" s="156">
        <f t="shared" si="0"/>
        <v>45330</v>
      </c>
      <c r="L52" s="172">
        <f t="shared" si="1"/>
        <v>45330</v>
      </c>
    </row>
    <row r="53" spans="1:12" ht="12.75">
      <c r="A53" s="17">
        <v>378054</v>
      </c>
      <c r="B53" s="131" t="s">
        <v>352</v>
      </c>
      <c r="C53" s="191"/>
      <c r="D53" s="191"/>
      <c r="E53" s="192"/>
      <c r="F53" s="192"/>
      <c r="G53" s="192">
        <v>690</v>
      </c>
      <c r="H53" s="192"/>
      <c r="I53" s="192"/>
      <c r="J53" s="192"/>
      <c r="K53" s="156">
        <f t="shared" si="0"/>
        <v>690</v>
      </c>
      <c r="L53" s="172">
        <f t="shared" si="1"/>
        <v>690</v>
      </c>
    </row>
    <row r="54" spans="1:12" ht="12.75">
      <c r="A54" s="17">
        <v>48527424</v>
      </c>
      <c r="B54" s="131" t="s">
        <v>353</v>
      </c>
      <c r="C54" s="191"/>
      <c r="D54" s="191"/>
      <c r="E54" s="192"/>
      <c r="F54" s="192"/>
      <c r="G54" s="192">
        <v>2775</v>
      </c>
      <c r="H54" s="192"/>
      <c r="I54" s="192"/>
      <c r="J54" s="192"/>
      <c r="K54" s="156">
        <f t="shared" si="0"/>
        <v>2775</v>
      </c>
      <c r="L54" s="172">
        <f t="shared" si="1"/>
        <v>2775</v>
      </c>
    </row>
    <row r="55" spans="1:12" ht="12.75">
      <c r="A55" s="17">
        <v>289795</v>
      </c>
      <c r="B55" s="131" t="s">
        <v>181</v>
      </c>
      <c r="C55" s="191"/>
      <c r="D55" s="191"/>
      <c r="E55" s="192"/>
      <c r="F55" s="192"/>
      <c r="G55" s="192">
        <v>2780</v>
      </c>
      <c r="H55" s="192"/>
      <c r="I55" s="192"/>
      <c r="J55" s="192"/>
      <c r="K55" s="156">
        <f t="shared" si="0"/>
        <v>2780</v>
      </c>
      <c r="L55" s="172">
        <f t="shared" si="1"/>
        <v>2780</v>
      </c>
    </row>
    <row r="56" spans="1:12" ht="12.75">
      <c r="A56" s="17">
        <v>44065493</v>
      </c>
      <c r="B56" s="131" t="s">
        <v>354</v>
      </c>
      <c r="C56" s="191"/>
      <c r="D56" s="191"/>
      <c r="E56" s="192"/>
      <c r="F56" s="192"/>
      <c r="G56" s="192">
        <v>1730</v>
      </c>
      <c r="H56" s="192"/>
      <c r="I56" s="192"/>
      <c r="J56" s="192"/>
      <c r="K56" s="156">
        <f t="shared" si="0"/>
        <v>1730</v>
      </c>
      <c r="L56" s="172">
        <f t="shared" si="1"/>
        <v>1730</v>
      </c>
    </row>
    <row r="57" spans="1:12" ht="12.75">
      <c r="A57" s="17">
        <v>378135</v>
      </c>
      <c r="B57" s="131" t="s">
        <v>355</v>
      </c>
      <c r="C57" s="191"/>
      <c r="D57" s="191"/>
      <c r="E57" s="192"/>
      <c r="F57" s="192"/>
      <c r="G57" s="192">
        <v>2420</v>
      </c>
      <c r="H57" s="192"/>
      <c r="I57" s="192"/>
      <c r="J57" s="192"/>
      <c r="K57" s="156">
        <f t="shared" si="0"/>
        <v>2420</v>
      </c>
      <c r="L57" s="172">
        <f t="shared" si="1"/>
        <v>2420</v>
      </c>
    </row>
    <row r="58" spans="1:12" ht="12.75">
      <c r="A58" s="17">
        <v>378151</v>
      </c>
      <c r="B58" s="131" t="s">
        <v>356</v>
      </c>
      <c r="C58" s="191"/>
      <c r="D58" s="191"/>
      <c r="E58" s="192"/>
      <c r="F58" s="192"/>
      <c r="G58" s="192">
        <v>2780</v>
      </c>
      <c r="H58" s="192"/>
      <c r="I58" s="192"/>
      <c r="J58" s="192"/>
      <c r="K58" s="156">
        <f t="shared" si="0"/>
        <v>2780</v>
      </c>
      <c r="L58" s="172">
        <f t="shared" si="1"/>
        <v>2780</v>
      </c>
    </row>
    <row r="59" spans="1:12" ht="12.75">
      <c r="A59" s="17">
        <v>289922</v>
      </c>
      <c r="B59" s="131" t="s">
        <v>134</v>
      </c>
      <c r="C59" s="191"/>
      <c r="D59" s="191"/>
      <c r="E59" s="192">
        <v>577</v>
      </c>
      <c r="F59" s="192">
        <v>600</v>
      </c>
      <c r="G59" s="192">
        <v>2775</v>
      </c>
      <c r="H59" s="192"/>
      <c r="I59" s="192"/>
      <c r="J59" s="192">
        <v>1400</v>
      </c>
      <c r="K59" s="156">
        <f t="shared" si="0"/>
        <v>4775</v>
      </c>
      <c r="L59" s="172">
        <f t="shared" si="1"/>
        <v>4775</v>
      </c>
    </row>
    <row r="60" spans="1:12" ht="25.5">
      <c r="A60" s="140">
        <v>289931</v>
      </c>
      <c r="B60" s="131" t="s">
        <v>215</v>
      </c>
      <c r="C60" s="191">
        <v>150000</v>
      </c>
      <c r="D60" s="191"/>
      <c r="E60" s="192">
        <v>2386</v>
      </c>
      <c r="F60" s="192">
        <v>2400</v>
      </c>
      <c r="G60" s="192">
        <v>5895</v>
      </c>
      <c r="H60" s="192"/>
      <c r="I60" s="192">
        <v>13800</v>
      </c>
      <c r="J60" s="192"/>
      <c r="K60" s="156">
        <f t="shared" si="0"/>
        <v>172095</v>
      </c>
      <c r="L60" s="172">
        <f t="shared" si="1"/>
        <v>22095</v>
      </c>
    </row>
    <row r="61" spans="1:12" ht="12.75">
      <c r="A61" s="17">
        <v>289949</v>
      </c>
      <c r="B61" s="131" t="s">
        <v>357</v>
      </c>
      <c r="C61" s="191"/>
      <c r="D61" s="191"/>
      <c r="E61" s="192"/>
      <c r="F61" s="192"/>
      <c r="G61" s="192">
        <v>3470</v>
      </c>
      <c r="H61" s="192"/>
      <c r="I61" s="192"/>
      <c r="J61" s="192"/>
      <c r="K61" s="156">
        <f t="shared" si="0"/>
        <v>3470</v>
      </c>
      <c r="L61" s="172">
        <f t="shared" si="1"/>
        <v>3470</v>
      </c>
    </row>
    <row r="62" spans="1:12" ht="12.75">
      <c r="A62" s="17">
        <v>378208</v>
      </c>
      <c r="B62" s="131" t="s">
        <v>358</v>
      </c>
      <c r="C62" s="191"/>
      <c r="D62" s="191"/>
      <c r="E62" s="192"/>
      <c r="F62" s="192"/>
      <c r="G62" s="192">
        <v>4860</v>
      </c>
      <c r="H62" s="192"/>
      <c r="I62" s="192"/>
      <c r="J62" s="192"/>
      <c r="K62" s="156">
        <f t="shared" si="0"/>
        <v>4860</v>
      </c>
      <c r="L62" s="172">
        <f t="shared" si="1"/>
        <v>4860</v>
      </c>
    </row>
    <row r="63" spans="1:12" ht="12.75">
      <c r="A63" s="17">
        <v>378216</v>
      </c>
      <c r="B63" s="131" t="s">
        <v>359</v>
      </c>
      <c r="C63" s="191"/>
      <c r="D63" s="191"/>
      <c r="E63" s="192"/>
      <c r="F63" s="192"/>
      <c r="G63" s="192">
        <v>695</v>
      </c>
      <c r="H63" s="192"/>
      <c r="I63" s="192"/>
      <c r="J63" s="192"/>
      <c r="K63" s="156">
        <f t="shared" si="0"/>
        <v>695</v>
      </c>
      <c r="L63" s="172">
        <f t="shared" si="1"/>
        <v>695</v>
      </c>
    </row>
    <row r="64" spans="1:12" ht="12.75">
      <c r="A64" s="17">
        <v>378267</v>
      </c>
      <c r="B64" s="131" t="s">
        <v>222</v>
      </c>
      <c r="C64" s="191"/>
      <c r="D64" s="191"/>
      <c r="E64" s="192"/>
      <c r="F64" s="192"/>
      <c r="G64" s="192">
        <v>1040</v>
      </c>
      <c r="H64" s="192"/>
      <c r="I64" s="192"/>
      <c r="J64" s="192"/>
      <c r="K64" s="156">
        <f t="shared" si="0"/>
        <v>1040</v>
      </c>
      <c r="L64" s="172">
        <f t="shared" si="1"/>
        <v>1040</v>
      </c>
    </row>
    <row r="65" spans="1:12" ht="12.75">
      <c r="A65" s="17">
        <v>378275</v>
      </c>
      <c r="B65" s="131" t="s">
        <v>360</v>
      </c>
      <c r="C65" s="191"/>
      <c r="D65" s="191"/>
      <c r="E65" s="192"/>
      <c r="F65" s="192"/>
      <c r="G65" s="192">
        <v>1040</v>
      </c>
      <c r="H65" s="192"/>
      <c r="I65" s="192"/>
      <c r="J65" s="192"/>
      <c r="K65" s="156">
        <f t="shared" si="0"/>
        <v>1040</v>
      </c>
      <c r="L65" s="172">
        <f t="shared" si="1"/>
        <v>1040</v>
      </c>
    </row>
    <row r="66" spans="1:12" ht="12.75">
      <c r="A66" s="17">
        <v>290050</v>
      </c>
      <c r="B66" s="131" t="s">
        <v>62</v>
      </c>
      <c r="C66" s="191"/>
      <c r="D66" s="191"/>
      <c r="E66" s="192">
        <v>5811</v>
      </c>
      <c r="F66" s="192">
        <v>5800</v>
      </c>
      <c r="G66" s="192">
        <v>4155</v>
      </c>
      <c r="H66" s="192"/>
      <c r="I66" s="192">
        <v>20000</v>
      </c>
      <c r="J66" s="192">
        <v>3700</v>
      </c>
      <c r="K66" s="156">
        <f t="shared" si="0"/>
        <v>33655</v>
      </c>
      <c r="L66" s="172">
        <f t="shared" si="1"/>
        <v>33655</v>
      </c>
    </row>
    <row r="67" spans="1:12" ht="12.75">
      <c r="A67" s="17">
        <v>290068</v>
      </c>
      <c r="B67" s="131" t="s">
        <v>63</v>
      </c>
      <c r="C67" s="191"/>
      <c r="D67" s="191"/>
      <c r="E67" s="192">
        <v>4744</v>
      </c>
      <c r="F67" s="192">
        <v>4700</v>
      </c>
      <c r="G67" s="192">
        <v>1730</v>
      </c>
      <c r="H67" s="192"/>
      <c r="I67" s="192">
        <v>14800</v>
      </c>
      <c r="J67" s="192"/>
      <c r="K67" s="156">
        <f t="shared" si="0"/>
        <v>21230</v>
      </c>
      <c r="L67" s="172">
        <f t="shared" si="1"/>
        <v>21230</v>
      </c>
    </row>
    <row r="68" spans="1:12" ht="12.75">
      <c r="A68" s="17">
        <v>378470</v>
      </c>
      <c r="B68" s="131" t="s">
        <v>361</v>
      </c>
      <c r="C68" s="191"/>
      <c r="D68" s="191"/>
      <c r="E68" s="192"/>
      <c r="F68" s="192"/>
      <c r="G68" s="192">
        <v>1040</v>
      </c>
      <c r="H68" s="192"/>
      <c r="I68" s="192"/>
      <c r="J68" s="192"/>
      <c r="K68" s="156">
        <f t="shared" si="0"/>
        <v>1040</v>
      </c>
      <c r="L68" s="172">
        <f t="shared" si="1"/>
        <v>1040</v>
      </c>
    </row>
    <row r="69" spans="1:12" ht="12.75">
      <c r="A69" s="17">
        <v>290149</v>
      </c>
      <c r="B69" s="131" t="s">
        <v>64</v>
      </c>
      <c r="C69" s="191"/>
      <c r="D69" s="191"/>
      <c r="E69" s="192">
        <v>540</v>
      </c>
      <c r="F69" s="192">
        <v>500</v>
      </c>
      <c r="G69" s="192">
        <v>4505</v>
      </c>
      <c r="H69" s="192"/>
      <c r="I69" s="192">
        <v>18800</v>
      </c>
      <c r="J69" s="192"/>
      <c r="K69" s="156">
        <f t="shared" si="0"/>
        <v>23805</v>
      </c>
      <c r="L69" s="172">
        <f t="shared" si="1"/>
        <v>23805</v>
      </c>
    </row>
    <row r="70" spans="1:12" ht="12.75">
      <c r="A70" s="17">
        <v>378356</v>
      </c>
      <c r="B70" s="131" t="s">
        <v>65</v>
      </c>
      <c r="C70" s="191"/>
      <c r="D70" s="191"/>
      <c r="E70" s="192">
        <v>1662</v>
      </c>
      <c r="F70" s="192">
        <v>1700</v>
      </c>
      <c r="G70" s="192">
        <v>9360</v>
      </c>
      <c r="H70" s="192"/>
      <c r="I70" s="192">
        <v>15900</v>
      </c>
      <c r="J70" s="192">
        <v>13300</v>
      </c>
      <c r="K70" s="156">
        <f t="shared" si="0"/>
        <v>40260</v>
      </c>
      <c r="L70" s="172">
        <f t="shared" si="1"/>
        <v>40260</v>
      </c>
    </row>
    <row r="71" spans="1:12" ht="12.75">
      <c r="A71" s="17">
        <v>290181</v>
      </c>
      <c r="B71" s="131" t="s">
        <v>66</v>
      </c>
      <c r="C71" s="191"/>
      <c r="D71" s="191"/>
      <c r="E71" s="192">
        <v>2788</v>
      </c>
      <c r="F71" s="192">
        <v>2800</v>
      </c>
      <c r="G71" s="192">
        <v>3120</v>
      </c>
      <c r="H71" s="192"/>
      <c r="I71" s="192">
        <v>11000</v>
      </c>
      <c r="J71" s="192">
        <v>5000</v>
      </c>
      <c r="K71" s="156">
        <f t="shared" si="0"/>
        <v>21920</v>
      </c>
      <c r="L71" s="172">
        <f t="shared" si="1"/>
        <v>21920</v>
      </c>
    </row>
    <row r="72" spans="1:12" ht="12.75">
      <c r="A72" s="17">
        <v>290203</v>
      </c>
      <c r="B72" s="131" t="s">
        <v>67</v>
      </c>
      <c r="C72" s="191"/>
      <c r="D72" s="191"/>
      <c r="E72" s="192">
        <v>1024</v>
      </c>
      <c r="F72" s="192">
        <v>1000</v>
      </c>
      <c r="G72" s="192">
        <v>5540</v>
      </c>
      <c r="H72" s="192"/>
      <c r="I72" s="192">
        <v>18400</v>
      </c>
      <c r="J72" s="192">
        <v>15000</v>
      </c>
      <c r="K72" s="156">
        <f t="shared" si="0"/>
        <v>39940</v>
      </c>
      <c r="L72" s="172">
        <f t="shared" si="1"/>
        <v>39940</v>
      </c>
    </row>
    <row r="73" spans="1:12" ht="12.75">
      <c r="A73" s="17">
        <v>290254</v>
      </c>
      <c r="B73" s="131" t="s">
        <v>362</v>
      </c>
      <c r="C73" s="191"/>
      <c r="D73" s="191"/>
      <c r="E73" s="192"/>
      <c r="F73" s="192"/>
      <c r="G73" s="192">
        <v>2080</v>
      </c>
      <c r="H73" s="192"/>
      <c r="I73" s="192"/>
      <c r="J73" s="192"/>
      <c r="K73" s="156">
        <f t="shared" si="0"/>
        <v>2080</v>
      </c>
      <c r="L73" s="172">
        <f t="shared" si="1"/>
        <v>2080</v>
      </c>
    </row>
    <row r="74" spans="1:12" ht="25.5">
      <c r="A74" s="140">
        <v>378534</v>
      </c>
      <c r="B74" s="131" t="s">
        <v>335</v>
      </c>
      <c r="C74" s="191"/>
      <c r="D74" s="191"/>
      <c r="E74" s="192">
        <v>32</v>
      </c>
      <c r="F74" s="192">
        <v>0</v>
      </c>
      <c r="G74" s="192"/>
      <c r="H74" s="192"/>
      <c r="I74" s="192"/>
      <c r="J74" s="192"/>
      <c r="K74" s="156">
        <f t="shared" si="0"/>
        <v>0</v>
      </c>
      <c r="L74" s="172">
        <f t="shared" si="1"/>
        <v>0</v>
      </c>
    </row>
    <row r="75" spans="1:12" ht="12.75">
      <c r="A75" s="17">
        <v>48527475</v>
      </c>
      <c r="B75" s="131" t="s">
        <v>363</v>
      </c>
      <c r="C75" s="191"/>
      <c r="D75" s="191"/>
      <c r="E75" s="192"/>
      <c r="F75" s="192"/>
      <c r="G75" s="192">
        <v>1730</v>
      </c>
      <c r="H75" s="192"/>
      <c r="I75" s="192"/>
      <c r="J75" s="192"/>
      <c r="K75" s="156">
        <f t="shared" si="0"/>
        <v>1730</v>
      </c>
      <c r="L75" s="172">
        <f t="shared" si="1"/>
        <v>1730</v>
      </c>
    </row>
    <row r="76" spans="1:12" ht="12.75">
      <c r="A76" s="17">
        <v>290360</v>
      </c>
      <c r="B76" s="131" t="s">
        <v>399</v>
      </c>
      <c r="C76" s="191"/>
      <c r="D76" s="191"/>
      <c r="E76" s="192">
        <v>76</v>
      </c>
      <c r="F76" s="192">
        <v>100</v>
      </c>
      <c r="G76" s="192">
        <v>3120</v>
      </c>
      <c r="H76" s="192"/>
      <c r="I76" s="192">
        <v>3300</v>
      </c>
      <c r="J76" s="192">
        <v>10000</v>
      </c>
      <c r="K76" s="156">
        <f t="shared" si="0"/>
        <v>16520</v>
      </c>
      <c r="L76" s="172">
        <f t="shared" si="1"/>
        <v>16520</v>
      </c>
    </row>
    <row r="77" spans="1:12" ht="12.75">
      <c r="A77" s="17">
        <v>290378</v>
      </c>
      <c r="B77" s="131" t="s">
        <v>68</v>
      </c>
      <c r="C77" s="191"/>
      <c r="D77" s="191"/>
      <c r="E77" s="192"/>
      <c r="F77" s="192"/>
      <c r="G77" s="192">
        <v>4855</v>
      </c>
      <c r="H77" s="192"/>
      <c r="I77" s="192"/>
      <c r="J77" s="192"/>
      <c r="K77" s="156">
        <f t="shared" si="0"/>
        <v>4855</v>
      </c>
      <c r="L77" s="172">
        <f t="shared" si="1"/>
        <v>4855</v>
      </c>
    </row>
    <row r="78" spans="1:12" ht="12.75">
      <c r="A78" s="17">
        <v>290386</v>
      </c>
      <c r="B78" s="131" t="s">
        <v>69</v>
      </c>
      <c r="C78" s="191"/>
      <c r="D78" s="191"/>
      <c r="E78" s="192">
        <v>1139</v>
      </c>
      <c r="F78" s="192">
        <v>1100</v>
      </c>
      <c r="G78" s="192">
        <v>4160</v>
      </c>
      <c r="H78" s="192"/>
      <c r="I78" s="192">
        <v>2100</v>
      </c>
      <c r="J78" s="192">
        <v>3500</v>
      </c>
      <c r="K78" s="156">
        <f t="shared" si="0"/>
        <v>10860</v>
      </c>
      <c r="L78" s="172">
        <f t="shared" si="1"/>
        <v>10860</v>
      </c>
    </row>
    <row r="79" spans="1:12" ht="12.75">
      <c r="A79" s="17">
        <v>378615</v>
      </c>
      <c r="B79" s="131" t="s">
        <v>364</v>
      </c>
      <c r="C79" s="191"/>
      <c r="D79" s="191"/>
      <c r="E79" s="192"/>
      <c r="F79" s="192"/>
      <c r="G79" s="192">
        <v>2080</v>
      </c>
      <c r="H79" s="192"/>
      <c r="I79" s="192"/>
      <c r="J79" s="192"/>
      <c r="K79" s="156">
        <f t="shared" si="0"/>
        <v>2080</v>
      </c>
      <c r="L79" s="172">
        <f t="shared" si="1"/>
        <v>2080</v>
      </c>
    </row>
    <row r="80" spans="1:12" ht="12.75">
      <c r="A80" s="17">
        <v>378623</v>
      </c>
      <c r="B80" s="131" t="s">
        <v>182</v>
      </c>
      <c r="C80" s="191"/>
      <c r="D80" s="191"/>
      <c r="E80" s="192"/>
      <c r="F80" s="192"/>
      <c r="G80" s="192">
        <v>695</v>
      </c>
      <c r="H80" s="192"/>
      <c r="I80" s="192"/>
      <c r="J80" s="192"/>
      <c r="K80" s="156">
        <f t="shared" si="0"/>
        <v>695</v>
      </c>
      <c r="L80" s="172">
        <f t="shared" si="1"/>
        <v>695</v>
      </c>
    </row>
    <row r="81" spans="1:12" ht="13.5" thickBot="1">
      <c r="A81" s="17">
        <v>290491</v>
      </c>
      <c r="B81" s="131" t="s">
        <v>70</v>
      </c>
      <c r="C81" s="191"/>
      <c r="D81" s="191"/>
      <c r="E81" s="192">
        <v>218</v>
      </c>
      <c r="F81" s="192">
        <v>200</v>
      </c>
      <c r="G81" s="192">
        <v>4855</v>
      </c>
      <c r="H81" s="192"/>
      <c r="I81" s="192"/>
      <c r="J81" s="192">
        <v>15700</v>
      </c>
      <c r="K81" s="156">
        <f aca="true" t="shared" si="2" ref="K81:K93">SUM(C81:J81)-E81</f>
        <v>20755</v>
      </c>
      <c r="L81" s="172">
        <f t="shared" si="1"/>
        <v>20755</v>
      </c>
    </row>
    <row r="82" spans="1:12" ht="12.75">
      <c r="A82" s="271" t="s">
        <v>269</v>
      </c>
      <c r="B82" s="275" t="s">
        <v>19</v>
      </c>
      <c r="C82" s="283" t="s">
        <v>8</v>
      </c>
      <c r="D82" s="283"/>
      <c r="E82" s="267" t="s">
        <v>11</v>
      </c>
      <c r="F82" s="271" t="s">
        <v>89</v>
      </c>
      <c r="G82" s="271" t="s">
        <v>159</v>
      </c>
      <c r="H82" s="271" t="s">
        <v>119</v>
      </c>
      <c r="I82" s="271" t="s">
        <v>388</v>
      </c>
      <c r="J82" s="271" t="s">
        <v>270</v>
      </c>
      <c r="K82" s="271" t="s">
        <v>25</v>
      </c>
      <c r="L82" s="271" t="s">
        <v>397</v>
      </c>
    </row>
    <row r="83" spans="1:12" ht="26.25" thickBot="1">
      <c r="A83" s="274"/>
      <c r="B83" s="276"/>
      <c r="C83" s="108" t="s">
        <v>271</v>
      </c>
      <c r="D83" s="108" t="s">
        <v>395</v>
      </c>
      <c r="E83" s="268"/>
      <c r="F83" s="274"/>
      <c r="G83" s="274"/>
      <c r="H83" s="274"/>
      <c r="I83" s="274"/>
      <c r="J83" s="274"/>
      <c r="K83" s="274"/>
      <c r="L83" s="274"/>
    </row>
    <row r="84" spans="1:12" ht="12.75">
      <c r="A84" s="17">
        <v>290513</v>
      </c>
      <c r="B84" s="243" t="s">
        <v>71</v>
      </c>
      <c r="C84" s="258"/>
      <c r="D84" s="258"/>
      <c r="E84" s="244"/>
      <c r="F84" s="244"/>
      <c r="G84" s="244">
        <v>1385</v>
      </c>
      <c r="H84" s="244"/>
      <c r="I84" s="244">
        <v>19800</v>
      </c>
      <c r="J84" s="244"/>
      <c r="K84" s="17">
        <f>SUM(C84:J84)-E84</f>
        <v>21185</v>
      </c>
      <c r="L84" s="155">
        <f t="shared" si="1"/>
        <v>21185</v>
      </c>
    </row>
    <row r="85" spans="1:12" ht="12.75">
      <c r="A85" s="23">
        <v>290548</v>
      </c>
      <c r="B85" s="130" t="s">
        <v>72</v>
      </c>
      <c r="C85" s="239"/>
      <c r="D85" s="239"/>
      <c r="E85" s="240">
        <v>3693</v>
      </c>
      <c r="F85" s="240">
        <v>3700</v>
      </c>
      <c r="G85" s="240">
        <v>3120</v>
      </c>
      <c r="H85" s="240"/>
      <c r="I85" s="240"/>
      <c r="J85" s="240"/>
      <c r="K85" s="150">
        <f t="shared" si="2"/>
        <v>6820</v>
      </c>
      <c r="L85" s="155">
        <f t="shared" si="1"/>
        <v>6820</v>
      </c>
    </row>
    <row r="86" spans="1:12" ht="12.75">
      <c r="A86" s="17">
        <v>290599</v>
      </c>
      <c r="B86" s="131" t="s">
        <v>98</v>
      </c>
      <c r="C86" s="191"/>
      <c r="D86" s="191"/>
      <c r="E86" s="192">
        <v>2409</v>
      </c>
      <c r="F86" s="192">
        <v>2400</v>
      </c>
      <c r="G86" s="192">
        <v>1380</v>
      </c>
      <c r="H86" s="192"/>
      <c r="I86" s="192">
        <v>16900</v>
      </c>
      <c r="J86" s="192">
        <v>13700</v>
      </c>
      <c r="K86" s="156">
        <f t="shared" si="2"/>
        <v>34380</v>
      </c>
      <c r="L86" s="172">
        <f aca="true" t="shared" si="3" ref="L86:L94">K86-C86-D86</f>
        <v>34380</v>
      </c>
    </row>
    <row r="87" spans="1:12" ht="12.75">
      <c r="A87" s="17">
        <v>290602</v>
      </c>
      <c r="B87" s="131" t="s">
        <v>99</v>
      </c>
      <c r="C87" s="191"/>
      <c r="D87" s="191"/>
      <c r="E87" s="192">
        <v>5810</v>
      </c>
      <c r="F87" s="192">
        <v>5800</v>
      </c>
      <c r="G87" s="192">
        <v>7285</v>
      </c>
      <c r="H87" s="192"/>
      <c r="I87" s="192">
        <v>20000</v>
      </c>
      <c r="J87" s="192"/>
      <c r="K87" s="156">
        <f t="shared" si="2"/>
        <v>33085</v>
      </c>
      <c r="L87" s="172">
        <f t="shared" si="3"/>
        <v>33085</v>
      </c>
    </row>
    <row r="88" spans="1:12" ht="12.75">
      <c r="A88" s="17">
        <v>290629</v>
      </c>
      <c r="B88" s="131" t="s">
        <v>16</v>
      </c>
      <c r="C88" s="191"/>
      <c r="D88" s="191"/>
      <c r="E88" s="192"/>
      <c r="F88" s="192"/>
      <c r="G88" s="192">
        <v>3815</v>
      </c>
      <c r="H88" s="192"/>
      <c r="I88" s="192"/>
      <c r="J88" s="192"/>
      <c r="K88" s="156">
        <f t="shared" si="2"/>
        <v>3815</v>
      </c>
      <c r="L88" s="172">
        <f t="shared" si="3"/>
        <v>3815</v>
      </c>
    </row>
    <row r="89" spans="1:12" ht="12.75">
      <c r="A89" s="17">
        <v>290637</v>
      </c>
      <c r="B89" s="131" t="s">
        <v>365</v>
      </c>
      <c r="C89" s="191"/>
      <c r="D89" s="191"/>
      <c r="E89" s="192"/>
      <c r="F89" s="192"/>
      <c r="G89" s="192">
        <v>1735</v>
      </c>
      <c r="H89" s="192"/>
      <c r="I89" s="192"/>
      <c r="J89" s="192"/>
      <c r="K89" s="156">
        <f t="shared" si="2"/>
        <v>1735</v>
      </c>
      <c r="L89" s="172">
        <f t="shared" si="3"/>
        <v>1735</v>
      </c>
    </row>
    <row r="90" spans="1:12" ht="12.75">
      <c r="A90" s="17">
        <v>44065531</v>
      </c>
      <c r="B90" s="131" t="s">
        <v>366</v>
      </c>
      <c r="C90" s="191"/>
      <c r="D90" s="191"/>
      <c r="E90" s="192"/>
      <c r="F90" s="192"/>
      <c r="G90" s="192">
        <v>2425</v>
      </c>
      <c r="H90" s="192"/>
      <c r="I90" s="192"/>
      <c r="J90" s="192"/>
      <c r="K90" s="156">
        <f t="shared" si="2"/>
        <v>2425</v>
      </c>
      <c r="L90" s="172">
        <f t="shared" si="3"/>
        <v>2425</v>
      </c>
    </row>
    <row r="91" spans="1:12" ht="12.75">
      <c r="A91" s="17">
        <v>290661</v>
      </c>
      <c r="B91" s="131" t="s">
        <v>74</v>
      </c>
      <c r="C91" s="191"/>
      <c r="D91" s="191"/>
      <c r="E91" s="192"/>
      <c r="F91" s="192"/>
      <c r="G91" s="192">
        <v>1035</v>
      </c>
      <c r="H91" s="192"/>
      <c r="I91" s="192"/>
      <c r="J91" s="192"/>
      <c r="K91" s="156">
        <f t="shared" si="2"/>
        <v>1035</v>
      </c>
      <c r="L91" s="172">
        <f t="shared" si="3"/>
        <v>1035</v>
      </c>
    </row>
    <row r="92" spans="1:12" ht="12.75">
      <c r="A92" s="17">
        <v>599182</v>
      </c>
      <c r="B92" s="133" t="s">
        <v>367</v>
      </c>
      <c r="C92" s="193"/>
      <c r="D92" s="193"/>
      <c r="E92" s="194"/>
      <c r="F92" s="194"/>
      <c r="G92" s="194">
        <v>2425</v>
      </c>
      <c r="H92" s="194"/>
      <c r="I92" s="194"/>
      <c r="J92" s="194"/>
      <c r="K92" s="156">
        <f t="shared" si="2"/>
        <v>2425</v>
      </c>
      <c r="L92" s="172">
        <f t="shared" si="3"/>
        <v>2425</v>
      </c>
    </row>
    <row r="93" spans="1:12" ht="13.5" thickBot="1">
      <c r="A93" s="19">
        <v>290751</v>
      </c>
      <c r="B93" s="132" t="s">
        <v>75</v>
      </c>
      <c r="C93" s="195">
        <v>150000</v>
      </c>
      <c r="D93" s="195"/>
      <c r="E93" s="196">
        <v>24502</v>
      </c>
      <c r="F93" s="196">
        <v>24500</v>
      </c>
      <c r="G93" s="196">
        <v>11450</v>
      </c>
      <c r="H93" s="196"/>
      <c r="I93" s="196"/>
      <c r="J93" s="194">
        <v>5000</v>
      </c>
      <c r="K93" s="156">
        <f t="shared" si="2"/>
        <v>190950</v>
      </c>
      <c r="L93" s="197">
        <f t="shared" si="3"/>
        <v>40950</v>
      </c>
    </row>
    <row r="94" spans="2:12" ht="13.5" thickBot="1">
      <c r="B94" s="11" t="s">
        <v>25</v>
      </c>
      <c r="C94" s="159">
        <f>SUM(C21:C93)</f>
        <v>450000</v>
      </c>
      <c r="D94" s="159">
        <v>0</v>
      </c>
      <c r="E94" s="161">
        <f>SUM(E21:E93)</f>
        <v>142585</v>
      </c>
      <c r="F94" s="161">
        <f>SUM(F21:F93)</f>
        <v>142600</v>
      </c>
      <c r="G94" s="161">
        <f>SUM(G19:G93)</f>
        <v>219855</v>
      </c>
      <c r="H94" s="161">
        <f>SUM(H21:H93)</f>
        <v>0</v>
      </c>
      <c r="I94" s="161">
        <f>SUM(I21:I93)</f>
        <v>309400</v>
      </c>
      <c r="J94" s="161">
        <f>SUM(J19:J93)</f>
        <v>154200</v>
      </c>
      <c r="K94" s="163">
        <f>SUM(C94:J94)-E94</f>
        <v>1276055</v>
      </c>
      <c r="L94" s="162">
        <f t="shared" si="3"/>
        <v>826055</v>
      </c>
    </row>
    <row r="96" spans="1:5" ht="12.75">
      <c r="A96" s="71"/>
      <c r="B96" s="273" t="s">
        <v>272</v>
      </c>
      <c r="C96" s="273"/>
      <c r="D96" s="273"/>
      <c r="E96" s="273"/>
    </row>
  </sheetData>
  <mergeCells count="29">
    <mergeCell ref="J82:J83"/>
    <mergeCell ref="K82:K83"/>
    <mergeCell ref="L82:L83"/>
    <mergeCell ref="F82:F83"/>
    <mergeCell ref="G82:G83"/>
    <mergeCell ref="H82:H83"/>
    <mergeCell ref="I82:I83"/>
    <mergeCell ref="A82:A83"/>
    <mergeCell ref="B82:B83"/>
    <mergeCell ref="C82:D82"/>
    <mergeCell ref="E82:E83"/>
    <mergeCell ref="H17:H18"/>
    <mergeCell ref="B1:G1"/>
    <mergeCell ref="B96:E96"/>
    <mergeCell ref="B7:C7"/>
    <mergeCell ref="C2:D2"/>
    <mergeCell ref="E2:E3"/>
    <mergeCell ref="F17:F18"/>
    <mergeCell ref="F2:F3"/>
    <mergeCell ref="G2:G3"/>
    <mergeCell ref="G17:G18"/>
    <mergeCell ref="A17:A18"/>
    <mergeCell ref="B17:B18"/>
    <mergeCell ref="C17:D17"/>
    <mergeCell ref="E17:E18"/>
    <mergeCell ref="I17:I18"/>
    <mergeCell ref="J17:J18"/>
    <mergeCell ref="K17:K18"/>
    <mergeCell ref="L17:L18"/>
  </mergeCells>
  <printOptions/>
  <pageMargins left="0.3937007874015748" right="0.3937007874015748" top="0.984251968503937" bottom="0.7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view="pageBreakPreview" zoomScale="90" zoomScaleNormal="90" zoomScaleSheetLayoutView="90" workbookViewId="0" topLeftCell="A21">
      <selection activeCell="N16" sqref="N16"/>
    </sheetView>
  </sheetViews>
  <sheetFormatPr defaultColWidth="9.00390625" defaultRowHeight="12.75"/>
  <cols>
    <col min="1" max="1" width="10.75390625" style="77" customWidth="1"/>
    <col min="2" max="2" width="16.75390625" style="0" customWidth="1"/>
    <col min="3" max="4" width="12.75390625" style="0" customWidth="1"/>
    <col min="5" max="12" width="10.75390625" style="0" customWidth="1"/>
  </cols>
  <sheetData>
    <row r="1" spans="2:7" ht="13.5" thickBot="1">
      <c r="B1" s="292" t="s">
        <v>273</v>
      </c>
      <c r="C1" s="292"/>
      <c r="D1" s="292"/>
      <c r="E1" s="292"/>
      <c r="F1" s="292"/>
      <c r="G1" s="292"/>
    </row>
    <row r="2" spans="2:8" ht="13.5" thickBot="1">
      <c r="B2" s="3"/>
      <c r="C2" s="286" t="s">
        <v>8</v>
      </c>
      <c r="D2" s="287"/>
      <c r="E2" s="288" t="s">
        <v>11</v>
      </c>
      <c r="F2" s="290" t="s">
        <v>10</v>
      </c>
      <c r="G2" s="288" t="s">
        <v>9</v>
      </c>
      <c r="H2" s="27"/>
    </row>
    <row r="3" spans="2:8" ht="26.25" thickBot="1">
      <c r="B3" s="4"/>
      <c r="C3" s="74" t="s">
        <v>7</v>
      </c>
      <c r="D3" s="73" t="s">
        <v>395</v>
      </c>
      <c r="E3" s="289"/>
      <c r="F3" s="291"/>
      <c r="G3" s="289"/>
      <c r="H3" s="27"/>
    </row>
    <row r="4" spans="2:8" ht="13.5" thickBot="1">
      <c r="B4" s="4" t="s">
        <v>1</v>
      </c>
      <c r="C4" s="6" t="s">
        <v>2</v>
      </c>
      <c r="D4" s="7" t="s">
        <v>3</v>
      </c>
      <c r="E4" s="7" t="s">
        <v>4</v>
      </c>
      <c r="F4" s="8" t="s">
        <v>5</v>
      </c>
      <c r="G4" s="7" t="s">
        <v>6</v>
      </c>
      <c r="H4" s="29"/>
    </row>
    <row r="5" spans="2:8" ht="13.5" thickBot="1">
      <c r="B5" s="5" t="s">
        <v>17</v>
      </c>
      <c r="C5" s="198">
        <v>300000</v>
      </c>
      <c r="D5" s="168"/>
      <c r="E5" s="168"/>
      <c r="F5" s="107">
        <v>440255</v>
      </c>
      <c r="G5" s="169">
        <f>SUM(C5:F5)</f>
        <v>740255</v>
      </c>
      <c r="H5" s="30"/>
    </row>
    <row r="7" spans="2:6" ht="13.5" thickBot="1">
      <c r="B7" s="269" t="s">
        <v>274</v>
      </c>
      <c r="C7" s="269"/>
      <c r="D7" s="1"/>
      <c r="E7" s="1"/>
      <c r="F7" s="1"/>
    </row>
    <row r="8" spans="2:8" ht="26.25" thickBot="1">
      <c r="B8" s="1"/>
      <c r="C8" s="1"/>
      <c r="D8" s="1"/>
      <c r="E8" s="1"/>
      <c r="F8" s="22"/>
      <c r="G8" s="118" t="s">
        <v>275</v>
      </c>
      <c r="H8" s="31"/>
    </row>
    <row r="9" spans="2:8" ht="13.5" thickBot="1">
      <c r="B9" s="11" t="s">
        <v>12</v>
      </c>
      <c r="C9" s="164">
        <v>300000</v>
      </c>
      <c r="D9" s="164"/>
      <c r="E9" s="162"/>
      <c r="F9" s="162"/>
      <c r="G9" s="21">
        <f>+C9/+C5*100</f>
        <v>100</v>
      </c>
      <c r="H9" s="32"/>
    </row>
    <row r="10" spans="2:8" ht="13.5" thickBot="1">
      <c r="B10" s="11" t="s">
        <v>18</v>
      </c>
      <c r="C10" s="165"/>
      <c r="D10" s="165"/>
      <c r="E10" s="162"/>
      <c r="F10" s="162">
        <v>334340</v>
      </c>
      <c r="G10" s="21">
        <f>+F10/F5*100</f>
        <v>75.94235159169118</v>
      </c>
      <c r="H10" s="32"/>
    </row>
    <row r="11" spans="2:8" ht="13.5" thickBot="1">
      <c r="B11" s="11" t="s">
        <v>13</v>
      </c>
      <c r="C11" s="165"/>
      <c r="D11" s="165"/>
      <c r="E11" s="162">
        <v>139400</v>
      </c>
      <c r="F11" s="162"/>
      <c r="G11" s="21"/>
      <c r="H11" s="32"/>
    </row>
    <row r="12" spans="2:8" ht="13.5" thickBot="1">
      <c r="B12" s="11" t="s">
        <v>119</v>
      </c>
      <c r="C12" s="165"/>
      <c r="D12" s="165"/>
      <c r="E12" s="162"/>
      <c r="F12" s="162">
        <v>103970</v>
      </c>
      <c r="G12" s="21"/>
      <c r="H12" s="32"/>
    </row>
    <row r="13" spans="2:8" ht="13.5" thickBot="1">
      <c r="B13" s="11" t="s">
        <v>389</v>
      </c>
      <c r="C13" s="165"/>
      <c r="D13" s="165"/>
      <c r="E13" s="162">
        <v>370300</v>
      </c>
      <c r="F13" s="162"/>
      <c r="G13" s="21"/>
      <c r="H13" s="32"/>
    </row>
    <row r="14" spans="2:8" ht="13.5" thickBot="1">
      <c r="B14" s="11" t="s">
        <v>137</v>
      </c>
      <c r="C14" s="165"/>
      <c r="D14" s="165"/>
      <c r="E14" s="162">
        <v>154200</v>
      </c>
      <c r="F14" s="162"/>
      <c r="G14" s="21"/>
      <c r="H14" s="32"/>
    </row>
    <row r="15" spans="2:8" ht="13.5" thickBot="1">
      <c r="B15" s="11" t="s">
        <v>25</v>
      </c>
      <c r="C15" s="165">
        <f>SUM(C9:C14)</f>
        <v>300000</v>
      </c>
      <c r="D15" s="165"/>
      <c r="E15" s="165">
        <f>SUM(E10:E14)</f>
        <v>663900</v>
      </c>
      <c r="F15" s="165">
        <f>SUM(F10:F14)</f>
        <v>438310</v>
      </c>
      <c r="G15" s="21">
        <f>SUM(C15:F15)</f>
        <v>1402210</v>
      </c>
      <c r="H15" s="32"/>
    </row>
    <row r="16" spans="2:8" ht="13.5" thickBot="1">
      <c r="B16" s="119"/>
      <c r="C16" s="9"/>
      <c r="D16" s="9"/>
      <c r="E16" s="9"/>
      <c r="F16" s="9"/>
      <c r="G16" s="32"/>
      <c r="H16" s="32"/>
    </row>
    <row r="17" spans="1:12" ht="12.75">
      <c r="A17" s="271" t="s">
        <v>269</v>
      </c>
      <c r="B17" s="275" t="s">
        <v>19</v>
      </c>
      <c r="C17" s="283" t="s">
        <v>8</v>
      </c>
      <c r="D17" s="283"/>
      <c r="E17" s="267" t="s">
        <v>11</v>
      </c>
      <c r="F17" s="271" t="s">
        <v>89</v>
      </c>
      <c r="G17" s="271" t="s">
        <v>159</v>
      </c>
      <c r="H17" s="271" t="s">
        <v>119</v>
      </c>
      <c r="I17" s="271" t="s">
        <v>388</v>
      </c>
      <c r="J17" s="271" t="s">
        <v>270</v>
      </c>
      <c r="K17" s="271" t="s">
        <v>25</v>
      </c>
      <c r="L17" s="271" t="s">
        <v>397</v>
      </c>
    </row>
    <row r="18" spans="1:12" ht="26.25" thickBot="1">
      <c r="A18" s="274"/>
      <c r="B18" s="276"/>
      <c r="C18" s="108" t="s">
        <v>271</v>
      </c>
      <c r="D18" s="108" t="s">
        <v>395</v>
      </c>
      <c r="E18" s="268"/>
      <c r="F18" s="274"/>
      <c r="G18" s="274"/>
      <c r="H18" s="274"/>
      <c r="I18" s="274"/>
      <c r="J18" s="274"/>
      <c r="K18" s="274"/>
      <c r="L18" s="272"/>
    </row>
    <row r="19" spans="1:12" ht="12.75">
      <c r="A19" s="75">
        <v>842401</v>
      </c>
      <c r="B19" s="135" t="s">
        <v>311</v>
      </c>
      <c r="C19" s="199"/>
      <c r="D19" s="200"/>
      <c r="E19" s="201"/>
      <c r="F19" s="202"/>
      <c r="G19" s="203">
        <v>2080</v>
      </c>
      <c r="H19" s="204"/>
      <c r="I19" s="205"/>
      <c r="J19" s="204"/>
      <c r="K19" s="156">
        <f>SUM(C19:J19)-E19</f>
        <v>2080</v>
      </c>
      <c r="L19" s="185">
        <f>K19-C19-D19</f>
        <v>2080</v>
      </c>
    </row>
    <row r="20" spans="1:12" ht="12.75">
      <c r="A20" s="17">
        <v>599271</v>
      </c>
      <c r="B20" s="136" t="s">
        <v>218</v>
      </c>
      <c r="C20" s="206"/>
      <c r="D20" s="206"/>
      <c r="E20" s="207"/>
      <c r="F20" s="207"/>
      <c r="G20" s="207">
        <v>345</v>
      </c>
      <c r="H20" s="207"/>
      <c r="I20" s="207"/>
      <c r="J20" s="207"/>
      <c r="K20" s="156">
        <f aca="true" t="shared" si="0" ref="K20:K59">SUM(C20:J20)-E20</f>
        <v>345</v>
      </c>
      <c r="L20" s="172">
        <f aca="true" t="shared" si="1" ref="L20:L85">K20-C20-D20</f>
        <v>345</v>
      </c>
    </row>
    <row r="21" spans="1:12" ht="12.75">
      <c r="A21" s="4">
        <v>293971</v>
      </c>
      <c r="B21" s="136" t="s">
        <v>34</v>
      </c>
      <c r="C21" s="206"/>
      <c r="D21" s="206"/>
      <c r="E21" s="207">
        <v>11265</v>
      </c>
      <c r="F21" s="207">
        <v>11300</v>
      </c>
      <c r="G21" s="207">
        <v>6240</v>
      </c>
      <c r="H21" s="207"/>
      <c r="I21" s="207">
        <v>20000</v>
      </c>
      <c r="J21" s="207"/>
      <c r="K21" s="156">
        <f t="shared" si="0"/>
        <v>37540</v>
      </c>
      <c r="L21" s="172">
        <f t="shared" si="1"/>
        <v>37540</v>
      </c>
    </row>
    <row r="22" spans="1:12" ht="12.75">
      <c r="A22" s="17">
        <v>294004</v>
      </c>
      <c r="B22" s="110" t="s">
        <v>35</v>
      </c>
      <c r="C22" s="208"/>
      <c r="D22" s="208"/>
      <c r="E22" s="209">
        <v>7625</v>
      </c>
      <c r="F22" s="209">
        <v>7600</v>
      </c>
      <c r="G22" s="209">
        <v>9370</v>
      </c>
      <c r="H22" s="209"/>
      <c r="I22" s="209">
        <v>1900</v>
      </c>
      <c r="J22" s="209"/>
      <c r="K22" s="156">
        <f t="shared" si="0"/>
        <v>18870</v>
      </c>
      <c r="L22" s="172">
        <f t="shared" si="1"/>
        <v>18870</v>
      </c>
    </row>
    <row r="23" spans="1:12" ht="12.75">
      <c r="A23" s="23">
        <v>599298</v>
      </c>
      <c r="B23" s="110" t="s">
        <v>219</v>
      </c>
      <c r="C23" s="208"/>
      <c r="D23" s="208"/>
      <c r="E23" s="209"/>
      <c r="F23" s="209"/>
      <c r="G23" s="209">
        <v>690</v>
      </c>
      <c r="H23" s="209"/>
      <c r="I23" s="209"/>
      <c r="J23" s="209"/>
      <c r="K23" s="156">
        <f t="shared" si="0"/>
        <v>690</v>
      </c>
      <c r="L23" s="172">
        <f t="shared" si="1"/>
        <v>690</v>
      </c>
    </row>
    <row r="24" spans="1:12" ht="12.75">
      <c r="A24" s="17">
        <v>294055</v>
      </c>
      <c r="B24" s="110" t="s">
        <v>312</v>
      </c>
      <c r="C24" s="208"/>
      <c r="D24" s="208"/>
      <c r="E24" s="209"/>
      <c r="F24" s="209"/>
      <c r="G24" s="209">
        <v>1040</v>
      </c>
      <c r="H24" s="209"/>
      <c r="I24" s="209"/>
      <c r="J24" s="209"/>
      <c r="K24" s="156">
        <f t="shared" si="0"/>
        <v>1040</v>
      </c>
      <c r="L24" s="172">
        <f t="shared" si="1"/>
        <v>1040</v>
      </c>
    </row>
    <row r="25" spans="1:12" ht="12.75">
      <c r="A25" s="17">
        <v>600547</v>
      </c>
      <c r="B25" s="110" t="s">
        <v>224</v>
      </c>
      <c r="C25" s="208"/>
      <c r="D25" s="208"/>
      <c r="E25" s="209"/>
      <c r="F25" s="209"/>
      <c r="G25" s="209">
        <v>2080</v>
      </c>
      <c r="H25" s="209"/>
      <c r="I25" s="209"/>
      <c r="J25" s="209"/>
      <c r="K25" s="156">
        <f t="shared" si="0"/>
        <v>2080</v>
      </c>
      <c r="L25" s="172">
        <f t="shared" si="1"/>
        <v>2080</v>
      </c>
    </row>
    <row r="26" spans="1:12" ht="12.75">
      <c r="A26" s="24">
        <v>294136</v>
      </c>
      <c r="B26" s="110" t="s">
        <v>404</v>
      </c>
      <c r="C26" s="208"/>
      <c r="D26" s="208"/>
      <c r="E26" s="209">
        <v>5661</v>
      </c>
      <c r="F26" s="209">
        <v>5700</v>
      </c>
      <c r="G26" s="209">
        <v>5550</v>
      </c>
      <c r="H26" s="209">
        <v>33720</v>
      </c>
      <c r="I26" s="209">
        <v>18600</v>
      </c>
      <c r="J26" s="209">
        <v>16000</v>
      </c>
      <c r="K26" s="156">
        <f t="shared" si="0"/>
        <v>79570</v>
      </c>
      <c r="L26" s="172">
        <f t="shared" si="1"/>
        <v>79570</v>
      </c>
    </row>
    <row r="27" spans="1:12" ht="25.5">
      <c r="A27" s="78"/>
      <c r="B27" s="110" t="s">
        <v>253</v>
      </c>
      <c r="C27" s="208"/>
      <c r="D27" s="208"/>
      <c r="E27" s="209"/>
      <c r="F27" s="209"/>
      <c r="G27" s="209">
        <v>1040</v>
      </c>
      <c r="H27" s="209"/>
      <c r="I27" s="209"/>
      <c r="J27" s="209"/>
      <c r="K27" s="156">
        <f t="shared" si="0"/>
        <v>1040</v>
      </c>
      <c r="L27" s="172">
        <f t="shared" si="1"/>
        <v>1040</v>
      </c>
    </row>
    <row r="28" spans="1:12" ht="12.75">
      <c r="A28" s="24">
        <v>545899</v>
      </c>
      <c r="B28" s="137" t="s">
        <v>225</v>
      </c>
      <c r="C28" s="208"/>
      <c r="D28" s="208"/>
      <c r="E28" s="209"/>
      <c r="F28" s="209"/>
      <c r="G28" s="209">
        <v>1385</v>
      </c>
      <c r="H28" s="209"/>
      <c r="I28" s="209"/>
      <c r="J28" s="209"/>
      <c r="K28" s="156">
        <f t="shared" si="0"/>
        <v>1385</v>
      </c>
      <c r="L28" s="172">
        <f t="shared" si="1"/>
        <v>1385</v>
      </c>
    </row>
    <row r="29" spans="1:12" ht="12.75">
      <c r="A29" s="17">
        <v>294179</v>
      </c>
      <c r="B29" s="110" t="s">
        <v>36</v>
      </c>
      <c r="C29" s="208"/>
      <c r="D29" s="208"/>
      <c r="E29" s="209">
        <v>1162</v>
      </c>
      <c r="F29" s="209">
        <v>1200</v>
      </c>
      <c r="G29" s="209">
        <v>7625</v>
      </c>
      <c r="H29" s="209"/>
      <c r="I29" s="209">
        <v>19300</v>
      </c>
      <c r="J29" s="209"/>
      <c r="K29" s="156">
        <f t="shared" si="0"/>
        <v>28125</v>
      </c>
      <c r="L29" s="172">
        <f t="shared" si="1"/>
        <v>28125</v>
      </c>
    </row>
    <row r="30" spans="1:12" ht="12.75">
      <c r="A30" s="23">
        <v>599352</v>
      </c>
      <c r="B30" s="110" t="s">
        <v>226</v>
      </c>
      <c r="C30" s="208"/>
      <c r="D30" s="208"/>
      <c r="E30" s="209"/>
      <c r="F30" s="209"/>
      <c r="G30" s="209">
        <v>1040</v>
      </c>
      <c r="H30" s="209"/>
      <c r="I30" s="209"/>
      <c r="J30" s="209"/>
      <c r="K30" s="156">
        <f t="shared" si="0"/>
        <v>1040</v>
      </c>
      <c r="L30" s="172">
        <f t="shared" si="1"/>
        <v>1040</v>
      </c>
    </row>
    <row r="31" spans="1:12" ht="12.75">
      <c r="A31" s="17">
        <v>544175</v>
      </c>
      <c r="B31" s="110" t="s">
        <v>313</v>
      </c>
      <c r="C31" s="208"/>
      <c r="D31" s="208"/>
      <c r="E31" s="209"/>
      <c r="F31" s="209"/>
      <c r="G31" s="209">
        <v>1730</v>
      </c>
      <c r="H31" s="209"/>
      <c r="I31" s="209"/>
      <c r="J31" s="209"/>
      <c r="K31" s="156">
        <f t="shared" si="0"/>
        <v>1730</v>
      </c>
      <c r="L31" s="172">
        <f t="shared" si="1"/>
        <v>1730</v>
      </c>
    </row>
    <row r="32" spans="1:12" ht="12.75">
      <c r="A32" s="4">
        <v>842443</v>
      </c>
      <c r="B32" s="110" t="s">
        <v>314</v>
      </c>
      <c r="C32" s="208"/>
      <c r="D32" s="208"/>
      <c r="E32" s="209"/>
      <c r="F32" s="209"/>
      <c r="G32" s="209">
        <v>695</v>
      </c>
      <c r="H32" s="209"/>
      <c r="I32" s="209"/>
      <c r="J32" s="209"/>
      <c r="K32" s="156">
        <f t="shared" si="0"/>
        <v>695</v>
      </c>
      <c r="L32" s="172">
        <f t="shared" si="1"/>
        <v>695</v>
      </c>
    </row>
    <row r="33" spans="1:12" ht="12.75">
      <c r="A33" s="17">
        <v>294233</v>
      </c>
      <c r="B33" s="110" t="s">
        <v>136</v>
      </c>
      <c r="C33" s="208"/>
      <c r="D33" s="208"/>
      <c r="E33" s="209">
        <v>1537</v>
      </c>
      <c r="F33" s="209">
        <v>1500</v>
      </c>
      <c r="G33" s="209">
        <v>4855</v>
      </c>
      <c r="H33" s="209"/>
      <c r="I33" s="209">
        <v>15600</v>
      </c>
      <c r="J33" s="209"/>
      <c r="K33" s="156">
        <f t="shared" si="0"/>
        <v>21955</v>
      </c>
      <c r="L33" s="172">
        <f t="shared" si="1"/>
        <v>21955</v>
      </c>
    </row>
    <row r="34" spans="1:12" ht="25.5">
      <c r="A34" s="24">
        <v>294284</v>
      </c>
      <c r="B34" s="110" t="s">
        <v>233</v>
      </c>
      <c r="C34" s="208"/>
      <c r="D34" s="208"/>
      <c r="E34" s="209"/>
      <c r="F34" s="209"/>
      <c r="G34" s="209">
        <v>3470</v>
      </c>
      <c r="H34" s="209"/>
      <c r="I34" s="209"/>
      <c r="J34" s="209"/>
      <c r="K34" s="156">
        <f t="shared" si="0"/>
        <v>3470</v>
      </c>
      <c r="L34" s="172">
        <f t="shared" si="1"/>
        <v>3470</v>
      </c>
    </row>
    <row r="35" spans="1:12" ht="12.75">
      <c r="A35" s="17">
        <v>543870</v>
      </c>
      <c r="B35" s="110" t="s">
        <v>403</v>
      </c>
      <c r="C35" s="208"/>
      <c r="D35" s="208"/>
      <c r="E35" s="209"/>
      <c r="F35" s="209"/>
      <c r="G35" s="209">
        <v>2080</v>
      </c>
      <c r="H35" s="209"/>
      <c r="I35" s="209"/>
      <c r="J35" s="209"/>
      <c r="K35" s="156">
        <f t="shared" si="0"/>
        <v>2080</v>
      </c>
      <c r="L35" s="172">
        <f t="shared" si="1"/>
        <v>2080</v>
      </c>
    </row>
    <row r="36" spans="1:12" ht="12.75">
      <c r="A36" s="23">
        <v>294306</v>
      </c>
      <c r="B36" s="110" t="s">
        <v>22</v>
      </c>
      <c r="C36" s="208"/>
      <c r="D36" s="208"/>
      <c r="E36" s="209"/>
      <c r="F36" s="209"/>
      <c r="G36" s="209">
        <v>14570</v>
      </c>
      <c r="H36" s="209"/>
      <c r="I36" s="209">
        <v>12900</v>
      </c>
      <c r="J36" s="209"/>
      <c r="K36" s="156">
        <f t="shared" si="0"/>
        <v>27470</v>
      </c>
      <c r="L36" s="172">
        <f t="shared" si="1"/>
        <v>27470</v>
      </c>
    </row>
    <row r="37" spans="1:12" ht="12.75">
      <c r="A37" s="4">
        <v>599387</v>
      </c>
      <c r="B37" s="110" t="s">
        <v>315</v>
      </c>
      <c r="C37" s="208"/>
      <c r="D37" s="208"/>
      <c r="E37" s="209"/>
      <c r="F37" s="209"/>
      <c r="G37" s="209">
        <v>1385</v>
      </c>
      <c r="H37" s="209"/>
      <c r="I37" s="209"/>
      <c r="J37" s="209"/>
      <c r="K37" s="156">
        <f t="shared" si="0"/>
        <v>1385</v>
      </c>
      <c r="L37" s="172">
        <f t="shared" si="1"/>
        <v>1385</v>
      </c>
    </row>
    <row r="38" spans="1:12" ht="12.75">
      <c r="A38" s="17">
        <v>544213</v>
      </c>
      <c r="B38" s="137" t="s">
        <v>227</v>
      </c>
      <c r="C38" s="208"/>
      <c r="D38" s="208"/>
      <c r="E38" s="209"/>
      <c r="F38" s="209"/>
      <c r="G38" s="209">
        <v>345</v>
      </c>
      <c r="H38" s="209"/>
      <c r="I38" s="209"/>
      <c r="J38" s="209"/>
      <c r="K38" s="156">
        <f t="shared" si="0"/>
        <v>345</v>
      </c>
      <c r="L38" s="172">
        <f t="shared" si="1"/>
        <v>345</v>
      </c>
    </row>
    <row r="39" spans="1:12" ht="12.75">
      <c r="A39" s="17">
        <v>531669</v>
      </c>
      <c r="B39" s="137" t="s">
        <v>232</v>
      </c>
      <c r="C39" s="208"/>
      <c r="D39" s="208"/>
      <c r="E39" s="209"/>
      <c r="F39" s="209"/>
      <c r="G39" s="209">
        <v>1730</v>
      </c>
      <c r="H39" s="209"/>
      <c r="I39" s="209"/>
      <c r="J39" s="209"/>
      <c r="K39" s="156">
        <f t="shared" si="0"/>
        <v>1730</v>
      </c>
      <c r="L39" s="172">
        <f t="shared" si="1"/>
        <v>1730</v>
      </c>
    </row>
    <row r="40" spans="1:12" ht="12.75">
      <c r="A40" s="4">
        <v>599433</v>
      </c>
      <c r="B40" s="137" t="s">
        <v>316</v>
      </c>
      <c r="C40" s="208"/>
      <c r="D40" s="208"/>
      <c r="E40" s="209"/>
      <c r="F40" s="209"/>
      <c r="G40" s="209">
        <v>1385</v>
      </c>
      <c r="H40" s="209"/>
      <c r="I40" s="209"/>
      <c r="J40" s="209"/>
      <c r="K40" s="156">
        <f t="shared" si="0"/>
        <v>1385</v>
      </c>
      <c r="L40" s="172">
        <f t="shared" si="1"/>
        <v>1385</v>
      </c>
    </row>
    <row r="41" spans="1:12" ht="12.75">
      <c r="A41" s="17">
        <v>842460</v>
      </c>
      <c r="B41" s="137" t="s">
        <v>234</v>
      </c>
      <c r="C41" s="208"/>
      <c r="D41" s="208"/>
      <c r="E41" s="209"/>
      <c r="F41" s="209"/>
      <c r="G41" s="209">
        <v>1040</v>
      </c>
      <c r="H41" s="209"/>
      <c r="I41" s="209"/>
      <c r="J41" s="209"/>
      <c r="K41" s="156">
        <f t="shared" si="0"/>
        <v>1040</v>
      </c>
      <c r="L41" s="172">
        <f t="shared" si="1"/>
        <v>1040</v>
      </c>
    </row>
    <row r="42" spans="1:12" ht="12.75">
      <c r="A42" s="24">
        <v>294471</v>
      </c>
      <c r="B42" s="110" t="s">
        <v>37</v>
      </c>
      <c r="C42" s="208"/>
      <c r="D42" s="208"/>
      <c r="E42" s="209">
        <v>5005</v>
      </c>
      <c r="F42" s="209">
        <v>5000</v>
      </c>
      <c r="G42" s="209">
        <v>3465</v>
      </c>
      <c r="H42" s="209"/>
      <c r="I42" s="209">
        <v>18600</v>
      </c>
      <c r="J42" s="209"/>
      <c r="K42" s="156">
        <f t="shared" si="0"/>
        <v>27065</v>
      </c>
      <c r="L42" s="172">
        <f t="shared" si="1"/>
        <v>27065</v>
      </c>
    </row>
    <row r="43" spans="1:12" ht="25.5">
      <c r="A43" s="76"/>
      <c r="B43" s="110" t="s">
        <v>257</v>
      </c>
      <c r="C43" s="208"/>
      <c r="D43" s="208"/>
      <c r="E43" s="209"/>
      <c r="F43" s="209"/>
      <c r="G43" s="209">
        <v>1040</v>
      </c>
      <c r="H43" s="209"/>
      <c r="I43" s="209"/>
      <c r="J43" s="209"/>
      <c r="K43" s="156">
        <f t="shared" si="0"/>
        <v>1040</v>
      </c>
      <c r="L43" s="172">
        <f t="shared" si="1"/>
        <v>1040</v>
      </c>
    </row>
    <row r="44" spans="1:12" ht="12.75">
      <c r="A44" s="23">
        <v>544183</v>
      </c>
      <c r="B44" s="110" t="s">
        <v>235</v>
      </c>
      <c r="C44" s="208"/>
      <c r="D44" s="208"/>
      <c r="E44" s="209"/>
      <c r="F44" s="209"/>
      <c r="G44" s="209">
        <v>2080</v>
      </c>
      <c r="H44" s="209"/>
      <c r="I44" s="209"/>
      <c r="J44" s="209"/>
      <c r="K44" s="156">
        <f t="shared" si="0"/>
        <v>2080</v>
      </c>
      <c r="L44" s="172">
        <f t="shared" si="1"/>
        <v>2080</v>
      </c>
    </row>
    <row r="45" spans="1:12" ht="12.75">
      <c r="A45" s="17">
        <v>599484</v>
      </c>
      <c r="B45" s="110" t="s">
        <v>236</v>
      </c>
      <c r="C45" s="208"/>
      <c r="D45" s="208"/>
      <c r="E45" s="209"/>
      <c r="F45" s="209"/>
      <c r="G45" s="209">
        <v>1040</v>
      </c>
      <c r="H45" s="209"/>
      <c r="I45" s="209"/>
      <c r="J45" s="209"/>
      <c r="K45" s="156">
        <f t="shared" si="0"/>
        <v>1040</v>
      </c>
      <c r="L45" s="172">
        <f t="shared" si="1"/>
        <v>1040</v>
      </c>
    </row>
    <row r="46" spans="1:12" ht="12.75">
      <c r="A46" s="17">
        <v>600521</v>
      </c>
      <c r="B46" s="110" t="s">
        <v>238</v>
      </c>
      <c r="C46" s="208"/>
      <c r="D46" s="208"/>
      <c r="E46" s="209"/>
      <c r="F46" s="209"/>
      <c r="G46" s="209">
        <v>1040</v>
      </c>
      <c r="H46" s="209"/>
      <c r="I46" s="209"/>
      <c r="J46" s="209"/>
      <c r="K46" s="156">
        <f t="shared" si="0"/>
        <v>1040</v>
      </c>
      <c r="L46" s="172">
        <f t="shared" si="1"/>
        <v>1040</v>
      </c>
    </row>
    <row r="47" spans="1:12" ht="12.75">
      <c r="A47" s="17">
        <v>544191</v>
      </c>
      <c r="B47" s="110" t="s">
        <v>239</v>
      </c>
      <c r="C47" s="208"/>
      <c r="D47" s="208"/>
      <c r="E47" s="209"/>
      <c r="F47" s="209"/>
      <c r="G47" s="209">
        <v>1040</v>
      </c>
      <c r="H47" s="209"/>
      <c r="I47" s="209"/>
      <c r="J47" s="209"/>
      <c r="K47" s="156">
        <f t="shared" si="0"/>
        <v>1040</v>
      </c>
      <c r="L47" s="172">
        <f t="shared" si="1"/>
        <v>1040</v>
      </c>
    </row>
    <row r="48" spans="1:12" ht="12.75">
      <c r="A48" s="17">
        <v>545210</v>
      </c>
      <c r="B48" s="110" t="s">
        <v>199</v>
      </c>
      <c r="C48" s="208"/>
      <c r="D48" s="208"/>
      <c r="E48" s="209"/>
      <c r="F48" s="209"/>
      <c r="G48" s="209">
        <v>19670</v>
      </c>
      <c r="H48" s="209"/>
      <c r="I48" s="209"/>
      <c r="J48" s="209"/>
      <c r="K48" s="156">
        <f t="shared" si="0"/>
        <v>19670</v>
      </c>
      <c r="L48" s="172">
        <f t="shared" si="1"/>
        <v>19670</v>
      </c>
    </row>
    <row r="49" spans="1:12" ht="12.75">
      <c r="A49" s="17">
        <v>531677</v>
      </c>
      <c r="B49" s="110" t="s">
        <v>240</v>
      </c>
      <c r="C49" s="208"/>
      <c r="D49" s="208"/>
      <c r="E49" s="209">
        <v>409</v>
      </c>
      <c r="F49" s="209">
        <v>400</v>
      </c>
      <c r="G49" s="209"/>
      <c r="H49" s="209"/>
      <c r="I49" s="209"/>
      <c r="J49" s="209"/>
      <c r="K49" s="156">
        <f t="shared" si="0"/>
        <v>400</v>
      </c>
      <c r="L49" s="172">
        <f t="shared" si="1"/>
        <v>400</v>
      </c>
    </row>
    <row r="50" spans="1:12" ht="12.75">
      <c r="A50" s="17">
        <v>294616</v>
      </c>
      <c r="B50" s="110" t="s">
        <v>38</v>
      </c>
      <c r="C50" s="208"/>
      <c r="D50" s="208"/>
      <c r="E50" s="209">
        <v>5235</v>
      </c>
      <c r="F50" s="209">
        <v>5200</v>
      </c>
      <c r="G50" s="209">
        <v>3470</v>
      </c>
      <c r="H50" s="209">
        <v>11240</v>
      </c>
      <c r="I50" s="209">
        <v>20000</v>
      </c>
      <c r="J50" s="209"/>
      <c r="K50" s="156">
        <f t="shared" si="0"/>
        <v>39910</v>
      </c>
      <c r="L50" s="172">
        <f t="shared" si="1"/>
        <v>39910</v>
      </c>
    </row>
    <row r="51" spans="1:12" ht="12.75">
      <c r="A51" s="4">
        <v>545406</v>
      </c>
      <c r="B51" s="110" t="s">
        <v>317</v>
      </c>
      <c r="C51" s="208"/>
      <c r="D51" s="208"/>
      <c r="E51" s="209"/>
      <c r="F51" s="209"/>
      <c r="G51" s="209">
        <v>1385</v>
      </c>
      <c r="H51" s="209"/>
      <c r="I51" s="209"/>
      <c r="J51" s="209"/>
      <c r="K51" s="156">
        <f t="shared" si="0"/>
        <v>1385</v>
      </c>
      <c r="L51" s="172">
        <f t="shared" si="1"/>
        <v>1385</v>
      </c>
    </row>
    <row r="52" spans="1:12" ht="12.75">
      <c r="A52" s="17">
        <v>599514</v>
      </c>
      <c r="B52" s="110" t="s">
        <v>53</v>
      </c>
      <c r="C52" s="208"/>
      <c r="D52" s="208"/>
      <c r="E52" s="209">
        <v>792</v>
      </c>
      <c r="F52" s="209">
        <v>800</v>
      </c>
      <c r="G52" s="209">
        <v>1040</v>
      </c>
      <c r="H52" s="209"/>
      <c r="I52" s="209"/>
      <c r="J52" s="209"/>
      <c r="K52" s="156">
        <f t="shared" si="0"/>
        <v>1840</v>
      </c>
      <c r="L52" s="172">
        <f t="shared" si="1"/>
        <v>1840</v>
      </c>
    </row>
    <row r="53" spans="1:12" ht="12.75">
      <c r="A53" s="4">
        <v>544205</v>
      </c>
      <c r="B53" s="137" t="s">
        <v>331</v>
      </c>
      <c r="C53" s="208"/>
      <c r="D53" s="208"/>
      <c r="E53" s="209"/>
      <c r="F53" s="209"/>
      <c r="G53" s="209">
        <v>1040</v>
      </c>
      <c r="H53" s="209"/>
      <c r="I53" s="209"/>
      <c r="J53" s="209"/>
      <c r="K53" s="156">
        <f t="shared" si="0"/>
        <v>1040</v>
      </c>
      <c r="L53" s="172">
        <f t="shared" si="1"/>
        <v>1040</v>
      </c>
    </row>
    <row r="54" spans="1:12" ht="12.75">
      <c r="A54" s="17">
        <v>842478</v>
      </c>
      <c r="B54" s="110" t="s">
        <v>242</v>
      </c>
      <c r="C54" s="208"/>
      <c r="D54" s="208"/>
      <c r="E54" s="209"/>
      <c r="F54" s="209"/>
      <c r="G54" s="209">
        <v>3120</v>
      </c>
      <c r="H54" s="209"/>
      <c r="I54" s="209"/>
      <c r="J54" s="209"/>
      <c r="K54" s="156">
        <f t="shared" si="0"/>
        <v>3120</v>
      </c>
      <c r="L54" s="172">
        <f t="shared" si="1"/>
        <v>3120</v>
      </c>
    </row>
    <row r="55" spans="1:12" ht="12.75">
      <c r="A55" s="4">
        <v>842273</v>
      </c>
      <c r="B55" s="110" t="s">
        <v>110</v>
      </c>
      <c r="C55" s="208"/>
      <c r="D55" s="208"/>
      <c r="E55" s="209"/>
      <c r="F55" s="209"/>
      <c r="G55" s="209">
        <v>1040</v>
      </c>
      <c r="H55" s="209"/>
      <c r="I55" s="209"/>
      <c r="J55" s="209"/>
      <c r="K55" s="156">
        <f t="shared" si="0"/>
        <v>1040</v>
      </c>
      <c r="L55" s="172">
        <f t="shared" si="1"/>
        <v>1040</v>
      </c>
    </row>
    <row r="56" spans="1:12" ht="12.75">
      <c r="A56" s="17">
        <v>294730</v>
      </c>
      <c r="B56" s="110" t="s">
        <v>318</v>
      </c>
      <c r="C56" s="208"/>
      <c r="D56" s="208"/>
      <c r="E56" s="209"/>
      <c r="F56" s="209"/>
      <c r="G56" s="209">
        <v>2080</v>
      </c>
      <c r="H56" s="209"/>
      <c r="I56" s="209"/>
      <c r="J56" s="209"/>
      <c r="K56" s="156">
        <f t="shared" si="0"/>
        <v>2080</v>
      </c>
      <c r="L56" s="172">
        <f t="shared" si="1"/>
        <v>2080</v>
      </c>
    </row>
    <row r="57" spans="1:12" ht="12.75">
      <c r="A57" s="4">
        <v>599557</v>
      </c>
      <c r="B57" s="110" t="s">
        <v>319</v>
      </c>
      <c r="C57" s="208"/>
      <c r="D57" s="208"/>
      <c r="E57" s="209"/>
      <c r="F57" s="209"/>
      <c r="G57" s="209">
        <v>1040</v>
      </c>
      <c r="H57" s="209"/>
      <c r="I57" s="209"/>
      <c r="J57" s="209"/>
      <c r="K57" s="156">
        <f t="shared" si="0"/>
        <v>1040</v>
      </c>
      <c r="L57" s="172">
        <f t="shared" si="1"/>
        <v>1040</v>
      </c>
    </row>
    <row r="58" spans="1:12" ht="12.75">
      <c r="A58" s="17">
        <v>294799</v>
      </c>
      <c r="B58" s="110" t="s">
        <v>39</v>
      </c>
      <c r="C58" s="208"/>
      <c r="D58" s="208"/>
      <c r="E58" s="209">
        <v>4275</v>
      </c>
      <c r="F58" s="209">
        <v>4300</v>
      </c>
      <c r="G58" s="209">
        <v>4505</v>
      </c>
      <c r="H58" s="209">
        <v>19670</v>
      </c>
      <c r="I58" s="209">
        <v>5800</v>
      </c>
      <c r="J58" s="209"/>
      <c r="K58" s="156">
        <f t="shared" si="0"/>
        <v>34275</v>
      </c>
      <c r="L58" s="172">
        <f t="shared" si="1"/>
        <v>34275</v>
      </c>
    </row>
    <row r="59" spans="1:12" ht="12.75">
      <c r="A59" s="17">
        <v>842249</v>
      </c>
      <c r="B59" s="110" t="s">
        <v>244</v>
      </c>
      <c r="C59" s="208"/>
      <c r="D59" s="208"/>
      <c r="E59" s="209"/>
      <c r="F59" s="209"/>
      <c r="G59" s="209">
        <v>2080</v>
      </c>
      <c r="H59" s="209"/>
      <c r="I59" s="209"/>
      <c r="J59" s="209"/>
      <c r="K59" s="156">
        <f t="shared" si="0"/>
        <v>2080</v>
      </c>
      <c r="L59" s="172">
        <f t="shared" si="1"/>
        <v>2080</v>
      </c>
    </row>
    <row r="60" spans="1:12" ht="25.5">
      <c r="A60" s="142">
        <v>294870</v>
      </c>
      <c r="B60" s="110" t="s">
        <v>320</v>
      </c>
      <c r="C60" s="208"/>
      <c r="D60" s="208"/>
      <c r="E60" s="209"/>
      <c r="F60" s="209"/>
      <c r="G60" s="209">
        <v>1040</v>
      </c>
      <c r="H60" s="209"/>
      <c r="I60" s="209"/>
      <c r="J60" s="209"/>
      <c r="K60" s="156">
        <f aca="true" t="shared" si="2" ref="K60:K95">SUM(C60:J60)-E60</f>
        <v>1040</v>
      </c>
      <c r="L60" s="172">
        <f t="shared" si="1"/>
        <v>1040</v>
      </c>
    </row>
    <row r="61" spans="1:12" ht="25.5">
      <c r="A61" s="142">
        <v>294900</v>
      </c>
      <c r="B61" s="110" t="s">
        <v>40</v>
      </c>
      <c r="C61" s="208">
        <v>150000</v>
      </c>
      <c r="D61" s="208"/>
      <c r="E61" s="209">
        <v>10877</v>
      </c>
      <c r="F61" s="209">
        <v>10900</v>
      </c>
      <c r="G61" s="209">
        <v>13525</v>
      </c>
      <c r="H61" s="209"/>
      <c r="I61" s="209">
        <v>20000</v>
      </c>
      <c r="J61" s="209">
        <v>26000</v>
      </c>
      <c r="K61" s="156">
        <f t="shared" si="2"/>
        <v>220425</v>
      </c>
      <c r="L61" s="172">
        <f t="shared" si="1"/>
        <v>70425</v>
      </c>
    </row>
    <row r="62" spans="1:12" ht="25.5">
      <c r="A62" s="78"/>
      <c r="B62" s="110" t="s">
        <v>405</v>
      </c>
      <c r="C62" s="208"/>
      <c r="D62" s="208"/>
      <c r="E62" s="209"/>
      <c r="F62" s="209"/>
      <c r="G62" s="209">
        <v>1040</v>
      </c>
      <c r="H62" s="209"/>
      <c r="I62" s="209"/>
      <c r="J62" s="209"/>
      <c r="K62" s="156">
        <f t="shared" si="2"/>
        <v>1040</v>
      </c>
      <c r="L62" s="172">
        <f t="shared" si="1"/>
        <v>1040</v>
      </c>
    </row>
    <row r="63" spans="1:12" ht="25.5">
      <c r="A63" s="78"/>
      <c r="B63" s="110" t="s">
        <v>406</v>
      </c>
      <c r="C63" s="208"/>
      <c r="D63" s="208"/>
      <c r="E63" s="209"/>
      <c r="F63" s="209"/>
      <c r="G63" s="209">
        <v>2080</v>
      </c>
      <c r="H63" s="209"/>
      <c r="I63" s="209"/>
      <c r="J63" s="209"/>
      <c r="K63" s="156">
        <f t="shared" si="2"/>
        <v>2080</v>
      </c>
      <c r="L63" s="172">
        <f t="shared" si="1"/>
        <v>2080</v>
      </c>
    </row>
    <row r="64" spans="1:12" ht="25.5">
      <c r="A64" s="78"/>
      <c r="B64" s="110" t="s">
        <v>407</v>
      </c>
      <c r="C64" s="208"/>
      <c r="D64" s="208"/>
      <c r="E64" s="209"/>
      <c r="F64" s="209"/>
      <c r="G64" s="209">
        <v>2770</v>
      </c>
      <c r="H64" s="209"/>
      <c r="I64" s="209"/>
      <c r="J64" s="209"/>
      <c r="K64" s="156">
        <f t="shared" si="2"/>
        <v>2770</v>
      </c>
      <c r="L64" s="172">
        <f t="shared" si="1"/>
        <v>2770</v>
      </c>
    </row>
    <row r="65" spans="1:12" ht="25.5">
      <c r="A65" s="78"/>
      <c r="B65" s="110" t="s">
        <v>408</v>
      </c>
      <c r="C65" s="208"/>
      <c r="D65" s="208"/>
      <c r="E65" s="209"/>
      <c r="F65" s="209"/>
      <c r="G65" s="209">
        <v>6945</v>
      </c>
      <c r="H65" s="209"/>
      <c r="I65" s="209"/>
      <c r="J65" s="209"/>
      <c r="K65" s="156">
        <f t="shared" si="2"/>
        <v>6945</v>
      </c>
      <c r="L65" s="172">
        <f t="shared" si="1"/>
        <v>6945</v>
      </c>
    </row>
    <row r="66" spans="1:12" ht="25.5">
      <c r="A66" s="76"/>
      <c r="B66" s="110" t="s">
        <v>409</v>
      </c>
      <c r="C66" s="208"/>
      <c r="D66" s="208"/>
      <c r="E66" s="209"/>
      <c r="F66" s="209"/>
      <c r="G66" s="209">
        <v>2080</v>
      </c>
      <c r="H66" s="209"/>
      <c r="I66" s="209"/>
      <c r="J66" s="209"/>
      <c r="K66" s="156">
        <f t="shared" si="2"/>
        <v>2080</v>
      </c>
      <c r="L66" s="172">
        <f t="shared" si="1"/>
        <v>2080</v>
      </c>
    </row>
    <row r="67" spans="1:12" ht="12.75">
      <c r="A67" s="23">
        <v>842168</v>
      </c>
      <c r="B67" s="110" t="s">
        <v>245</v>
      </c>
      <c r="C67" s="208"/>
      <c r="D67" s="208"/>
      <c r="E67" s="209"/>
      <c r="F67" s="209"/>
      <c r="G67" s="209">
        <v>345</v>
      </c>
      <c r="H67" s="209"/>
      <c r="I67" s="209"/>
      <c r="J67" s="209"/>
      <c r="K67" s="156">
        <f t="shared" si="2"/>
        <v>345</v>
      </c>
      <c r="L67" s="172">
        <f t="shared" si="1"/>
        <v>345</v>
      </c>
    </row>
    <row r="68" spans="1:12" ht="12.75">
      <c r="A68" s="17">
        <v>294926</v>
      </c>
      <c r="B68" s="110" t="s">
        <v>41</v>
      </c>
      <c r="C68" s="208"/>
      <c r="D68" s="208"/>
      <c r="E68" s="209">
        <v>2208</v>
      </c>
      <c r="F68" s="209">
        <v>2200</v>
      </c>
      <c r="G68" s="209">
        <v>5200</v>
      </c>
      <c r="H68" s="209"/>
      <c r="I68" s="209">
        <v>20000</v>
      </c>
      <c r="J68" s="209">
        <v>14200</v>
      </c>
      <c r="K68" s="156">
        <f t="shared" si="2"/>
        <v>41600</v>
      </c>
      <c r="L68" s="172">
        <f t="shared" si="1"/>
        <v>41600</v>
      </c>
    </row>
    <row r="69" spans="1:12" ht="12.75">
      <c r="A69" s="4">
        <v>599638</v>
      </c>
      <c r="B69" s="110" t="s">
        <v>321</v>
      </c>
      <c r="C69" s="208"/>
      <c r="D69" s="208"/>
      <c r="E69" s="209"/>
      <c r="F69" s="209"/>
      <c r="G69" s="209">
        <v>2080</v>
      </c>
      <c r="H69" s="209"/>
      <c r="I69" s="209"/>
      <c r="J69" s="209"/>
      <c r="K69" s="156">
        <f t="shared" si="2"/>
        <v>2080</v>
      </c>
      <c r="L69" s="172">
        <f t="shared" si="1"/>
        <v>2080</v>
      </c>
    </row>
    <row r="70" spans="1:12" ht="12.75">
      <c r="A70" s="17">
        <v>599646</v>
      </c>
      <c r="B70" s="110" t="s">
        <v>322</v>
      </c>
      <c r="C70" s="208"/>
      <c r="D70" s="208"/>
      <c r="E70" s="209"/>
      <c r="F70" s="209"/>
      <c r="G70" s="209">
        <v>1730</v>
      </c>
      <c r="H70" s="209"/>
      <c r="I70" s="209"/>
      <c r="J70" s="209"/>
      <c r="K70" s="156">
        <f t="shared" si="2"/>
        <v>1730</v>
      </c>
      <c r="L70" s="172">
        <f t="shared" si="1"/>
        <v>1730</v>
      </c>
    </row>
    <row r="71" spans="1:12" ht="12.75">
      <c r="A71" s="4">
        <v>546739</v>
      </c>
      <c r="B71" s="110" t="s">
        <v>323</v>
      </c>
      <c r="C71" s="208"/>
      <c r="D71" s="208"/>
      <c r="E71" s="209"/>
      <c r="F71" s="209"/>
      <c r="G71" s="209">
        <v>4860</v>
      </c>
      <c r="H71" s="209"/>
      <c r="I71" s="209"/>
      <c r="J71" s="209"/>
      <c r="K71" s="156">
        <f t="shared" si="2"/>
        <v>4860</v>
      </c>
      <c r="L71" s="172">
        <f t="shared" si="1"/>
        <v>4860</v>
      </c>
    </row>
    <row r="72" spans="1:12" ht="12.75">
      <c r="A72" s="17">
        <v>545775</v>
      </c>
      <c r="B72" s="110" t="s">
        <v>246</v>
      </c>
      <c r="C72" s="208"/>
      <c r="D72" s="208"/>
      <c r="E72" s="209"/>
      <c r="F72" s="209"/>
      <c r="G72" s="209">
        <v>345</v>
      </c>
      <c r="H72" s="209"/>
      <c r="I72" s="209"/>
      <c r="J72" s="209"/>
      <c r="K72" s="156">
        <f t="shared" si="2"/>
        <v>345</v>
      </c>
      <c r="L72" s="172">
        <f t="shared" si="1"/>
        <v>345</v>
      </c>
    </row>
    <row r="73" spans="1:12" ht="13.5" thickBot="1">
      <c r="A73" s="17">
        <v>84409</v>
      </c>
      <c r="B73" s="110" t="s">
        <v>114</v>
      </c>
      <c r="C73" s="208"/>
      <c r="D73" s="208"/>
      <c r="E73" s="209">
        <v>2285</v>
      </c>
      <c r="F73" s="209">
        <v>2300</v>
      </c>
      <c r="G73" s="209">
        <v>32605</v>
      </c>
      <c r="H73" s="209"/>
      <c r="I73" s="209">
        <v>20000</v>
      </c>
      <c r="J73" s="209">
        <v>15000</v>
      </c>
      <c r="K73" s="156">
        <f t="shared" si="2"/>
        <v>69905</v>
      </c>
      <c r="L73" s="172">
        <f t="shared" si="1"/>
        <v>69905</v>
      </c>
    </row>
    <row r="74" spans="1:12" ht="12.75">
      <c r="A74" s="271" t="s">
        <v>269</v>
      </c>
      <c r="B74" s="275" t="s">
        <v>19</v>
      </c>
      <c r="C74" s="283" t="s">
        <v>8</v>
      </c>
      <c r="D74" s="283"/>
      <c r="E74" s="267" t="s">
        <v>11</v>
      </c>
      <c r="F74" s="271" t="s">
        <v>89</v>
      </c>
      <c r="G74" s="271" t="s">
        <v>159</v>
      </c>
      <c r="H74" s="271" t="s">
        <v>119</v>
      </c>
      <c r="I74" s="271" t="s">
        <v>388</v>
      </c>
      <c r="J74" s="271" t="s">
        <v>270</v>
      </c>
      <c r="K74" s="271" t="s">
        <v>25</v>
      </c>
      <c r="L74" s="271" t="s">
        <v>397</v>
      </c>
    </row>
    <row r="75" spans="1:12" ht="26.25" thickBot="1">
      <c r="A75" s="274"/>
      <c r="B75" s="276"/>
      <c r="C75" s="108" t="s">
        <v>271</v>
      </c>
      <c r="D75" s="108" t="s">
        <v>395</v>
      </c>
      <c r="E75" s="268"/>
      <c r="F75" s="274"/>
      <c r="G75" s="274"/>
      <c r="H75" s="274"/>
      <c r="I75" s="274"/>
      <c r="J75" s="274"/>
      <c r="K75" s="274"/>
      <c r="L75" s="274"/>
    </row>
    <row r="76" spans="1:12" ht="25.5">
      <c r="A76" s="17">
        <v>295035</v>
      </c>
      <c r="B76" s="263" t="s">
        <v>414</v>
      </c>
      <c r="C76" s="259"/>
      <c r="D76" s="259"/>
      <c r="E76" s="260">
        <v>5853</v>
      </c>
      <c r="F76" s="260">
        <v>5900</v>
      </c>
      <c r="G76" s="260">
        <v>3815</v>
      </c>
      <c r="H76" s="260">
        <v>39340</v>
      </c>
      <c r="I76" s="260">
        <v>7000</v>
      </c>
      <c r="J76" s="260">
        <v>15000</v>
      </c>
      <c r="K76" s="17">
        <f>SUM(C76:J76)-E76</f>
        <v>71055</v>
      </c>
      <c r="L76" s="155">
        <f t="shared" si="1"/>
        <v>71055</v>
      </c>
    </row>
    <row r="77" spans="1:12" ht="12.75">
      <c r="A77" s="4">
        <v>842559</v>
      </c>
      <c r="B77" s="136" t="s">
        <v>324</v>
      </c>
      <c r="C77" s="206"/>
      <c r="D77" s="206"/>
      <c r="E77" s="207"/>
      <c r="F77" s="207"/>
      <c r="G77" s="207">
        <v>1040</v>
      </c>
      <c r="H77" s="207"/>
      <c r="I77" s="207"/>
      <c r="J77" s="207"/>
      <c r="K77" s="150">
        <f t="shared" si="2"/>
        <v>1040</v>
      </c>
      <c r="L77" s="155">
        <f t="shared" si="1"/>
        <v>1040</v>
      </c>
    </row>
    <row r="78" spans="1:12" ht="12.75">
      <c r="A78" s="17">
        <v>842281</v>
      </c>
      <c r="B78" s="110" t="s">
        <v>248</v>
      </c>
      <c r="C78" s="208"/>
      <c r="D78" s="208"/>
      <c r="E78" s="209"/>
      <c r="F78" s="209"/>
      <c r="G78" s="209">
        <v>345</v>
      </c>
      <c r="H78" s="209"/>
      <c r="I78" s="209"/>
      <c r="J78" s="209"/>
      <c r="K78" s="156">
        <f t="shared" si="2"/>
        <v>345</v>
      </c>
      <c r="L78" s="172">
        <f t="shared" si="1"/>
        <v>345</v>
      </c>
    </row>
    <row r="79" spans="1:12" ht="12.75">
      <c r="A79" s="17">
        <v>545759</v>
      </c>
      <c r="B79" s="110" t="s">
        <v>249</v>
      </c>
      <c r="C79" s="208"/>
      <c r="D79" s="208"/>
      <c r="E79" s="209"/>
      <c r="F79" s="209"/>
      <c r="G79" s="209">
        <v>1040</v>
      </c>
      <c r="H79" s="209"/>
      <c r="I79" s="209"/>
      <c r="J79" s="209"/>
      <c r="K79" s="156">
        <f t="shared" si="2"/>
        <v>1040</v>
      </c>
      <c r="L79" s="172">
        <f t="shared" si="1"/>
        <v>1040</v>
      </c>
    </row>
    <row r="80" spans="1:12" ht="12.75">
      <c r="A80" s="17">
        <v>599689</v>
      </c>
      <c r="B80" s="110" t="s">
        <v>250</v>
      </c>
      <c r="C80" s="208"/>
      <c r="D80" s="208"/>
      <c r="E80" s="209"/>
      <c r="F80" s="209"/>
      <c r="G80" s="209">
        <v>690</v>
      </c>
      <c r="H80" s="209"/>
      <c r="I80" s="209"/>
      <c r="J80" s="209"/>
      <c r="K80" s="156">
        <f t="shared" si="2"/>
        <v>690</v>
      </c>
      <c r="L80" s="172">
        <f t="shared" si="1"/>
        <v>690</v>
      </c>
    </row>
    <row r="81" spans="1:12" ht="12.75">
      <c r="A81" s="24">
        <v>840670</v>
      </c>
      <c r="B81" s="110" t="s">
        <v>42</v>
      </c>
      <c r="C81" s="208"/>
      <c r="D81" s="208"/>
      <c r="E81" s="209">
        <v>5582</v>
      </c>
      <c r="F81" s="209">
        <v>5600</v>
      </c>
      <c r="G81" s="209">
        <v>2430</v>
      </c>
      <c r="H81" s="209"/>
      <c r="I81" s="209">
        <v>10200</v>
      </c>
      <c r="J81" s="209"/>
      <c r="K81" s="156">
        <f t="shared" si="2"/>
        <v>18230</v>
      </c>
      <c r="L81" s="172">
        <f t="shared" si="1"/>
        <v>18230</v>
      </c>
    </row>
    <row r="82" spans="1:12" ht="12.75">
      <c r="A82" s="24">
        <v>295167</v>
      </c>
      <c r="B82" s="110" t="s">
        <v>200</v>
      </c>
      <c r="C82" s="208"/>
      <c r="D82" s="208"/>
      <c r="E82" s="209"/>
      <c r="F82" s="209"/>
      <c r="G82" s="209"/>
      <c r="H82" s="209"/>
      <c r="I82" s="209"/>
      <c r="J82" s="209"/>
      <c r="K82" s="156">
        <f t="shared" si="2"/>
        <v>0</v>
      </c>
      <c r="L82" s="172">
        <f t="shared" si="1"/>
        <v>0</v>
      </c>
    </row>
    <row r="83" spans="1:12" ht="25.5">
      <c r="A83" s="78"/>
      <c r="B83" s="110" t="s">
        <v>229</v>
      </c>
      <c r="C83" s="208"/>
      <c r="D83" s="208"/>
      <c r="E83" s="209"/>
      <c r="F83" s="209"/>
      <c r="G83" s="209">
        <v>2080</v>
      </c>
      <c r="H83" s="209"/>
      <c r="I83" s="209"/>
      <c r="J83" s="209"/>
      <c r="K83" s="156">
        <f t="shared" si="2"/>
        <v>2080</v>
      </c>
      <c r="L83" s="172">
        <f t="shared" si="1"/>
        <v>2080</v>
      </c>
    </row>
    <row r="84" spans="1:12" ht="25.5">
      <c r="A84" s="76"/>
      <c r="B84" s="137" t="s">
        <v>230</v>
      </c>
      <c r="C84" s="208"/>
      <c r="D84" s="208"/>
      <c r="E84" s="209"/>
      <c r="F84" s="209"/>
      <c r="G84" s="209">
        <v>2080</v>
      </c>
      <c r="H84" s="209"/>
      <c r="I84" s="209"/>
      <c r="J84" s="209"/>
      <c r="K84" s="156">
        <f t="shared" si="2"/>
        <v>2080</v>
      </c>
      <c r="L84" s="172">
        <f t="shared" si="1"/>
        <v>2080</v>
      </c>
    </row>
    <row r="85" spans="1:12" ht="25.5">
      <c r="A85" s="17">
        <v>295205</v>
      </c>
      <c r="B85" s="137" t="s">
        <v>251</v>
      </c>
      <c r="C85" s="208"/>
      <c r="D85" s="208"/>
      <c r="E85" s="209"/>
      <c r="F85" s="209"/>
      <c r="G85" s="209">
        <v>2085</v>
      </c>
      <c r="H85" s="209"/>
      <c r="I85" s="209"/>
      <c r="J85" s="209"/>
      <c r="K85" s="156">
        <f t="shared" si="2"/>
        <v>2085</v>
      </c>
      <c r="L85" s="172">
        <f t="shared" si="1"/>
        <v>2085</v>
      </c>
    </row>
    <row r="86" spans="1:12" ht="25.5">
      <c r="A86" s="17">
        <v>295248</v>
      </c>
      <c r="B86" s="110" t="s">
        <v>216</v>
      </c>
      <c r="C86" s="208"/>
      <c r="D86" s="208"/>
      <c r="E86" s="209">
        <v>5481</v>
      </c>
      <c r="F86" s="209">
        <v>5500</v>
      </c>
      <c r="G86" s="209">
        <v>3810</v>
      </c>
      <c r="H86" s="209"/>
      <c r="I86" s="209">
        <v>17500</v>
      </c>
      <c r="J86" s="209">
        <v>17000</v>
      </c>
      <c r="K86" s="156">
        <f t="shared" si="2"/>
        <v>43810</v>
      </c>
      <c r="L86" s="172">
        <f aca="true" t="shared" si="3" ref="L86:L123">K86-C86-D86</f>
        <v>43810</v>
      </c>
    </row>
    <row r="87" spans="1:12" ht="12.75">
      <c r="A87" s="17">
        <v>374458</v>
      </c>
      <c r="B87" s="110" t="s">
        <v>252</v>
      </c>
      <c r="C87" s="208"/>
      <c r="D87" s="208"/>
      <c r="E87" s="209"/>
      <c r="F87" s="209"/>
      <c r="G87" s="209">
        <v>1040</v>
      </c>
      <c r="H87" s="209"/>
      <c r="I87" s="209"/>
      <c r="J87" s="209"/>
      <c r="K87" s="156">
        <f t="shared" si="2"/>
        <v>1040</v>
      </c>
      <c r="L87" s="172">
        <f t="shared" si="3"/>
        <v>1040</v>
      </c>
    </row>
    <row r="88" spans="1:12" ht="25.5">
      <c r="A88" s="78">
        <v>295311</v>
      </c>
      <c r="B88" s="110" t="s">
        <v>241</v>
      </c>
      <c r="C88" s="208"/>
      <c r="D88" s="208"/>
      <c r="E88" s="209"/>
      <c r="F88" s="209"/>
      <c r="G88" s="209">
        <v>2080</v>
      </c>
      <c r="H88" s="209"/>
      <c r="I88" s="209"/>
      <c r="J88" s="209"/>
      <c r="K88" s="156">
        <f t="shared" si="2"/>
        <v>2080</v>
      </c>
      <c r="L88" s="172">
        <f t="shared" si="3"/>
        <v>2080</v>
      </c>
    </row>
    <row r="89" spans="1:12" ht="12.75">
      <c r="A89" s="24">
        <v>295329</v>
      </c>
      <c r="B89" s="110" t="s">
        <v>43</v>
      </c>
      <c r="C89" s="208"/>
      <c r="D89" s="208"/>
      <c r="E89" s="209">
        <v>7346</v>
      </c>
      <c r="F89" s="209">
        <v>7300</v>
      </c>
      <c r="G89" s="209">
        <v>5550</v>
      </c>
      <c r="H89" s="209"/>
      <c r="I89" s="209">
        <v>1900</v>
      </c>
      <c r="J89" s="209"/>
      <c r="K89" s="156">
        <f t="shared" si="2"/>
        <v>14750</v>
      </c>
      <c r="L89" s="172">
        <f t="shared" si="3"/>
        <v>14750</v>
      </c>
    </row>
    <row r="90" spans="1:12" ht="12.75">
      <c r="A90" s="17">
        <v>842346</v>
      </c>
      <c r="B90" s="110" t="s">
        <v>255</v>
      </c>
      <c r="C90" s="208"/>
      <c r="D90" s="208"/>
      <c r="E90" s="209"/>
      <c r="F90" s="209"/>
      <c r="G90" s="209">
        <v>3115</v>
      </c>
      <c r="H90" s="209"/>
      <c r="I90" s="209"/>
      <c r="J90" s="209"/>
      <c r="K90" s="156">
        <f t="shared" si="2"/>
        <v>3115</v>
      </c>
      <c r="L90" s="172">
        <f t="shared" si="3"/>
        <v>3115</v>
      </c>
    </row>
    <row r="91" spans="1:12" ht="12.75">
      <c r="A91" s="17">
        <v>545279</v>
      </c>
      <c r="B91" s="110" t="s">
        <v>256</v>
      </c>
      <c r="C91" s="208"/>
      <c r="D91" s="208"/>
      <c r="E91" s="209"/>
      <c r="F91" s="209"/>
      <c r="G91" s="209">
        <v>1040</v>
      </c>
      <c r="H91" s="209"/>
      <c r="I91" s="209"/>
      <c r="J91" s="209"/>
      <c r="K91" s="156">
        <f t="shared" si="2"/>
        <v>1040</v>
      </c>
      <c r="L91" s="172">
        <f t="shared" si="3"/>
        <v>1040</v>
      </c>
    </row>
    <row r="92" spans="1:12" ht="12.75">
      <c r="A92" s="17">
        <v>295451</v>
      </c>
      <c r="B92" s="110" t="s">
        <v>44</v>
      </c>
      <c r="C92" s="208"/>
      <c r="D92" s="208"/>
      <c r="E92" s="209">
        <v>1801</v>
      </c>
      <c r="F92" s="209">
        <v>1800</v>
      </c>
      <c r="G92" s="209">
        <v>6235</v>
      </c>
      <c r="H92" s="209"/>
      <c r="I92" s="209">
        <v>20000</v>
      </c>
      <c r="J92" s="209"/>
      <c r="K92" s="156">
        <f t="shared" si="2"/>
        <v>28035</v>
      </c>
      <c r="L92" s="172">
        <f t="shared" si="3"/>
        <v>28035</v>
      </c>
    </row>
    <row r="93" spans="1:12" ht="12.75">
      <c r="A93" s="24">
        <v>599841</v>
      </c>
      <c r="B93" s="110" t="s">
        <v>325</v>
      </c>
      <c r="C93" s="208"/>
      <c r="D93" s="208"/>
      <c r="E93" s="209"/>
      <c r="F93" s="209"/>
      <c r="G93" s="209">
        <v>345</v>
      </c>
      <c r="H93" s="209"/>
      <c r="I93" s="209"/>
      <c r="J93" s="209"/>
      <c r="K93" s="156">
        <f t="shared" si="2"/>
        <v>345</v>
      </c>
      <c r="L93" s="172">
        <f t="shared" si="3"/>
        <v>345</v>
      </c>
    </row>
    <row r="94" spans="1:12" ht="25.5">
      <c r="A94" s="4"/>
      <c r="B94" s="110" t="s">
        <v>237</v>
      </c>
      <c r="C94" s="208"/>
      <c r="D94" s="208"/>
      <c r="E94" s="209"/>
      <c r="F94" s="209"/>
      <c r="G94" s="209">
        <v>345</v>
      </c>
      <c r="H94" s="209"/>
      <c r="I94" s="209"/>
      <c r="J94" s="209"/>
      <c r="K94" s="156">
        <f t="shared" si="2"/>
        <v>345</v>
      </c>
      <c r="L94" s="172">
        <f t="shared" si="3"/>
        <v>345</v>
      </c>
    </row>
    <row r="95" spans="1:12" ht="12.75">
      <c r="A95" s="24">
        <v>295493</v>
      </c>
      <c r="B95" s="110" t="s">
        <v>45</v>
      </c>
      <c r="C95" s="208"/>
      <c r="D95" s="208"/>
      <c r="E95" s="209">
        <v>1685</v>
      </c>
      <c r="F95" s="209">
        <v>1700</v>
      </c>
      <c r="G95" s="209">
        <v>5545</v>
      </c>
      <c r="H95" s="209"/>
      <c r="I95" s="209"/>
      <c r="J95" s="209"/>
      <c r="K95" s="156">
        <f t="shared" si="2"/>
        <v>7245</v>
      </c>
      <c r="L95" s="172">
        <f t="shared" si="3"/>
        <v>7245</v>
      </c>
    </row>
    <row r="96" spans="1:12" ht="12.75">
      <c r="A96" s="23">
        <v>599867</v>
      </c>
      <c r="B96" s="110" t="s">
        <v>193</v>
      </c>
      <c r="C96" s="208"/>
      <c r="D96" s="208"/>
      <c r="E96" s="209">
        <v>1139</v>
      </c>
      <c r="F96" s="209">
        <v>1100</v>
      </c>
      <c r="G96" s="209">
        <v>345</v>
      </c>
      <c r="H96" s="209"/>
      <c r="I96" s="209"/>
      <c r="J96" s="209"/>
      <c r="K96" s="156">
        <f aca="true" t="shared" si="4" ref="K96:K122">SUM(C96:J96)-E96</f>
        <v>1445</v>
      </c>
      <c r="L96" s="172">
        <f t="shared" si="3"/>
        <v>1445</v>
      </c>
    </row>
    <row r="97" spans="1:12" ht="12.75">
      <c r="A97" s="17">
        <v>295531</v>
      </c>
      <c r="B97" s="110" t="s">
        <v>46</v>
      </c>
      <c r="C97" s="208"/>
      <c r="D97" s="208"/>
      <c r="E97" s="209"/>
      <c r="F97" s="209"/>
      <c r="G97" s="209">
        <v>3470</v>
      </c>
      <c r="H97" s="209"/>
      <c r="I97" s="209">
        <v>3300</v>
      </c>
      <c r="J97" s="209"/>
      <c r="K97" s="156">
        <f t="shared" si="4"/>
        <v>6770</v>
      </c>
      <c r="L97" s="172">
        <f t="shared" si="3"/>
        <v>6770</v>
      </c>
    </row>
    <row r="98" spans="1:12" ht="12.75">
      <c r="A98" s="17">
        <v>295540</v>
      </c>
      <c r="B98" s="110" t="s">
        <v>47</v>
      </c>
      <c r="C98" s="208"/>
      <c r="D98" s="208"/>
      <c r="E98" s="209">
        <v>822</v>
      </c>
      <c r="F98" s="209">
        <v>800</v>
      </c>
      <c r="G98" s="209">
        <v>1735</v>
      </c>
      <c r="H98" s="209"/>
      <c r="I98" s="209">
        <v>20000</v>
      </c>
      <c r="J98" s="209"/>
      <c r="K98" s="156">
        <f t="shared" si="4"/>
        <v>22535</v>
      </c>
      <c r="L98" s="172">
        <f t="shared" si="3"/>
        <v>22535</v>
      </c>
    </row>
    <row r="99" spans="1:12" ht="25.5">
      <c r="A99" s="142">
        <v>295558</v>
      </c>
      <c r="B99" s="110" t="s">
        <v>217</v>
      </c>
      <c r="C99" s="208"/>
      <c r="D99" s="208"/>
      <c r="E99" s="209">
        <v>5681</v>
      </c>
      <c r="F99" s="209">
        <v>5700</v>
      </c>
      <c r="G99" s="209">
        <v>4505</v>
      </c>
      <c r="H99" s="209"/>
      <c r="I99" s="209">
        <v>20000</v>
      </c>
      <c r="J99" s="209"/>
      <c r="K99" s="156">
        <f t="shared" si="4"/>
        <v>30205</v>
      </c>
      <c r="L99" s="172">
        <f t="shared" si="3"/>
        <v>30205</v>
      </c>
    </row>
    <row r="100" spans="1:12" ht="12.75">
      <c r="A100" s="17">
        <v>290581</v>
      </c>
      <c r="B100" s="138" t="s">
        <v>73</v>
      </c>
      <c r="C100" s="210"/>
      <c r="D100" s="210"/>
      <c r="E100" s="211">
        <v>2498</v>
      </c>
      <c r="F100" s="211">
        <v>2500</v>
      </c>
      <c r="G100" s="211"/>
      <c r="H100" s="211"/>
      <c r="I100" s="211">
        <v>15800</v>
      </c>
      <c r="J100" s="211"/>
      <c r="K100" s="156">
        <f t="shared" si="4"/>
        <v>18300</v>
      </c>
      <c r="L100" s="172">
        <f t="shared" si="3"/>
        <v>18300</v>
      </c>
    </row>
    <row r="101" spans="1:12" ht="12.75">
      <c r="A101" s="17">
        <v>543586</v>
      </c>
      <c r="B101" s="138" t="s">
        <v>258</v>
      </c>
      <c r="C101" s="210"/>
      <c r="D101" s="210"/>
      <c r="E101" s="211"/>
      <c r="F101" s="211"/>
      <c r="G101" s="211">
        <v>1040</v>
      </c>
      <c r="H101" s="211"/>
      <c r="I101" s="211"/>
      <c r="J101" s="211"/>
      <c r="K101" s="156">
        <f t="shared" si="4"/>
        <v>1040</v>
      </c>
      <c r="L101" s="172">
        <f t="shared" si="3"/>
        <v>1040</v>
      </c>
    </row>
    <row r="102" spans="1:12" ht="12.75">
      <c r="A102" s="84">
        <v>600555</v>
      </c>
      <c r="B102" s="110" t="s">
        <v>326</v>
      </c>
      <c r="C102" s="208"/>
      <c r="D102" s="208"/>
      <c r="E102" s="209"/>
      <c r="F102" s="209"/>
      <c r="G102" s="209">
        <v>2770</v>
      </c>
      <c r="H102" s="209"/>
      <c r="I102" s="209"/>
      <c r="J102" s="209"/>
      <c r="K102" s="156">
        <f t="shared" si="4"/>
        <v>2770</v>
      </c>
      <c r="L102" s="172">
        <f t="shared" si="3"/>
        <v>2770</v>
      </c>
    </row>
    <row r="103" spans="1:12" ht="12.75">
      <c r="A103" s="17">
        <v>842362</v>
      </c>
      <c r="B103" s="110" t="s">
        <v>259</v>
      </c>
      <c r="C103" s="208"/>
      <c r="D103" s="208"/>
      <c r="E103" s="209"/>
      <c r="F103" s="209"/>
      <c r="G103" s="209">
        <v>1040</v>
      </c>
      <c r="H103" s="209"/>
      <c r="I103" s="209"/>
      <c r="J103" s="209"/>
      <c r="K103" s="156">
        <f t="shared" si="4"/>
        <v>1040</v>
      </c>
      <c r="L103" s="172">
        <f t="shared" si="3"/>
        <v>1040</v>
      </c>
    </row>
    <row r="104" spans="1:12" ht="12.75">
      <c r="A104" s="4">
        <v>842184</v>
      </c>
      <c r="B104" s="110" t="s">
        <v>261</v>
      </c>
      <c r="C104" s="208"/>
      <c r="D104" s="208"/>
      <c r="E104" s="209"/>
      <c r="F104" s="209"/>
      <c r="G104" s="209">
        <v>1040</v>
      </c>
      <c r="H104" s="209"/>
      <c r="I104" s="209"/>
      <c r="J104" s="209"/>
      <c r="K104" s="156">
        <f t="shared" si="4"/>
        <v>1040</v>
      </c>
      <c r="L104" s="172">
        <f t="shared" si="3"/>
        <v>1040</v>
      </c>
    </row>
    <row r="105" spans="1:12" ht="12.75">
      <c r="A105" s="24">
        <v>295647</v>
      </c>
      <c r="B105" s="110" t="s">
        <v>48</v>
      </c>
      <c r="C105" s="208"/>
      <c r="D105" s="208"/>
      <c r="E105" s="209">
        <v>7842</v>
      </c>
      <c r="F105" s="209">
        <v>7800</v>
      </c>
      <c r="G105" s="209">
        <v>32910</v>
      </c>
      <c r="H105" s="209"/>
      <c r="I105" s="209">
        <v>20000</v>
      </c>
      <c r="J105" s="209">
        <v>15000</v>
      </c>
      <c r="K105" s="156">
        <f t="shared" si="4"/>
        <v>75710</v>
      </c>
      <c r="L105" s="172">
        <f t="shared" si="3"/>
        <v>75710</v>
      </c>
    </row>
    <row r="106" spans="1:12" ht="25.5">
      <c r="A106" s="4"/>
      <c r="B106" s="110" t="s">
        <v>327</v>
      </c>
      <c r="C106" s="208"/>
      <c r="D106" s="208"/>
      <c r="E106" s="209"/>
      <c r="F106" s="209"/>
      <c r="G106" s="209">
        <v>1040</v>
      </c>
      <c r="H106" s="209"/>
      <c r="I106" s="209"/>
      <c r="J106" s="209"/>
      <c r="K106" s="156">
        <f t="shared" si="4"/>
        <v>1040</v>
      </c>
      <c r="L106" s="172">
        <f t="shared" si="3"/>
        <v>1040</v>
      </c>
    </row>
    <row r="107" spans="1:12" ht="25.5">
      <c r="A107" s="4"/>
      <c r="B107" s="110" t="s">
        <v>328</v>
      </c>
      <c r="C107" s="208"/>
      <c r="D107" s="208"/>
      <c r="E107" s="209"/>
      <c r="F107" s="209"/>
      <c r="G107" s="209">
        <v>1385</v>
      </c>
      <c r="H107" s="209"/>
      <c r="I107" s="209"/>
      <c r="J107" s="209"/>
      <c r="K107" s="156">
        <f t="shared" si="4"/>
        <v>1385</v>
      </c>
      <c r="L107" s="172">
        <f t="shared" si="3"/>
        <v>1385</v>
      </c>
    </row>
    <row r="108" spans="1:12" ht="25.5">
      <c r="A108" s="78"/>
      <c r="B108" s="110" t="s">
        <v>329</v>
      </c>
      <c r="C108" s="208"/>
      <c r="D108" s="208"/>
      <c r="E108" s="209"/>
      <c r="F108" s="209"/>
      <c r="G108" s="209">
        <v>345</v>
      </c>
      <c r="H108" s="209"/>
      <c r="I108" s="209"/>
      <c r="J108" s="209"/>
      <c r="K108" s="156">
        <f t="shared" si="4"/>
        <v>345</v>
      </c>
      <c r="L108" s="172">
        <f t="shared" si="3"/>
        <v>345</v>
      </c>
    </row>
    <row r="109" spans="1:12" ht="12.75">
      <c r="A109" s="24">
        <v>295655</v>
      </c>
      <c r="B109" s="110" t="s">
        <v>49</v>
      </c>
      <c r="C109" s="208"/>
      <c r="D109" s="208"/>
      <c r="E109" s="209">
        <v>2789</v>
      </c>
      <c r="F109" s="209">
        <v>2800</v>
      </c>
      <c r="G109" s="209">
        <v>7950</v>
      </c>
      <c r="H109" s="209"/>
      <c r="I109" s="209">
        <v>20000</v>
      </c>
      <c r="J109" s="209"/>
      <c r="K109" s="156">
        <f t="shared" si="4"/>
        <v>30750</v>
      </c>
      <c r="L109" s="172">
        <f t="shared" si="3"/>
        <v>30750</v>
      </c>
    </row>
    <row r="110" spans="1:12" ht="12.75">
      <c r="A110" s="24">
        <v>295671</v>
      </c>
      <c r="B110" s="110" t="s">
        <v>50</v>
      </c>
      <c r="C110" s="208"/>
      <c r="D110" s="208"/>
      <c r="E110" s="209">
        <v>17586</v>
      </c>
      <c r="F110" s="209">
        <v>17600</v>
      </c>
      <c r="G110" s="209">
        <v>6920</v>
      </c>
      <c r="H110" s="209"/>
      <c r="I110" s="209"/>
      <c r="J110" s="209">
        <v>15000</v>
      </c>
      <c r="K110" s="156">
        <f t="shared" si="4"/>
        <v>39520</v>
      </c>
      <c r="L110" s="172">
        <f t="shared" si="3"/>
        <v>39520</v>
      </c>
    </row>
    <row r="111" spans="1:12" ht="25.5">
      <c r="A111" s="78"/>
      <c r="B111" s="110" t="s">
        <v>231</v>
      </c>
      <c r="C111" s="208"/>
      <c r="D111" s="208"/>
      <c r="E111" s="209"/>
      <c r="F111" s="209"/>
      <c r="G111" s="209">
        <v>690</v>
      </c>
      <c r="H111" s="209"/>
      <c r="I111" s="209"/>
      <c r="J111" s="209"/>
      <c r="K111" s="156">
        <f t="shared" si="4"/>
        <v>690</v>
      </c>
      <c r="L111" s="172">
        <f t="shared" si="3"/>
        <v>690</v>
      </c>
    </row>
    <row r="112" spans="1:12" ht="25.5">
      <c r="A112" s="78"/>
      <c r="B112" s="110" t="s">
        <v>243</v>
      </c>
      <c r="C112" s="208"/>
      <c r="D112" s="208"/>
      <c r="E112" s="209"/>
      <c r="F112" s="209"/>
      <c r="G112" s="209">
        <v>2770</v>
      </c>
      <c r="H112" s="209"/>
      <c r="I112" s="209"/>
      <c r="J112" s="209"/>
      <c r="K112" s="156">
        <f t="shared" si="4"/>
        <v>2770</v>
      </c>
      <c r="L112" s="172">
        <f t="shared" si="3"/>
        <v>2770</v>
      </c>
    </row>
    <row r="113" spans="1:12" ht="25.5">
      <c r="A113" s="78"/>
      <c r="B113" s="110" t="s">
        <v>330</v>
      </c>
      <c r="C113" s="208"/>
      <c r="D113" s="208"/>
      <c r="E113" s="209"/>
      <c r="F113" s="209"/>
      <c r="G113" s="209">
        <v>3115</v>
      </c>
      <c r="H113" s="209"/>
      <c r="I113" s="209"/>
      <c r="J113" s="209"/>
      <c r="K113" s="156">
        <f t="shared" si="4"/>
        <v>3115</v>
      </c>
      <c r="L113" s="172">
        <f t="shared" si="3"/>
        <v>3115</v>
      </c>
    </row>
    <row r="114" spans="1:12" ht="25.5">
      <c r="A114" s="76"/>
      <c r="B114" s="110" t="s">
        <v>247</v>
      </c>
      <c r="C114" s="208"/>
      <c r="D114" s="208"/>
      <c r="E114" s="209"/>
      <c r="F114" s="209"/>
      <c r="G114" s="209">
        <v>345</v>
      </c>
      <c r="H114" s="209"/>
      <c r="I114" s="209"/>
      <c r="J114" s="209"/>
      <c r="K114" s="156">
        <f t="shared" si="4"/>
        <v>345</v>
      </c>
      <c r="L114" s="172">
        <f t="shared" si="3"/>
        <v>345</v>
      </c>
    </row>
    <row r="115" spans="1:12" ht="12.75">
      <c r="A115" s="24">
        <v>374440</v>
      </c>
      <c r="B115" s="110" t="s">
        <v>201</v>
      </c>
      <c r="C115" s="208"/>
      <c r="D115" s="208"/>
      <c r="E115" s="209"/>
      <c r="F115" s="209"/>
      <c r="G115" s="209">
        <v>2080</v>
      </c>
      <c r="H115" s="209"/>
      <c r="I115" s="209"/>
      <c r="J115" s="209"/>
      <c r="K115" s="156">
        <f t="shared" si="4"/>
        <v>2080</v>
      </c>
      <c r="L115" s="172">
        <f t="shared" si="3"/>
        <v>2080</v>
      </c>
    </row>
    <row r="116" spans="1:12" ht="12.75">
      <c r="A116" s="17">
        <v>599913</v>
      </c>
      <c r="B116" s="110" t="s">
        <v>228</v>
      </c>
      <c r="C116" s="208"/>
      <c r="D116" s="208"/>
      <c r="E116" s="209"/>
      <c r="F116" s="209"/>
      <c r="G116" s="209">
        <v>1040</v>
      </c>
      <c r="H116" s="209"/>
      <c r="I116" s="209"/>
      <c r="J116" s="209"/>
      <c r="K116" s="156">
        <f t="shared" si="4"/>
        <v>1040</v>
      </c>
      <c r="L116" s="172">
        <f t="shared" si="3"/>
        <v>1040</v>
      </c>
    </row>
    <row r="117" spans="1:12" ht="12.75">
      <c r="A117" s="23">
        <v>599921</v>
      </c>
      <c r="B117" s="110" t="s">
        <v>115</v>
      </c>
      <c r="C117" s="208"/>
      <c r="D117" s="208"/>
      <c r="E117" s="209"/>
      <c r="F117" s="209"/>
      <c r="G117" s="209">
        <v>345</v>
      </c>
      <c r="H117" s="209"/>
      <c r="I117" s="209"/>
      <c r="J117" s="209"/>
      <c r="K117" s="156">
        <f t="shared" si="4"/>
        <v>345</v>
      </c>
      <c r="L117" s="172">
        <f t="shared" si="3"/>
        <v>345</v>
      </c>
    </row>
    <row r="118" spans="1:12" ht="12.75">
      <c r="A118" s="17">
        <v>295744</v>
      </c>
      <c r="B118" s="110" t="s">
        <v>51</v>
      </c>
      <c r="C118" s="208"/>
      <c r="D118" s="208"/>
      <c r="E118" s="209">
        <v>4113</v>
      </c>
      <c r="F118" s="209">
        <v>4100</v>
      </c>
      <c r="G118" s="209">
        <v>3090</v>
      </c>
      <c r="H118" s="209"/>
      <c r="I118" s="209">
        <v>1900</v>
      </c>
      <c r="J118" s="209"/>
      <c r="K118" s="156">
        <f t="shared" si="4"/>
        <v>9090</v>
      </c>
      <c r="L118" s="172">
        <f t="shared" si="3"/>
        <v>9090</v>
      </c>
    </row>
    <row r="119" spans="1:12" ht="12.75">
      <c r="A119" s="17">
        <v>295761</v>
      </c>
      <c r="B119" s="110" t="s">
        <v>52</v>
      </c>
      <c r="C119" s="208"/>
      <c r="D119" s="208"/>
      <c r="E119" s="209"/>
      <c r="F119" s="209"/>
      <c r="G119" s="209">
        <v>2410</v>
      </c>
      <c r="H119" s="209"/>
      <c r="I119" s="209"/>
      <c r="J119" s="209"/>
      <c r="K119" s="156">
        <f t="shared" si="4"/>
        <v>2410</v>
      </c>
      <c r="L119" s="172">
        <f t="shared" si="3"/>
        <v>2410</v>
      </c>
    </row>
    <row r="120" spans="1:12" ht="12.75">
      <c r="A120" s="17">
        <v>842397</v>
      </c>
      <c r="B120" s="138" t="s">
        <v>262</v>
      </c>
      <c r="C120" s="210"/>
      <c r="D120" s="210"/>
      <c r="E120" s="211"/>
      <c r="F120" s="211"/>
      <c r="G120" s="211">
        <v>1040</v>
      </c>
      <c r="H120" s="211"/>
      <c r="I120" s="211"/>
      <c r="J120" s="211"/>
      <c r="K120" s="156">
        <f t="shared" si="4"/>
        <v>1040</v>
      </c>
      <c r="L120" s="172">
        <f t="shared" si="3"/>
        <v>1040</v>
      </c>
    </row>
    <row r="121" spans="1:12" ht="12.75">
      <c r="A121" s="24">
        <v>295841</v>
      </c>
      <c r="B121" s="110" t="s">
        <v>410</v>
      </c>
      <c r="C121" s="208">
        <v>150000</v>
      </c>
      <c r="D121" s="208"/>
      <c r="E121" s="209">
        <v>10817</v>
      </c>
      <c r="F121" s="209">
        <v>10800</v>
      </c>
      <c r="G121" s="209">
        <v>6235</v>
      </c>
      <c r="H121" s="209"/>
      <c r="I121" s="209">
        <v>20000</v>
      </c>
      <c r="J121" s="209">
        <v>21000</v>
      </c>
      <c r="K121" s="156">
        <f t="shared" si="4"/>
        <v>208035</v>
      </c>
      <c r="L121" s="172">
        <f t="shared" si="3"/>
        <v>58035</v>
      </c>
    </row>
    <row r="122" spans="1:12" ht="26.25" thickBot="1">
      <c r="A122" s="79"/>
      <c r="B122" s="139" t="s">
        <v>260</v>
      </c>
      <c r="C122" s="212"/>
      <c r="D122" s="213"/>
      <c r="E122" s="214"/>
      <c r="F122" s="214"/>
      <c r="G122" s="214">
        <v>1385</v>
      </c>
      <c r="H122" s="214"/>
      <c r="I122" s="214"/>
      <c r="J122" s="215"/>
      <c r="K122" s="156">
        <f t="shared" si="4"/>
        <v>1385</v>
      </c>
      <c r="L122" s="172">
        <f t="shared" si="3"/>
        <v>1385</v>
      </c>
    </row>
    <row r="123" spans="2:12" ht="13.5" thickBot="1">
      <c r="B123" s="11" t="s">
        <v>25</v>
      </c>
      <c r="C123" s="164">
        <f>SUM(C50:C121)</f>
        <v>300000</v>
      </c>
      <c r="D123" s="164">
        <v>0</v>
      </c>
      <c r="E123" s="162">
        <f>SUM(E20:E121)</f>
        <v>139371</v>
      </c>
      <c r="F123" s="162">
        <f>SUM(F20:F121)</f>
        <v>139400</v>
      </c>
      <c r="G123" s="162">
        <f>SUM(G19:G122)</f>
        <v>334340</v>
      </c>
      <c r="H123" s="162">
        <f>SUM(H20:H121)</f>
        <v>103970</v>
      </c>
      <c r="I123" s="162">
        <f>SUM(I20:I121)</f>
        <v>370300</v>
      </c>
      <c r="J123" s="162">
        <f>SUM(J20:J122)</f>
        <v>154200</v>
      </c>
      <c r="K123" s="163">
        <f>SUM(C123:J123)-E123</f>
        <v>1402210</v>
      </c>
      <c r="L123" s="216">
        <f t="shared" si="3"/>
        <v>1102210</v>
      </c>
    </row>
    <row r="125" spans="1:5" ht="12.75">
      <c r="A125" s="71"/>
      <c r="B125" s="273" t="s">
        <v>272</v>
      </c>
      <c r="C125" s="273"/>
      <c r="D125" s="273"/>
      <c r="E125" s="273"/>
    </row>
    <row r="134" ht="12.75">
      <c r="F134" s="261"/>
    </row>
  </sheetData>
  <mergeCells count="29">
    <mergeCell ref="J74:J75"/>
    <mergeCell ref="K74:K75"/>
    <mergeCell ref="L74:L75"/>
    <mergeCell ref="F74:F75"/>
    <mergeCell ref="G74:G75"/>
    <mergeCell ref="H74:H75"/>
    <mergeCell ref="I74:I75"/>
    <mergeCell ref="A74:A75"/>
    <mergeCell ref="B74:B75"/>
    <mergeCell ref="C74:D74"/>
    <mergeCell ref="E74:E75"/>
    <mergeCell ref="H17:H18"/>
    <mergeCell ref="B1:G1"/>
    <mergeCell ref="B7:C7"/>
    <mergeCell ref="B125:E125"/>
    <mergeCell ref="C2:D2"/>
    <mergeCell ref="E2:E3"/>
    <mergeCell ref="F17:F18"/>
    <mergeCell ref="F2:F3"/>
    <mergeCell ref="G2:G3"/>
    <mergeCell ref="G17:G18"/>
    <mergeCell ref="A17:A18"/>
    <mergeCell ref="B17:B18"/>
    <mergeCell ref="C17:D17"/>
    <mergeCell ref="E17:E18"/>
    <mergeCell ref="I17:I18"/>
    <mergeCell ref="J17:J18"/>
    <mergeCell ref="K17:K18"/>
    <mergeCell ref="L17:L18"/>
  </mergeCells>
  <printOptions/>
  <pageMargins left="0.3937007874015748" right="0.3937007874015748" top="0.984251968503937" bottom="0.77" header="0.5118110236220472" footer="0.5118110236220472"/>
  <pageSetup horizontalDpi="600" verticalDpi="600" orientation="portrait" paperSize="9" scale="65" r:id="rId1"/>
  <rowBreaks count="1" manualBreakCount="1">
    <brk id="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22"/>
  <sheetViews>
    <sheetView view="pageBreakPreview" zoomScale="90" zoomScaleNormal="90" zoomScaleSheetLayoutView="90" workbookViewId="0" topLeftCell="A1">
      <selection activeCell="N16" sqref="N16"/>
    </sheetView>
  </sheetViews>
  <sheetFormatPr defaultColWidth="9.00390625" defaultRowHeight="12.75"/>
  <cols>
    <col min="1" max="1" width="17.875" style="0" customWidth="1"/>
    <col min="2" max="2" width="17.00390625" style="0" customWidth="1"/>
    <col min="3" max="3" width="16.00390625" style="0" customWidth="1"/>
    <col min="4" max="4" width="10.25390625" style="0" customWidth="1"/>
    <col min="5" max="9" width="9.625" style="0" customWidth="1"/>
    <col min="10" max="11" width="9.75390625" style="0" customWidth="1"/>
    <col min="12" max="12" width="10.875" style="0" customWidth="1"/>
  </cols>
  <sheetData>
    <row r="2" spans="1:12" ht="30.75" customHeight="1">
      <c r="A2" s="317" t="s">
        <v>393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ht="13.5" thickBot="1"/>
    <row r="4" spans="1:12" ht="15" customHeight="1" thickBot="1">
      <c r="A4" s="312"/>
      <c r="B4" s="327" t="s">
        <v>8</v>
      </c>
      <c r="C4" s="328"/>
      <c r="D4" s="318" t="s">
        <v>92</v>
      </c>
      <c r="E4" s="290"/>
      <c r="F4" s="290"/>
      <c r="G4" s="290"/>
      <c r="H4" s="319"/>
      <c r="I4" s="318" t="s">
        <v>10</v>
      </c>
      <c r="J4" s="323"/>
      <c r="K4" s="323"/>
      <c r="L4" s="329" t="s">
        <v>9</v>
      </c>
    </row>
    <row r="5" spans="1:12" ht="21" customHeight="1" thickBot="1">
      <c r="A5" s="326"/>
      <c r="B5" s="72" t="s">
        <v>7</v>
      </c>
      <c r="C5" s="72" t="s">
        <v>394</v>
      </c>
      <c r="D5" s="320"/>
      <c r="E5" s="321"/>
      <c r="F5" s="321"/>
      <c r="G5" s="321"/>
      <c r="H5" s="322"/>
      <c r="I5" s="324"/>
      <c r="J5" s="325"/>
      <c r="K5" s="325"/>
      <c r="L5" s="330"/>
    </row>
    <row r="6" spans="1:12" ht="15" customHeight="1" thickBot="1">
      <c r="A6" s="11" t="s">
        <v>1</v>
      </c>
      <c r="B6" s="69" t="s">
        <v>2</v>
      </c>
      <c r="C6" s="69" t="s">
        <v>3</v>
      </c>
      <c r="D6" s="303" t="s">
        <v>4</v>
      </c>
      <c r="E6" s="331"/>
      <c r="F6" s="331"/>
      <c r="G6" s="331"/>
      <c r="H6" s="332"/>
      <c r="I6" s="303" t="s">
        <v>5</v>
      </c>
      <c r="J6" s="304"/>
      <c r="K6" s="304"/>
      <c r="L6" s="14" t="s">
        <v>6</v>
      </c>
    </row>
    <row r="7" spans="1:12" ht="15" customHeight="1">
      <c r="A7" s="312"/>
      <c r="B7" s="314" t="s">
        <v>93</v>
      </c>
      <c r="C7" s="314" t="s">
        <v>93</v>
      </c>
      <c r="D7" s="297" t="s">
        <v>156</v>
      </c>
      <c r="E7" s="309" t="s">
        <v>183</v>
      </c>
      <c r="F7" s="300" t="s">
        <v>390</v>
      </c>
      <c r="G7" s="309" t="s">
        <v>157</v>
      </c>
      <c r="H7" s="267" t="s">
        <v>96</v>
      </c>
      <c r="I7" s="297" t="s">
        <v>158</v>
      </c>
      <c r="J7" s="305" t="s">
        <v>91</v>
      </c>
      <c r="K7" s="306"/>
      <c r="L7" s="293"/>
    </row>
    <row r="8" spans="1:12" ht="15" customHeight="1">
      <c r="A8" s="313"/>
      <c r="B8" s="315"/>
      <c r="C8" s="315"/>
      <c r="D8" s="298"/>
      <c r="E8" s="310"/>
      <c r="F8" s="301"/>
      <c r="G8" s="310"/>
      <c r="H8" s="296"/>
      <c r="I8" s="298"/>
      <c r="J8" s="307"/>
      <c r="K8" s="308"/>
      <c r="L8" s="294"/>
    </row>
    <row r="9" spans="1:12" ht="24" customHeight="1" thickBot="1">
      <c r="A9" s="10"/>
      <c r="B9" s="316"/>
      <c r="C9" s="316"/>
      <c r="D9" s="299"/>
      <c r="E9" s="311"/>
      <c r="F9" s="302"/>
      <c r="G9" s="311"/>
      <c r="H9" s="268"/>
      <c r="I9" s="299"/>
      <c r="J9" s="16" t="s">
        <v>94</v>
      </c>
      <c r="K9" s="82" t="s">
        <v>95</v>
      </c>
      <c r="L9" s="295"/>
    </row>
    <row r="10" spans="1:12" ht="27" customHeight="1" thickBot="1">
      <c r="A10" s="5" t="s">
        <v>0</v>
      </c>
      <c r="B10" s="217">
        <v>600000</v>
      </c>
      <c r="C10" s="218"/>
      <c r="D10" s="219">
        <v>147900</v>
      </c>
      <c r="E10" s="220">
        <v>42980</v>
      </c>
      <c r="F10" s="221">
        <v>359700</v>
      </c>
      <c r="G10" s="222">
        <v>137660</v>
      </c>
      <c r="H10" s="170">
        <f>SUM(D10:G10)</f>
        <v>688240</v>
      </c>
      <c r="I10" s="223">
        <v>170060</v>
      </c>
      <c r="J10" s="220">
        <v>127990</v>
      </c>
      <c r="K10" s="83">
        <f aca="true" t="shared" si="0" ref="K10:K15">+J10/+I10*100</f>
        <v>75.26167235093496</v>
      </c>
      <c r="L10" s="235">
        <f aca="true" t="shared" si="1" ref="L10:L15">+B10+C10+D10+E10+F10+G10+J10</f>
        <v>1416230</v>
      </c>
    </row>
    <row r="11" spans="1:12" ht="27" customHeight="1" thickBot="1">
      <c r="A11" s="5" t="s">
        <v>14</v>
      </c>
      <c r="B11" s="217">
        <v>0</v>
      </c>
      <c r="C11" s="218"/>
      <c r="D11" s="219">
        <v>58400</v>
      </c>
      <c r="E11" s="221">
        <v>0</v>
      </c>
      <c r="F11" s="221">
        <v>231800</v>
      </c>
      <c r="G11" s="222">
        <v>110100</v>
      </c>
      <c r="H11" s="170">
        <f>SUM(D11:G11)</f>
        <v>400300</v>
      </c>
      <c r="I11" s="224">
        <v>282875</v>
      </c>
      <c r="J11" s="221">
        <v>220865</v>
      </c>
      <c r="K11" s="83">
        <f t="shared" si="0"/>
        <v>78.07865665046398</v>
      </c>
      <c r="L11" s="235">
        <f t="shared" si="1"/>
        <v>621165</v>
      </c>
    </row>
    <row r="12" spans="1:12" ht="27" customHeight="1" thickBot="1">
      <c r="A12" s="5" t="s">
        <v>15</v>
      </c>
      <c r="B12" s="217">
        <v>150000</v>
      </c>
      <c r="C12" s="218">
        <v>50000</v>
      </c>
      <c r="D12" s="219">
        <v>52900</v>
      </c>
      <c r="E12" s="221">
        <v>0</v>
      </c>
      <c r="F12" s="221">
        <v>262100</v>
      </c>
      <c r="G12" s="222">
        <v>121100</v>
      </c>
      <c r="H12" s="170">
        <f>SUM(D12:G12)</f>
        <v>436100</v>
      </c>
      <c r="I12" s="224">
        <v>152480</v>
      </c>
      <c r="J12" s="221">
        <v>94240</v>
      </c>
      <c r="K12" s="83">
        <f t="shared" si="0"/>
        <v>61.80482686253935</v>
      </c>
      <c r="L12" s="236">
        <f t="shared" si="1"/>
        <v>730340</v>
      </c>
    </row>
    <row r="13" spans="1:12" ht="27" customHeight="1" thickBot="1">
      <c r="A13" s="5" t="s">
        <v>16</v>
      </c>
      <c r="B13" s="217">
        <v>450000</v>
      </c>
      <c r="C13" s="218"/>
      <c r="D13" s="219">
        <v>142600</v>
      </c>
      <c r="E13" s="221">
        <v>0</v>
      </c>
      <c r="F13" s="221">
        <v>309400</v>
      </c>
      <c r="G13" s="222">
        <v>154200</v>
      </c>
      <c r="H13" s="170">
        <f>SUM(D13:G13)</f>
        <v>606200</v>
      </c>
      <c r="I13" s="224">
        <v>309570</v>
      </c>
      <c r="J13" s="221">
        <v>219855</v>
      </c>
      <c r="K13" s="83">
        <f t="shared" si="0"/>
        <v>71.01947863165036</v>
      </c>
      <c r="L13" s="236">
        <f t="shared" si="1"/>
        <v>1276055</v>
      </c>
    </row>
    <row r="14" spans="1:12" ht="27" customHeight="1" thickBot="1">
      <c r="A14" s="13" t="s">
        <v>17</v>
      </c>
      <c r="B14" s="225">
        <v>300000</v>
      </c>
      <c r="C14" s="225"/>
      <c r="D14" s="226">
        <v>139400</v>
      </c>
      <c r="E14" s="227">
        <v>103970</v>
      </c>
      <c r="F14" s="227">
        <v>370300</v>
      </c>
      <c r="G14" s="228">
        <v>154200</v>
      </c>
      <c r="H14" s="170">
        <f>SUM(D14:G14)</f>
        <v>767870</v>
      </c>
      <c r="I14" s="229">
        <v>440255</v>
      </c>
      <c r="J14" s="227">
        <v>334340</v>
      </c>
      <c r="K14" s="15">
        <f t="shared" si="0"/>
        <v>75.94235159169118</v>
      </c>
      <c r="L14" s="237">
        <f t="shared" si="1"/>
        <v>1402210</v>
      </c>
    </row>
    <row r="15" spans="1:12" ht="28.5" customHeight="1" thickBot="1" thickTop="1">
      <c r="A15" s="12" t="s">
        <v>96</v>
      </c>
      <c r="B15" s="230">
        <f aca="true" t="shared" si="2" ref="B15:H15">SUM(B10:B14)</f>
        <v>1500000</v>
      </c>
      <c r="C15" s="230">
        <f t="shared" si="2"/>
        <v>50000</v>
      </c>
      <c r="D15" s="231">
        <f t="shared" si="2"/>
        <v>541200</v>
      </c>
      <c r="E15" s="232">
        <f t="shared" si="2"/>
        <v>146950</v>
      </c>
      <c r="F15" s="232">
        <f t="shared" si="2"/>
        <v>1533300</v>
      </c>
      <c r="G15" s="232">
        <f>SUM(G10:G14)</f>
        <v>677260</v>
      </c>
      <c r="H15" s="233">
        <f t="shared" si="2"/>
        <v>2898710</v>
      </c>
      <c r="I15" s="234">
        <f>SUM(I10:I14)</f>
        <v>1355240</v>
      </c>
      <c r="J15" s="222">
        <f>SUM(J10:J14)</f>
        <v>997290</v>
      </c>
      <c r="K15" s="25">
        <f t="shared" si="0"/>
        <v>73.5877040229037</v>
      </c>
      <c r="L15" s="238">
        <f t="shared" si="1"/>
        <v>5446000</v>
      </c>
    </row>
    <row r="17" spans="1:11" ht="12.75">
      <c r="A17" s="20"/>
      <c r="B17" s="273" t="s">
        <v>272</v>
      </c>
      <c r="C17" s="273"/>
      <c r="D17" s="273"/>
      <c r="E17" s="273"/>
      <c r="I17" s="26"/>
      <c r="K17" s="63"/>
    </row>
    <row r="19" spans="10:12" ht="13.5" thickBot="1">
      <c r="J19" s="26"/>
      <c r="K19" s="26"/>
      <c r="L19" s="26"/>
    </row>
    <row r="20" spans="1:11" ht="12.75">
      <c r="A20" s="338" t="s">
        <v>277</v>
      </c>
      <c r="B20" s="339"/>
      <c r="C20" s="340"/>
      <c r="D20" s="341">
        <f>L15</f>
        <v>5446000</v>
      </c>
      <c r="E20" s="342"/>
      <c r="G20" s="262"/>
      <c r="J20" s="26"/>
      <c r="K20" s="26"/>
    </row>
    <row r="21" spans="1:11" ht="13.5" thickBot="1">
      <c r="A21" s="343" t="s">
        <v>411</v>
      </c>
      <c r="B21" s="344"/>
      <c r="C21" s="345"/>
      <c r="D21" s="346">
        <f>SUM(B15+C15)</f>
        <v>1550000</v>
      </c>
      <c r="E21" s="347"/>
      <c r="G21" s="262"/>
      <c r="J21" s="26"/>
      <c r="K21" s="26"/>
    </row>
    <row r="22" spans="1:11" ht="13.5" thickBot="1">
      <c r="A22" s="333" t="s">
        <v>412</v>
      </c>
      <c r="B22" s="334"/>
      <c r="C22" s="335"/>
      <c r="D22" s="336">
        <f>D20-D21</f>
        <v>3896000</v>
      </c>
      <c r="E22" s="337"/>
      <c r="J22" s="26"/>
      <c r="K22" s="26"/>
    </row>
  </sheetData>
  <mergeCells count="26">
    <mergeCell ref="A22:C22"/>
    <mergeCell ref="D22:E22"/>
    <mergeCell ref="A20:C20"/>
    <mergeCell ref="D20:E20"/>
    <mergeCell ref="A21:C21"/>
    <mergeCell ref="D21:E21"/>
    <mergeCell ref="A7:A8"/>
    <mergeCell ref="B7:B9"/>
    <mergeCell ref="C7:C9"/>
    <mergeCell ref="A2:L2"/>
    <mergeCell ref="D4:H5"/>
    <mergeCell ref="I4:K5"/>
    <mergeCell ref="A4:A5"/>
    <mergeCell ref="B4:C4"/>
    <mergeCell ref="L4:L5"/>
    <mergeCell ref="D6:H6"/>
    <mergeCell ref="I6:K6"/>
    <mergeCell ref="I7:I9"/>
    <mergeCell ref="J7:K8"/>
    <mergeCell ref="E7:E9"/>
    <mergeCell ref="G7:G9"/>
    <mergeCell ref="B17:E17"/>
    <mergeCell ref="L7:L9"/>
    <mergeCell ref="H7:H9"/>
    <mergeCell ref="D7:D9"/>
    <mergeCell ref="F7:F9"/>
  </mergeCells>
  <printOptions/>
  <pageMargins left="0.3937007874015748" right="0.3937007874015748" top="0.984251968503937" bottom="0.77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90" zoomScaleSheetLayoutView="90" workbookViewId="0" topLeftCell="A1">
      <selection activeCell="N16" sqref="N16"/>
    </sheetView>
  </sheetViews>
  <sheetFormatPr defaultColWidth="9.00390625" defaultRowHeight="12.75"/>
  <cols>
    <col min="1" max="1" width="21.25390625" style="0" customWidth="1"/>
  </cols>
  <sheetData>
    <row r="1" spans="1:4" ht="12.75">
      <c r="A1" s="348" t="s">
        <v>278</v>
      </c>
      <c r="B1" s="348"/>
      <c r="C1" s="348"/>
      <c r="D1" s="348"/>
    </row>
    <row r="2" ht="13.5" thickBot="1"/>
    <row r="3" spans="1:5" ht="12.75">
      <c r="A3" s="47" t="s">
        <v>0</v>
      </c>
      <c r="B3" s="48"/>
      <c r="C3" s="48"/>
      <c r="D3" s="48"/>
      <c r="E3" s="28"/>
    </row>
    <row r="4" spans="1:5" ht="12.75">
      <c r="A4" s="35" t="s">
        <v>12</v>
      </c>
      <c r="B4" s="46">
        <v>600000</v>
      </c>
      <c r="C4" s="46"/>
      <c r="D4" s="37"/>
      <c r="E4" s="38"/>
    </row>
    <row r="5" spans="1:5" ht="12.75">
      <c r="A5" s="35" t="s">
        <v>18</v>
      </c>
      <c r="B5" s="36"/>
      <c r="C5" s="36"/>
      <c r="D5" s="37"/>
      <c r="E5" s="38">
        <v>127990</v>
      </c>
    </row>
    <row r="6" spans="1:5" ht="12.75">
      <c r="A6" s="35" t="s">
        <v>13</v>
      </c>
      <c r="B6" s="36"/>
      <c r="C6" s="36"/>
      <c r="D6" s="37">
        <v>147900</v>
      </c>
      <c r="E6" s="38"/>
    </row>
    <row r="7" spans="1:5" ht="12.75">
      <c r="A7" s="35" t="s">
        <v>391</v>
      </c>
      <c r="B7" s="36"/>
      <c r="C7" s="36"/>
      <c r="D7" s="37">
        <v>359700</v>
      </c>
      <c r="E7" s="38"/>
    </row>
    <row r="8" spans="1:5" ht="12.75">
      <c r="A8" s="35" t="s">
        <v>119</v>
      </c>
      <c r="B8" s="36"/>
      <c r="C8" s="36"/>
      <c r="D8" s="37">
        <v>42980</v>
      </c>
      <c r="E8" s="38"/>
    </row>
    <row r="9" spans="1:5" ht="13.5" thickBot="1">
      <c r="A9" s="35" t="s">
        <v>137</v>
      </c>
      <c r="B9" s="36"/>
      <c r="C9" s="36"/>
      <c r="D9" s="37">
        <v>137660</v>
      </c>
      <c r="E9" s="38"/>
    </row>
    <row r="10" spans="1:6" ht="13.5" thickBot="1">
      <c r="A10" s="39" t="s">
        <v>25</v>
      </c>
      <c r="B10" s="40">
        <f>SUM(B4:B9)</f>
        <v>600000</v>
      </c>
      <c r="C10" s="40">
        <f>SUM(C4:C9)</f>
        <v>0</v>
      </c>
      <c r="D10" s="40">
        <f>SUM(D4:D9)</f>
        <v>688240</v>
      </c>
      <c r="E10" s="41">
        <f>SUM(E4:E9)</f>
        <v>127990</v>
      </c>
      <c r="F10" s="34">
        <f>SUM(B10:E10)</f>
        <v>1416230</v>
      </c>
    </row>
    <row r="11" spans="1:5" ht="12.75">
      <c r="A11" s="44" t="s">
        <v>14</v>
      </c>
      <c r="B11" s="9"/>
      <c r="C11" s="9"/>
      <c r="D11" s="9"/>
      <c r="E11" s="45"/>
    </row>
    <row r="12" spans="1:5" ht="12.75">
      <c r="A12" s="35" t="s">
        <v>12</v>
      </c>
      <c r="B12" s="46">
        <v>0</v>
      </c>
      <c r="C12" s="46"/>
      <c r="D12" s="37"/>
      <c r="E12" s="38"/>
    </row>
    <row r="13" spans="1:5" ht="12.75">
      <c r="A13" s="35" t="s">
        <v>18</v>
      </c>
      <c r="B13" s="36"/>
      <c r="C13" s="36"/>
      <c r="D13" s="37"/>
      <c r="E13" s="38">
        <v>220865</v>
      </c>
    </row>
    <row r="14" spans="1:5" ht="12.75">
      <c r="A14" s="35" t="s">
        <v>13</v>
      </c>
      <c r="B14" s="36"/>
      <c r="C14" s="36"/>
      <c r="D14" s="37">
        <v>58400</v>
      </c>
      <c r="E14" s="38"/>
    </row>
    <row r="15" spans="1:5" ht="12.75">
      <c r="A15" s="35" t="s">
        <v>391</v>
      </c>
      <c r="B15" s="36"/>
      <c r="C15" s="36"/>
      <c r="D15" s="37">
        <v>231800</v>
      </c>
      <c r="E15" s="38"/>
    </row>
    <row r="16" spans="1:5" ht="12.75">
      <c r="A16" s="35" t="s">
        <v>119</v>
      </c>
      <c r="B16" s="36"/>
      <c r="C16" s="36"/>
      <c r="D16" s="37">
        <v>0</v>
      </c>
      <c r="E16" s="38"/>
    </row>
    <row r="17" spans="1:5" ht="13.5" thickBot="1">
      <c r="A17" s="35" t="s">
        <v>137</v>
      </c>
      <c r="B17" s="36"/>
      <c r="C17" s="36"/>
      <c r="D17" s="37">
        <v>110100</v>
      </c>
      <c r="E17" s="38"/>
    </row>
    <row r="18" spans="1:6" ht="13.5" thickBot="1">
      <c r="A18" s="42" t="s">
        <v>25</v>
      </c>
      <c r="B18" s="40">
        <f>SUM(B12:B17)</f>
        <v>0</v>
      </c>
      <c r="C18" s="40">
        <f>SUM(C12:C17)</f>
        <v>0</v>
      </c>
      <c r="D18" s="40">
        <f>SUM(D12:D17)</f>
        <v>400300</v>
      </c>
      <c r="E18" s="41">
        <f>SUM(E12:E17)</f>
        <v>220865</v>
      </c>
      <c r="F18" s="34">
        <f>SUM(B18:E18)</f>
        <v>621165</v>
      </c>
    </row>
    <row r="19" spans="1:5" ht="12.75">
      <c r="A19" s="44" t="s">
        <v>15</v>
      </c>
      <c r="B19" s="49"/>
      <c r="C19" s="49"/>
      <c r="D19" s="49"/>
      <c r="E19" s="50"/>
    </row>
    <row r="20" spans="1:5" ht="12.75">
      <c r="A20" s="35" t="s">
        <v>12</v>
      </c>
      <c r="B20" s="46">
        <v>150000</v>
      </c>
      <c r="C20" s="46">
        <v>50000</v>
      </c>
      <c r="D20" s="37"/>
      <c r="E20" s="38"/>
    </row>
    <row r="21" spans="1:5" ht="12.75">
      <c r="A21" s="35" t="s">
        <v>18</v>
      </c>
      <c r="B21" s="36"/>
      <c r="C21" s="36"/>
      <c r="D21" s="37"/>
      <c r="E21" s="38">
        <v>94240</v>
      </c>
    </row>
    <row r="22" spans="1:5" ht="12.75">
      <c r="A22" s="35" t="s">
        <v>13</v>
      </c>
      <c r="B22" s="36"/>
      <c r="C22" s="36"/>
      <c r="D22" s="37">
        <v>52900</v>
      </c>
      <c r="E22" s="38"/>
    </row>
    <row r="23" spans="1:5" ht="12.75">
      <c r="A23" s="35" t="s">
        <v>391</v>
      </c>
      <c r="B23" s="36"/>
      <c r="C23" s="36"/>
      <c r="D23" s="37">
        <v>262100</v>
      </c>
      <c r="E23" s="38"/>
    </row>
    <row r="24" spans="1:5" ht="12.75">
      <c r="A24" s="35" t="s">
        <v>119</v>
      </c>
      <c r="B24" s="36"/>
      <c r="C24" s="36"/>
      <c r="D24" s="37">
        <v>0</v>
      </c>
      <c r="E24" s="38"/>
    </row>
    <row r="25" spans="1:5" ht="13.5" thickBot="1">
      <c r="A25" s="35" t="s">
        <v>137</v>
      </c>
      <c r="B25" s="36"/>
      <c r="C25" s="36"/>
      <c r="D25" s="37">
        <v>121100</v>
      </c>
      <c r="E25" s="38"/>
    </row>
    <row r="26" spans="1:6" ht="13.5" thickBot="1">
      <c r="A26" s="42" t="s">
        <v>25</v>
      </c>
      <c r="B26" s="40">
        <f>SUM(B20:B25)</f>
        <v>150000</v>
      </c>
      <c r="C26" s="40">
        <f>SUM(C20:C25)</f>
        <v>50000</v>
      </c>
      <c r="D26" s="40">
        <f>SUM(D20:D25)</f>
        <v>436100</v>
      </c>
      <c r="E26" s="41">
        <f>SUM(E20:E25)</f>
        <v>94240</v>
      </c>
      <c r="F26" s="34">
        <f>SUM(B26:E26)</f>
        <v>730340</v>
      </c>
    </row>
    <row r="27" spans="1:5" ht="12.75">
      <c r="A27" s="44" t="s">
        <v>16</v>
      </c>
      <c r="B27" s="9"/>
      <c r="C27" s="9"/>
      <c r="D27" s="9"/>
      <c r="E27" s="45"/>
    </row>
    <row r="28" spans="1:5" ht="12.75">
      <c r="A28" s="35" t="s">
        <v>12</v>
      </c>
      <c r="B28" s="46">
        <v>450000</v>
      </c>
      <c r="C28" s="46"/>
      <c r="D28" s="37"/>
      <c r="E28" s="38"/>
    </row>
    <row r="29" spans="1:5" ht="12.75">
      <c r="A29" s="35" t="s">
        <v>18</v>
      </c>
      <c r="B29" s="36"/>
      <c r="C29" s="36"/>
      <c r="D29" s="37"/>
      <c r="E29" s="38">
        <v>219855</v>
      </c>
    </row>
    <row r="30" spans="1:5" ht="12.75">
      <c r="A30" s="35" t="s">
        <v>13</v>
      </c>
      <c r="B30" s="36"/>
      <c r="C30" s="36"/>
      <c r="D30" s="37">
        <v>142600</v>
      </c>
      <c r="E30" s="38"/>
    </row>
    <row r="31" spans="1:5" ht="12.75">
      <c r="A31" s="35" t="s">
        <v>391</v>
      </c>
      <c r="B31" s="36"/>
      <c r="C31" s="36"/>
      <c r="D31" s="37">
        <v>309400</v>
      </c>
      <c r="E31" s="38"/>
    </row>
    <row r="32" spans="1:5" ht="12.75">
      <c r="A32" s="35" t="s">
        <v>119</v>
      </c>
      <c r="B32" s="36"/>
      <c r="C32" s="36"/>
      <c r="D32" s="37">
        <v>0</v>
      </c>
      <c r="E32" s="38"/>
    </row>
    <row r="33" spans="1:5" ht="13.5" thickBot="1">
      <c r="A33" s="35" t="s">
        <v>137</v>
      </c>
      <c r="B33" s="36"/>
      <c r="C33" s="36"/>
      <c r="D33" s="37">
        <v>154200</v>
      </c>
      <c r="E33" s="38"/>
    </row>
    <row r="34" spans="1:6" ht="13.5" thickBot="1">
      <c r="A34" s="42" t="s">
        <v>25</v>
      </c>
      <c r="B34" s="40">
        <f>SUM(B28:B33)</f>
        <v>450000</v>
      </c>
      <c r="C34" s="40">
        <f>SUM(C28:C33)</f>
        <v>0</v>
      </c>
      <c r="D34" s="40">
        <f>SUM(D28:D33)</f>
        <v>606200</v>
      </c>
      <c r="E34" s="43">
        <f>SUM(E28:E33)</f>
        <v>219855</v>
      </c>
      <c r="F34" s="34">
        <f>SUM(B34:E34)</f>
        <v>1276055</v>
      </c>
    </row>
    <row r="35" spans="1:5" ht="12.75">
      <c r="A35" s="44" t="s">
        <v>17</v>
      </c>
      <c r="B35" s="9"/>
      <c r="C35" s="9"/>
      <c r="D35" s="9"/>
      <c r="E35" s="45"/>
    </row>
    <row r="36" spans="1:5" ht="12.75">
      <c r="A36" s="35" t="s">
        <v>12</v>
      </c>
      <c r="B36" s="46">
        <v>300000</v>
      </c>
      <c r="C36" s="46"/>
      <c r="D36" s="37"/>
      <c r="E36" s="38"/>
    </row>
    <row r="37" spans="1:5" ht="12.75">
      <c r="A37" s="35" t="s">
        <v>18</v>
      </c>
      <c r="B37" s="36"/>
      <c r="C37" s="36"/>
      <c r="D37" s="37"/>
      <c r="E37" s="38">
        <v>334340</v>
      </c>
    </row>
    <row r="38" spans="1:5" ht="12.75">
      <c r="A38" s="35" t="s">
        <v>13</v>
      </c>
      <c r="B38" s="36"/>
      <c r="C38" s="36"/>
      <c r="D38" s="37">
        <v>139400</v>
      </c>
      <c r="E38" s="38"/>
    </row>
    <row r="39" spans="1:5" ht="12.75">
      <c r="A39" s="35" t="s">
        <v>391</v>
      </c>
      <c r="B39" s="36"/>
      <c r="C39" s="36"/>
      <c r="D39" s="37">
        <v>370300</v>
      </c>
      <c r="E39" s="38"/>
    </row>
    <row r="40" spans="1:5" ht="12.75">
      <c r="A40" s="35" t="s">
        <v>119</v>
      </c>
      <c r="B40" s="36"/>
      <c r="C40" s="36"/>
      <c r="D40" s="37">
        <v>103970</v>
      </c>
      <c r="E40" s="38"/>
    </row>
    <row r="41" spans="1:5" ht="13.5" thickBot="1">
      <c r="A41" s="35" t="s">
        <v>137</v>
      </c>
      <c r="B41" s="36"/>
      <c r="C41" s="36"/>
      <c r="D41" s="37">
        <v>154200</v>
      </c>
      <c r="E41" s="38"/>
    </row>
    <row r="42" spans="1:6" ht="13.5" thickBot="1">
      <c r="A42" s="39" t="s">
        <v>25</v>
      </c>
      <c r="B42" s="40">
        <f>SUM(B36:B41)</f>
        <v>300000</v>
      </c>
      <c r="C42" s="40">
        <f>SUM(C36:C41)</f>
        <v>0</v>
      </c>
      <c r="D42" s="40">
        <f>SUM(D36:D41)</f>
        <v>767870</v>
      </c>
      <c r="E42" s="41">
        <f>SUM(E36:E41)</f>
        <v>334340</v>
      </c>
      <c r="F42" s="34">
        <f>SUM(B42:E42)</f>
        <v>1402210</v>
      </c>
    </row>
    <row r="43" spans="1:6" ht="12.75">
      <c r="A43" s="44" t="s">
        <v>138</v>
      </c>
      <c r="B43" s="9"/>
      <c r="C43" s="9"/>
      <c r="D43" s="9"/>
      <c r="E43" s="45"/>
      <c r="F43" s="9"/>
    </row>
    <row r="44" spans="1:6" ht="12.75">
      <c r="A44" s="35" t="s">
        <v>12</v>
      </c>
      <c r="B44" s="46">
        <f>+B4+B12+B20+B28+B36</f>
        <v>1500000</v>
      </c>
      <c r="C44" s="46">
        <f>+C4+C12+C20+C28+C36</f>
        <v>50000</v>
      </c>
      <c r="D44" s="37"/>
      <c r="E44" s="38"/>
      <c r="F44" s="9"/>
    </row>
    <row r="45" spans="1:6" ht="12.75">
      <c r="A45" s="35" t="s">
        <v>18</v>
      </c>
      <c r="B45" s="36"/>
      <c r="C45" s="36"/>
      <c r="D45" s="37"/>
      <c r="E45" s="64">
        <f>+E5+E13+E21+E29+E37</f>
        <v>997290</v>
      </c>
      <c r="F45" s="9"/>
    </row>
    <row r="46" spans="1:6" ht="12.75">
      <c r="A46" s="35" t="s">
        <v>13</v>
      </c>
      <c r="B46" s="36"/>
      <c r="C46" s="36"/>
      <c r="D46" s="36">
        <f>+D6+D14+D22+D30+D38</f>
        <v>541200</v>
      </c>
      <c r="E46" s="38"/>
      <c r="F46" s="9"/>
    </row>
    <row r="47" spans="1:6" ht="12.75">
      <c r="A47" s="35" t="s">
        <v>391</v>
      </c>
      <c r="B47" s="36"/>
      <c r="C47" s="36"/>
      <c r="D47" s="36">
        <f>+D7+D15+D23+D31+D39</f>
        <v>1533300</v>
      </c>
      <c r="E47" s="38"/>
      <c r="F47" s="9"/>
    </row>
    <row r="48" spans="1:6" ht="12.75">
      <c r="A48" s="35" t="s">
        <v>119</v>
      </c>
      <c r="B48" s="36"/>
      <c r="C48" s="36"/>
      <c r="D48" s="36">
        <f>+D8+D16+D24+D32+D40</f>
        <v>146950</v>
      </c>
      <c r="E48" s="38"/>
      <c r="F48" s="9"/>
    </row>
    <row r="49" spans="1:6" ht="13.5" thickBot="1">
      <c r="A49" s="35" t="s">
        <v>137</v>
      </c>
      <c r="B49" s="36"/>
      <c r="C49" s="36"/>
      <c r="D49" s="36">
        <f>+D9+D17+D25+D33+D41</f>
        <v>677260</v>
      </c>
      <c r="E49" s="38"/>
      <c r="F49" s="9"/>
    </row>
    <row r="50" spans="1:6" ht="13.5" thickBot="1">
      <c r="A50" s="39" t="s">
        <v>25</v>
      </c>
      <c r="B50" s="40">
        <f>SUM(B44:B49)</f>
        <v>1500000</v>
      </c>
      <c r="C50" s="40">
        <f>SUM(C44:C49)</f>
        <v>50000</v>
      </c>
      <c r="D50" s="40">
        <f>SUM(D44:D49)</f>
        <v>2898710</v>
      </c>
      <c r="E50" s="41">
        <f>SUM(E44:E49)</f>
        <v>997290</v>
      </c>
      <c r="F50" s="34">
        <f>SUM(B50:E50)</f>
        <v>5446000</v>
      </c>
    </row>
    <row r="51" spans="1:6" ht="13.5" thickBot="1">
      <c r="A51" s="60" t="s">
        <v>138</v>
      </c>
      <c r="B51" s="61"/>
      <c r="C51" s="2"/>
      <c r="D51" s="2"/>
      <c r="E51" s="2"/>
      <c r="F51" s="62">
        <f>SUM(F10:F42)</f>
        <v>5446000</v>
      </c>
    </row>
  </sheetData>
  <mergeCells count="1">
    <mergeCell ref="A1:D1"/>
  </mergeCells>
  <printOptions/>
  <pageMargins left="0.3937007874015748" right="0.3937007874015748" top="0.984251968503937" bottom="0.7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43"/>
  <sheetViews>
    <sheetView view="pageBreakPreview" zoomScale="90" zoomScaleSheetLayoutView="90" workbookViewId="0" topLeftCell="A1">
      <selection activeCell="N16" sqref="N16"/>
    </sheetView>
  </sheetViews>
  <sheetFormatPr defaultColWidth="9.00390625" defaultRowHeight="12.75"/>
  <cols>
    <col min="12" max="12" width="15.375" style="0" customWidth="1"/>
    <col min="13" max="13" width="25.25390625" style="0" customWidth="1"/>
  </cols>
  <sheetData>
    <row r="1" spans="2:4" ht="12.75">
      <c r="B1" t="s">
        <v>139</v>
      </c>
      <c r="D1" s="26">
        <v>677260</v>
      </c>
    </row>
    <row r="3" spans="2:5" ht="12.75">
      <c r="B3" t="s">
        <v>140</v>
      </c>
      <c r="E3">
        <f>SUM(E5:E9)</f>
        <v>123</v>
      </c>
    </row>
    <row r="4" spans="2:5" ht="12.75">
      <c r="B4" t="s">
        <v>141</v>
      </c>
      <c r="E4">
        <f>+D1/E3</f>
        <v>5506.178861788618</v>
      </c>
    </row>
    <row r="5" spans="2:7" ht="12.75">
      <c r="B5" t="s">
        <v>142</v>
      </c>
      <c r="C5" t="s">
        <v>143</v>
      </c>
      <c r="E5">
        <v>25</v>
      </c>
      <c r="F5">
        <f>+E4*E5</f>
        <v>137654.47154471543</v>
      </c>
      <c r="G5" s="26">
        <v>137660</v>
      </c>
    </row>
    <row r="6" spans="2:7" ht="12.75">
      <c r="B6" t="s">
        <v>144</v>
      </c>
      <c r="C6" t="s">
        <v>143</v>
      </c>
      <c r="E6">
        <v>20</v>
      </c>
      <c r="F6">
        <f>+E4*E6</f>
        <v>110123.57723577236</v>
      </c>
      <c r="G6" s="26">
        <v>110100</v>
      </c>
    </row>
    <row r="7" spans="2:7" ht="12.75">
      <c r="B7" t="s">
        <v>117</v>
      </c>
      <c r="C7" t="s">
        <v>143</v>
      </c>
      <c r="E7">
        <v>22</v>
      </c>
      <c r="F7">
        <f>+E4*E7</f>
        <v>121135.93495934959</v>
      </c>
      <c r="G7" s="26">
        <v>121100</v>
      </c>
    </row>
    <row r="8" spans="2:7" ht="12.75">
      <c r="B8" t="s">
        <v>116</v>
      </c>
      <c r="C8" t="s">
        <v>143</v>
      </c>
      <c r="E8">
        <v>28</v>
      </c>
      <c r="F8">
        <f>+E4*E8</f>
        <v>154173.0081300813</v>
      </c>
      <c r="G8" s="26">
        <v>154200</v>
      </c>
    </row>
    <row r="9" spans="2:7" ht="12.75">
      <c r="B9" t="s">
        <v>118</v>
      </c>
      <c r="C9" t="s">
        <v>143</v>
      </c>
      <c r="E9">
        <v>28</v>
      </c>
      <c r="F9">
        <f>+E4*E9</f>
        <v>154173.0081300813</v>
      </c>
      <c r="G9" s="26">
        <v>154200</v>
      </c>
    </row>
    <row r="10" ht="12.75">
      <c r="G10" s="26">
        <f>SUM(G5:G9)</f>
        <v>677260</v>
      </c>
    </row>
    <row r="11" spans="2:8" ht="12.75">
      <c r="B11" s="66" t="s">
        <v>169</v>
      </c>
      <c r="C11" s="67"/>
      <c r="D11" s="67"/>
      <c r="E11" s="67">
        <v>2007</v>
      </c>
      <c r="F11" s="67"/>
      <c r="G11" s="68">
        <v>2008</v>
      </c>
      <c r="H11" s="81">
        <v>2009</v>
      </c>
    </row>
    <row r="12" spans="2:8" ht="12.75">
      <c r="B12" s="57" t="s">
        <v>20</v>
      </c>
      <c r="C12" s="18"/>
      <c r="D12" s="18"/>
      <c r="E12" s="58">
        <v>25000</v>
      </c>
      <c r="F12" s="18"/>
      <c r="G12" s="58">
        <v>8000</v>
      </c>
      <c r="H12" s="80">
        <v>20000</v>
      </c>
    </row>
    <row r="13" spans="2:8" ht="12.75">
      <c r="B13" s="57" t="s">
        <v>23</v>
      </c>
      <c r="C13" s="18"/>
      <c r="D13" s="18"/>
      <c r="E13" s="58">
        <v>26000</v>
      </c>
      <c r="F13" s="18"/>
      <c r="G13" s="58">
        <v>17400</v>
      </c>
      <c r="H13" s="80">
        <v>27660</v>
      </c>
    </row>
    <row r="14" spans="2:8" ht="12.75">
      <c r="B14" s="57" t="s">
        <v>186</v>
      </c>
      <c r="C14" s="18"/>
      <c r="D14" s="18"/>
      <c r="E14" s="58">
        <v>12000</v>
      </c>
      <c r="F14" s="18"/>
      <c r="G14" s="58"/>
      <c r="H14" s="80"/>
    </row>
    <row r="15" spans="2:8" ht="12.75">
      <c r="B15" s="57" t="s">
        <v>162</v>
      </c>
      <c r="C15" s="18"/>
      <c r="D15" s="18"/>
      <c r="E15" s="58">
        <v>10000</v>
      </c>
      <c r="F15" s="18"/>
      <c r="G15" s="58"/>
      <c r="H15" s="80"/>
    </row>
    <row r="16" spans="2:8" ht="12.75">
      <c r="B16" s="57" t="s">
        <v>103</v>
      </c>
      <c r="C16" s="18"/>
      <c r="D16" s="18"/>
      <c r="E16" s="58">
        <v>7000</v>
      </c>
      <c r="F16" s="18"/>
      <c r="G16" s="58"/>
      <c r="H16" s="80"/>
    </row>
    <row r="17" spans="2:8" ht="12.75">
      <c r="B17" s="57" t="s">
        <v>168</v>
      </c>
      <c r="C17" s="18"/>
      <c r="D17" s="18"/>
      <c r="E17" s="58">
        <v>24000</v>
      </c>
      <c r="F17" s="18"/>
      <c r="G17" s="58">
        <v>8000</v>
      </c>
      <c r="H17" s="80">
        <v>20000</v>
      </c>
    </row>
    <row r="18" spans="2:8" ht="12.75">
      <c r="B18" s="57" t="s">
        <v>120</v>
      </c>
      <c r="C18" s="18"/>
      <c r="D18" s="18"/>
      <c r="E18" s="58">
        <v>10000</v>
      </c>
      <c r="F18" s="18"/>
      <c r="G18" s="58"/>
      <c r="H18" s="80"/>
    </row>
    <row r="19" spans="2:8" ht="12.75">
      <c r="B19" s="57" t="s">
        <v>126</v>
      </c>
      <c r="C19" s="18"/>
      <c r="D19" s="18"/>
      <c r="E19" s="58">
        <v>14000</v>
      </c>
      <c r="F19" s="18"/>
      <c r="G19" s="58"/>
      <c r="H19" s="80"/>
    </row>
    <row r="20" spans="2:8" ht="12.75">
      <c r="B20" s="57" t="s">
        <v>100</v>
      </c>
      <c r="C20" s="18"/>
      <c r="D20" s="18"/>
      <c r="E20" s="58">
        <v>12000</v>
      </c>
      <c r="F20" s="18"/>
      <c r="G20" s="58">
        <v>5000</v>
      </c>
      <c r="H20" s="80"/>
    </row>
    <row r="21" spans="2:8" ht="12.75">
      <c r="B21" s="57" t="s">
        <v>21</v>
      </c>
      <c r="C21" s="18"/>
      <c r="D21" s="18"/>
      <c r="E21" s="58">
        <v>12000</v>
      </c>
      <c r="F21" s="18"/>
      <c r="G21" s="58"/>
      <c r="H21" s="80"/>
    </row>
    <row r="22" spans="2:8" ht="12.75">
      <c r="B22" s="57" t="s">
        <v>22</v>
      </c>
      <c r="C22" s="18"/>
      <c r="D22" s="18"/>
      <c r="E22" s="58">
        <v>10000</v>
      </c>
      <c r="F22" s="18"/>
      <c r="G22" s="58"/>
      <c r="H22" s="80"/>
    </row>
    <row r="23" spans="2:8" ht="12.75">
      <c r="B23" s="57" t="s">
        <v>121</v>
      </c>
      <c r="C23" s="18"/>
      <c r="D23" s="18"/>
      <c r="E23" s="58">
        <v>7000</v>
      </c>
      <c r="F23" s="18"/>
      <c r="G23" s="58">
        <v>5000</v>
      </c>
      <c r="H23" s="80"/>
    </row>
    <row r="24" spans="2:8" ht="12.75">
      <c r="B24" s="57" t="s">
        <v>101</v>
      </c>
      <c r="C24" s="18"/>
      <c r="D24" s="18"/>
      <c r="E24" s="58">
        <v>8000</v>
      </c>
      <c r="F24" s="18"/>
      <c r="G24" s="58">
        <v>8000</v>
      </c>
      <c r="H24" s="80"/>
    </row>
    <row r="25" spans="2:8" ht="12.75">
      <c r="B25" s="57" t="s">
        <v>122</v>
      </c>
      <c r="C25" s="18"/>
      <c r="D25" s="18"/>
      <c r="E25" s="58">
        <v>6000</v>
      </c>
      <c r="F25" s="18"/>
      <c r="G25" s="58"/>
      <c r="H25" s="80">
        <v>35000</v>
      </c>
    </row>
    <row r="26" spans="2:8" ht="12.75">
      <c r="B26" s="57" t="s">
        <v>102</v>
      </c>
      <c r="C26" s="18"/>
      <c r="D26" s="18"/>
      <c r="E26" s="58">
        <v>12000</v>
      </c>
      <c r="F26" s="18"/>
      <c r="G26" s="58">
        <v>5000</v>
      </c>
      <c r="H26" s="80"/>
    </row>
    <row r="27" spans="2:8" ht="12.75">
      <c r="B27" s="57" t="s">
        <v>90</v>
      </c>
      <c r="C27" s="18"/>
      <c r="D27" s="18"/>
      <c r="E27" s="58">
        <v>8000</v>
      </c>
      <c r="F27" s="18"/>
      <c r="G27" s="58">
        <v>5000</v>
      </c>
      <c r="H27" s="80"/>
    </row>
    <row r="28" spans="2:8" ht="12.75">
      <c r="B28" s="57" t="s">
        <v>105</v>
      </c>
      <c r="C28" s="18"/>
      <c r="D28" s="18"/>
      <c r="E28" s="58">
        <v>10000</v>
      </c>
      <c r="F28" s="18"/>
      <c r="G28" s="58">
        <v>8000</v>
      </c>
      <c r="H28" s="80"/>
    </row>
    <row r="29" spans="2:8" ht="12.75">
      <c r="B29" s="57" t="s">
        <v>106</v>
      </c>
      <c r="C29" s="18"/>
      <c r="D29" s="18"/>
      <c r="E29" s="58">
        <v>6000</v>
      </c>
      <c r="F29" s="18"/>
      <c r="G29" s="58"/>
      <c r="H29" s="80"/>
    </row>
    <row r="30" spans="2:8" ht="12.75">
      <c r="B30" s="57" t="s">
        <v>123</v>
      </c>
      <c r="C30" s="18"/>
      <c r="D30" s="18"/>
      <c r="E30" s="58">
        <v>13500</v>
      </c>
      <c r="F30" s="18"/>
      <c r="G30" s="58"/>
      <c r="H30" s="80"/>
    </row>
    <row r="31" spans="2:8" ht="12.75">
      <c r="B31" s="57" t="s">
        <v>265</v>
      </c>
      <c r="C31" s="18"/>
      <c r="D31" s="18"/>
      <c r="E31" s="58"/>
      <c r="F31" s="18"/>
      <c r="G31" s="58"/>
      <c r="H31" s="80">
        <v>35000</v>
      </c>
    </row>
    <row r="32" spans="2:8" ht="12.75">
      <c r="B32" s="57" t="s">
        <v>24</v>
      </c>
      <c r="C32" s="18"/>
      <c r="D32" s="18"/>
      <c r="E32" s="58">
        <v>10000</v>
      </c>
      <c r="F32" s="18"/>
      <c r="G32" s="58"/>
      <c r="H32" s="80"/>
    </row>
    <row r="33" spans="2:8" ht="12.75">
      <c r="B33" s="54" t="s">
        <v>124</v>
      </c>
      <c r="C33" s="55"/>
      <c r="D33" s="55"/>
      <c r="E33" s="56">
        <v>7000</v>
      </c>
      <c r="F33" s="55"/>
      <c r="G33" s="58">
        <v>5000</v>
      </c>
      <c r="H33" s="80"/>
    </row>
    <row r="34" spans="2:8" ht="12.75">
      <c r="B34" s="54" t="s">
        <v>107</v>
      </c>
      <c r="C34" s="55"/>
      <c r="D34" s="55"/>
      <c r="E34" s="56">
        <v>11000</v>
      </c>
      <c r="F34" s="55"/>
      <c r="G34" s="58">
        <v>8000</v>
      </c>
      <c r="H34" s="80"/>
    </row>
    <row r="35" spans="2:8" ht="12.75">
      <c r="B35" s="54" t="s">
        <v>125</v>
      </c>
      <c r="C35" s="55"/>
      <c r="D35" s="55"/>
      <c r="E35" s="56">
        <v>7000</v>
      </c>
      <c r="F35" s="55"/>
      <c r="G35" s="58"/>
      <c r="H35" s="80"/>
    </row>
    <row r="36" spans="2:8" ht="13.5" thickBot="1">
      <c r="B36" s="92" t="s">
        <v>25</v>
      </c>
      <c r="C36" s="93"/>
      <c r="D36" s="93"/>
      <c r="E36" s="93">
        <f>SUM(E12:E35)</f>
        <v>267500</v>
      </c>
      <c r="F36" s="93"/>
      <c r="G36" s="94">
        <f>SUM(G12:G35)</f>
        <v>82400</v>
      </c>
      <c r="H36" s="95">
        <f>SUM(H12:H35)</f>
        <v>137660</v>
      </c>
    </row>
    <row r="37" spans="2:11" ht="15.75" customHeight="1">
      <c r="B37" s="88" t="s">
        <v>165</v>
      </c>
      <c r="C37" s="89"/>
      <c r="D37" s="89">
        <v>2006</v>
      </c>
      <c r="E37" s="89">
        <v>2007</v>
      </c>
      <c r="F37" s="89"/>
      <c r="G37" s="90">
        <v>2008</v>
      </c>
      <c r="H37" s="91">
        <v>2009</v>
      </c>
      <c r="K37" s="100"/>
    </row>
    <row r="38" spans="2:11" ht="12.75">
      <c r="B38" s="57" t="s">
        <v>108</v>
      </c>
      <c r="C38" s="18"/>
      <c r="D38" s="18">
        <v>34800</v>
      </c>
      <c r="E38" s="58">
        <v>8000</v>
      </c>
      <c r="F38" s="18"/>
      <c r="G38" s="58">
        <v>11000</v>
      </c>
      <c r="H38" s="80">
        <v>2000</v>
      </c>
      <c r="K38" s="100"/>
    </row>
    <row r="39" spans="2:11" ht="12.75">
      <c r="B39" s="57" t="s">
        <v>30</v>
      </c>
      <c r="C39" s="18"/>
      <c r="D39" s="18">
        <v>122150</v>
      </c>
      <c r="E39" s="58">
        <v>13000</v>
      </c>
      <c r="F39" s="18"/>
      <c r="G39" s="58"/>
      <c r="H39" s="80"/>
      <c r="K39" s="100"/>
    </row>
    <row r="40" spans="2:11" ht="12.75">
      <c r="B40" s="57" t="s">
        <v>112</v>
      </c>
      <c r="C40" s="18"/>
      <c r="D40" s="18">
        <v>18000</v>
      </c>
      <c r="E40" s="58">
        <v>5000</v>
      </c>
      <c r="F40" s="18"/>
      <c r="G40" s="58"/>
      <c r="H40" s="80">
        <v>10000</v>
      </c>
      <c r="K40" s="100"/>
    </row>
    <row r="41" spans="2:11" ht="12.75">
      <c r="B41" s="57" t="s">
        <v>29</v>
      </c>
      <c r="C41" s="18"/>
      <c r="D41" s="18">
        <v>23280</v>
      </c>
      <c r="E41" s="58">
        <v>13000</v>
      </c>
      <c r="F41" s="18"/>
      <c r="G41" s="58"/>
      <c r="H41" s="80"/>
      <c r="K41" s="100"/>
    </row>
    <row r="42" spans="2:11" ht="12.75">
      <c r="B42" s="57" t="s">
        <v>109</v>
      </c>
      <c r="C42" s="18"/>
      <c r="D42" s="18"/>
      <c r="E42" s="58"/>
      <c r="F42" s="18"/>
      <c r="G42" s="58"/>
      <c r="H42" s="80">
        <v>10000</v>
      </c>
      <c r="K42" s="100"/>
    </row>
    <row r="43" spans="2:11" ht="12.75">
      <c r="B43" s="57" t="s">
        <v>392</v>
      </c>
      <c r="C43" s="18"/>
      <c r="D43" s="18"/>
      <c r="E43" s="58"/>
      <c r="F43" s="18"/>
      <c r="G43" s="58"/>
      <c r="H43" s="80">
        <v>13100</v>
      </c>
      <c r="K43" s="100"/>
    </row>
    <row r="44" spans="2:11" ht="12.75">
      <c r="B44" s="57" t="s">
        <v>164</v>
      </c>
      <c r="C44" s="18"/>
      <c r="D44" s="18">
        <v>26700</v>
      </c>
      <c r="E44" s="58">
        <v>18635</v>
      </c>
      <c r="F44" s="18"/>
      <c r="G44" s="58"/>
      <c r="H44" s="80"/>
      <c r="K44" s="100"/>
    </row>
    <row r="45" spans="2:11" ht="12.75">
      <c r="B45" s="57" t="s">
        <v>31</v>
      </c>
      <c r="C45" s="18"/>
      <c r="D45" s="18">
        <v>72000</v>
      </c>
      <c r="E45" s="58">
        <v>8000</v>
      </c>
      <c r="F45" s="18"/>
      <c r="G45" s="58">
        <v>10000</v>
      </c>
      <c r="H45" s="80"/>
      <c r="K45" s="100"/>
    </row>
    <row r="46" spans="2:11" ht="12.75">
      <c r="B46" s="57" t="s">
        <v>145</v>
      </c>
      <c r="C46" s="18"/>
      <c r="D46" s="18">
        <v>169944</v>
      </c>
      <c r="E46" s="58">
        <v>10000</v>
      </c>
      <c r="F46" s="18"/>
      <c r="G46" s="58"/>
      <c r="H46" s="80">
        <v>10000</v>
      </c>
      <c r="K46" s="100"/>
    </row>
    <row r="47" spans="2:11" ht="12.75">
      <c r="B47" s="57" t="s">
        <v>28</v>
      </c>
      <c r="C47" s="18"/>
      <c r="D47" s="18">
        <v>88193</v>
      </c>
      <c r="E47" s="58">
        <v>10000</v>
      </c>
      <c r="F47" s="18"/>
      <c r="G47" s="58"/>
      <c r="H47" s="80">
        <v>12000</v>
      </c>
      <c r="K47" s="100"/>
    </row>
    <row r="48" spans="2:11" ht="12.75">
      <c r="B48" s="57" t="s">
        <v>63</v>
      </c>
      <c r="C48" s="18"/>
      <c r="D48" s="18">
        <v>92965</v>
      </c>
      <c r="E48" s="58">
        <v>5000</v>
      </c>
      <c r="F48" s="18"/>
      <c r="G48" s="58"/>
      <c r="H48" s="80">
        <v>10000</v>
      </c>
      <c r="K48" s="100"/>
    </row>
    <row r="49" spans="2:11" ht="12.75">
      <c r="B49" s="57" t="s">
        <v>28</v>
      </c>
      <c r="C49" s="18"/>
      <c r="D49" s="18"/>
      <c r="E49" s="58"/>
      <c r="F49" s="18"/>
      <c r="G49" s="58"/>
      <c r="H49" s="80">
        <v>12000</v>
      </c>
      <c r="K49" s="100"/>
    </row>
    <row r="50" spans="2:11" ht="12.75">
      <c r="B50" s="57" t="s">
        <v>33</v>
      </c>
      <c r="C50" s="18"/>
      <c r="D50" s="18">
        <v>681500</v>
      </c>
      <c r="E50" s="58">
        <v>36000</v>
      </c>
      <c r="F50" s="18"/>
      <c r="G50" s="58">
        <v>10000</v>
      </c>
      <c r="H50" s="80"/>
      <c r="K50" s="100"/>
    </row>
    <row r="51" spans="2:11" ht="12.75">
      <c r="B51" s="57" t="s">
        <v>32</v>
      </c>
      <c r="C51" s="18"/>
      <c r="D51" s="18">
        <v>758250</v>
      </c>
      <c r="E51" s="58">
        <v>36000</v>
      </c>
      <c r="F51" s="18"/>
      <c r="G51" s="58">
        <v>10000</v>
      </c>
      <c r="H51" s="80"/>
      <c r="K51" s="100"/>
    </row>
    <row r="52" spans="2:11" ht="12.75">
      <c r="B52" s="57" t="s">
        <v>187</v>
      </c>
      <c r="C52" s="18"/>
      <c r="D52" s="18"/>
      <c r="E52" s="58"/>
      <c r="F52" s="18"/>
      <c r="G52" s="58"/>
      <c r="H52" s="80">
        <v>11000</v>
      </c>
      <c r="K52" s="100"/>
    </row>
    <row r="53" spans="2:11" ht="12.75">
      <c r="B53" s="57" t="s">
        <v>163</v>
      </c>
      <c r="C53" s="18"/>
      <c r="D53" s="18">
        <v>131852</v>
      </c>
      <c r="E53" s="58">
        <v>10000</v>
      </c>
      <c r="F53" s="18"/>
      <c r="G53" s="58">
        <v>11625</v>
      </c>
      <c r="H53" s="80"/>
      <c r="K53" s="100"/>
    </row>
    <row r="54" spans="2:8" ht="12.75">
      <c r="B54" s="57" t="s">
        <v>161</v>
      </c>
      <c r="C54" s="18"/>
      <c r="D54" s="18">
        <v>159170</v>
      </c>
      <c r="E54" s="58">
        <v>10000</v>
      </c>
      <c r="F54" s="18"/>
      <c r="G54" s="58">
        <v>10000</v>
      </c>
      <c r="H54" s="80"/>
    </row>
    <row r="55" spans="2:8" ht="12.75">
      <c r="B55" s="57" t="s">
        <v>113</v>
      </c>
      <c r="C55" s="18"/>
      <c r="D55" s="18">
        <v>81630</v>
      </c>
      <c r="E55" s="58">
        <v>10000</v>
      </c>
      <c r="F55" s="18"/>
      <c r="G55" s="58"/>
      <c r="H55" s="80">
        <v>20000</v>
      </c>
    </row>
    <row r="56" spans="2:8" ht="12.75">
      <c r="B56" s="51" t="s">
        <v>188</v>
      </c>
      <c r="C56" s="52"/>
      <c r="D56" s="52"/>
      <c r="E56" s="52"/>
      <c r="F56" s="52"/>
      <c r="G56" s="53"/>
      <c r="H56" s="101">
        <v>12000</v>
      </c>
    </row>
    <row r="57" spans="2:8" ht="13.5" thickBot="1">
      <c r="B57" s="92" t="s">
        <v>25</v>
      </c>
      <c r="C57" s="93"/>
      <c r="D57" s="93">
        <f>SUM(D38:D55)</f>
        <v>2460434</v>
      </c>
      <c r="E57" s="93">
        <f>SUM(E37:E55)</f>
        <v>194642</v>
      </c>
      <c r="F57" s="93"/>
      <c r="G57" s="94">
        <f>SUM(G38:G55)</f>
        <v>62625</v>
      </c>
      <c r="H57" s="95">
        <f>SUM(H38:H55)</f>
        <v>110100</v>
      </c>
    </row>
    <row r="58" spans="2:8" ht="12.75">
      <c r="B58" s="96" t="s">
        <v>117</v>
      </c>
      <c r="C58" s="97"/>
      <c r="D58" s="97"/>
      <c r="E58" s="97">
        <v>2007</v>
      </c>
      <c r="F58" s="97"/>
      <c r="G58" s="98">
        <v>2008</v>
      </c>
      <c r="H58" s="91">
        <v>2009</v>
      </c>
    </row>
    <row r="59" spans="2:8" ht="12.75">
      <c r="B59" s="57" t="s">
        <v>81</v>
      </c>
      <c r="C59" s="18"/>
      <c r="D59" s="18"/>
      <c r="E59" s="58">
        <v>16400</v>
      </c>
      <c r="F59" s="18"/>
      <c r="G59" s="58">
        <v>8500</v>
      </c>
      <c r="H59" s="80">
        <v>6100</v>
      </c>
    </row>
    <row r="60" spans="2:8" ht="12.75">
      <c r="B60" s="57" t="s">
        <v>76</v>
      </c>
      <c r="C60" s="18"/>
      <c r="D60" s="18"/>
      <c r="E60" s="58">
        <v>14000</v>
      </c>
      <c r="F60" s="18"/>
      <c r="G60" s="58">
        <v>3000</v>
      </c>
      <c r="H60" s="80">
        <v>5100</v>
      </c>
    </row>
    <row r="61" spans="2:8" ht="12.75">
      <c r="B61" s="57" t="s">
        <v>146</v>
      </c>
      <c r="C61" s="18"/>
      <c r="D61" s="18"/>
      <c r="E61" s="58">
        <v>13000</v>
      </c>
      <c r="F61" s="18"/>
      <c r="G61" s="58">
        <v>5000</v>
      </c>
      <c r="H61" s="80">
        <v>5100</v>
      </c>
    </row>
    <row r="62" spans="2:8" ht="12.75">
      <c r="B62" s="57" t="s">
        <v>129</v>
      </c>
      <c r="C62" s="18"/>
      <c r="D62" s="18"/>
      <c r="E62" s="58">
        <v>9000</v>
      </c>
      <c r="F62" s="18"/>
      <c r="G62" s="58">
        <v>2000</v>
      </c>
      <c r="H62" s="80">
        <v>5100</v>
      </c>
    </row>
    <row r="63" spans="2:8" ht="12.75">
      <c r="B63" s="57" t="s">
        <v>147</v>
      </c>
      <c r="C63" s="18"/>
      <c r="D63" s="18"/>
      <c r="E63" s="58">
        <v>10000</v>
      </c>
      <c r="F63" s="18"/>
      <c r="G63" s="58">
        <v>3000</v>
      </c>
      <c r="H63" s="80">
        <v>5100</v>
      </c>
    </row>
    <row r="64" spans="2:8" ht="12.75">
      <c r="B64" s="57" t="s">
        <v>78</v>
      </c>
      <c r="C64" s="18"/>
      <c r="D64" s="18"/>
      <c r="E64" s="58">
        <v>11000</v>
      </c>
      <c r="F64" s="18"/>
      <c r="G64" s="58">
        <v>3000</v>
      </c>
      <c r="H64" s="80">
        <v>5100</v>
      </c>
    </row>
    <row r="65" spans="2:8" ht="12.75">
      <c r="B65" s="57" t="s">
        <v>85</v>
      </c>
      <c r="C65" s="18"/>
      <c r="D65" s="18"/>
      <c r="E65" s="58">
        <v>11000</v>
      </c>
      <c r="F65" s="18"/>
      <c r="G65" s="58">
        <v>5000</v>
      </c>
      <c r="H65" s="80">
        <v>5100</v>
      </c>
    </row>
    <row r="66" spans="2:8" ht="12.75">
      <c r="B66" s="57" t="s">
        <v>132</v>
      </c>
      <c r="C66" s="18"/>
      <c r="D66" s="18"/>
      <c r="E66" s="58">
        <v>9000</v>
      </c>
      <c r="F66" s="18"/>
      <c r="G66" s="58">
        <v>3000</v>
      </c>
      <c r="H66" s="80">
        <v>5100</v>
      </c>
    </row>
    <row r="67" spans="2:8" ht="12.75">
      <c r="B67" s="57" t="s">
        <v>185</v>
      </c>
      <c r="C67" s="18"/>
      <c r="D67" s="18"/>
      <c r="E67" s="58">
        <v>9000</v>
      </c>
      <c r="F67" s="18"/>
      <c r="G67" s="58">
        <v>3000</v>
      </c>
      <c r="H67" s="80">
        <v>5100</v>
      </c>
    </row>
    <row r="68" spans="2:8" ht="12.75">
      <c r="B68" s="57" t="s">
        <v>127</v>
      </c>
      <c r="C68" s="18"/>
      <c r="D68" s="18"/>
      <c r="E68" s="58">
        <v>9000</v>
      </c>
      <c r="F68" s="18"/>
      <c r="G68" s="58">
        <v>3000</v>
      </c>
      <c r="H68" s="80">
        <v>5100</v>
      </c>
    </row>
    <row r="69" spans="2:8" ht="12.75">
      <c r="B69" s="57" t="s">
        <v>128</v>
      </c>
      <c r="C69" s="18"/>
      <c r="D69" s="18"/>
      <c r="E69" s="58">
        <v>9000</v>
      </c>
      <c r="F69" s="18"/>
      <c r="G69" s="58">
        <v>2000</v>
      </c>
      <c r="H69" s="80">
        <v>5100</v>
      </c>
    </row>
    <row r="70" spans="2:8" ht="12.75">
      <c r="B70" s="57" t="s">
        <v>86</v>
      </c>
      <c r="C70" s="18"/>
      <c r="D70" s="18"/>
      <c r="E70" s="58">
        <v>9000</v>
      </c>
      <c r="F70" s="18"/>
      <c r="G70" s="58">
        <v>3000</v>
      </c>
      <c r="H70" s="80">
        <v>5100</v>
      </c>
    </row>
    <row r="71" spans="2:8" ht="12.75">
      <c r="B71" s="57" t="s">
        <v>87</v>
      </c>
      <c r="C71" s="18"/>
      <c r="D71" s="18"/>
      <c r="E71" s="58">
        <v>11000</v>
      </c>
      <c r="F71" s="18"/>
      <c r="G71" s="58">
        <v>3000</v>
      </c>
      <c r="H71" s="80">
        <v>13000</v>
      </c>
    </row>
    <row r="72" spans="2:8" ht="12.75">
      <c r="B72" s="57" t="s">
        <v>135</v>
      </c>
      <c r="C72" s="18"/>
      <c r="D72" s="18"/>
      <c r="E72" s="58">
        <v>11000</v>
      </c>
      <c r="F72" s="18"/>
      <c r="G72" s="58">
        <v>3000</v>
      </c>
      <c r="H72" s="80">
        <v>5100</v>
      </c>
    </row>
    <row r="73" spans="2:8" ht="12.75">
      <c r="B73" s="57" t="s">
        <v>130</v>
      </c>
      <c r="C73" s="18"/>
      <c r="D73" s="18"/>
      <c r="E73" s="58">
        <v>11000</v>
      </c>
      <c r="F73" s="18"/>
      <c r="G73" s="58">
        <v>3000</v>
      </c>
      <c r="H73" s="80">
        <v>5100</v>
      </c>
    </row>
    <row r="74" spans="2:8" ht="12.75">
      <c r="B74" s="57" t="s">
        <v>80</v>
      </c>
      <c r="C74" s="18"/>
      <c r="D74" s="18"/>
      <c r="E74" s="58">
        <v>13000</v>
      </c>
      <c r="F74" s="18"/>
      <c r="G74" s="58">
        <v>3000</v>
      </c>
      <c r="H74" s="80">
        <v>5100</v>
      </c>
    </row>
    <row r="75" spans="2:8" ht="12.75">
      <c r="B75" s="57" t="s">
        <v>79</v>
      </c>
      <c r="C75" s="18"/>
      <c r="D75" s="18"/>
      <c r="E75" s="58">
        <v>11000</v>
      </c>
      <c r="F75" s="18"/>
      <c r="G75" s="58">
        <v>3000</v>
      </c>
      <c r="H75" s="80">
        <v>5100</v>
      </c>
    </row>
    <row r="76" spans="2:8" ht="12.75">
      <c r="B76" s="57" t="s">
        <v>131</v>
      </c>
      <c r="C76" s="18"/>
      <c r="D76" s="18"/>
      <c r="E76" s="58">
        <v>9000</v>
      </c>
      <c r="F76" s="18"/>
      <c r="G76" s="58">
        <v>3000</v>
      </c>
      <c r="H76" s="80">
        <v>5100</v>
      </c>
    </row>
    <row r="77" spans="2:8" ht="12.75">
      <c r="B77" s="57" t="s">
        <v>148</v>
      </c>
      <c r="C77" s="18"/>
      <c r="D77" s="18"/>
      <c r="E77" s="58">
        <v>11000</v>
      </c>
      <c r="F77" s="18"/>
      <c r="G77" s="58">
        <v>3000</v>
      </c>
      <c r="H77" s="80">
        <v>5100</v>
      </c>
    </row>
    <row r="78" spans="2:8" ht="12.75">
      <c r="B78" s="57" t="s">
        <v>83</v>
      </c>
      <c r="C78" s="18"/>
      <c r="D78" s="18"/>
      <c r="E78" s="58">
        <v>9000</v>
      </c>
      <c r="F78" s="18"/>
      <c r="G78" s="58">
        <v>2000</v>
      </c>
      <c r="H78" s="80">
        <v>5100</v>
      </c>
    </row>
    <row r="79" spans="2:8" ht="12.75">
      <c r="B79" s="57" t="s">
        <v>88</v>
      </c>
      <c r="C79" s="18"/>
      <c r="D79" s="18"/>
      <c r="E79" s="58">
        <v>11000</v>
      </c>
      <c r="F79" s="18"/>
      <c r="G79" s="58">
        <v>3000</v>
      </c>
      <c r="H79" s="80">
        <v>5100</v>
      </c>
    </row>
    <row r="80" spans="2:8" ht="12.75">
      <c r="B80" s="57" t="s">
        <v>84</v>
      </c>
      <c r="C80" s="18"/>
      <c r="D80" s="18"/>
      <c r="E80" s="58">
        <v>9000</v>
      </c>
      <c r="F80" s="18"/>
      <c r="G80" s="58">
        <v>3000</v>
      </c>
      <c r="H80" s="80">
        <v>5100</v>
      </c>
    </row>
    <row r="81" spans="2:8" ht="13.5" thickBot="1">
      <c r="B81" s="92" t="s">
        <v>25</v>
      </c>
      <c r="C81" s="93"/>
      <c r="D81" s="93"/>
      <c r="E81" s="93">
        <f>SUM(E59:E80)</f>
        <v>235400</v>
      </c>
      <c r="F81" s="93"/>
      <c r="G81" s="94">
        <f>SUM(G59:G80)</f>
        <v>72500</v>
      </c>
      <c r="H81" s="95">
        <f>SUM(H59:H80)</f>
        <v>121100</v>
      </c>
    </row>
    <row r="82" spans="2:7" ht="12.75">
      <c r="B82" s="30"/>
      <c r="C82" s="30"/>
      <c r="D82" s="30"/>
      <c r="E82" s="30"/>
      <c r="F82" s="30"/>
      <c r="G82" s="30"/>
    </row>
    <row r="84" spans="2:8" ht="12.75">
      <c r="B84" s="66" t="s">
        <v>170</v>
      </c>
      <c r="C84" s="67"/>
      <c r="D84" s="67"/>
      <c r="E84" s="67">
        <v>2007</v>
      </c>
      <c r="F84" s="67"/>
      <c r="G84" s="81">
        <v>2008</v>
      </c>
      <c r="H84" s="81">
        <v>2009</v>
      </c>
    </row>
    <row r="85" spans="2:8" ht="12.75">
      <c r="B85" s="70" t="s">
        <v>133</v>
      </c>
      <c r="C85" s="67"/>
      <c r="D85" s="67"/>
      <c r="E85" s="67"/>
      <c r="F85" s="67"/>
      <c r="G85" s="81"/>
      <c r="H85" s="102">
        <v>1380</v>
      </c>
    </row>
    <row r="86" spans="2:8" ht="12.75">
      <c r="B86" s="70" t="s">
        <v>54</v>
      </c>
      <c r="C86" s="67"/>
      <c r="D86" s="67"/>
      <c r="E86" s="67"/>
      <c r="F86" s="67"/>
      <c r="G86" s="81"/>
      <c r="H86" s="102">
        <v>10000</v>
      </c>
    </row>
    <row r="87" spans="2:8" ht="12.75">
      <c r="B87" s="104" t="s">
        <v>55</v>
      </c>
      <c r="C87" s="52"/>
      <c r="D87" s="52"/>
      <c r="E87" s="52"/>
      <c r="F87" s="52"/>
      <c r="G87" s="80"/>
      <c r="H87" s="80"/>
    </row>
    <row r="88" spans="2:8" ht="12.75">
      <c r="B88" s="70" t="s">
        <v>56</v>
      </c>
      <c r="C88" s="67"/>
      <c r="D88" s="67"/>
      <c r="E88" s="68"/>
      <c r="F88" s="67"/>
      <c r="G88" s="81"/>
      <c r="H88" s="102">
        <v>5000</v>
      </c>
    </row>
    <row r="89" spans="2:8" ht="12.75">
      <c r="B89" s="59" t="s">
        <v>57</v>
      </c>
      <c r="C89" s="18"/>
      <c r="D89" s="18"/>
      <c r="E89" s="58">
        <v>6700</v>
      </c>
      <c r="F89" s="18"/>
      <c r="G89" s="80">
        <v>18000</v>
      </c>
      <c r="H89" s="80">
        <v>10030</v>
      </c>
    </row>
    <row r="90" spans="2:8" ht="12.75">
      <c r="B90" s="59" t="s">
        <v>58</v>
      </c>
      <c r="C90" s="18"/>
      <c r="D90" s="18"/>
      <c r="E90" s="58"/>
      <c r="F90" s="18"/>
      <c r="G90" s="80">
        <v>5000</v>
      </c>
      <c r="H90" s="80">
        <v>5000</v>
      </c>
    </row>
    <row r="91" spans="2:8" ht="12.75">
      <c r="B91" s="59" t="s">
        <v>149</v>
      </c>
      <c r="C91" s="18"/>
      <c r="D91" s="18"/>
      <c r="E91" s="58">
        <v>30000</v>
      </c>
      <c r="F91" s="18"/>
      <c r="G91" s="80">
        <v>8000</v>
      </c>
      <c r="H91" s="80">
        <v>23510</v>
      </c>
    </row>
    <row r="92" spans="2:8" ht="12.75">
      <c r="B92" s="103" t="s">
        <v>59</v>
      </c>
      <c r="C92" s="105"/>
      <c r="D92" s="105"/>
      <c r="E92" s="106">
        <v>100000</v>
      </c>
      <c r="F92" s="105"/>
      <c r="G92" s="80"/>
      <c r="H92" s="80">
        <v>3000</v>
      </c>
    </row>
    <row r="93" spans="2:8" ht="12.75">
      <c r="B93" s="59" t="s">
        <v>60</v>
      </c>
      <c r="C93" s="18"/>
      <c r="D93" s="18"/>
      <c r="E93" s="58">
        <v>50000</v>
      </c>
      <c r="F93" s="18"/>
      <c r="G93" s="80"/>
      <c r="H93" s="80"/>
    </row>
    <row r="94" spans="2:8" ht="12.75">
      <c r="B94" s="59" t="s">
        <v>61</v>
      </c>
      <c r="C94" s="18"/>
      <c r="D94" s="18"/>
      <c r="E94" s="58">
        <v>15000</v>
      </c>
      <c r="F94" s="18"/>
      <c r="G94" s="80"/>
      <c r="H94" s="80">
        <v>10018</v>
      </c>
    </row>
    <row r="95" spans="2:8" ht="12.75">
      <c r="B95" s="59" t="s">
        <v>134</v>
      </c>
      <c r="C95" s="18"/>
      <c r="D95" s="18"/>
      <c r="E95" s="58">
        <v>15000</v>
      </c>
      <c r="F95" s="18"/>
      <c r="G95" s="80"/>
      <c r="H95" s="80">
        <v>1360</v>
      </c>
    </row>
    <row r="96" spans="2:8" ht="12.75">
      <c r="B96" s="59" t="s">
        <v>215</v>
      </c>
      <c r="C96" s="18"/>
      <c r="D96" s="18"/>
      <c r="E96" s="58"/>
      <c r="F96" s="18"/>
      <c r="G96" s="80">
        <v>14000</v>
      </c>
      <c r="H96" s="80"/>
    </row>
    <row r="97" spans="2:8" ht="12.75">
      <c r="B97" s="59" t="s">
        <v>167</v>
      </c>
      <c r="C97" s="18"/>
      <c r="D97" s="18"/>
      <c r="E97" s="58">
        <v>20000</v>
      </c>
      <c r="F97" s="18"/>
      <c r="G97" s="80">
        <v>10000</v>
      </c>
      <c r="H97" s="80">
        <v>3694</v>
      </c>
    </row>
    <row r="98" spans="2:8" ht="12.75">
      <c r="B98" s="59" t="s">
        <v>63</v>
      </c>
      <c r="C98" s="18"/>
      <c r="D98" s="18"/>
      <c r="E98" s="58"/>
      <c r="F98" s="18"/>
      <c r="G98" s="80">
        <v>5000</v>
      </c>
      <c r="H98" s="80"/>
    </row>
    <row r="99" spans="2:8" ht="12.75">
      <c r="B99" s="59" t="s">
        <v>65</v>
      </c>
      <c r="C99" s="18"/>
      <c r="D99" s="18"/>
      <c r="E99" s="58">
        <v>30000</v>
      </c>
      <c r="F99" s="18"/>
      <c r="G99" s="80"/>
      <c r="H99" s="80">
        <v>13318</v>
      </c>
    </row>
    <row r="100" spans="2:8" ht="12.75">
      <c r="B100" s="59" t="s">
        <v>66</v>
      </c>
      <c r="C100" s="18"/>
      <c r="D100" s="18"/>
      <c r="E100" s="58"/>
      <c r="F100" s="18"/>
      <c r="G100" s="80"/>
      <c r="H100" s="80">
        <v>5000</v>
      </c>
    </row>
    <row r="101" spans="2:8" ht="12.75">
      <c r="B101" s="59" t="s">
        <v>67</v>
      </c>
      <c r="C101" s="18"/>
      <c r="D101" s="18"/>
      <c r="E101" s="58">
        <v>25000</v>
      </c>
      <c r="F101" s="18"/>
      <c r="G101" s="80">
        <v>10000</v>
      </c>
      <c r="H101" s="80">
        <v>15003</v>
      </c>
    </row>
    <row r="102" spans="2:8" ht="12.75">
      <c r="B102" s="59" t="s">
        <v>166</v>
      </c>
      <c r="C102" s="18"/>
      <c r="D102" s="18"/>
      <c r="E102" s="58"/>
      <c r="F102" s="18"/>
      <c r="G102" s="80"/>
      <c r="H102" s="80">
        <v>10000</v>
      </c>
    </row>
    <row r="103" spans="2:8" ht="12.75">
      <c r="B103" s="59" t="s">
        <v>69</v>
      </c>
      <c r="C103" s="18"/>
      <c r="D103" s="18"/>
      <c r="E103" s="58"/>
      <c r="F103" s="18"/>
      <c r="G103" s="80"/>
      <c r="H103" s="80">
        <v>3476</v>
      </c>
    </row>
    <row r="104" spans="2:8" ht="12.75">
      <c r="B104" s="59" t="s">
        <v>70</v>
      </c>
      <c r="C104" s="18"/>
      <c r="D104" s="18"/>
      <c r="E104" s="58">
        <v>30000</v>
      </c>
      <c r="F104" s="18"/>
      <c r="G104" s="80"/>
      <c r="H104" s="80">
        <v>15748</v>
      </c>
    </row>
    <row r="105" spans="2:8" ht="12.75">
      <c r="B105" s="59" t="s">
        <v>71</v>
      </c>
      <c r="C105" s="18"/>
      <c r="D105" s="18"/>
      <c r="E105" s="58"/>
      <c r="F105" s="18"/>
      <c r="G105" s="80">
        <v>14000</v>
      </c>
      <c r="H105" s="80"/>
    </row>
    <row r="106" spans="2:8" ht="12.75">
      <c r="B106" s="59" t="s">
        <v>73</v>
      </c>
      <c r="C106" s="18"/>
      <c r="D106" s="18"/>
      <c r="E106" s="58">
        <v>10000</v>
      </c>
      <c r="F106" s="18"/>
      <c r="G106" s="80"/>
      <c r="H106" s="80"/>
    </row>
    <row r="107" spans="2:8" ht="12.75">
      <c r="B107" s="59" t="s">
        <v>98</v>
      </c>
      <c r="C107" s="18"/>
      <c r="D107" s="18"/>
      <c r="E107" s="58"/>
      <c r="F107" s="18"/>
      <c r="G107" s="80">
        <v>5600</v>
      </c>
      <c r="H107" s="80">
        <v>13663</v>
      </c>
    </row>
    <row r="108" spans="2:8" ht="12.75">
      <c r="B108" s="59" t="s">
        <v>75</v>
      </c>
      <c r="C108" s="18"/>
      <c r="D108" s="18"/>
      <c r="E108" s="58"/>
      <c r="F108" s="18"/>
      <c r="G108" s="80">
        <v>6000</v>
      </c>
      <c r="H108" s="80">
        <v>5000</v>
      </c>
    </row>
    <row r="109" spans="2:8" ht="13.5" thickBot="1">
      <c r="B109" s="99" t="s">
        <v>25</v>
      </c>
      <c r="C109" s="93"/>
      <c r="D109" s="93"/>
      <c r="E109" s="94">
        <f>SUM(E88:E108)</f>
        <v>331700</v>
      </c>
      <c r="F109" s="93"/>
      <c r="G109" s="95">
        <f>SUM(G88:G108)</f>
        <v>95600</v>
      </c>
      <c r="H109" s="95">
        <f>SUM(H85:H108)</f>
        <v>154200</v>
      </c>
    </row>
    <row r="110" spans="2:7" ht="12.75">
      <c r="B110" s="65"/>
      <c r="C110" s="30"/>
      <c r="D110" s="30"/>
      <c r="E110" s="30"/>
      <c r="F110" s="30"/>
      <c r="G110" s="30"/>
    </row>
    <row r="112" spans="2:8" ht="12.75">
      <c r="B112" s="51" t="s">
        <v>118</v>
      </c>
      <c r="C112" s="52"/>
      <c r="D112" s="52"/>
      <c r="E112" s="67">
        <v>2007</v>
      </c>
      <c r="F112" s="67"/>
      <c r="G112" s="68">
        <v>2008</v>
      </c>
      <c r="H112" s="81">
        <v>2009</v>
      </c>
    </row>
    <row r="113" spans="2:8" ht="12.75">
      <c r="B113" s="59" t="s">
        <v>150</v>
      </c>
      <c r="C113" s="18"/>
      <c r="D113" s="18"/>
      <c r="E113" s="58">
        <v>20000</v>
      </c>
      <c r="F113" s="18"/>
      <c r="G113" s="80">
        <v>10000</v>
      </c>
      <c r="H113" s="80">
        <v>26000</v>
      </c>
    </row>
    <row r="114" spans="2:8" ht="12.75">
      <c r="B114" s="59" t="s">
        <v>151</v>
      </c>
      <c r="C114" s="18"/>
      <c r="D114" s="18"/>
      <c r="E114" s="58">
        <v>20000</v>
      </c>
      <c r="F114" s="18"/>
      <c r="G114" s="80">
        <v>10000</v>
      </c>
      <c r="H114" s="80">
        <v>21000</v>
      </c>
    </row>
    <row r="115" spans="2:8" ht="12.75">
      <c r="B115" s="59" t="s">
        <v>34</v>
      </c>
      <c r="C115" s="18"/>
      <c r="D115" s="18"/>
      <c r="E115" s="58">
        <v>13000</v>
      </c>
      <c r="F115" s="18"/>
      <c r="G115" s="80">
        <v>10000</v>
      </c>
      <c r="H115" s="80"/>
    </row>
    <row r="116" spans="2:8" ht="12.75">
      <c r="B116" s="59" t="s">
        <v>35</v>
      </c>
      <c r="C116" s="18"/>
      <c r="D116" s="18"/>
      <c r="E116" s="58">
        <v>15000</v>
      </c>
      <c r="F116" s="18"/>
      <c r="G116" s="80"/>
      <c r="H116" s="80"/>
    </row>
    <row r="117" spans="2:8" ht="12.75">
      <c r="B117" s="59" t="s">
        <v>152</v>
      </c>
      <c r="C117" s="18"/>
      <c r="D117" s="18"/>
      <c r="E117" s="58">
        <v>14000</v>
      </c>
      <c r="F117" s="18"/>
      <c r="G117" s="80">
        <v>10000</v>
      </c>
      <c r="H117" s="80">
        <v>16000</v>
      </c>
    </row>
    <row r="118" spans="2:8" ht="12.75">
      <c r="B118" s="59" t="s">
        <v>36</v>
      </c>
      <c r="C118" s="18"/>
      <c r="D118" s="18"/>
      <c r="E118" s="58">
        <v>5000</v>
      </c>
      <c r="F118" s="18"/>
      <c r="G118" s="80"/>
      <c r="H118" s="80"/>
    </row>
    <row r="119" spans="2:8" ht="12.75">
      <c r="B119" s="59" t="s">
        <v>136</v>
      </c>
      <c r="C119" s="18"/>
      <c r="D119" s="18"/>
      <c r="E119" s="58">
        <v>5000</v>
      </c>
      <c r="F119" s="18"/>
      <c r="G119" s="80"/>
      <c r="H119" s="80"/>
    </row>
    <row r="120" spans="2:8" ht="12.75">
      <c r="B120" s="59" t="s">
        <v>22</v>
      </c>
      <c r="C120" s="18"/>
      <c r="D120" s="18"/>
      <c r="E120" s="58">
        <v>5000</v>
      </c>
      <c r="F120" s="18"/>
      <c r="G120" s="80">
        <v>10000</v>
      </c>
      <c r="H120" s="80"/>
    </row>
    <row r="121" spans="2:8" ht="12.75">
      <c r="B121" s="59" t="s">
        <v>37</v>
      </c>
      <c r="C121" s="18"/>
      <c r="D121" s="18"/>
      <c r="E121" s="58">
        <v>9000</v>
      </c>
      <c r="F121" s="18"/>
      <c r="G121" s="80"/>
      <c r="H121" s="80"/>
    </row>
    <row r="122" spans="2:8" ht="12.75">
      <c r="B122" s="59" t="s">
        <v>38</v>
      </c>
      <c r="C122" s="18"/>
      <c r="D122" s="18"/>
      <c r="E122" s="58">
        <v>10000</v>
      </c>
      <c r="F122" s="18"/>
      <c r="G122" s="80"/>
      <c r="H122" s="80"/>
    </row>
    <row r="123" spans="2:8" ht="12.75">
      <c r="B123" s="59" t="s">
        <v>39</v>
      </c>
      <c r="C123" s="18"/>
      <c r="D123" s="18"/>
      <c r="E123" s="58">
        <v>15000</v>
      </c>
      <c r="F123" s="18"/>
      <c r="G123" s="80"/>
      <c r="H123" s="80"/>
    </row>
    <row r="124" spans="2:8" ht="12.75">
      <c r="B124" s="59" t="s">
        <v>41</v>
      </c>
      <c r="C124" s="18"/>
      <c r="D124" s="18"/>
      <c r="E124" s="58">
        <v>14000</v>
      </c>
      <c r="F124" s="18"/>
      <c r="G124" s="80"/>
      <c r="H124" s="80">
        <v>14200</v>
      </c>
    </row>
    <row r="125" spans="2:8" ht="12.75">
      <c r="B125" s="59" t="s">
        <v>153</v>
      </c>
      <c r="C125" s="18"/>
      <c r="D125" s="18"/>
      <c r="E125" s="58">
        <v>10000</v>
      </c>
      <c r="F125" s="18"/>
      <c r="G125" s="80">
        <v>10000</v>
      </c>
      <c r="H125" s="80">
        <v>15000</v>
      </c>
    </row>
    <row r="126" spans="2:8" ht="12.75">
      <c r="B126" s="59" t="s">
        <v>154</v>
      </c>
      <c r="C126" s="18"/>
      <c r="D126" s="18"/>
      <c r="E126" s="58">
        <v>4900</v>
      </c>
      <c r="F126" s="18"/>
      <c r="G126" s="80">
        <v>12300</v>
      </c>
      <c r="H126" s="80">
        <v>15000</v>
      </c>
    </row>
    <row r="127" spans="2:8" ht="12.75">
      <c r="B127" s="59" t="s">
        <v>42</v>
      </c>
      <c r="C127" s="18"/>
      <c r="D127" s="18"/>
      <c r="E127" s="58">
        <v>10000</v>
      </c>
      <c r="F127" s="18"/>
      <c r="G127" s="80">
        <v>10000</v>
      </c>
      <c r="H127" s="80"/>
    </row>
    <row r="128" spans="2:8" ht="12.75">
      <c r="B128" s="59" t="s">
        <v>155</v>
      </c>
      <c r="C128" s="18"/>
      <c r="D128" s="18"/>
      <c r="E128" s="58">
        <v>18000</v>
      </c>
      <c r="F128" s="18"/>
      <c r="G128" s="80">
        <v>10000</v>
      </c>
      <c r="H128" s="80">
        <v>17000</v>
      </c>
    </row>
    <row r="129" spans="2:8" ht="12.75">
      <c r="B129" s="59" t="s">
        <v>43</v>
      </c>
      <c r="C129" s="18"/>
      <c r="D129" s="18"/>
      <c r="E129" s="58">
        <v>10000</v>
      </c>
      <c r="F129" s="18"/>
      <c r="G129" s="80"/>
      <c r="H129" s="80"/>
    </row>
    <row r="130" spans="2:8" ht="12.75">
      <c r="B130" s="59" t="s">
        <v>44</v>
      </c>
      <c r="C130" s="18"/>
      <c r="D130" s="18"/>
      <c r="E130" s="58">
        <v>10000</v>
      </c>
      <c r="F130" s="18"/>
      <c r="G130" s="80"/>
      <c r="H130" s="80"/>
    </row>
    <row r="131" spans="2:8" ht="12.75">
      <c r="B131" s="59" t="s">
        <v>45</v>
      </c>
      <c r="C131" s="18"/>
      <c r="D131" s="18"/>
      <c r="E131" s="58">
        <v>10000</v>
      </c>
      <c r="F131" s="18"/>
      <c r="G131" s="80"/>
      <c r="H131" s="80"/>
    </row>
    <row r="132" spans="2:8" ht="12.75">
      <c r="B132" s="59" t="s">
        <v>46</v>
      </c>
      <c r="C132" s="18"/>
      <c r="D132" s="18"/>
      <c r="E132" s="58">
        <v>5000</v>
      </c>
      <c r="F132" s="18"/>
      <c r="G132" s="80"/>
      <c r="H132" s="80"/>
    </row>
    <row r="133" spans="2:8" ht="12.75">
      <c r="B133" s="59" t="s">
        <v>47</v>
      </c>
      <c r="C133" s="18"/>
      <c r="D133" s="18"/>
      <c r="E133" s="58">
        <v>5000</v>
      </c>
      <c r="F133" s="18"/>
      <c r="G133" s="80"/>
      <c r="H133" s="80"/>
    </row>
    <row r="134" spans="2:8" ht="12.75">
      <c r="B134" s="59" t="s">
        <v>184</v>
      </c>
      <c r="C134" s="18"/>
      <c r="D134" s="18"/>
      <c r="E134" s="58">
        <v>5000</v>
      </c>
      <c r="F134" s="18"/>
      <c r="G134" s="80"/>
      <c r="H134" s="80"/>
    </row>
    <row r="135" spans="2:8" ht="12.75">
      <c r="B135" s="59" t="s">
        <v>48</v>
      </c>
      <c r="C135" s="18"/>
      <c r="D135" s="18"/>
      <c r="E135" s="58">
        <v>18000</v>
      </c>
      <c r="F135" s="18"/>
      <c r="G135" s="80"/>
      <c r="H135" s="80">
        <v>15000</v>
      </c>
    </row>
    <row r="136" spans="2:8" ht="12.75">
      <c r="B136" s="59" t="s">
        <v>49</v>
      </c>
      <c r="C136" s="18"/>
      <c r="D136" s="18"/>
      <c r="E136" s="58">
        <v>10000</v>
      </c>
      <c r="F136" s="18"/>
      <c r="G136" s="80"/>
      <c r="H136" s="80"/>
    </row>
    <row r="137" spans="2:8" ht="12.75">
      <c r="B137" s="59" t="s">
        <v>50</v>
      </c>
      <c r="C137" s="18"/>
      <c r="D137" s="18"/>
      <c r="E137" s="58">
        <v>18000</v>
      </c>
      <c r="F137" s="18"/>
      <c r="G137" s="80"/>
      <c r="H137" s="80">
        <v>15000</v>
      </c>
    </row>
    <row r="138" spans="2:8" ht="12.75">
      <c r="B138" s="59" t="s">
        <v>52</v>
      </c>
      <c r="C138" s="18"/>
      <c r="D138" s="18"/>
      <c r="E138" s="58">
        <v>5000</v>
      </c>
      <c r="F138" s="18"/>
      <c r="G138" s="80"/>
      <c r="H138" s="80"/>
    </row>
    <row r="139" spans="2:8" ht="12.75">
      <c r="B139" s="59" t="s">
        <v>51</v>
      </c>
      <c r="C139" s="18"/>
      <c r="D139" s="18"/>
      <c r="E139" s="58">
        <v>5000</v>
      </c>
      <c r="F139" s="18"/>
      <c r="G139" s="80"/>
      <c r="H139" s="80"/>
    </row>
    <row r="140" spans="2:8" ht="13.5" thickBot="1">
      <c r="B140" s="92" t="s">
        <v>25</v>
      </c>
      <c r="C140" s="93"/>
      <c r="D140" s="93"/>
      <c r="E140" s="93">
        <f>SUM(E113:E139)</f>
        <v>288900</v>
      </c>
      <c r="F140" s="93"/>
      <c r="G140" s="94">
        <f>SUM(G113:G139)</f>
        <v>92300</v>
      </c>
      <c r="H140" s="95">
        <f>SUM(H113:H139)</f>
        <v>154200</v>
      </c>
    </row>
    <row r="143" spans="7:8" ht="12.75">
      <c r="G143">
        <f>+G36+G57+G81+G109+G140</f>
        <v>405425</v>
      </c>
      <c r="H143">
        <f>+H36+H57+H81+H109+H140</f>
        <v>677260</v>
      </c>
    </row>
  </sheetData>
  <printOptions/>
  <pageMargins left="0.3937007874015748" right="0.3937007874015748" top="0.984251968503937" bottom="0.77" header="0.5118110236220472" footer="0.5118110236220472"/>
  <pageSetup fitToHeight="2" horizontalDpi="600" verticalDpi="600" orientation="portrait" paperSize="9" scale="6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Libor Hanuška</dc:creator>
  <cp:keywords/>
  <dc:description/>
  <cp:lastModifiedBy>pospichalova</cp:lastModifiedBy>
  <cp:lastPrinted>2009-10-28T22:15:20Z</cp:lastPrinted>
  <dcterms:created xsi:type="dcterms:W3CDTF">2002-11-12T13:12:27Z</dcterms:created>
  <dcterms:modified xsi:type="dcterms:W3CDTF">2009-10-29T08:09:31Z</dcterms:modified>
  <cp:category/>
  <cp:version/>
  <cp:contentType/>
  <cp:contentStatus/>
</cp:coreProperties>
</file>