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ZK-05-2009-78, př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<sst xmlns="http://schemas.openxmlformats.org/spreadsheetml/2006/main" count="126" uniqueCount="52">
  <si>
    <t>Psychocentrum - manželská a rodinná poradna kraje Vysočina</t>
  </si>
  <si>
    <t>DÚSP Černovice</t>
  </si>
  <si>
    <t>DD Humpolec</t>
  </si>
  <si>
    <t>DD Onšov</t>
  </si>
  <si>
    <t>DD Proseč u Pošné</t>
  </si>
  <si>
    <t>DD Proseč-Obořiště</t>
  </si>
  <si>
    <t>DD Velký Újezd</t>
  </si>
  <si>
    <t>DD Ždírec</t>
  </si>
  <si>
    <t>DS Havlíčkův Brod</t>
  </si>
  <si>
    <t>DS Mitrov</t>
  </si>
  <si>
    <t>DS Náměsť nad Oslavou</t>
  </si>
  <si>
    <t>DS Třebíč - Manž. Curieových</t>
  </si>
  <si>
    <t>DS Třebíč, Koutkova - Kubešova</t>
  </si>
  <si>
    <t>ÚSP Jinošov</t>
  </si>
  <si>
    <t>ÚSP Křižanov</t>
  </si>
  <si>
    <t>ÚSP Ledeč nad Sázavou</t>
  </si>
  <si>
    <t>ÚSP Lidmaň</t>
  </si>
  <si>
    <t>ÚSP Nové Syrovice</t>
  </si>
  <si>
    <t>ÚSP Věž</t>
  </si>
  <si>
    <t>ÚSP Těchobuz</t>
  </si>
  <si>
    <t>ÚSP Zboží</t>
  </si>
  <si>
    <t>Dotace z MPSV</t>
  </si>
  <si>
    <t>x</t>
  </si>
  <si>
    <t>Zapojení rezervního fondu</t>
  </si>
  <si>
    <t>3</t>
  </si>
  <si>
    <t>319</t>
  </si>
  <si>
    <t>Zapojení investičního fondu</t>
  </si>
  <si>
    <t>82</t>
  </si>
  <si>
    <t>Úspora v nákladech</t>
  </si>
  <si>
    <t>Celkem</t>
  </si>
  <si>
    <t>z toho:</t>
  </si>
  <si>
    <t>DS Velké Meziříčí</t>
  </si>
  <si>
    <t>Zůstatek investičního fondu po zapojení</t>
  </si>
  <si>
    <t>Roční odpisy (rok 2009)</t>
  </si>
  <si>
    <t>Výsledek hospodaření 2009 ve schváleném finančním plánu</t>
  </si>
  <si>
    <t>*na základě rozborů hospodaření k 30.6.2009 a projednání výhledu hospodaření do konce roku</t>
  </si>
  <si>
    <t>Výsledek hospodaření 2009 po úpravě *</t>
  </si>
  <si>
    <t>Navýšená dotace z MPSV</t>
  </si>
  <si>
    <t>Výsledek hospodaření po zapojení navýšené dotace z MPSV</t>
  </si>
  <si>
    <t>Zůstatek rezervního fondu k 31. 12. 2009</t>
  </si>
  <si>
    <t>Výsledek hospodaření po zapojení rezervního fondu</t>
  </si>
  <si>
    <t>Investiční fond k 31. 12. 2009</t>
  </si>
  <si>
    <t>Výsledek hospodaření 2009 po zapojení investičního fondu</t>
  </si>
  <si>
    <t>Zapojení finančních prostředků na snížení záporného výsledku hospodaření</t>
  </si>
  <si>
    <t>Navýšení příspěvku na provoz (potřebné finanční prostředky)</t>
  </si>
  <si>
    <t>Záporný výsledek hospodaření a jeho finanční krytí</t>
  </si>
  <si>
    <t>počet stran: 1</t>
  </si>
  <si>
    <t>Další úspora v nákladech (odložení některých nákupů)</t>
  </si>
  <si>
    <t>Výsledek hospodaření po všech opatřeních (navýšení příspěvku na provoz)</t>
  </si>
  <si>
    <t>Finanční prostředky na snížení záporného výsledku hospodaření</t>
  </si>
  <si>
    <t>v tis. Kč</t>
  </si>
  <si>
    <t>ZK-05-2009-78,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</si>
</sst>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%"/>
    <numFmt numFmtId="166" formatCode="0_ ;[Red]\-0\ 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4" xfId="0" applyFill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164" fontId="1" fillId="3" borderId="9" xfId="0" applyNumberFormat="1" applyFont="1" applyFill="1" applyBorder="1" applyAlignment="1">
      <alignment/>
    </xf>
    <xf numFmtId="164" fontId="1" fillId="3" borderId="10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164" fontId="1" fillId="3" borderId="12" xfId="0" applyNumberFormat="1" applyFont="1" applyFill="1" applyBorder="1" applyAlignment="1">
      <alignment horizontal="right"/>
    </xf>
    <xf numFmtId="164" fontId="1" fillId="3" borderId="13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64" fontId="1" fillId="3" borderId="15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4" borderId="14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3" fontId="1" fillId="2" borderId="7" xfId="0" applyNumberFormat="1" applyFont="1" applyFill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right"/>
    </xf>
    <xf numFmtId="0" fontId="0" fillId="2" borderId="21" xfId="0" applyFill="1" applyBorder="1" applyAlignment="1">
      <alignment/>
    </xf>
    <xf numFmtId="164" fontId="1" fillId="5" borderId="22" xfId="0" applyNumberFormat="1" applyFont="1" applyFill="1" applyBorder="1" applyAlignment="1">
      <alignment/>
    </xf>
    <xf numFmtId="164" fontId="1" fillId="4" borderId="23" xfId="0" applyNumberFormat="1" applyFont="1" applyFill="1" applyBorder="1" applyAlignment="1">
      <alignment/>
    </xf>
    <xf numFmtId="164" fontId="1" fillId="4" borderId="24" xfId="0" applyNumberFormat="1" applyFont="1" applyFill="1" applyBorder="1" applyAlignment="1">
      <alignment/>
    </xf>
    <xf numFmtId="164" fontId="1" fillId="4" borderId="24" xfId="0" applyNumberFormat="1" applyFont="1" applyFill="1" applyBorder="1" applyAlignment="1">
      <alignment horizontal="right"/>
    </xf>
    <xf numFmtId="164" fontId="1" fillId="4" borderId="25" xfId="0" applyNumberFormat="1" applyFont="1" applyFill="1" applyBorder="1" applyAlignment="1">
      <alignment/>
    </xf>
    <xf numFmtId="164" fontId="1" fillId="5" borderId="2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2" fillId="0" borderId="0" xfId="0" applyFont="1" applyAlignment="1">
      <alignment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0" borderId="30" xfId="0" applyNumberFormat="1" applyBorder="1" applyAlignment="1">
      <alignment horizontal="right"/>
    </xf>
    <xf numFmtId="164" fontId="1" fillId="5" borderId="31" xfId="0" applyNumberFormat="1" applyFont="1" applyFill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1" fillId="0" borderId="3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5" borderId="32" xfId="0" applyNumberFormat="1" applyFont="1" applyFill="1" applyBorder="1" applyAlignment="1">
      <alignment horizontal="right"/>
    </xf>
    <xf numFmtId="3" fontId="0" fillId="5" borderId="2" xfId="0" applyNumberFormat="1" applyFont="1" applyFill="1" applyBorder="1" applyAlignment="1">
      <alignment horizontal="right"/>
    </xf>
    <xf numFmtId="3" fontId="0" fillId="5" borderId="3" xfId="0" applyNumberFormat="1" applyFont="1" applyFill="1" applyBorder="1" applyAlignment="1">
      <alignment horizontal="right"/>
    </xf>
    <xf numFmtId="164" fontId="0" fillId="0" borderId="34" xfId="0" applyNumberFormat="1" applyBorder="1" applyAlignment="1">
      <alignment/>
    </xf>
    <xf numFmtId="164" fontId="1" fillId="5" borderId="1" xfId="0" applyNumberFormat="1" applyFont="1" applyFill="1" applyBorder="1" applyAlignment="1">
      <alignment/>
    </xf>
    <xf numFmtId="164" fontId="1" fillId="5" borderId="2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/>
    </xf>
    <xf numFmtId="3" fontId="4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dlova\Dokumenty\Soubory\2009\fin.%20pl&#225;n\schv&#225;len&#253;\Kopie%20-%20RK-17-2009-18pr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. plán 2009"/>
      <sheetName val="průměrná mzda"/>
      <sheetName val="mzda"/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DD M.Curierových"/>
      <sheetName val="DD Třebíč Koutkova"/>
      <sheetName val="DD Náměšť nad Os"/>
      <sheetName val="DD Velký Újezd"/>
      <sheetName val="Psych.Jihl."/>
      <sheetName val="ÚSP Křižanov"/>
      <sheetName val="DD Mitrov"/>
      <sheetName val="DD Velké Meziříčí"/>
      <sheetName val="DD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0">
        <row r="36">
          <cell r="B36">
            <v>-1439.5599999999977</v>
          </cell>
          <cell r="C36">
            <v>-6590.809999999998</v>
          </cell>
          <cell r="D36">
            <v>-60.70000000000073</v>
          </cell>
          <cell r="E36">
            <v>-91.55999999999949</v>
          </cell>
          <cell r="F36">
            <v>-1373.6900000000023</v>
          </cell>
          <cell r="G36">
            <v>1350.510000000002</v>
          </cell>
          <cell r="H36">
            <v>-4413.690000000002</v>
          </cell>
          <cell r="I36">
            <v>-1579.8699999999953</v>
          </cell>
          <cell r="J36">
            <v>808.5299999999988</v>
          </cell>
          <cell r="K36">
            <v>-2301.8600000000006</v>
          </cell>
          <cell r="L36">
            <v>-956.4599999999991</v>
          </cell>
          <cell r="M36">
            <v>-1526.2200000000012</v>
          </cell>
          <cell r="O36">
            <v>-3379</v>
          </cell>
          <cell r="P36">
            <v>-3416.4799999999996</v>
          </cell>
          <cell r="Q36">
            <v>-3165.91</v>
          </cell>
          <cell r="R36">
            <v>-4105.639999999999</v>
          </cell>
          <cell r="S36">
            <v>562.8000000000029</v>
          </cell>
          <cell r="T36">
            <v>-5189.610000000001</v>
          </cell>
          <cell r="U36">
            <v>-8323.900000000001</v>
          </cell>
          <cell r="V36">
            <v>-17470.36</v>
          </cell>
          <cell r="W36">
            <v>-5142</v>
          </cell>
          <cell r="X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7"/>
  <sheetViews>
    <sheetView tabSelected="1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" sqref="H2"/>
    </sheetView>
  </sheetViews>
  <sheetFormatPr defaultColWidth="9.140625" defaultRowHeight="12.75"/>
  <cols>
    <col min="1" max="1" width="3.7109375" style="0" customWidth="1"/>
    <col min="2" max="2" width="54.57421875" style="0" customWidth="1"/>
    <col min="3" max="3" width="15.8515625" style="0" customWidth="1"/>
    <col min="4" max="4" width="12.421875" style="0" customWidth="1"/>
    <col min="5" max="5" width="13.00390625" style="0" customWidth="1"/>
    <col min="6" max="6" width="14.57421875" style="0" customWidth="1"/>
    <col min="7" max="7" width="16.421875" style="0" customWidth="1"/>
    <col min="8" max="8" width="11.421875" style="0" customWidth="1"/>
    <col min="9" max="9" width="14.421875" style="0" customWidth="1"/>
    <col min="10" max="10" width="14.7109375" style="0" customWidth="1"/>
    <col min="11" max="13" width="11.57421875" style="0" customWidth="1"/>
    <col min="14" max="14" width="13.57421875" style="0" customWidth="1"/>
    <col min="15" max="15" width="12.8515625" style="0" customWidth="1"/>
    <col min="16" max="16" width="16.140625" style="0" customWidth="1"/>
  </cols>
  <sheetData>
    <row r="1" spans="2:15" ht="15">
      <c r="B1" s="54"/>
      <c r="O1" s="81" t="s">
        <v>51</v>
      </c>
    </row>
    <row r="2" ht="15">
      <c r="O2" s="81" t="s">
        <v>46</v>
      </c>
    </row>
    <row r="3" ht="13.5" thickBot="1">
      <c r="P3" s="83" t="s">
        <v>50</v>
      </c>
    </row>
    <row r="4" spans="2:16" ht="81" customHeight="1" thickBot="1">
      <c r="B4" s="75" t="s">
        <v>45</v>
      </c>
      <c r="C4" s="75" t="s">
        <v>34</v>
      </c>
      <c r="D4" s="76" t="s">
        <v>36</v>
      </c>
      <c r="E4" s="77" t="s">
        <v>37</v>
      </c>
      <c r="F4" s="78" t="s">
        <v>38</v>
      </c>
      <c r="G4" s="77" t="s">
        <v>39</v>
      </c>
      <c r="H4" s="78" t="s">
        <v>23</v>
      </c>
      <c r="I4" s="75" t="s">
        <v>40</v>
      </c>
      <c r="J4" s="78" t="s">
        <v>41</v>
      </c>
      <c r="K4" s="78" t="s">
        <v>26</v>
      </c>
      <c r="L4" s="78" t="s">
        <v>32</v>
      </c>
      <c r="M4" s="78" t="s">
        <v>33</v>
      </c>
      <c r="N4" s="78" t="s">
        <v>42</v>
      </c>
      <c r="O4" s="78" t="s">
        <v>47</v>
      </c>
      <c r="P4" s="78" t="s">
        <v>48</v>
      </c>
    </row>
    <row r="5" spans="2:16" ht="12.75">
      <c r="B5" s="6" t="s">
        <v>1</v>
      </c>
      <c r="C5" s="9">
        <f>'[1]fin. plán 2009'!$V$36</f>
        <v>-17470.36</v>
      </c>
      <c r="D5" s="16">
        <v>-16279</v>
      </c>
      <c r="E5" s="7">
        <v>11500</v>
      </c>
      <c r="F5" s="19">
        <f>D5+E5</f>
        <v>-4779</v>
      </c>
      <c r="G5" s="13">
        <v>2101</v>
      </c>
      <c r="H5" s="34">
        <v>2101</v>
      </c>
      <c r="I5" s="60">
        <f aca="true" t="shared" si="0" ref="I5:I26">F5+H5</f>
        <v>-2678</v>
      </c>
      <c r="J5" s="55">
        <v>4632</v>
      </c>
      <c r="K5" s="34">
        <v>1158</v>
      </c>
      <c r="L5" s="69">
        <f>J5-K5</f>
        <v>3474</v>
      </c>
      <c r="M5" s="65">
        <v>2534</v>
      </c>
      <c r="N5" s="26">
        <f>I5+K5</f>
        <v>-1520</v>
      </c>
      <c r="O5" s="30"/>
      <c r="P5" s="72">
        <f>N5</f>
        <v>-1520</v>
      </c>
    </row>
    <row r="6" spans="2:16" ht="12.75">
      <c r="B6" s="2" t="s">
        <v>2</v>
      </c>
      <c r="C6" s="10">
        <f>'[1]fin. plán 2009'!$G$36</f>
        <v>1350.510000000002</v>
      </c>
      <c r="D6" s="17">
        <v>-510</v>
      </c>
      <c r="E6" s="8">
        <v>290</v>
      </c>
      <c r="F6" s="20">
        <f>D6+E6</f>
        <v>-220</v>
      </c>
      <c r="G6" s="12">
        <v>324</v>
      </c>
      <c r="H6" s="35">
        <v>220</v>
      </c>
      <c r="I6" s="61">
        <f t="shared" si="0"/>
        <v>0</v>
      </c>
      <c r="J6" s="56">
        <v>341</v>
      </c>
      <c r="K6" s="35"/>
      <c r="L6" s="70">
        <f aca="true" t="shared" si="1" ref="L6:L26">J6-K6</f>
        <v>341</v>
      </c>
      <c r="M6" s="66">
        <v>800</v>
      </c>
      <c r="N6" s="27">
        <v>0</v>
      </c>
      <c r="O6" s="31"/>
      <c r="P6" s="32">
        <v>0</v>
      </c>
    </row>
    <row r="7" spans="2:16" ht="12.75">
      <c r="B7" s="2" t="s">
        <v>3</v>
      </c>
      <c r="C7" s="10">
        <f>'[1]fin. plán 2009'!$D$36</f>
        <v>-60.70000000000073</v>
      </c>
      <c r="D7" s="17">
        <v>0</v>
      </c>
      <c r="E7" s="14" t="s">
        <v>22</v>
      </c>
      <c r="F7" s="24" t="s">
        <v>22</v>
      </c>
      <c r="G7" s="15" t="s">
        <v>22</v>
      </c>
      <c r="H7" s="36" t="s">
        <v>22</v>
      </c>
      <c r="I7" s="25" t="s">
        <v>22</v>
      </c>
      <c r="J7" s="57">
        <v>381</v>
      </c>
      <c r="K7" s="36" t="s">
        <v>22</v>
      </c>
      <c r="L7" s="33" t="s">
        <v>22</v>
      </c>
      <c r="M7" s="67">
        <v>260</v>
      </c>
      <c r="N7" s="28" t="s">
        <v>22</v>
      </c>
      <c r="O7" s="28" t="s">
        <v>22</v>
      </c>
      <c r="P7" s="25" t="s">
        <v>22</v>
      </c>
    </row>
    <row r="8" spans="2:16" ht="12.75">
      <c r="B8" s="2" t="s">
        <v>4</v>
      </c>
      <c r="C8" s="10">
        <f>'[1]fin. plán 2009'!$F$36</f>
        <v>-1373.6900000000023</v>
      </c>
      <c r="D8" s="17">
        <v>-1579</v>
      </c>
      <c r="E8" s="8">
        <v>1377</v>
      </c>
      <c r="F8" s="20">
        <f>D8+E8</f>
        <v>-202</v>
      </c>
      <c r="G8" s="12">
        <v>41</v>
      </c>
      <c r="H8" s="35">
        <v>41</v>
      </c>
      <c r="I8" s="61">
        <f t="shared" si="0"/>
        <v>-161</v>
      </c>
      <c r="J8" s="56" t="s">
        <v>24</v>
      </c>
      <c r="K8" s="35"/>
      <c r="L8" s="70">
        <f t="shared" si="1"/>
        <v>3</v>
      </c>
      <c r="M8" s="66">
        <v>608</v>
      </c>
      <c r="N8" s="27">
        <f>I8</f>
        <v>-161</v>
      </c>
      <c r="O8" s="31"/>
      <c r="P8" s="38">
        <f>N8</f>
        <v>-161</v>
      </c>
    </row>
    <row r="9" spans="2:16" ht="12.75">
      <c r="B9" s="2" t="s">
        <v>5</v>
      </c>
      <c r="C9" s="10">
        <f>'[1]fin. plán 2009'!$E$36</f>
        <v>-91.55999999999949</v>
      </c>
      <c r="D9" s="17">
        <v>-418</v>
      </c>
      <c r="E9" s="8">
        <v>240</v>
      </c>
      <c r="F9" s="20">
        <f>D9+E9</f>
        <v>-178</v>
      </c>
      <c r="G9" s="12">
        <v>96</v>
      </c>
      <c r="H9" s="35">
        <v>96</v>
      </c>
      <c r="I9" s="61">
        <f t="shared" si="0"/>
        <v>-82</v>
      </c>
      <c r="J9" s="56" t="s">
        <v>25</v>
      </c>
      <c r="K9" s="35" t="s">
        <v>27</v>
      </c>
      <c r="L9" s="70">
        <f t="shared" si="1"/>
        <v>237</v>
      </c>
      <c r="M9" s="66">
        <v>575</v>
      </c>
      <c r="N9" s="27">
        <f>I9+K9</f>
        <v>0</v>
      </c>
      <c r="O9" s="31"/>
      <c r="P9" s="32">
        <v>0</v>
      </c>
    </row>
    <row r="10" spans="2:16" ht="12.75">
      <c r="B10" s="2" t="s">
        <v>6</v>
      </c>
      <c r="C10" s="10">
        <f>'[1]fin. plán 2009'!$J$36</f>
        <v>808.5299999999988</v>
      </c>
      <c r="D10" s="17">
        <v>0</v>
      </c>
      <c r="E10" s="14" t="s">
        <v>22</v>
      </c>
      <c r="F10" s="24" t="s">
        <v>22</v>
      </c>
      <c r="G10" s="15" t="s">
        <v>22</v>
      </c>
      <c r="H10" s="36" t="s">
        <v>22</v>
      </c>
      <c r="I10" s="25" t="s">
        <v>22</v>
      </c>
      <c r="J10" s="57">
        <v>115</v>
      </c>
      <c r="K10" s="36" t="s">
        <v>22</v>
      </c>
      <c r="L10" s="33" t="s">
        <v>22</v>
      </c>
      <c r="M10" s="67">
        <v>250</v>
      </c>
      <c r="N10" s="28" t="s">
        <v>22</v>
      </c>
      <c r="O10" s="28" t="s">
        <v>22</v>
      </c>
      <c r="P10" s="25" t="s">
        <v>22</v>
      </c>
    </row>
    <row r="11" spans="2:16" ht="12.75">
      <c r="B11" s="2" t="s">
        <v>7</v>
      </c>
      <c r="C11" s="10">
        <f>'[1]fin. plán 2009'!$C$36</f>
        <v>-6590.809999999998</v>
      </c>
      <c r="D11" s="17">
        <v>-3131</v>
      </c>
      <c r="E11" s="8">
        <v>1800</v>
      </c>
      <c r="F11" s="20">
        <f aca="true" t="shared" si="2" ref="F11:F19">D11+E11</f>
        <v>-1331</v>
      </c>
      <c r="G11" s="12">
        <v>367</v>
      </c>
      <c r="H11" s="35">
        <v>367</v>
      </c>
      <c r="I11" s="61">
        <f t="shared" si="0"/>
        <v>-964</v>
      </c>
      <c r="J11" s="56">
        <v>436</v>
      </c>
      <c r="K11" s="35">
        <v>300</v>
      </c>
      <c r="L11" s="70">
        <f t="shared" si="1"/>
        <v>136</v>
      </c>
      <c r="M11" s="66">
        <v>647</v>
      </c>
      <c r="N11" s="27">
        <f>I11+K11</f>
        <v>-664</v>
      </c>
      <c r="O11" s="31"/>
      <c r="P11" s="38">
        <f>N11</f>
        <v>-664</v>
      </c>
    </row>
    <row r="12" spans="2:16" ht="12.75">
      <c r="B12" s="2" t="s">
        <v>8</v>
      </c>
      <c r="C12" s="10">
        <f>'[1]fin. plán 2009'!$B$36</f>
        <v>-1439.5599999999977</v>
      </c>
      <c r="D12" s="17">
        <v>-1575</v>
      </c>
      <c r="E12" s="8">
        <v>910</v>
      </c>
      <c r="F12" s="20">
        <f t="shared" si="2"/>
        <v>-665</v>
      </c>
      <c r="G12" s="12">
        <v>305</v>
      </c>
      <c r="H12" s="35">
        <v>305</v>
      </c>
      <c r="I12" s="61">
        <f t="shared" si="0"/>
        <v>-360</v>
      </c>
      <c r="J12" s="56">
        <v>1</v>
      </c>
      <c r="K12" s="35"/>
      <c r="L12" s="70">
        <f t="shared" si="1"/>
        <v>1</v>
      </c>
      <c r="M12" s="66">
        <v>550</v>
      </c>
      <c r="N12" s="27">
        <f>I12</f>
        <v>-360</v>
      </c>
      <c r="O12" s="31">
        <v>86</v>
      </c>
      <c r="P12" s="38">
        <f>N12+O12</f>
        <v>-274</v>
      </c>
    </row>
    <row r="13" spans="2:16" ht="12.75">
      <c r="B13" s="2" t="s">
        <v>9</v>
      </c>
      <c r="C13" s="10">
        <f>'[1]fin. plán 2009'!$L$36</f>
        <v>-956.4599999999991</v>
      </c>
      <c r="D13" s="17">
        <v>-2429</v>
      </c>
      <c r="E13" s="8">
        <v>1400</v>
      </c>
      <c r="F13" s="20">
        <f t="shared" si="2"/>
        <v>-1029</v>
      </c>
      <c r="G13" s="12">
        <v>731</v>
      </c>
      <c r="H13" s="35">
        <v>731</v>
      </c>
      <c r="I13" s="61">
        <f t="shared" si="0"/>
        <v>-298</v>
      </c>
      <c r="J13" s="56">
        <v>6</v>
      </c>
      <c r="K13" s="35"/>
      <c r="L13" s="70">
        <f t="shared" si="1"/>
        <v>6</v>
      </c>
      <c r="M13" s="66">
        <v>1035</v>
      </c>
      <c r="N13" s="27">
        <f>I13</f>
        <v>-298</v>
      </c>
      <c r="O13" s="31"/>
      <c r="P13" s="38">
        <f>N13</f>
        <v>-298</v>
      </c>
    </row>
    <row r="14" spans="2:16" ht="12.75">
      <c r="B14" s="2" t="s">
        <v>10</v>
      </c>
      <c r="C14" s="10">
        <f>'[1]fin. plán 2009'!$K$36</f>
        <v>-2301.8600000000006</v>
      </c>
      <c r="D14" s="17">
        <v>-1836</v>
      </c>
      <c r="E14" s="8">
        <v>1060</v>
      </c>
      <c r="F14" s="20">
        <f t="shared" si="2"/>
        <v>-776</v>
      </c>
      <c r="G14" s="12">
        <v>0</v>
      </c>
      <c r="H14" s="35">
        <v>0</v>
      </c>
      <c r="I14" s="61">
        <f t="shared" si="0"/>
        <v>-776</v>
      </c>
      <c r="J14" s="56">
        <v>3138</v>
      </c>
      <c r="K14" s="35">
        <v>776</v>
      </c>
      <c r="L14" s="70">
        <f t="shared" si="1"/>
        <v>2362</v>
      </c>
      <c r="M14" s="66">
        <v>1990</v>
      </c>
      <c r="N14" s="27">
        <f>I14+K14</f>
        <v>0</v>
      </c>
      <c r="O14" s="31"/>
      <c r="P14" s="32">
        <v>0</v>
      </c>
    </row>
    <row r="15" spans="2:16" ht="12.75">
      <c r="B15" s="2" t="s">
        <v>11</v>
      </c>
      <c r="C15" s="10">
        <f>'[1]fin. plán 2009'!$I$36</f>
        <v>-1579.8699999999953</v>
      </c>
      <c r="D15" s="17">
        <v>-945</v>
      </c>
      <c r="E15" s="8">
        <v>550</v>
      </c>
      <c r="F15" s="20">
        <f t="shared" si="2"/>
        <v>-395</v>
      </c>
      <c r="G15" s="12">
        <v>173</v>
      </c>
      <c r="H15" s="35">
        <v>173</v>
      </c>
      <c r="I15" s="61">
        <f t="shared" si="0"/>
        <v>-222</v>
      </c>
      <c r="J15" s="56">
        <v>366</v>
      </c>
      <c r="K15" s="35">
        <v>222</v>
      </c>
      <c r="L15" s="70">
        <f t="shared" si="1"/>
        <v>144</v>
      </c>
      <c r="M15" s="66">
        <v>1152</v>
      </c>
      <c r="N15" s="27">
        <f>I15+K15</f>
        <v>0</v>
      </c>
      <c r="O15" s="31"/>
      <c r="P15" s="32">
        <v>0</v>
      </c>
    </row>
    <row r="16" spans="2:16" ht="12.75">
      <c r="B16" s="2" t="s">
        <v>12</v>
      </c>
      <c r="C16" s="10">
        <f>'[1]fin. plán 2009'!$H$36</f>
        <v>-4413.690000000002</v>
      </c>
      <c r="D16" s="17">
        <v>-2592</v>
      </c>
      <c r="E16" s="8">
        <v>1470</v>
      </c>
      <c r="F16" s="20">
        <f t="shared" si="2"/>
        <v>-1122</v>
      </c>
      <c r="G16" s="12">
        <v>638</v>
      </c>
      <c r="H16" s="35">
        <v>638</v>
      </c>
      <c r="I16" s="61">
        <f t="shared" si="0"/>
        <v>-484</v>
      </c>
      <c r="J16" s="56">
        <v>3532</v>
      </c>
      <c r="K16" s="35">
        <v>484</v>
      </c>
      <c r="L16" s="70">
        <f t="shared" si="1"/>
        <v>3048</v>
      </c>
      <c r="M16" s="66">
        <v>2401</v>
      </c>
      <c r="N16" s="27">
        <f>I16+K16</f>
        <v>0</v>
      </c>
      <c r="O16" s="31"/>
      <c r="P16" s="32">
        <v>0</v>
      </c>
    </row>
    <row r="17" spans="2:16" ht="12.75">
      <c r="B17" s="2" t="s">
        <v>31</v>
      </c>
      <c r="C17" s="10">
        <f>'[1]fin. plán 2009'!$M$36</f>
        <v>-1526.2200000000012</v>
      </c>
      <c r="D17" s="17">
        <v>-3888</v>
      </c>
      <c r="E17" s="8">
        <v>2669</v>
      </c>
      <c r="F17" s="20">
        <f t="shared" si="2"/>
        <v>-1219</v>
      </c>
      <c r="G17" s="12">
        <v>392</v>
      </c>
      <c r="H17" s="35">
        <v>392</v>
      </c>
      <c r="I17" s="61">
        <f t="shared" si="0"/>
        <v>-827</v>
      </c>
      <c r="J17" s="56">
        <v>500</v>
      </c>
      <c r="K17" s="35">
        <v>300</v>
      </c>
      <c r="L17" s="70">
        <f t="shared" si="1"/>
        <v>200</v>
      </c>
      <c r="M17" s="66">
        <v>618</v>
      </c>
      <c r="N17" s="27">
        <f>I17+K17</f>
        <v>-527</v>
      </c>
      <c r="O17" s="31">
        <v>50</v>
      </c>
      <c r="P17" s="38">
        <f>N17+O17</f>
        <v>-477</v>
      </c>
    </row>
    <row r="18" spans="2:16" ht="12.75">
      <c r="B18" s="2" t="s">
        <v>0</v>
      </c>
      <c r="C18" s="10">
        <f>'[1]fin. plán 2009'!$X$36</f>
        <v>0</v>
      </c>
      <c r="D18" s="17">
        <v>-104</v>
      </c>
      <c r="E18" s="8">
        <v>104</v>
      </c>
      <c r="F18" s="20">
        <f t="shared" si="2"/>
        <v>0</v>
      </c>
      <c r="G18" s="12">
        <v>130</v>
      </c>
      <c r="H18" s="35"/>
      <c r="I18" s="61">
        <f t="shared" si="0"/>
        <v>0</v>
      </c>
      <c r="J18" s="56">
        <v>187</v>
      </c>
      <c r="K18" s="35"/>
      <c r="L18" s="70">
        <f t="shared" si="1"/>
        <v>187</v>
      </c>
      <c r="M18" s="66">
        <v>164</v>
      </c>
      <c r="N18" s="27">
        <v>0</v>
      </c>
      <c r="O18" s="31"/>
      <c r="P18" s="32">
        <v>0</v>
      </c>
    </row>
    <row r="19" spans="2:16" ht="12.75">
      <c r="B19" s="2" t="s">
        <v>13</v>
      </c>
      <c r="C19" s="10">
        <f>'[1]fin. plán 2009'!$Q$36</f>
        <v>-3165.91</v>
      </c>
      <c r="D19" s="17">
        <v>-2822</v>
      </c>
      <c r="E19" s="8">
        <v>2400</v>
      </c>
      <c r="F19" s="20">
        <f t="shared" si="2"/>
        <v>-422</v>
      </c>
      <c r="G19" s="12">
        <v>181</v>
      </c>
      <c r="H19" s="35">
        <v>181</v>
      </c>
      <c r="I19" s="61">
        <f t="shared" si="0"/>
        <v>-241</v>
      </c>
      <c r="J19" s="56">
        <v>881</v>
      </c>
      <c r="K19" s="35">
        <v>241</v>
      </c>
      <c r="L19" s="70">
        <f t="shared" si="1"/>
        <v>640</v>
      </c>
      <c r="M19" s="66">
        <v>513</v>
      </c>
      <c r="N19" s="27">
        <f>I19+K19</f>
        <v>0</v>
      </c>
      <c r="O19" s="31"/>
      <c r="P19" s="32">
        <v>0</v>
      </c>
    </row>
    <row r="20" spans="2:16" ht="12.75">
      <c r="B20" s="2" t="s">
        <v>14</v>
      </c>
      <c r="C20" s="10">
        <f>'[1]fin. plán 2009'!$S$36</f>
        <v>562.8000000000029</v>
      </c>
      <c r="D20" s="17">
        <v>59</v>
      </c>
      <c r="E20" s="14" t="s">
        <v>22</v>
      </c>
      <c r="F20" s="24" t="s">
        <v>22</v>
      </c>
      <c r="G20" s="15" t="s">
        <v>22</v>
      </c>
      <c r="H20" s="36" t="s">
        <v>22</v>
      </c>
      <c r="I20" s="25" t="s">
        <v>22</v>
      </c>
      <c r="J20" s="57">
        <v>1154</v>
      </c>
      <c r="K20" s="36" t="s">
        <v>22</v>
      </c>
      <c r="L20" s="33" t="s">
        <v>22</v>
      </c>
      <c r="M20" s="67">
        <v>1484</v>
      </c>
      <c r="N20" s="28" t="s">
        <v>22</v>
      </c>
      <c r="O20" s="28" t="s">
        <v>22</v>
      </c>
      <c r="P20" s="25" t="s">
        <v>22</v>
      </c>
    </row>
    <row r="21" spans="2:16" ht="12.75">
      <c r="B21" s="2" t="s">
        <v>15</v>
      </c>
      <c r="C21" s="10">
        <f>'[1]fin. plán 2009'!$W$36</f>
        <v>-5142</v>
      </c>
      <c r="D21" s="17">
        <v>-3642</v>
      </c>
      <c r="E21" s="8">
        <v>2100</v>
      </c>
      <c r="F21" s="20">
        <f aca="true" t="shared" si="3" ref="F21:F26">D21+E21</f>
        <v>-1542</v>
      </c>
      <c r="G21" s="12">
        <v>194</v>
      </c>
      <c r="H21" s="35">
        <v>194</v>
      </c>
      <c r="I21" s="61">
        <f t="shared" si="0"/>
        <v>-1348</v>
      </c>
      <c r="J21" s="56">
        <v>709</v>
      </c>
      <c r="K21" s="35">
        <v>500</v>
      </c>
      <c r="L21" s="70">
        <f t="shared" si="1"/>
        <v>209</v>
      </c>
      <c r="M21" s="66">
        <v>840</v>
      </c>
      <c r="N21" s="27">
        <f>I21+K21</f>
        <v>-848</v>
      </c>
      <c r="O21" s="31">
        <v>80</v>
      </c>
      <c r="P21" s="38">
        <f>N21+O21</f>
        <v>-768</v>
      </c>
    </row>
    <row r="22" spans="2:16" ht="12.75">
      <c r="B22" s="2" t="s">
        <v>16</v>
      </c>
      <c r="C22" s="10">
        <f>'[1]fin. plán 2009'!$O$36</f>
        <v>-3379</v>
      </c>
      <c r="D22" s="17">
        <v>-2894</v>
      </c>
      <c r="E22" s="8">
        <v>1700</v>
      </c>
      <c r="F22" s="20">
        <f t="shared" si="3"/>
        <v>-1194</v>
      </c>
      <c r="G22" s="12">
        <v>23</v>
      </c>
      <c r="H22" s="35">
        <v>23</v>
      </c>
      <c r="I22" s="61">
        <f t="shared" si="0"/>
        <v>-1171</v>
      </c>
      <c r="J22" s="56">
        <v>295</v>
      </c>
      <c r="K22" s="35">
        <v>130</v>
      </c>
      <c r="L22" s="70">
        <f t="shared" si="1"/>
        <v>165</v>
      </c>
      <c r="M22" s="66">
        <v>623</v>
      </c>
      <c r="N22" s="27">
        <f>I22+K22</f>
        <v>-1041</v>
      </c>
      <c r="O22" s="31">
        <v>50</v>
      </c>
      <c r="P22" s="38">
        <f>N22+O22</f>
        <v>-991</v>
      </c>
    </row>
    <row r="23" spans="2:16" ht="12.75">
      <c r="B23" s="2" t="s">
        <v>17</v>
      </c>
      <c r="C23" s="10">
        <f>'[1]fin. plán 2009'!$U$36</f>
        <v>-8323.900000000001</v>
      </c>
      <c r="D23" s="17">
        <v>-8697</v>
      </c>
      <c r="E23" s="8">
        <v>7450</v>
      </c>
      <c r="F23" s="20">
        <f t="shared" si="3"/>
        <v>-1247</v>
      </c>
      <c r="G23" s="12">
        <v>47</v>
      </c>
      <c r="H23" s="35">
        <v>47</v>
      </c>
      <c r="I23" s="61">
        <f t="shared" si="0"/>
        <v>-1200</v>
      </c>
      <c r="J23" s="56">
        <v>1</v>
      </c>
      <c r="K23" s="35"/>
      <c r="L23" s="70">
        <f t="shared" si="1"/>
        <v>1</v>
      </c>
      <c r="M23" s="66">
        <v>471</v>
      </c>
      <c r="N23" s="27">
        <f>I23</f>
        <v>-1200</v>
      </c>
      <c r="O23" s="31"/>
      <c r="P23" s="38">
        <f>N23</f>
        <v>-1200</v>
      </c>
    </row>
    <row r="24" spans="2:17" ht="12.75">
      <c r="B24" s="2" t="s">
        <v>18</v>
      </c>
      <c r="C24" s="10">
        <f>'[1]fin. plán 2009'!$R$36</f>
        <v>-4105.639999999999</v>
      </c>
      <c r="D24" s="17">
        <v>-4355</v>
      </c>
      <c r="E24" s="8">
        <v>3580</v>
      </c>
      <c r="F24" s="20">
        <f t="shared" si="3"/>
        <v>-775</v>
      </c>
      <c r="G24" s="12">
        <v>413</v>
      </c>
      <c r="H24" s="35">
        <v>413</v>
      </c>
      <c r="I24" s="61">
        <f t="shared" si="0"/>
        <v>-362</v>
      </c>
      <c r="J24" s="56">
        <v>143</v>
      </c>
      <c r="K24" s="35"/>
      <c r="L24" s="70">
        <f t="shared" si="1"/>
        <v>143</v>
      </c>
      <c r="M24" s="66">
        <v>344</v>
      </c>
      <c r="N24" s="27">
        <f>I24</f>
        <v>-362</v>
      </c>
      <c r="O24" s="79">
        <v>200</v>
      </c>
      <c r="P24" s="38">
        <f>N24+O24</f>
        <v>-162</v>
      </c>
      <c r="Q24" s="64"/>
    </row>
    <row r="25" spans="2:16" ht="12.75">
      <c r="B25" s="2" t="s">
        <v>19</v>
      </c>
      <c r="C25" s="10">
        <f>'[1]fin. plán 2009'!$T$36</f>
        <v>-5189.610000000001</v>
      </c>
      <c r="D25" s="17">
        <v>-6500</v>
      </c>
      <c r="E25" s="8">
        <v>3831</v>
      </c>
      <c r="F25" s="20">
        <f t="shared" si="3"/>
        <v>-2669</v>
      </c>
      <c r="G25" s="12">
        <v>83</v>
      </c>
      <c r="H25" s="35">
        <v>83</v>
      </c>
      <c r="I25" s="61">
        <f t="shared" si="0"/>
        <v>-2586</v>
      </c>
      <c r="J25" s="56">
        <v>984</v>
      </c>
      <c r="K25" s="35">
        <v>800</v>
      </c>
      <c r="L25" s="70">
        <f t="shared" si="1"/>
        <v>184</v>
      </c>
      <c r="M25" s="66">
        <v>757</v>
      </c>
      <c r="N25" s="27">
        <f>I25+K25</f>
        <v>-1786</v>
      </c>
      <c r="O25" s="31"/>
      <c r="P25" s="38">
        <f>N25</f>
        <v>-1786</v>
      </c>
    </row>
    <row r="26" spans="2:16" ht="13.5" thickBot="1">
      <c r="B26" s="3" t="s">
        <v>20</v>
      </c>
      <c r="C26" s="11">
        <f>'[1]fin. plán 2009'!$P$36</f>
        <v>-3416.4799999999996</v>
      </c>
      <c r="D26" s="18">
        <v>-4192</v>
      </c>
      <c r="E26" s="21">
        <v>2400</v>
      </c>
      <c r="F26" s="22">
        <f t="shared" si="3"/>
        <v>-1792</v>
      </c>
      <c r="G26" s="23">
        <v>938</v>
      </c>
      <c r="H26" s="37">
        <v>938</v>
      </c>
      <c r="I26" s="62">
        <f t="shared" si="0"/>
        <v>-854</v>
      </c>
      <c r="J26" s="58">
        <v>900</v>
      </c>
      <c r="K26" s="37">
        <v>700</v>
      </c>
      <c r="L26" s="71">
        <f t="shared" si="1"/>
        <v>200</v>
      </c>
      <c r="M26" s="68">
        <v>391</v>
      </c>
      <c r="N26" s="29">
        <f>I26+K26</f>
        <v>-154</v>
      </c>
      <c r="O26" s="31"/>
      <c r="P26" s="38">
        <f>N26</f>
        <v>-154</v>
      </c>
    </row>
    <row r="27" spans="2:16" ht="13.5" thickBot="1">
      <c r="B27" s="1"/>
      <c r="C27" s="73">
        <f>C5+C7+C8+C9+C11+C12+C13+C14+C15+C16+C17+C19+C21+C22+C23+C24+C25+C26</f>
        <v>-70527.31999999999</v>
      </c>
      <c r="D27" s="74">
        <f aca="true" t="shared" si="4" ref="D27:L27">D5+D6+D8+D9+D11+D12+D13+D14+D15+D16+D17+D18+D19+D21+D22+D23+D24+D25+D26</f>
        <v>-68388</v>
      </c>
      <c r="E27" s="74">
        <f t="shared" si="4"/>
        <v>46831</v>
      </c>
      <c r="F27" s="74">
        <f t="shared" si="4"/>
        <v>-21557</v>
      </c>
      <c r="G27" s="74">
        <f t="shared" si="4"/>
        <v>7177</v>
      </c>
      <c r="H27" s="74">
        <f t="shared" si="4"/>
        <v>6943</v>
      </c>
      <c r="I27" s="74">
        <f t="shared" si="4"/>
        <v>-14614</v>
      </c>
      <c r="J27" s="74">
        <f t="shared" si="4"/>
        <v>17374</v>
      </c>
      <c r="K27" s="74">
        <f t="shared" si="4"/>
        <v>5693</v>
      </c>
      <c r="L27" s="74">
        <f t="shared" si="4"/>
        <v>11681</v>
      </c>
      <c r="M27" s="59">
        <f>SUM(M5:M26)</f>
        <v>19007</v>
      </c>
      <c r="N27" s="74">
        <f>N5+N6+N8+N9+N11+N12+N13+N14+N15+N16+N17+N18+N19+N21+N22+N23+N24+N25+N26</f>
        <v>-8921</v>
      </c>
      <c r="O27" s="74">
        <f>O5+O6+O8+O9+O11+O12+O13+O14+O15+O16+O17+O18+O19+O21+O22+O23+O24+O25+O26</f>
        <v>466</v>
      </c>
      <c r="P27" s="63">
        <f>P5+P6+P8+P9+P11+P12+P13+P14+P15+P16+P17+P18+P19+P21+P22+P23+P24+P25+P26</f>
        <v>-8455</v>
      </c>
    </row>
    <row r="28" spans="2:15" ht="12.75">
      <c r="B28" s="82" t="s">
        <v>35</v>
      </c>
      <c r="D28" s="5"/>
      <c r="E28" s="4"/>
      <c r="F28" s="4"/>
      <c r="G28" s="4"/>
      <c r="H28" s="4"/>
      <c r="I28" s="4"/>
      <c r="J28" s="4"/>
      <c r="K28" s="4"/>
      <c r="L28" s="4"/>
      <c r="M28" s="4"/>
      <c r="O28" s="5"/>
    </row>
    <row r="29" spans="4:13" ht="12.75">
      <c r="D29" s="5"/>
      <c r="E29" s="4"/>
      <c r="F29" s="4"/>
      <c r="G29" s="4"/>
      <c r="H29" s="4"/>
      <c r="I29" s="4"/>
      <c r="J29" s="4"/>
      <c r="K29" s="4"/>
      <c r="L29" s="4"/>
      <c r="M29" s="4"/>
    </row>
    <row r="30" spans="4:13" ht="13.5" thickBot="1">
      <c r="D30" s="5"/>
      <c r="E30" s="4"/>
      <c r="F30" s="4"/>
      <c r="G30" s="4"/>
      <c r="H30" s="4"/>
      <c r="I30" s="84" t="s">
        <v>50</v>
      </c>
      <c r="J30" s="4"/>
      <c r="K30" s="4"/>
      <c r="L30" s="4"/>
      <c r="M30" s="4"/>
    </row>
    <row r="31" spans="2:13" ht="18" customHeight="1">
      <c r="B31" s="85" t="s">
        <v>43</v>
      </c>
      <c r="C31" s="88" t="s">
        <v>36</v>
      </c>
      <c r="D31" s="91" t="s">
        <v>49</v>
      </c>
      <c r="E31" s="92"/>
      <c r="F31" s="92"/>
      <c r="G31" s="92"/>
      <c r="H31" s="93"/>
      <c r="I31" s="94" t="s">
        <v>44</v>
      </c>
      <c r="J31" s="4"/>
      <c r="K31" s="4"/>
      <c r="L31" s="4"/>
      <c r="M31" s="4"/>
    </row>
    <row r="32" spans="2:13" ht="20.25" customHeight="1">
      <c r="B32" s="86"/>
      <c r="C32" s="89"/>
      <c r="D32" s="97" t="s">
        <v>30</v>
      </c>
      <c r="E32" s="98"/>
      <c r="F32" s="98"/>
      <c r="G32" s="98"/>
      <c r="H32" s="99" t="s">
        <v>29</v>
      </c>
      <c r="I32" s="95"/>
      <c r="J32" s="4"/>
      <c r="K32" s="4"/>
      <c r="L32" s="4"/>
      <c r="M32" s="4"/>
    </row>
    <row r="33" spans="2:13" ht="39" thickBot="1">
      <c r="B33" s="87"/>
      <c r="C33" s="90"/>
      <c r="D33" s="48" t="s">
        <v>21</v>
      </c>
      <c r="E33" s="47" t="s">
        <v>23</v>
      </c>
      <c r="F33" s="47" t="s">
        <v>26</v>
      </c>
      <c r="G33" s="47" t="s">
        <v>28</v>
      </c>
      <c r="H33" s="100"/>
      <c r="I33" s="96"/>
      <c r="J33" s="4"/>
      <c r="K33" s="4"/>
      <c r="L33" s="4"/>
      <c r="M33" s="4"/>
    </row>
    <row r="34" spans="2:9" ht="12.75">
      <c r="B34" s="6" t="s">
        <v>1</v>
      </c>
      <c r="C34" s="16">
        <v>-16279</v>
      </c>
      <c r="D34" s="51">
        <f>E5</f>
        <v>11500</v>
      </c>
      <c r="E34" s="52">
        <f>H5</f>
        <v>2101</v>
      </c>
      <c r="F34" s="52">
        <f>K5</f>
        <v>1158</v>
      </c>
      <c r="G34" s="53">
        <f>O5</f>
        <v>0</v>
      </c>
      <c r="H34" s="49">
        <f>D34+E34+F34+G34</f>
        <v>14759</v>
      </c>
      <c r="I34" s="42">
        <f>C34+H34</f>
        <v>-1520</v>
      </c>
    </row>
    <row r="35" spans="2:9" ht="12.75">
      <c r="B35" s="2" t="s">
        <v>2</v>
      </c>
      <c r="C35" s="17">
        <v>-510</v>
      </c>
      <c r="D35" s="51">
        <f aca="true" t="shared" si="5" ref="D35:D55">E6</f>
        <v>290</v>
      </c>
      <c r="E35" s="52">
        <f aca="true" t="shared" si="6" ref="E35:E55">H6</f>
        <v>220</v>
      </c>
      <c r="F35" s="52">
        <f aca="true" t="shared" si="7" ref="F35:F55">K6</f>
        <v>0</v>
      </c>
      <c r="G35" s="53">
        <f aca="true" t="shared" si="8" ref="G35:G55">O6</f>
        <v>0</v>
      </c>
      <c r="H35" s="49">
        <f aca="true" t="shared" si="9" ref="H35:H55">D35+E35+F35+G35</f>
        <v>510</v>
      </c>
      <c r="I35" s="43">
        <f aca="true" t="shared" si="10" ref="I35:I55">C35+H35</f>
        <v>0</v>
      </c>
    </row>
    <row r="36" spans="2:9" ht="12.75">
      <c r="B36" s="2" t="s">
        <v>3</v>
      </c>
      <c r="C36" s="17">
        <v>0</v>
      </c>
      <c r="D36" s="39" t="s">
        <v>22</v>
      </c>
      <c r="E36" s="39" t="s">
        <v>22</v>
      </c>
      <c r="F36" s="39" t="s">
        <v>22</v>
      </c>
      <c r="G36" s="39" t="s">
        <v>22</v>
      </c>
      <c r="H36" s="39" t="s">
        <v>22</v>
      </c>
      <c r="I36" s="44" t="s">
        <v>22</v>
      </c>
    </row>
    <row r="37" spans="2:9" ht="12.75">
      <c r="B37" s="2" t="s">
        <v>4</v>
      </c>
      <c r="C37" s="17">
        <v>-1579</v>
      </c>
      <c r="D37" s="51">
        <f t="shared" si="5"/>
        <v>1377</v>
      </c>
      <c r="E37" s="52">
        <f t="shared" si="6"/>
        <v>41</v>
      </c>
      <c r="F37" s="52">
        <f t="shared" si="7"/>
        <v>0</v>
      </c>
      <c r="G37" s="53">
        <f t="shared" si="8"/>
        <v>0</v>
      </c>
      <c r="H37" s="49">
        <f t="shared" si="9"/>
        <v>1418</v>
      </c>
      <c r="I37" s="43">
        <f t="shared" si="10"/>
        <v>-161</v>
      </c>
    </row>
    <row r="38" spans="2:9" ht="12.75">
      <c r="B38" s="2" t="s">
        <v>5</v>
      </c>
      <c r="C38" s="17">
        <v>-418</v>
      </c>
      <c r="D38" s="51">
        <f t="shared" si="5"/>
        <v>240</v>
      </c>
      <c r="E38" s="52">
        <f t="shared" si="6"/>
        <v>96</v>
      </c>
      <c r="F38" s="52" t="str">
        <f t="shared" si="7"/>
        <v>82</v>
      </c>
      <c r="G38" s="53">
        <f t="shared" si="8"/>
        <v>0</v>
      </c>
      <c r="H38" s="49">
        <f t="shared" si="9"/>
        <v>418</v>
      </c>
      <c r="I38" s="43">
        <f t="shared" si="10"/>
        <v>0</v>
      </c>
    </row>
    <row r="39" spans="2:9" ht="12.75">
      <c r="B39" s="2" t="s">
        <v>6</v>
      </c>
      <c r="C39" s="17">
        <v>0</v>
      </c>
      <c r="D39" s="39" t="s">
        <v>22</v>
      </c>
      <c r="E39" s="39" t="s">
        <v>22</v>
      </c>
      <c r="F39" s="39" t="s">
        <v>22</v>
      </c>
      <c r="G39" s="39" t="s">
        <v>22</v>
      </c>
      <c r="H39" s="39" t="s">
        <v>22</v>
      </c>
      <c r="I39" s="44" t="s">
        <v>22</v>
      </c>
    </row>
    <row r="40" spans="2:9" ht="12.75">
      <c r="B40" s="2" t="s">
        <v>7</v>
      </c>
      <c r="C40" s="17">
        <v>-3131</v>
      </c>
      <c r="D40" s="51">
        <f t="shared" si="5"/>
        <v>1800</v>
      </c>
      <c r="E40" s="52">
        <f t="shared" si="6"/>
        <v>367</v>
      </c>
      <c r="F40" s="52">
        <f t="shared" si="7"/>
        <v>300</v>
      </c>
      <c r="G40" s="53">
        <f t="shared" si="8"/>
        <v>0</v>
      </c>
      <c r="H40" s="49">
        <f t="shared" si="9"/>
        <v>2467</v>
      </c>
      <c r="I40" s="43">
        <f t="shared" si="10"/>
        <v>-664</v>
      </c>
    </row>
    <row r="41" spans="2:9" ht="12.75">
      <c r="B41" s="2" t="s">
        <v>8</v>
      </c>
      <c r="C41" s="17">
        <v>-1575</v>
      </c>
      <c r="D41" s="51">
        <f t="shared" si="5"/>
        <v>910</v>
      </c>
      <c r="E41" s="52">
        <f t="shared" si="6"/>
        <v>305</v>
      </c>
      <c r="F41" s="52">
        <f t="shared" si="7"/>
        <v>0</v>
      </c>
      <c r="G41" s="53">
        <f t="shared" si="8"/>
        <v>86</v>
      </c>
      <c r="H41" s="49">
        <f t="shared" si="9"/>
        <v>1301</v>
      </c>
      <c r="I41" s="43">
        <f t="shared" si="10"/>
        <v>-274</v>
      </c>
    </row>
    <row r="42" spans="2:9" ht="12.75">
      <c r="B42" s="2" t="s">
        <v>9</v>
      </c>
      <c r="C42" s="17">
        <v>-2429</v>
      </c>
      <c r="D42" s="51">
        <f t="shared" si="5"/>
        <v>1400</v>
      </c>
      <c r="E42" s="52">
        <f t="shared" si="6"/>
        <v>731</v>
      </c>
      <c r="F42" s="52">
        <f t="shared" si="7"/>
        <v>0</v>
      </c>
      <c r="G42" s="53">
        <f t="shared" si="8"/>
        <v>0</v>
      </c>
      <c r="H42" s="49">
        <f t="shared" si="9"/>
        <v>2131</v>
      </c>
      <c r="I42" s="43">
        <f t="shared" si="10"/>
        <v>-298</v>
      </c>
    </row>
    <row r="43" spans="2:9" ht="12.75">
      <c r="B43" s="2" t="s">
        <v>10</v>
      </c>
      <c r="C43" s="17">
        <v>-1836</v>
      </c>
      <c r="D43" s="51">
        <f t="shared" si="5"/>
        <v>1060</v>
      </c>
      <c r="E43" s="52">
        <f t="shared" si="6"/>
        <v>0</v>
      </c>
      <c r="F43" s="52">
        <f t="shared" si="7"/>
        <v>776</v>
      </c>
      <c r="G43" s="53">
        <f t="shared" si="8"/>
        <v>0</v>
      </c>
      <c r="H43" s="49">
        <f t="shared" si="9"/>
        <v>1836</v>
      </c>
      <c r="I43" s="43">
        <f t="shared" si="10"/>
        <v>0</v>
      </c>
    </row>
    <row r="44" spans="2:9" ht="12.75">
      <c r="B44" s="2" t="s">
        <v>11</v>
      </c>
      <c r="C44" s="17">
        <v>-945</v>
      </c>
      <c r="D44" s="51">
        <f t="shared" si="5"/>
        <v>550</v>
      </c>
      <c r="E44" s="52">
        <f t="shared" si="6"/>
        <v>173</v>
      </c>
      <c r="F44" s="52">
        <f t="shared" si="7"/>
        <v>222</v>
      </c>
      <c r="G44" s="53">
        <f t="shared" si="8"/>
        <v>0</v>
      </c>
      <c r="H44" s="49">
        <f t="shared" si="9"/>
        <v>945</v>
      </c>
      <c r="I44" s="43">
        <f t="shared" si="10"/>
        <v>0</v>
      </c>
    </row>
    <row r="45" spans="2:9" ht="12.75">
      <c r="B45" s="2" t="s">
        <v>12</v>
      </c>
      <c r="C45" s="17">
        <v>-2592</v>
      </c>
      <c r="D45" s="51">
        <f t="shared" si="5"/>
        <v>1470</v>
      </c>
      <c r="E45" s="52">
        <f t="shared" si="6"/>
        <v>638</v>
      </c>
      <c r="F45" s="52">
        <f t="shared" si="7"/>
        <v>484</v>
      </c>
      <c r="G45" s="53">
        <f t="shared" si="8"/>
        <v>0</v>
      </c>
      <c r="H45" s="49">
        <f t="shared" si="9"/>
        <v>2592</v>
      </c>
      <c r="I45" s="43">
        <f t="shared" si="10"/>
        <v>0</v>
      </c>
    </row>
    <row r="46" spans="2:9" ht="12.75">
      <c r="B46" s="2" t="s">
        <v>31</v>
      </c>
      <c r="C46" s="17">
        <v>-3888</v>
      </c>
      <c r="D46" s="51">
        <f t="shared" si="5"/>
        <v>2669</v>
      </c>
      <c r="E46" s="52">
        <f t="shared" si="6"/>
        <v>392</v>
      </c>
      <c r="F46" s="52">
        <f t="shared" si="7"/>
        <v>300</v>
      </c>
      <c r="G46" s="53">
        <f t="shared" si="8"/>
        <v>50</v>
      </c>
      <c r="H46" s="49">
        <f t="shared" si="9"/>
        <v>3411</v>
      </c>
      <c r="I46" s="43">
        <f t="shared" si="10"/>
        <v>-477</v>
      </c>
    </row>
    <row r="47" spans="2:9" ht="12.75">
      <c r="B47" s="2" t="s">
        <v>0</v>
      </c>
      <c r="C47" s="17">
        <v>-104</v>
      </c>
      <c r="D47" s="51">
        <f t="shared" si="5"/>
        <v>104</v>
      </c>
      <c r="E47" s="52">
        <f t="shared" si="6"/>
        <v>0</v>
      </c>
      <c r="F47" s="52">
        <f t="shared" si="7"/>
        <v>0</v>
      </c>
      <c r="G47" s="53">
        <f t="shared" si="8"/>
        <v>0</v>
      </c>
      <c r="H47" s="49">
        <f t="shared" si="9"/>
        <v>104</v>
      </c>
      <c r="I47" s="43">
        <f t="shared" si="10"/>
        <v>0</v>
      </c>
    </row>
    <row r="48" spans="2:9" ht="12.75">
      <c r="B48" s="2" t="s">
        <v>13</v>
      </c>
      <c r="C48" s="17">
        <v>-2822</v>
      </c>
      <c r="D48" s="51">
        <f t="shared" si="5"/>
        <v>2400</v>
      </c>
      <c r="E48" s="52">
        <f t="shared" si="6"/>
        <v>181</v>
      </c>
      <c r="F48" s="52">
        <f t="shared" si="7"/>
        <v>241</v>
      </c>
      <c r="G48" s="53">
        <f t="shared" si="8"/>
        <v>0</v>
      </c>
      <c r="H48" s="49">
        <f t="shared" si="9"/>
        <v>2822</v>
      </c>
      <c r="I48" s="43">
        <f t="shared" si="10"/>
        <v>0</v>
      </c>
    </row>
    <row r="49" spans="2:9" ht="12.75">
      <c r="B49" s="2" t="s">
        <v>14</v>
      </c>
      <c r="C49" s="17">
        <v>59</v>
      </c>
      <c r="D49" s="39" t="s">
        <v>22</v>
      </c>
      <c r="E49" s="39" t="s">
        <v>22</v>
      </c>
      <c r="F49" s="39" t="s">
        <v>22</v>
      </c>
      <c r="G49" s="39" t="s">
        <v>22</v>
      </c>
      <c r="H49" s="39" t="s">
        <v>22</v>
      </c>
      <c r="I49" s="44" t="s">
        <v>22</v>
      </c>
    </row>
    <row r="50" spans="2:9" ht="12.75">
      <c r="B50" s="2" t="s">
        <v>15</v>
      </c>
      <c r="C50" s="17">
        <v>-3642</v>
      </c>
      <c r="D50" s="51">
        <f t="shared" si="5"/>
        <v>2100</v>
      </c>
      <c r="E50" s="52">
        <f t="shared" si="6"/>
        <v>194</v>
      </c>
      <c r="F50" s="52">
        <f t="shared" si="7"/>
        <v>500</v>
      </c>
      <c r="G50" s="53">
        <f t="shared" si="8"/>
        <v>80</v>
      </c>
      <c r="H50" s="49">
        <f t="shared" si="9"/>
        <v>2874</v>
      </c>
      <c r="I50" s="43">
        <f t="shared" si="10"/>
        <v>-768</v>
      </c>
    </row>
    <row r="51" spans="2:9" ht="12.75">
      <c r="B51" s="2" t="s">
        <v>16</v>
      </c>
      <c r="C51" s="17">
        <v>-2894</v>
      </c>
      <c r="D51" s="51">
        <f t="shared" si="5"/>
        <v>1700</v>
      </c>
      <c r="E51" s="52">
        <f t="shared" si="6"/>
        <v>23</v>
      </c>
      <c r="F51" s="52">
        <f t="shared" si="7"/>
        <v>130</v>
      </c>
      <c r="G51" s="53">
        <f t="shared" si="8"/>
        <v>50</v>
      </c>
      <c r="H51" s="49">
        <f t="shared" si="9"/>
        <v>1903</v>
      </c>
      <c r="I51" s="43">
        <f t="shared" si="10"/>
        <v>-991</v>
      </c>
    </row>
    <row r="52" spans="2:9" ht="12.75">
      <c r="B52" s="2" t="s">
        <v>17</v>
      </c>
      <c r="C52" s="17">
        <v>-8697</v>
      </c>
      <c r="D52" s="51">
        <f t="shared" si="5"/>
        <v>7450</v>
      </c>
      <c r="E52" s="52">
        <f t="shared" si="6"/>
        <v>47</v>
      </c>
      <c r="F52" s="52">
        <f t="shared" si="7"/>
        <v>0</v>
      </c>
      <c r="G52" s="53">
        <f t="shared" si="8"/>
        <v>0</v>
      </c>
      <c r="H52" s="49">
        <f t="shared" si="9"/>
        <v>7497</v>
      </c>
      <c r="I52" s="43">
        <f t="shared" si="10"/>
        <v>-1200</v>
      </c>
    </row>
    <row r="53" spans="2:9" ht="12.75">
      <c r="B53" s="2" t="s">
        <v>18</v>
      </c>
      <c r="C53" s="17">
        <v>-4355</v>
      </c>
      <c r="D53" s="51">
        <f t="shared" si="5"/>
        <v>3580</v>
      </c>
      <c r="E53" s="52">
        <f t="shared" si="6"/>
        <v>413</v>
      </c>
      <c r="F53" s="52">
        <f t="shared" si="7"/>
        <v>0</v>
      </c>
      <c r="G53" s="80">
        <v>200</v>
      </c>
      <c r="H53" s="49">
        <f t="shared" si="9"/>
        <v>4193</v>
      </c>
      <c r="I53" s="43">
        <f t="shared" si="10"/>
        <v>-162</v>
      </c>
    </row>
    <row r="54" spans="2:9" ht="12.75">
      <c r="B54" s="2" t="s">
        <v>19</v>
      </c>
      <c r="C54" s="17">
        <v>-6500</v>
      </c>
      <c r="D54" s="51">
        <f t="shared" si="5"/>
        <v>3831</v>
      </c>
      <c r="E54" s="52">
        <f t="shared" si="6"/>
        <v>83</v>
      </c>
      <c r="F54" s="52">
        <f t="shared" si="7"/>
        <v>800</v>
      </c>
      <c r="G54" s="53">
        <f t="shared" si="8"/>
        <v>0</v>
      </c>
      <c r="H54" s="49">
        <f t="shared" si="9"/>
        <v>4714</v>
      </c>
      <c r="I54" s="43">
        <f t="shared" si="10"/>
        <v>-1786</v>
      </c>
    </row>
    <row r="55" spans="2:9" ht="13.5" thickBot="1">
      <c r="B55" s="3" t="s">
        <v>20</v>
      </c>
      <c r="C55" s="18">
        <v>-4192</v>
      </c>
      <c r="D55" s="51">
        <f t="shared" si="5"/>
        <v>2400</v>
      </c>
      <c r="E55" s="52">
        <f t="shared" si="6"/>
        <v>938</v>
      </c>
      <c r="F55" s="52">
        <f t="shared" si="7"/>
        <v>700</v>
      </c>
      <c r="G55" s="53">
        <f t="shared" si="8"/>
        <v>0</v>
      </c>
      <c r="H55" s="50">
        <f t="shared" si="9"/>
        <v>4038</v>
      </c>
      <c r="I55" s="45">
        <f t="shared" si="10"/>
        <v>-154</v>
      </c>
    </row>
    <row r="56" spans="2:9" ht="13.5" thickBot="1">
      <c r="B56" s="40"/>
      <c r="C56" s="41">
        <f aca="true" t="shared" si="11" ref="C56:I56">C34+C35+C37+C38+C40+C41+C42+C43+C44+C45+C46+C47+C48+C50+C51+C52+C53+C54+C55</f>
        <v>-68388</v>
      </c>
      <c r="D56" s="46">
        <f t="shared" si="11"/>
        <v>46831</v>
      </c>
      <c r="E56" s="46">
        <f t="shared" si="11"/>
        <v>6943</v>
      </c>
      <c r="F56" s="46">
        <f t="shared" si="11"/>
        <v>5693</v>
      </c>
      <c r="G56" s="46">
        <f t="shared" si="11"/>
        <v>466</v>
      </c>
      <c r="H56" s="46">
        <f t="shared" si="11"/>
        <v>59933</v>
      </c>
      <c r="I56" s="46">
        <f t="shared" si="11"/>
        <v>-8455</v>
      </c>
    </row>
    <row r="57" ht="12.75">
      <c r="B57" s="82" t="s">
        <v>35</v>
      </c>
    </row>
  </sheetData>
  <mergeCells count="6">
    <mergeCell ref="B31:B33"/>
    <mergeCell ref="C31:C33"/>
    <mergeCell ref="D31:H31"/>
    <mergeCell ref="I31:I33"/>
    <mergeCell ref="D32:G32"/>
    <mergeCell ref="H32:H33"/>
  </mergeCells>
  <printOptions/>
  <pageMargins left="0.75" right="0.75" top="1" bottom="1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pospichalova</cp:lastModifiedBy>
  <cp:lastPrinted>2009-08-26T09:31:59Z</cp:lastPrinted>
  <dcterms:created xsi:type="dcterms:W3CDTF">2009-08-10T10:46:42Z</dcterms:created>
  <dcterms:modified xsi:type="dcterms:W3CDTF">2009-09-03T09:48:53Z</dcterms:modified>
  <cp:category/>
  <cp:version/>
  <cp:contentType/>
  <cp:contentStatus/>
</cp:coreProperties>
</file>