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ýpočet" sheetId="1" r:id="rId1"/>
  </sheets>
  <definedNames>
    <definedName name="_xlnm.Print_Area" localSheetId="0">'Výpočet'!$A$1:$G$82</definedName>
  </definedNames>
  <calcPr fullCalcOnLoad="1"/>
</workbook>
</file>

<file path=xl/sharedStrings.xml><?xml version="1.0" encoding="utf-8"?>
<sst xmlns="http://schemas.openxmlformats.org/spreadsheetml/2006/main" count="96" uniqueCount="40">
  <si>
    <t>Havlíčkův Brod</t>
  </si>
  <si>
    <t>Jihlava</t>
  </si>
  <si>
    <t>Pelhřimov</t>
  </si>
  <si>
    <t>Třebíč</t>
  </si>
  <si>
    <t>Lékaři</t>
  </si>
  <si>
    <t>Farmaceuti</t>
  </si>
  <si>
    <t>všeobecné sestry, porodní asistentky</t>
  </si>
  <si>
    <t>ostatní zdrav.pracovníci nelékaři s odbornou způsobilostí</t>
  </si>
  <si>
    <t>zdrav.pracovníci nelékaři s odb. a special. způsobilostí</t>
  </si>
  <si>
    <t>zdrav.pracovníci nelékaři pod odborn. dohledem nebo přímým vedením</t>
  </si>
  <si>
    <t>jiní odborní pracovníci nelékaři s odbornou způsobilostí</t>
  </si>
  <si>
    <t>pedagogičtí pracovníci</t>
  </si>
  <si>
    <t>THP</t>
  </si>
  <si>
    <t>dělníci a provozní pracovníci</t>
  </si>
  <si>
    <t>Nové Město na Moravě</t>
  </si>
  <si>
    <t>Nemocnice</t>
  </si>
  <si>
    <t>Kategorie</t>
  </si>
  <si>
    <t>celkem</t>
  </si>
  <si>
    <t>vyhodnocení navýšení mezd bez odvodů za měsíc</t>
  </si>
  <si>
    <t>vyhodnocení navýšení mezd s odvody za měsíc</t>
  </si>
  <si>
    <t>v Kč</t>
  </si>
  <si>
    <t>vyhodnocení navýšení mezd bez odvodů za období 04 - 12/2009</t>
  </si>
  <si>
    <t>počet zaměstnanců k 31.1.2009</t>
  </si>
  <si>
    <t>§</t>
  </si>
  <si>
    <t>Zdravotnické zařízení</t>
  </si>
  <si>
    <t>položka</t>
  </si>
  <si>
    <t>Nemocnice Havlíčkův Brod</t>
  </si>
  <si>
    <t>Nemocnice Jihlava</t>
  </si>
  <si>
    <t>Nemocnice Nové Město na Moravě</t>
  </si>
  <si>
    <t>Nemocnice Pelhřimov</t>
  </si>
  <si>
    <t>Nemocnice Třebíč</t>
  </si>
  <si>
    <t xml:space="preserve">Celkem </t>
  </si>
  <si>
    <t>+ / -</t>
  </si>
  <si>
    <t>původní hodnota rozpočtu</t>
  </si>
  <si>
    <t>návrh na změnu</t>
  </si>
  <si>
    <t>vyhodnocení navýšení mezd s odvody za 04-12/2009</t>
  </si>
  <si>
    <t>I. Výpočet nákladů na navýšení platů zaměstnanců nemocnic za podmínky  1 000,- Kč lékaři, ostatní 500,- Kč</t>
  </si>
  <si>
    <t>II. Návrh rozpočtového opatření pro UZ 00000</t>
  </si>
  <si>
    <t>Počet stran: 1</t>
  </si>
  <si>
    <t>ZK-03-2009-10, př. 1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</si>
</sst>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###0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;\-#,##0"/>
    <numFmt numFmtId="172" formatCode="#,##0;[Red]\-#,##0"/>
    <numFmt numFmtId="173" formatCode="#,##0.00;\-#,##0.00"/>
    <numFmt numFmtId="174" formatCode="#,##0.00;[Red]\-#,##0.00"/>
    <numFmt numFmtId="175" formatCode="#,##0.00000"/>
    <numFmt numFmtId="176" formatCode="#,##0.000"/>
    <numFmt numFmtId="177" formatCode="mmm/yyyy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1010409]###\ ###\ ###"/>
    <numFmt numFmtId="187" formatCode="[$-1010409]General"/>
    <numFmt numFmtId="188" formatCode="#,##0.000000\ &quot;Kč&quot;"/>
    <numFmt numFmtId="189" formatCode="#,##0.000000"/>
    <numFmt numFmtId="190" formatCode="#,##0\ &quot;Kč&quot;"/>
    <numFmt numFmtId="191" formatCode="#,##0.00\ _K_č"/>
    <numFmt numFmtId="192" formatCode="#,##0.0000"/>
    <numFmt numFmtId="193" formatCode="0.0000"/>
    <numFmt numFmtId="194" formatCode="#.##0.00,&quot;Kč&quot;"/>
    <numFmt numFmtId="195" formatCode="0.E+00"/>
    <numFmt numFmtId="196" formatCode="#,##0_ ;[Red]\-#,##0\ "/>
    <numFmt numFmtId="197" formatCode="0.0E+00"/>
    <numFmt numFmtId="198" formatCode="h\,mm"/>
    <numFmt numFmtId="199" formatCode="d/m/yy"/>
    <numFmt numFmtId="200" formatCode="mmmm\ yy"/>
    <numFmt numFmtId="201" formatCode="[$-405]d\.\ mmmm\ yyyy"/>
    <numFmt numFmtId="202" formatCode="[$-405]mmmm\ yy;@"/>
    <numFmt numFmtId="203" formatCode="d/m;@"/>
    <numFmt numFmtId="204" formatCode="#,##0.00\ &quot;Kč&quot;"/>
    <numFmt numFmtId="205" formatCode="0.00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#00000"/>
    <numFmt numFmtId="213" formatCode="#,##0.0\ &quot;Kč&quot;"/>
    <numFmt numFmtId="214" formatCode="_-* #,##0.0\ &quot;Kč&quot;_-;\-* #,##0.0\ &quot;Kč&quot;_-;_-* &quot;-&quot;\ &quot;Kč&quot;_-;_-@_-"/>
    <numFmt numFmtId="215" formatCode="_-* #,##0.00\ &quot;Kč&quot;_-;\-* #,##0.00\ &quot;Kč&quot;_-;_-* &quot;-&quot;\ &quot;Kč&quot;_-;_-@_-"/>
    <numFmt numFmtId="216" formatCode="#,##0.00_ ;\-#,##0.00\ "/>
    <numFmt numFmtId="217" formatCode="#,##0.0000000"/>
    <numFmt numFmtId="218" formatCode="_-* #,##0.000\ &quot;Kč&quot;_-;\-* #,##0.000\ &quot;Kč&quot;_-;_-* &quot;-&quot;\ &quot;Kč&quot;_-;_-@_-"/>
    <numFmt numFmtId="219" formatCode="#,##0.00000000"/>
    <numFmt numFmtId="220" formatCode="#,##0.000000000"/>
    <numFmt numFmtId="221" formatCode="_-* #,##0.0000\ &quot;Kč&quot;_-;\-* #,##0.0000\ &quot;Kč&quot;_-;_-* &quot;-&quot;\ &quot;Kč&quot;_-;_-@_-"/>
    <numFmt numFmtId="222" formatCode="000\ 00"/>
  </numFmts>
  <fonts count="9">
    <font>
      <sz val="10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Helv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7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3" fillId="0" borderId="1">
      <alignment horizontal="center" vertical="center" wrapText="1"/>
      <protection/>
    </xf>
    <xf numFmtId="3" fontId="3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22" applyFont="1">
      <alignment/>
      <protection/>
    </xf>
    <xf numFmtId="4" fontId="3" fillId="0" borderId="0" xfId="22" applyNumberFormat="1" applyFont="1">
      <alignment/>
      <protection/>
    </xf>
    <xf numFmtId="0" fontId="3" fillId="0" borderId="0" xfId="22" applyFont="1" applyAlignment="1">
      <alignment vertical="center" wrapText="1"/>
      <protection/>
    </xf>
    <xf numFmtId="3" fontId="3" fillId="0" borderId="2" xfId="22" applyNumberFormat="1" applyFont="1" applyBorder="1">
      <alignment/>
      <protection/>
    </xf>
    <xf numFmtId="0" fontId="3" fillId="0" borderId="0" xfId="22" applyFont="1" applyAlignment="1">
      <alignment horizontal="right"/>
      <protection/>
    </xf>
    <xf numFmtId="0" fontId="6" fillId="2" borderId="3" xfId="22" applyFont="1" applyFill="1" applyBorder="1" applyAlignment="1">
      <alignment vertical="center" wrapText="1"/>
      <protection/>
    </xf>
    <xf numFmtId="4" fontId="6" fillId="2" borderId="4" xfId="22" applyNumberFormat="1" applyFont="1" applyFill="1" applyBorder="1" applyAlignment="1">
      <alignment horizontal="center" vertical="center" wrapText="1"/>
      <protection/>
    </xf>
    <xf numFmtId="4" fontId="3" fillId="0" borderId="5" xfId="22" applyNumberFormat="1" applyFont="1" applyBorder="1">
      <alignment/>
      <protection/>
    </xf>
    <xf numFmtId="4" fontId="3" fillId="0" borderId="6" xfId="22" applyNumberFormat="1" applyFont="1" applyBorder="1">
      <alignment/>
      <protection/>
    </xf>
    <xf numFmtId="4" fontId="6" fillId="2" borderId="7" xfId="22" applyNumberFormat="1" applyFont="1" applyFill="1" applyBorder="1">
      <alignment/>
      <protection/>
    </xf>
    <xf numFmtId="4" fontId="6" fillId="2" borderId="8" xfId="22" applyNumberFormat="1" applyFont="1" applyFill="1" applyBorder="1" applyAlignment="1">
      <alignment horizontal="center" vertical="center" wrapText="1"/>
      <protection/>
    </xf>
    <xf numFmtId="3" fontId="3" fillId="0" borderId="9" xfId="22" applyNumberFormat="1" applyFont="1" applyBorder="1">
      <alignment/>
      <protection/>
    </xf>
    <xf numFmtId="3" fontId="6" fillId="2" borderId="10" xfId="22" applyNumberFormat="1" applyFont="1" applyFill="1" applyBorder="1">
      <alignment/>
      <protection/>
    </xf>
    <xf numFmtId="4" fontId="6" fillId="2" borderId="11" xfId="22" applyNumberFormat="1" applyFont="1" applyFill="1" applyBorder="1" applyAlignment="1">
      <alignment horizontal="center" vertical="center" wrapText="1"/>
      <protection/>
    </xf>
    <xf numFmtId="3" fontId="6" fillId="2" borderId="12" xfId="22" applyNumberFormat="1" applyFont="1" applyFill="1" applyBorder="1">
      <alignment/>
      <protection/>
    </xf>
    <xf numFmtId="4" fontId="6" fillId="2" borderId="13" xfId="22" applyNumberFormat="1" applyFont="1" applyFill="1" applyBorder="1" applyAlignment="1">
      <alignment horizontal="center" vertical="center" wrapText="1"/>
      <protection/>
    </xf>
    <xf numFmtId="3" fontId="3" fillId="0" borderId="14" xfId="22" applyNumberFormat="1" applyFont="1" applyBorder="1">
      <alignment/>
      <protection/>
    </xf>
    <xf numFmtId="3" fontId="6" fillId="2" borderId="15" xfId="22" applyNumberFormat="1" applyFont="1" applyFill="1" applyBorder="1">
      <alignment/>
      <protection/>
    </xf>
    <xf numFmtId="0" fontId="5" fillId="0" borderId="0" xfId="22" applyFont="1">
      <alignment/>
      <protection/>
    </xf>
    <xf numFmtId="3" fontId="3" fillId="0" borderId="1" xfId="22" applyNumberFormat="1" applyFont="1" applyBorder="1">
      <alignment/>
      <protection/>
    </xf>
    <xf numFmtId="3" fontId="3" fillId="0" borderId="16" xfId="22" applyNumberFormat="1" applyFont="1" applyBorder="1">
      <alignment/>
      <protection/>
    </xf>
    <xf numFmtId="3" fontId="6" fillId="2" borderId="17" xfId="22" applyNumberFormat="1" applyFont="1" applyFill="1" applyBorder="1">
      <alignment/>
      <protection/>
    </xf>
    <xf numFmtId="4" fontId="6" fillId="2" borderId="18" xfId="22" applyNumberFormat="1" applyFont="1" applyFill="1" applyBorder="1" applyAlignment="1">
      <alignment horizontal="center" vertical="center" wrapText="1"/>
      <protection/>
    </xf>
    <xf numFmtId="3" fontId="3" fillId="0" borderId="19" xfId="22" applyNumberFormat="1" applyFont="1" applyBorder="1">
      <alignment/>
      <protection/>
    </xf>
    <xf numFmtId="0" fontId="6" fillId="2" borderId="20" xfId="22" applyFont="1" applyFill="1" applyBorder="1" applyAlignment="1">
      <alignment vertical="center" wrapText="1"/>
      <protection/>
    </xf>
    <xf numFmtId="0" fontId="3" fillId="0" borderId="2" xfId="22" applyFont="1" applyBorder="1">
      <alignment/>
      <protection/>
    </xf>
    <xf numFmtId="0" fontId="3" fillId="0" borderId="21" xfId="22" applyFont="1" applyBorder="1">
      <alignment/>
      <protection/>
    </xf>
    <xf numFmtId="0" fontId="6" fillId="2" borderId="22" xfId="22" applyFont="1" applyFill="1" applyBorder="1">
      <alignment/>
      <protection/>
    </xf>
    <xf numFmtId="3" fontId="3" fillId="0" borderId="21" xfId="22" applyNumberFormat="1" applyFont="1" applyBorder="1">
      <alignment/>
      <protection/>
    </xf>
    <xf numFmtId="0" fontId="1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5" fontId="3" fillId="0" borderId="1" xfId="22" applyNumberFormat="1" applyFont="1" applyBorder="1" applyAlignment="1">
      <alignment horizontal="right"/>
      <protection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165" fontId="3" fillId="0" borderId="23" xfId="22" applyNumberFormat="1" applyFont="1" applyBorder="1" applyAlignment="1">
      <alignment horizontal="right"/>
      <protection/>
    </xf>
    <xf numFmtId="0" fontId="6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right"/>
    </xf>
    <xf numFmtId="3" fontId="3" fillId="0" borderId="0" xfId="22" applyNumberFormat="1" applyFont="1">
      <alignment/>
      <protection/>
    </xf>
    <xf numFmtId="165" fontId="6" fillId="2" borderId="20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center"/>
    </xf>
    <xf numFmtId="165" fontId="3" fillId="0" borderId="21" xfId="22" applyNumberFormat="1" applyFont="1" applyBorder="1" applyAlignment="1">
      <alignment horizontal="right"/>
      <protection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5" fontId="3" fillId="0" borderId="14" xfId="22" applyNumberFormat="1" applyFont="1" applyBorder="1" applyAlignment="1">
      <alignment horizontal="right"/>
      <protection/>
    </xf>
    <xf numFmtId="165" fontId="3" fillId="0" borderId="2" xfId="22" applyNumberFormat="1" applyFont="1" applyBorder="1" applyAlignment="1">
      <alignment horizontal="right"/>
      <protection/>
    </xf>
    <xf numFmtId="0" fontId="7" fillId="2" borderId="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3" xfId="22" applyFont="1" applyFill="1" applyBorder="1" applyAlignment="1">
      <alignment horizontal="center" vertical="center" wrapText="1"/>
      <protection/>
    </xf>
    <xf numFmtId="0" fontId="6" fillId="2" borderId="13" xfId="22" applyFont="1" applyFill="1" applyBorder="1" applyAlignment="1" quotePrefix="1">
      <alignment horizontal="center" vertical="center" wrapText="1"/>
      <protection/>
    </xf>
    <xf numFmtId="0" fontId="6" fillId="2" borderId="20" xfId="22" applyFont="1" applyFill="1" applyBorder="1" applyAlignment="1">
      <alignment horizontal="center" vertical="center" wrapText="1"/>
      <protection/>
    </xf>
    <xf numFmtId="0" fontId="8" fillId="0" borderId="0" xfId="22" applyFont="1">
      <alignment/>
      <protection/>
    </xf>
    <xf numFmtId="0" fontId="3" fillId="0" borderId="26" xfId="22" applyFont="1" applyBorder="1" applyAlignment="1">
      <alignment vertical="center" wrapText="1"/>
      <protection/>
    </xf>
    <xf numFmtId="0" fontId="3" fillId="0" borderId="24" xfId="22" applyFont="1" applyBorder="1" applyAlignment="1">
      <alignment vertical="center" wrapText="1"/>
      <protection/>
    </xf>
    <xf numFmtId="0" fontId="3" fillId="0" borderId="27" xfId="22" applyFont="1" applyBorder="1" applyAlignment="1">
      <alignment vertical="center" wrapText="1"/>
      <protection/>
    </xf>
  </cellXfs>
  <cellStyles count="12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al 2" xfId="21"/>
    <cellStyle name="normální_Sešit1" xfId="22"/>
    <cellStyle name="nový" xfId="23"/>
    <cellStyle name="osobní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9.375" style="1" customWidth="1"/>
    <col min="2" max="2" width="50.75390625" style="1" bestFit="1" customWidth="1"/>
    <col min="3" max="3" width="11.75390625" style="2" customWidth="1"/>
    <col min="4" max="7" width="11.875" style="1" customWidth="1"/>
    <col min="8" max="16384" width="9.125" style="1" customWidth="1"/>
  </cols>
  <sheetData>
    <row r="1" ht="15">
      <c r="F1" s="55" t="s">
        <v>39</v>
      </c>
    </row>
    <row r="2" ht="15">
      <c r="F2" s="55" t="s">
        <v>38</v>
      </c>
    </row>
    <row r="3" spans="1:7" ht="29.25" customHeight="1" thickBot="1">
      <c r="A3" s="19" t="s">
        <v>36</v>
      </c>
      <c r="G3" s="5" t="s">
        <v>20</v>
      </c>
    </row>
    <row r="4" spans="1:7" s="3" customFormat="1" ht="68.25" customHeight="1" thickBot="1">
      <c r="A4" s="6" t="s">
        <v>15</v>
      </c>
      <c r="B4" s="25" t="s">
        <v>16</v>
      </c>
      <c r="C4" s="7" t="s">
        <v>22</v>
      </c>
      <c r="D4" s="23" t="s">
        <v>18</v>
      </c>
      <c r="E4" s="11" t="s">
        <v>19</v>
      </c>
      <c r="F4" s="16" t="s">
        <v>21</v>
      </c>
      <c r="G4" s="14" t="s">
        <v>35</v>
      </c>
    </row>
    <row r="5" spans="1:9" ht="11.25">
      <c r="A5" s="56" t="s">
        <v>0</v>
      </c>
      <c r="B5" s="26" t="s">
        <v>4</v>
      </c>
      <c r="C5" s="8">
        <v>127.11</v>
      </c>
      <c r="D5" s="21">
        <f>+C5*$I$5</f>
        <v>127110</v>
      </c>
      <c r="E5" s="12">
        <f>+D5*1.36</f>
        <v>172869.6</v>
      </c>
      <c r="F5" s="17">
        <f>+D5*9</f>
        <v>1143990</v>
      </c>
      <c r="G5" s="4">
        <f>+E5*9</f>
        <v>1555826.4000000001</v>
      </c>
      <c r="I5" s="1">
        <v>1000</v>
      </c>
    </row>
    <row r="6" spans="1:9" ht="11.25">
      <c r="A6" s="57"/>
      <c r="B6" s="27" t="s">
        <v>5</v>
      </c>
      <c r="C6" s="9">
        <v>6</v>
      </c>
      <c r="D6" s="21">
        <f aca="true" t="shared" si="0" ref="D6:D14">+C6*$I$6</f>
        <v>3000</v>
      </c>
      <c r="E6" s="24">
        <f aca="true" t="shared" si="1" ref="E6:E14">+D6*1.36</f>
        <v>4080.0000000000005</v>
      </c>
      <c r="F6" s="20">
        <f aca="true" t="shared" si="2" ref="F6:F14">+D6*9</f>
        <v>27000</v>
      </c>
      <c r="G6" s="29">
        <f aca="true" t="shared" si="3" ref="G6:G14">+E6*9</f>
        <v>36720.00000000001</v>
      </c>
      <c r="I6" s="1">
        <v>500</v>
      </c>
    </row>
    <row r="7" spans="1:7" ht="11.25">
      <c r="A7" s="57"/>
      <c r="B7" s="27" t="s">
        <v>6</v>
      </c>
      <c r="C7" s="9">
        <v>442.15</v>
      </c>
      <c r="D7" s="21">
        <f t="shared" si="0"/>
        <v>221075</v>
      </c>
      <c r="E7" s="24">
        <f t="shared" si="1"/>
        <v>300662</v>
      </c>
      <c r="F7" s="20">
        <f t="shared" si="2"/>
        <v>1989675</v>
      </c>
      <c r="G7" s="29">
        <f t="shared" si="3"/>
        <v>2705958</v>
      </c>
    </row>
    <row r="8" spans="1:7" ht="11.25">
      <c r="A8" s="57"/>
      <c r="B8" s="27" t="s">
        <v>7</v>
      </c>
      <c r="C8" s="9">
        <v>61.4</v>
      </c>
      <c r="D8" s="21">
        <f t="shared" si="0"/>
        <v>30700</v>
      </c>
      <c r="E8" s="24">
        <f t="shared" si="1"/>
        <v>41752</v>
      </c>
      <c r="F8" s="20">
        <f t="shared" si="2"/>
        <v>276300</v>
      </c>
      <c r="G8" s="29">
        <f t="shared" si="3"/>
        <v>375768</v>
      </c>
    </row>
    <row r="9" spans="1:7" ht="11.25">
      <c r="A9" s="57"/>
      <c r="B9" s="27" t="s">
        <v>8</v>
      </c>
      <c r="C9" s="9">
        <v>24.55</v>
      </c>
      <c r="D9" s="21">
        <f t="shared" si="0"/>
        <v>12275</v>
      </c>
      <c r="E9" s="24">
        <f t="shared" si="1"/>
        <v>16694</v>
      </c>
      <c r="F9" s="20">
        <f t="shared" si="2"/>
        <v>110475</v>
      </c>
      <c r="G9" s="29">
        <f t="shared" si="3"/>
        <v>150246</v>
      </c>
    </row>
    <row r="10" spans="1:7" ht="11.25">
      <c r="A10" s="57"/>
      <c r="B10" s="27" t="s">
        <v>9</v>
      </c>
      <c r="C10" s="9">
        <v>133.39</v>
      </c>
      <c r="D10" s="21">
        <f t="shared" si="0"/>
        <v>66695</v>
      </c>
      <c r="E10" s="24">
        <f t="shared" si="1"/>
        <v>90705.20000000001</v>
      </c>
      <c r="F10" s="20">
        <f t="shared" si="2"/>
        <v>600255</v>
      </c>
      <c r="G10" s="29">
        <f t="shared" si="3"/>
        <v>816346.8</v>
      </c>
    </row>
    <row r="11" spans="1:7" ht="11.25">
      <c r="A11" s="57"/>
      <c r="B11" s="27" t="s">
        <v>10</v>
      </c>
      <c r="C11" s="9">
        <v>3</v>
      </c>
      <c r="D11" s="21">
        <f t="shared" si="0"/>
        <v>1500</v>
      </c>
      <c r="E11" s="24">
        <f t="shared" si="1"/>
        <v>2040.0000000000002</v>
      </c>
      <c r="F11" s="20">
        <f t="shared" si="2"/>
        <v>13500</v>
      </c>
      <c r="G11" s="29">
        <f t="shared" si="3"/>
        <v>18360.000000000004</v>
      </c>
    </row>
    <row r="12" spans="1:7" ht="11.25">
      <c r="A12" s="57"/>
      <c r="B12" s="27" t="s">
        <v>11</v>
      </c>
      <c r="C12" s="9"/>
      <c r="D12" s="21">
        <f t="shared" si="0"/>
        <v>0</v>
      </c>
      <c r="E12" s="24">
        <f t="shared" si="1"/>
        <v>0</v>
      </c>
      <c r="F12" s="20">
        <f t="shared" si="2"/>
        <v>0</v>
      </c>
      <c r="G12" s="29">
        <f t="shared" si="3"/>
        <v>0</v>
      </c>
    </row>
    <row r="13" spans="1:7" ht="11.25">
      <c r="A13" s="57"/>
      <c r="B13" s="27" t="s">
        <v>12</v>
      </c>
      <c r="C13" s="9">
        <v>64.07</v>
      </c>
      <c r="D13" s="21">
        <f t="shared" si="0"/>
        <v>32034.999999999996</v>
      </c>
      <c r="E13" s="24">
        <f t="shared" si="1"/>
        <v>43567.6</v>
      </c>
      <c r="F13" s="20">
        <f t="shared" si="2"/>
        <v>288314.99999999994</v>
      </c>
      <c r="G13" s="29">
        <f t="shared" si="3"/>
        <v>392108.39999999997</v>
      </c>
    </row>
    <row r="14" spans="1:7" ht="11.25">
      <c r="A14" s="57"/>
      <c r="B14" s="27" t="s">
        <v>13</v>
      </c>
      <c r="C14" s="9">
        <v>173.6</v>
      </c>
      <c r="D14" s="21">
        <f t="shared" si="0"/>
        <v>86800</v>
      </c>
      <c r="E14" s="24">
        <f t="shared" si="1"/>
        <v>118048.00000000001</v>
      </c>
      <c r="F14" s="20">
        <f t="shared" si="2"/>
        <v>781200</v>
      </c>
      <c r="G14" s="29">
        <f t="shared" si="3"/>
        <v>1062432.0000000002</v>
      </c>
    </row>
    <row r="15" spans="1:7" ht="12" thickBot="1">
      <c r="A15" s="58"/>
      <c r="B15" s="28" t="s">
        <v>17</v>
      </c>
      <c r="C15" s="10">
        <f>SUM(C5:C14)</f>
        <v>1035.2699999999998</v>
      </c>
      <c r="D15" s="22">
        <f>SUM(D5:D14)</f>
        <v>581190</v>
      </c>
      <c r="E15" s="13">
        <f>SUM(E5:E14)</f>
        <v>790418.4</v>
      </c>
      <c r="F15" s="18">
        <f>SUM(F5:F14)</f>
        <v>5230710</v>
      </c>
      <c r="G15" s="15">
        <f>SUM(G5:G14)</f>
        <v>7113765.600000001</v>
      </c>
    </row>
    <row r="16" spans="1:7" ht="11.25">
      <c r="A16" s="56" t="s">
        <v>1</v>
      </c>
      <c r="B16" s="26" t="s">
        <v>4</v>
      </c>
      <c r="C16" s="8">
        <v>155.08</v>
      </c>
      <c r="D16" s="21">
        <f>+C16*$I$5</f>
        <v>155080</v>
      </c>
      <c r="E16" s="12">
        <f>+D16*1.36</f>
        <v>210908.80000000002</v>
      </c>
      <c r="F16" s="17">
        <f>+D16*9</f>
        <v>1395720</v>
      </c>
      <c r="G16" s="4">
        <f>+E16*9</f>
        <v>1898179.2000000002</v>
      </c>
    </row>
    <row r="17" spans="1:7" ht="11.25">
      <c r="A17" s="57"/>
      <c r="B17" s="27" t="s">
        <v>5</v>
      </c>
      <c r="C17" s="9">
        <v>7</v>
      </c>
      <c r="D17" s="21">
        <f aca="true" t="shared" si="4" ref="D17:D25">+C17*$I$6</f>
        <v>3500</v>
      </c>
      <c r="E17" s="24">
        <f aca="true" t="shared" si="5" ref="E17:E25">+D17*1.36</f>
        <v>4760</v>
      </c>
      <c r="F17" s="20">
        <f aca="true" t="shared" si="6" ref="F17:G25">+D17*9</f>
        <v>31500</v>
      </c>
      <c r="G17" s="29">
        <f t="shared" si="6"/>
        <v>42840</v>
      </c>
    </row>
    <row r="18" spans="1:7" ht="11.25">
      <c r="A18" s="57"/>
      <c r="B18" s="27" t="s">
        <v>6</v>
      </c>
      <c r="C18" s="9">
        <v>553.86</v>
      </c>
      <c r="D18" s="21">
        <f t="shared" si="4"/>
        <v>276930</v>
      </c>
      <c r="E18" s="24">
        <f t="shared" si="5"/>
        <v>376624.80000000005</v>
      </c>
      <c r="F18" s="20">
        <f t="shared" si="6"/>
        <v>2492370</v>
      </c>
      <c r="G18" s="29">
        <f t="shared" si="6"/>
        <v>3389623.2</v>
      </c>
    </row>
    <row r="19" spans="1:7" ht="11.25">
      <c r="A19" s="57"/>
      <c r="B19" s="27" t="s">
        <v>7</v>
      </c>
      <c r="C19" s="9">
        <v>82.32</v>
      </c>
      <c r="D19" s="21">
        <f t="shared" si="4"/>
        <v>41160</v>
      </c>
      <c r="E19" s="24">
        <f t="shared" si="5"/>
        <v>55977.600000000006</v>
      </c>
      <c r="F19" s="20">
        <f t="shared" si="6"/>
        <v>370440</v>
      </c>
      <c r="G19" s="29">
        <f t="shared" si="6"/>
        <v>503798.4</v>
      </c>
    </row>
    <row r="20" spans="1:7" ht="11.25">
      <c r="A20" s="57"/>
      <c r="B20" s="27" t="s">
        <v>8</v>
      </c>
      <c r="C20" s="9">
        <v>19.66</v>
      </c>
      <c r="D20" s="21">
        <f t="shared" si="4"/>
        <v>9830</v>
      </c>
      <c r="E20" s="24">
        <f t="shared" si="5"/>
        <v>13368.800000000001</v>
      </c>
      <c r="F20" s="20">
        <f t="shared" si="6"/>
        <v>88470</v>
      </c>
      <c r="G20" s="29">
        <f t="shared" si="6"/>
        <v>120319.20000000001</v>
      </c>
    </row>
    <row r="21" spans="1:7" ht="11.25">
      <c r="A21" s="57"/>
      <c r="B21" s="27" t="s">
        <v>9</v>
      </c>
      <c r="C21" s="9">
        <v>144.37</v>
      </c>
      <c r="D21" s="21">
        <f t="shared" si="4"/>
        <v>72185</v>
      </c>
      <c r="E21" s="24">
        <f t="shared" si="5"/>
        <v>98171.6</v>
      </c>
      <c r="F21" s="20">
        <f t="shared" si="6"/>
        <v>649665</v>
      </c>
      <c r="G21" s="29">
        <f t="shared" si="6"/>
        <v>883544.4</v>
      </c>
    </row>
    <row r="22" spans="1:7" ht="11.25">
      <c r="A22" s="57"/>
      <c r="B22" s="27" t="s">
        <v>10</v>
      </c>
      <c r="C22" s="9">
        <v>0</v>
      </c>
      <c r="D22" s="21">
        <f t="shared" si="4"/>
        <v>0</v>
      </c>
      <c r="E22" s="24">
        <f t="shared" si="5"/>
        <v>0</v>
      </c>
      <c r="F22" s="20">
        <f t="shared" si="6"/>
        <v>0</v>
      </c>
      <c r="G22" s="29">
        <f t="shared" si="6"/>
        <v>0</v>
      </c>
    </row>
    <row r="23" spans="1:7" ht="11.25">
      <c r="A23" s="57"/>
      <c r="B23" s="27" t="s">
        <v>11</v>
      </c>
      <c r="C23" s="9"/>
      <c r="D23" s="21">
        <f t="shared" si="4"/>
        <v>0</v>
      </c>
      <c r="E23" s="24">
        <f t="shared" si="5"/>
        <v>0</v>
      </c>
      <c r="F23" s="20">
        <f t="shared" si="6"/>
        <v>0</v>
      </c>
      <c r="G23" s="29">
        <f t="shared" si="6"/>
        <v>0</v>
      </c>
    </row>
    <row r="24" spans="1:7" ht="11.25">
      <c r="A24" s="57"/>
      <c r="B24" s="27" t="s">
        <v>12</v>
      </c>
      <c r="C24" s="9">
        <v>67.45</v>
      </c>
      <c r="D24" s="21">
        <f t="shared" si="4"/>
        <v>33725</v>
      </c>
      <c r="E24" s="24">
        <f t="shared" si="5"/>
        <v>45866</v>
      </c>
      <c r="F24" s="20">
        <f t="shared" si="6"/>
        <v>303525</v>
      </c>
      <c r="G24" s="29">
        <f t="shared" si="6"/>
        <v>412794</v>
      </c>
    </row>
    <row r="25" spans="1:7" ht="11.25">
      <c r="A25" s="57"/>
      <c r="B25" s="27" t="s">
        <v>13</v>
      </c>
      <c r="C25" s="9">
        <v>114.2</v>
      </c>
      <c r="D25" s="21">
        <f t="shared" si="4"/>
        <v>57100</v>
      </c>
      <c r="E25" s="24">
        <f t="shared" si="5"/>
        <v>77656</v>
      </c>
      <c r="F25" s="20">
        <f t="shared" si="6"/>
        <v>513900</v>
      </c>
      <c r="G25" s="29">
        <f t="shared" si="6"/>
        <v>698904</v>
      </c>
    </row>
    <row r="26" spans="1:7" ht="12" thickBot="1">
      <c r="A26" s="58"/>
      <c r="B26" s="28" t="s">
        <v>17</v>
      </c>
      <c r="C26" s="10">
        <f>SUM(C16:C25)</f>
        <v>1143.94</v>
      </c>
      <c r="D26" s="22">
        <f>SUM(D16:D25)</f>
        <v>649510</v>
      </c>
      <c r="E26" s="13">
        <f>SUM(E16:E25)</f>
        <v>883333.6000000001</v>
      </c>
      <c r="F26" s="18">
        <f>SUM(F16:F25)</f>
        <v>5845590</v>
      </c>
      <c r="G26" s="15">
        <f>SUM(G16:G25)</f>
        <v>7950002.400000001</v>
      </c>
    </row>
    <row r="27" spans="1:7" ht="11.25">
      <c r="A27" s="56" t="s">
        <v>2</v>
      </c>
      <c r="B27" s="26" t="s">
        <v>4</v>
      </c>
      <c r="C27" s="8">
        <v>86.48</v>
      </c>
      <c r="D27" s="21">
        <f>+C27*$I$5</f>
        <v>86480</v>
      </c>
      <c r="E27" s="12">
        <f>+D27*1.36</f>
        <v>117612.8</v>
      </c>
      <c r="F27" s="17">
        <f>+D27*9</f>
        <v>778320</v>
      </c>
      <c r="G27" s="4">
        <f>+E27*9</f>
        <v>1058515.2</v>
      </c>
    </row>
    <row r="28" spans="1:7" ht="11.25">
      <c r="A28" s="57"/>
      <c r="B28" s="27" t="s">
        <v>5</v>
      </c>
      <c r="C28" s="9">
        <v>3</v>
      </c>
      <c r="D28" s="21">
        <f aca="true" t="shared" si="7" ref="D28:D36">+C28*$I$6</f>
        <v>1500</v>
      </c>
      <c r="E28" s="24">
        <f aca="true" t="shared" si="8" ref="E28:E36">+D28*1.36</f>
        <v>2040.0000000000002</v>
      </c>
      <c r="F28" s="20">
        <f aca="true" t="shared" si="9" ref="F28:G36">+D28*9</f>
        <v>13500</v>
      </c>
      <c r="G28" s="29">
        <f t="shared" si="9"/>
        <v>18360.000000000004</v>
      </c>
    </row>
    <row r="29" spans="1:7" ht="11.25">
      <c r="A29" s="57"/>
      <c r="B29" s="27" t="s">
        <v>6</v>
      </c>
      <c r="C29" s="9">
        <v>264.49</v>
      </c>
      <c r="D29" s="21">
        <f t="shared" si="7"/>
        <v>132245</v>
      </c>
      <c r="E29" s="24">
        <f t="shared" si="8"/>
        <v>179853.2</v>
      </c>
      <c r="F29" s="20">
        <f t="shared" si="9"/>
        <v>1190205</v>
      </c>
      <c r="G29" s="29">
        <f t="shared" si="9"/>
        <v>1618678.8</v>
      </c>
    </row>
    <row r="30" spans="1:7" ht="11.25">
      <c r="A30" s="57"/>
      <c r="B30" s="27" t="s">
        <v>7</v>
      </c>
      <c r="C30" s="9">
        <v>37.98</v>
      </c>
      <c r="D30" s="21">
        <f t="shared" si="7"/>
        <v>18990</v>
      </c>
      <c r="E30" s="24">
        <f t="shared" si="8"/>
        <v>25826.4</v>
      </c>
      <c r="F30" s="20">
        <f t="shared" si="9"/>
        <v>170910</v>
      </c>
      <c r="G30" s="29">
        <f t="shared" si="9"/>
        <v>232437.6</v>
      </c>
    </row>
    <row r="31" spans="1:7" ht="11.25">
      <c r="A31" s="57"/>
      <c r="B31" s="27" t="s">
        <v>8</v>
      </c>
      <c r="C31" s="9">
        <v>11.11</v>
      </c>
      <c r="D31" s="21">
        <f t="shared" si="7"/>
        <v>5555</v>
      </c>
      <c r="E31" s="24">
        <f t="shared" si="8"/>
        <v>7554.8</v>
      </c>
      <c r="F31" s="20">
        <f t="shared" si="9"/>
        <v>49995</v>
      </c>
      <c r="G31" s="29">
        <f t="shared" si="9"/>
        <v>67993.2</v>
      </c>
    </row>
    <row r="32" spans="1:7" ht="11.25">
      <c r="A32" s="57"/>
      <c r="B32" s="27" t="s">
        <v>9</v>
      </c>
      <c r="C32" s="9">
        <v>92.21</v>
      </c>
      <c r="D32" s="21">
        <f t="shared" si="7"/>
        <v>46105</v>
      </c>
      <c r="E32" s="24">
        <f t="shared" si="8"/>
        <v>62702.8</v>
      </c>
      <c r="F32" s="20">
        <f t="shared" si="9"/>
        <v>414945</v>
      </c>
      <c r="G32" s="29">
        <f t="shared" si="9"/>
        <v>564325.2000000001</v>
      </c>
    </row>
    <row r="33" spans="1:7" ht="11.25">
      <c r="A33" s="57"/>
      <c r="B33" s="27" t="s">
        <v>10</v>
      </c>
      <c r="C33" s="9">
        <v>12</v>
      </c>
      <c r="D33" s="21">
        <f t="shared" si="7"/>
        <v>6000</v>
      </c>
      <c r="E33" s="24">
        <f t="shared" si="8"/>
        <v>8160.000000000001</v>
      </c>
      <c r="F33" s="20">
        <f t="shared" si="9"/>
        <v>54000</v>
      </c>
      <c r="G33" s="29">
        <f t="shared" si="9"/>
        <v>73440.00000000001</v>
      </c>
    </row>
    <row r="34" spans="1:7" ht="11.25">
      <c r="A34" s="57"/>
      <c r="B34" s="27" t="s">
        <v>11</v>
      </c>
      <c r="C34" s="9">
        <v>0</v>
      </c>
      <c r="D34" s="21">
        <f t="shared" si="7"/>
        <v>0</v>
      </c>
      <c r="E34" s="24">
        <f t="shared" si="8"/>
        <v>0</v>
      </c>
      <c r="F34" s="20">
        <f t="shared" si="9"/>
        <v>0</v>
      </c>
      <c r="G34" s="29">
        <f t="shared" si="9"/>
        <v>0</v>
      </c>
    </row>
    <row r="35" spans="1:7" ht="11.25">
      <c r="A35" s="57"/>
      <c r="B35" s="27" t="s">
        <v>12</v>
      </c>
      <c r="C35" s="9">
        <v>60.33</v>
      </c>
      <c r="D35" s="21">
        <f t="shared" si="7"/>
        <v>30165</v>
      </c>
      <c r="E35" s="24">
        <f t="shared" si="8"/>
        <v>41024.4</v>
      </c>
      <c r="F35" s="20">
        <f t="shared" si="9"/>
        <v>271485</v>
      </c>
      <c r="G35" s="29">
        <f t="shared" si="9"/>
        <v>369219.60000000003</v>
      </c>
    </row>
    <row r="36" spans="1:7" ht="11.25">
      <c r="A36" s="57"/>
      <c r="B36" s="27" t="s">
        <v>13</v>
      </c>
      <c r="C36" s="9">
        <v>78.04</v>
      </c>
      <c r="D36" s="21">
        <f t="shared" si="7"/>
        <v>39020</v>
      </c>
      <c r="E36" s="24">
        <f t="shared" si="8"/>
        <v>53067.200000000004</v>
      </c>
      <c r="F36" s="20">
        <f t="shared" si="9"/>
        <v>351180</v>
      </c>
      <c r="G36" s="29">
        <f t="shared" si="9"/>
        <v>477604.80000000005</v>
      </c>
    </row>
    <row r="37" spans="1:7" ht="12" thickBot="1">
      <c r="A37" s="58"/>
      <c r="B37" s="28" t="s">
        <v>17</v>
      </c>
      <c r="C37" s="10">
        <f>SUM(C27:C36)</f>
        <v>645.64</v>
      </c>
      <c r="D37" s="22">
        <f>SUM(D27:D36)</f>
        <v>366060</v>
      </c>
      <c r="E37" s="13">
        <f>SUM(E27:E36)</f>
        <v>497841.60000000003</v>
      </c>
      <c r="F37" s="18">
        <f>SUM(F27:F36)</f>
        <v>3294540</v>
      </c>
      <c r="G37" s="15">
        <f>SUM(G27:G36)</f>
        <v>4480574.4</v>
      </c>
    </row>
    <row r="38" spans="1:7" ht="11.25">
      <c r="A38" s="56" t="s">
        <v>3</v>
      </c>
      <c r="B38" s="26" t="s">
        <v>4</v>
      </c>
      <c r="C38" s="8">
        <v>125.075</v>
      </c>
      <c r="D38" s="21">
        <f>+C38*$I$5</f>
        <v>125075</v>
      </c>
      <c r="E38" s="12">
        <f>+D38*1.36</f>
        <v>170102</v>
      </c>
      <c r="F38" s="17">
        <f>+D38*9</f>
        <v>1125675</v>
      </c>
      <c r="G38" s="4">
        <f>+E38*9</f>
        <v>1530918</v>
      </c>
    </row>
    <row r="39" spans="1:7" ht="11.25">
      <c r="A39" s="57"/>
      <c r="B39" s="27" t="s">
        <v>5</v>
      </c>
      <c r="C39" s="9">
        <v>3.403</v>
      </c>
      <c r="D39" s="21">
        <f aca="true" t="shared" si="10" ref="D39:D47">+C39*$I$6</f>
        <v>1701.5</v>
      </c>
      <c r="E39" s="24">
        <f aca="true" t="shared" si="11" ref="E39:E47">+D39*1.36</f>
        <v>2314.04</v>
      </c>
      <c r="F39" s="20">
        <f aca="true" t="shared" si="12" ref="F39:G47">+D39*9</f>
        <v>15313.5</v>
      </c>
      <c r="G39" s="29">
        <f t="shared" si="12"/>
        <v>20826.36</v>
      </c>
    </row>
    <row r="40" spans="1:7" ht="11.25">
      <c r="A40" s="57"/>
      <c r="B40" s="27" t="s">
        <v>6</v>
      </c>
      <c r="C40" s="9">
        <v>441.018</v>
      </c>
      <c r="D40" s="21">
        <f t="shared" si="10"/>
        <v>220509</v>
      </c>
      <c r="E40" s="24">
        <f t="shared" si="11"/>
        <v>299892.24000000005</v>
      </c>
      <c r="F40" s="20">
        <f t="shared" si="12"/>
        <v>1984581</v>
      </c>
      <c r="G40" s="29">
        <f t="shared" si="12"/>
        <v>2699030.1600000006</v>
      </c>
    </row>
    <row r="41" spans="1:7" ht="11.25">
      <c r="A41" s="57"/>
      <c r="B41" s="27" t="s">
        <v>7</v>
      </c>
      <c r="C41" s="9">
        <v>50.051</v>
      </c>
      <c r="D41" s="21">
        <f t="shared" si="10"/>
        <v>25025.5</v>
      </c>
      <c r="E41" s="24">
        <f t="shared" si="11"/>
        <v>34034.68</v>
      </c>
      <c r="F41" s="20">
        <f t="shared" si="12"/>
        <v>225229.5</v>
      </c>
      <c r="G41" s="29">
        <f t="shared" si="12"/>
        <v>306312.12</v>
      </c>
    </row>
    <row r="42" spans="1:7" ht="11.25">
      <c r="A42" s="57"/>
      <c r="B42" s="27" t="s">
        <v>8</v>
      </c>
      <c r="C42" s="9">
        <v>18.054</v>
      </c>
      <c r="D42" s="21">
        <f t="shared" si="10"/>
        <v>9027</v>
      </c>
      <c r="E42" s="24">
        <f t="shared" si="11"/>
        <v>12276.720000000001</v>
      </c>
      <c r="F42" s="20">
        <f t="shared" si="12"/>
        <v>81243</v>
      </c>
      <c r="G42" s="29">
        <f t="shared" si="12"/>
        <v>110490.48000000001</v>
      </c>
    </row>
    <row r="43" spans="1:7" ht="11.25">
      <c r="A43" s="57"/>
      <c r="B43" s="27" t="s">
        <v>9</v>
      </c>
      <c r="C43" s="9">
        <v>130.626</v>
      </c>
      <c r="D43" s="21">
        <f t="shared" si="10"/>
        <v>65313</v>
      </c>
      <c r="E43" s="24">
        <f t="shared" si="11"/>
        <v>88825.68000000001</v>
      </c>
      <c r="F43" s="20">
        <f t="shared" si="12"/>
        <v>587817</v>
      </c>
      <c r="G43" s="29">
        <f t="shared" si="12"/>
        <v>799431.1200000001</v>
      </c>
    </row>
    <row r="44" spans="1:7" ht="11.25">
      <c r="A44" s="57"/>
      <c r="B44" s="27" t="s">
        <v>10</v>
      </c>
      <c r="C44" s="9">
        <v>11.307</v>
      </c>
      <c r="D44" s="21">
        <f t="shared" si="10"/>
        <v>5653.5</v>
      </c>
      <c r="E44" s="24">
        <f t="shared" si="11"/>
        <v>7688.76</v>
      </c>
      <c r="F44" s="20">
        <f t="shared" si="12"/>
        <v>50881.5</v>
      </c>
      <c r="G44" s="29">
        <f t="shared" si="12"/>
        <v>69198.84</v>
      </c>
    </row>
    <row r="45" spans="1:7" ht="11.25">
      <c r="A45" s="57"/>
      <c r="B45" s="27" t="s">
        <v>11</v>
      </c>
      <c r="C45" s="9"/>
      <c r="D45" s="21">
        <f t="shared" si="10"/>
        <v>0</v>
      </c>
      <c r="E45" s="24">
        <f t="shared" si="11"/>
        <v>0</v>
      </c>
      <c r="F45" s="20">
        <f t="shared" si="12"/>
        <v>0</v>
      </c>
      <c r="G45" s="29">
        <f t="shared" si="12"/>
        <v>0</v>
      </c>
    </row>
    <row r="46" spans="1:7" ht="11.25">
      <c r="A46" s="57"/>
      <c r="B46" s="27" t="s">
        <v>12</v>
      </c>
      <c r="C46" s="9">
        <v>63.494</v>
      </c>
      <c r="D46" s="21">
        <f t="shared" si="10"/>
        <v>31747</v>
      </c>
      <c r="E46" s="24">
        <f t="shared" si="11"/>
        <v>43175.920000000006</v>
      </c>
      <c r="F46" s="20">
        <f t="shared" si="12"/>
        <v>285723</v>
      </c>
      <c r="G46" s="29">
        <f t="shared" si="12"/>
        <v>388583.28</v>
      </c>
    </row>
    <row r="47" spans="1:7" ht="11.25">
      <c r="A47" s="57"/>
      <c r="B47" s="27" t="s">
        <v>13</v>
      </c>
      <c r="C47" s="9">
        <v>77.505</v>
      </c>
      <c r="D47" s="21">
        <f t="shared" si="10"/>
        <v>38752.5</v>
      </c>
      <c r="E47" s="24">
        <f t="shared" si="11"/>
        <v>52703.4</v>
      </c>
      <c r="F47" s="20">
        <f t="shared" si="12"/>
        <v>348772.5</v>
      </c>
      <c r="G47" s="29">
        <f t="shared" si="12"/>
        <v>474330.60000000003</v>
      </c>
    </row>
    <row r="48" spans="1:7" ht="12" thickBot="1">
      <c r="A48" s="58"/>
      <c r="B48" s="28" t="s">
        <v>17</v>
      </c>
      <c r="C48" s="10">
        <f>SUM(C38:C47)</f>
        <v>920.533</v>
      </c>
      <c r="D48" s="22">
        <f>SUM(D38:D47)</f>
        <v>522804</v>
      </c>
      <c r="E48" s="13">
        <f>SUM(E38:E47)</f>
        <v>711013.4400000002</v>
      </c>
      <c r="F48" s="18">
        <f>SUM(F38:F47)</f>
        <v>4705236</v>
      </c>
      <c r="G48" s="15">
        <f>SUM(G38:G47)</f>
        <v>6399120.960000001</v>
      </c>
    </row>
    <row r="49" spans="1:7" ht="11.25">
      <c r="A49" s="56" t="s">
        <v>14</v>
      </c>
      <c r="B49" s="26" t="s">
        <v>4</v>
      </c>
      <c r="C49" s="8">
        <v>120.65</v>
      </c>
      <c r="D49" s="21">
        <f>+C49*$I$5</f>
        <v>120650</v>
      </c>
      <c r="E49" s="12">
        <f>+D49*1.36</f>
        <v>164084</v>
      </c>
      <c r="F49" s="17">
        <f>+D49*9</f>
        <v>1085850</v>
      </c>
      <c r="G49" s="4">
        <f>+E49*9</f>
        <v>1476756</v>
      </c>
    </row>
    <row r="50" spans="1:7" ht="11.25">
      <c r="A50" s="57"/>
      <c r="B50" s="27" t="s">
        <v>5</v>
      </c>
      <c r="C50" s="9">
        <v>5.56</v>
      </c>
      <c r="D50" s="21">
        <f aca="true" t="shared" si="13" ref="D50:D58">+C50*$I$6</f>
        <v>2780</v>
      </c>
      <c r="E50" s="24">
        <f aca="true" t="shared" si="14" ref="E50:E58">+D50*1.36</f>
        <v>3780.8</v>
      </c>
      <c r="F50" s="20">
        <f aca="true" t="shared" si="15" ref="F50:G58">+D50*9</f>
        <v>25020</v>
      </c>
      <c r="G50" s="29">
        <f t="shared" si="15"/>
        <v>34027.200000000004</v>
      </c>
    </row>
    <row r="51" spans="1:7" ht="11.25">
      <c r="A51" s="57"/>
      <c r="B51" s="27" t="s">
        <v>6</v>
      </c>
      <c r="C51" s="9">
        <v>407.17</v>
      </c>
      <c r="D51" s="21">
        <f t="shared" si="13"/>
        <v>203585</v>
      </c>
      <c r="E51" s="24">
        <f t="shared" si="14"/>
        <v>276875.60000000003</v>
      </c>
      <c r="F51" s="20">
        <f t="shared" si="15"/>
        <v>1832265</v>
      </c>
      <c r="G51" s="29">
        <f t="shared" si="15"/>
        <v>2491880.4000000004</v>
      </c>
    </row>
    <row r="52" spans="1:7" ht="11.25">
      <c r="A52" s="57"/>
      <c r="B52" s="27" t="s">
        <v>7</v>
      </c>
      <c r="C52" s="9">
        <v>59.03</v>
      </c>
      <c r="D52" s="21">
        <f t="shared" si="13"/>
        <v>29515</v>
      </c>
      <c r="E52" s="24">
        <f t="shared" si="14"/>
        <v>40140.4</v>
      </c>
      <c r="F52" s="20">
        <f t="shared" si="15"/>
        <v>265635</v>
      </c>
      <c r="G52" s="29">
        <f t="shared" si="15"/>
        <v>361263.60000000003</v>
      </c>
    </row>
    <row r="53" spans="1:7" ht="11.25">
      <c r="A53" s="57"/>
      <c r="B53" s="27" t="s">
        <v>8</v>
      </c>
      <c r="C53" s="9">
        <v>20.8</v>
      </c>
      <c r="D53" s="21">
        <f t="shared" si="13"/>
        <v>10400</v>
      </c>
      <c r="E53" s="24">
        <f t="shared" si="14"/>
        <v>14144.000000000002</v>
      </c>
      <c r="F53" s="20">
        <f t="shared" si="15"/>
        <v>93600</v>
      </c>
      <c r="G53" s="29">
        <f t="shared" si="15"/>
        <v>127296.00000000001</v>
      </c>
    </row>
    <row r="54" spans="1:7" ht="11.25">
      <c r="A54" s="57"/>
      <c r="B54" s="27" t="s">
        <v>9</v>
      </c>
      <c r="C54" s="9">
        <v>96.16</v>
      </c>
      <c r="D54" s="21">
        <f t="shared" si="13"/>
        <v>48080</v>
      </c>
      <c r="E54" s="24">
        <f t="shared" si="14"/>
        <v>65388.8</v>
      </c>
      <c r="F54" s="20">
        <f t="shared" si="15"/>
        <v>432720</v>
      </c>
      <c r="G54" s="29">
        <f t="shared" si="15"/>
        <v>588499.2000000001</v>
      </c>
    </row>
    <row r="55" spans="1:7" ht="11.25">
      <c r="A55" s="57"/>
      <c r="B55" s="27" t="s">
        <v>10</v>
      </c>
      <c r="C55" s="9">
        <v>0</v>
      </c>
      <c r="D55" s="21">
        <f t="shared" si="13"/>
        <v>0</v>
      </c>
      <c r="E55" s="24">
        <f t="shared" si="14"/>
        <v>0</v>
      </c>
      <c r="F55" s="20">
        <f t="shared" si="15"/>
        <v>0</v>
      </c>
      <c r="G55" s="29">
        <f t="shared" si="15"/>
        <v>0</v>
      </c>
    </row>
    <row r="56" spans="1:7" ht="11.25">
      <c r="A56" s="57"/>
      <c r="B56" s="27" t="s">
        <v>11</v>
      </c>
      <c r="C56" s="9"/>
      <c r="D56" s="21">
        <f t="shared" si="13"/>
        <v>0</v>
      </c>
      <c r="E56" s="24">
        <f t="shared" si="14"/>
        <v>0</v>
      </c>
      <c r="F56" s="20">
        <f t="shared" si="15"/>
        <v>0</v>
      </c>
      <c r="G56" s="29">
        <f t="shared" si="15"/>
        <v>0</v>
      </c>
    </row>
    <row r="57" spans="1:7" ht="11.25">
      <c r="A57" s="57"/>
      <c r="B57" s="27" t="s">
        <v>12</v>
      </c>
      <c r="C57" s="9">
        <v>66.29</v>
      </c>
      <c r="D57" s="21">
        <f t="shared" si="13"/>
        <v>33145</v>
      </c>
      <c r="E57" s="24">
        <f t="shared" si="14"/>
        <v>45077.200000000004</v>
      </c>
      <c r="F57" s="20">
        <f t="shared" si="15"/>
        <v>298305</v>
      </c>
      <c r="G57" s="29">
        <f t="shared" si="15"/>
        <v>405694.80000000005</v>
      </c>
    </row>
    <row r="58" spans="1:7" ht="11.25">
      <c r="A58" s="57"/>
      <c r="B58" s="27" t="s">
        <v>13</v>
      </c>
      <c r="C58" s="9">
        <v>138.16</v>
      </c>
      <c r="D58" s="21">
        <f t="shared" si="13"/>
        <v>69080</v>
      </c>
      <c r="E58" s="24">
        <f t="shared" si="14"/>
        <v>93948.8</v>
      </c>
      <c r="F58" s="20">
        <f t="shared" si="15"/>
        <v>621720</v>
      </c>
      <c r="G58" s="29">
        <f t="shared" si="15"/>
        <v>845539.2000000001</v>
      </c>
    </row>
    <row r="59" spans="1:7" ht="12" thickBot="1">
      <c r="A59" s="58"/>
      <c r="B59" s="28" t="s">
        <v>17</v>
      </c>
      <c r="C59" s="10">
        <f>SUM(C49:C58)</f>
        <v>913.8199999999998</v>
      </c>
      <c r="D59" s="22">
        <f>SUM(D49:D58)</f>
        <v>517235</v>
      </c>
      <c r="E59" s="13">
        <f>SUM(E49:E58)</f>
        <v>703439.6000000001</v>
      </c>
      <c r="F59" s="18">
        <f>SUM(F49:F58)</f>
        <v>4655115</v>
      </c>
      <c r="G59" s="15">
        <f>SUM(G49:G58)</f>
        <v>6330956.4</v>
      </c>
    </row>
    <row r="60" spans="1:9" ht="11.25">
      <c r="A60" s="56" t="s">
        <v>17</v>
      </c>
      <c r="B60" s="26" t="s">
        <v>4</v>
      </c>
      <c r="C60" s="8">
        <f aca="true" t="shared" si="16" ref="C60:C66">+C5+C16+C27+C38+C49</f>
        <v>614.395</v>
      </c>
      <c r="D60" s="21">
        <f>+C60*$I$5</f>
        <v>614395</v>
      </c>
      <c r="E60" s="12">
        <f>+D60*1.36</f>
        <v>835577.2000000001</v>
      </c>
      <c r="F60" s="17">
        <f>+D60*9</f>
        <v>5529555</v>
      </c>
      <c r="G60" s="4">
        <f>+E60*9</f>
        <v>7520194.800000001</v>
      </c>
      <c r="I60" s="41"/>
    </row>
    <row r="61" spans="1:9" ht="11.25">
      <c r="A61" s="57"/>
      <c r="B61" s="27" t="s">
        <v>5</v>
      </c>
      <c r="C61" s="9">
        <f t="shared" si="16"/>
        <v>24.962999999999997</v>
      </c>
      <c r="D61" s="21">
        <f aca="true" t="shared" si="17" ref="D61:D69">+C61*$I$6</f>
        <v>12481.499999999998</v>
      </c>
      <c r="E61" s="24">
        <f aca="true" t="shared" si="18" ref="E61:E69">+D61*1.36</f>
        <v>16974.84</v>
      </c>
      <c r="F61" s="20">
        <f aca="true" t="shared" si="19" ref="F61:G69">+D61*9</f>
        <v>112333.49999999999</v>
      </c>
      <c r="G61" s="29">
        <f t="shared" si="19"/>
        <v>152773.56</v>
      </c>
      <c r="I61" s="41"/>
    </row>
    <row r="62" spans="1:9" ht="11.25">
      <c r="A62" s="57"/>
      <c r="B62" s="27" t="s">
        <v>6</v>
      </c>
      <c r="C62" s="9">
        <f t="shared" si="16"/>
        <v>2108.688</v>
      </c>
      <c r="D62" s="21">
        <f t="shared" si="17"/>
        <v>1054344</v>
      </c>
      <c r="E62" s="24">
        <f t="shared" si="18"/>
        <v>1433907.84</v>
      </c>
      <c r="F62" s="20">
        <f t="shared" si="19"/>
        <v>9489096</v>
      </c>
      <c r="G62" s="29">
        <f t="shared" si="19"/>
        <v>12905170.56</v>
      </c>
      <c r="I62" s="41"/>
    </row>
    <row r="63" spans="1:9" ht="11.25">
      <c r="A63" s="57"/>
      <c r="B63" s="27" t="s">
        <v>7</v>
      </c>
      <c r="C63" s="9">
        <f t="shared" si="16"/>
        <v>290.78099999999995</v>
      </c>
      <c r="D63" s="21">
        <f t="shared" si="17"/>
        <v>145390.49999999997</v>
      </c>
      <c r="E63" s="24">
        <f t="shared" si="18"/>
        <v>197731.08</v>
      </c>
      <c r="F63" s="20">
        <f t="shared" si="19"/>
        <v>1308514.4999999998</v>
      </c>
      <c r="G63" s="29">
        <f t="shared" si="19"/>
        <v>1779579.72</v>
      </c>
      <c r="I63" s="41"/>
    </row>
    <row r="64" spans="1:9" ht="11.25">
      <c r="A64" s="57"/>
      <c r="B64" s="27" t="s">
        <v>8</v>
      </c>
      <c r="C64" s="9">
        <f t="shared" si="16"/>
        <v>94.17399999999999</v>
      </c>
      <c r="D64" s="21">
        <f t="shared" si="17"/>
        <v>47086.99999999999</v>
      </c>
      <c r="E64" s="24">
        <f t="shared" si="18"/>
        <v>64038.31999999999</v>
      </c>
      <c r="F64" s="20">
        <f t="shared" si="19"/>
        <v>423782.99999999994</v>
      </c>
      <c r="G64" s="29">
        <f t="shared" si="19"/>
        <v>576344.8799999999</v>
      </c>
      <c r="I64" s="41"/>
    </row>
    <row r="65" spans="1:9" ht="11.25">
      <c r="A65" s="57"/>
      <c r="B65" s="27" t="s">
        <v>9</v>
      </c>
      <c r="C65" s="9">
        <f t="shared" si="16"/>
        <v>596.756</v>
      </c>
      <c r="D65" s="21">
        <f t="shared" si="17"/>
        <v>298378</v>
      </c>
      <c r="E65" s="24">
        <f t="shared" si="18"/>
        <v>405794.08</v>
      </c>
      <c r="F65" s="20">
        <f t="shared" si="19"/>
        <v>2685402</v>
      </c>
      <c r="G65" s="29">
        <f t="shared" si="19"/>
        <v>3652146.72</v>
      </c>
      <c r="I65" s="41"/>
    </row>
    <row r="66" spans="1:9" ht="11.25">
      <c r="A66" s="57"/>
      <c r="B66" s="27" t="s">
        <v>10</v>
      </c>
      <c r="C66" s="9">
        <f t="shared" si="16"/>
        <v>26.307000000000002</v>
      </c>
      <c r="D66" s="21">
        <f t="shared" si="17"/>
        <v>13153.500000000002</v>
      </c>
      <c r="E66" s="24">
        <f t="shared" si="18"/>
        <v>17888.760000000002</v>
      </c>
      <c r="F66" s="20">
        <f t="shared" si="19"/>
        <v>118381.50000000001</v>
      </c>
      <c r="G66" s="29">
        <f t="shared" si="19"/>
        <v>160998.84000000003</v>
      </c>
      <c r="I66" s="41"/>
    </row>
    <row r="67" spans="1:9" ht="11.25">
      <c r="A67" s="57"/>
      <c r="B67" s="27" t="s">
        <v>11</v>
      </c>
      <c r="C67" s="9">
        <f>+C12+C23+C34+C45+C56</f>
        <v>0</v>
      </c>
      <c r="D67" s="21">
        <f t="shared" si="17"/>
        <v>0</v>
      </c>
      <c r="E67" s="24">
        <f t="shared" si="18"/>
        <v>0</v>
      </c>
      <c r="F67" s="20">
        <f t="shared" si="19"/>
        <v>0</v>
      </c>
      <c r="G67" s="29">
        <f t="shared" si="19"/>
        <v>0</v>
      </c>
      <c r="I67" s="41"/>
    </row>
    <row r="68" spans="1:9" ht="11.25">
      <c r="A68" s="57"/>
      <c r="B68" s="27" t="s">
        <v>12</v>
      </c>
      <c r="C68" s="9">
        <f>+C13+C24+C35+C46+C57</f>
        <v>321.63399999999996</v>
      </c>
      <c r="D68" s="21">
        <f t="shared" si="17"/>
        <v>160816.99999999997</v>
      </c>
      <c r="E68" s="24">
        <f t="shared" si="18"/>
        <v>218711.11999999997</v>
      </c>
      <c r="F68" s="20">
        <f t="shared" si="19"/>
        <v>1447352.9999999998</v>
      </c>
      <c r="G68" s="29">
        <f t="shared" si="19"/>
        <v>1968400.0799999996</v>
      </c>
      <c r="I68" s="41"/>
    </row>
    <row r="69" spans="1:9" ht="11.25">
      <c r="A69" s="57"/>
      <c r="B69" s="27" t="s">
        <v>13</v>
      </c>
      <c r="C69" s="9">
        <f>+C14+C25+C36+C47+C58</f>
        <v>581.505</v>
      </c>
      <c r="D69" s="21">
        <f t="shared" si="17"/>
        <v>290752.5</v>
      </c>
      <c r="E69" s="24">
        <f t="shared" si="18"/>
        <v>395423.4</v>
      </c>
      <c r="F69" s="20">
        <f t="shared" si="19"/>
        <v>2616772.5</v>
      </c>
      <c r="G69" s="29">
        <f t="shared" si="19"/>
        <v>3558810.6</v>
      </c>
      <c r="I69" s="41"/>
    </row>
    <row r="70" spans="1:7" ht="12" thickBot="1">
      <c r="A70" s="58"/>
      <c r="B70" s="28" t="s">
        <v>17</v>
      </c>
      <c r="C70" s="10">
        <f>SUM(C60:C69)</f>
        <v>4659.2029999999995</v>
      </c>
      <c r="D70" s="22">
        <f>SUM(D60:D69)</f>
        <v>2636799</v>
      </c>
      <c r="E70" s="13">
        <f>SUM(E60:E69)</f>
        <v>3586046.6399999997</v>
      </c>
      <c r="F70" s="18">
        <f>SUM(F60:F69)</f>
        <v>23731191</v>
      </c>
      <c r="G70" s="15">
        <f>SUM(G60:G69)</f>
        <v>32274419.759999998</v>
      </c>
    </row>
    <row r="73" spans="1:2" ht="12.75">
      <c r="A73" s="19" t="s">
        <v>37</v>
      </c>
      <c r="B73" s="19"/>
    </row>
    <row r="74" ht="12" thickBot="1"/>
    <row r="75" spans="1:6" s="3" customFormat="1" ht="34.5" thickBot="1">
      <c r="A75" s="50" t="s">
        <v>23</v>
      </c>
      <c r="B75" s="51" t="s">
        <v>24</v>
      </c>
      <c r="C75" s="51" t="s">
        <v>25</v>
      </c>
      <c r="D75" s="52" t="s">
        <v>33</v>
      </c>
      <c r="E75" s="53" t="s">
        <v>32</v>
      </c>
      <c r="F75" s="54" t="s">
        <v>34</v>
      </c>
    </row>
    <row r="76" spans="1:6" ht="11.25">
      <c r="A76" s="46">
        <v>3522</v>
      </c>
      <c r="B76" s="47"/>
      <c r="C76" s="47">
        <v>5331</v>
      </c>
      <c r="D76" s="48">
        <v>80000</v>
      </c>
      <c r="E76" s="48">
        <f>-G70/1000</f>
        <v>-32274.419759999997</v>
      </c>
      <c r="F76" s="49">
        <f aca="true" t="shared" si="20" ref="F76:F81">+D76+E76</f>
        <v>47725.58024</v>
      </c>
    </row>
    <row r="77" spans="1:6" ht="11.25">
      <c r="A77" s="43">
        <v>3522</v>
      </c>
      <c r="B77" s="32" t="s">
        <v>26</v>
      </c>
      <c r="C77" s="31">
        <v>5331</v>
      </c>
      <c r="D77" s="33">
        <v>1569</v>
      </c>
      <c r="E77" s="33">
        <f>+G15/1000</f>
        <v>7113.765600000001</v>
      </c>
      <c r="F77" s="44">
        <f t="shared" si="20"/>
        <v>8682.7656</v>
      </c>
    </row>
    <row r="78" spans="1:6" ht="11.25">
      <c r="A78" s="43">
        <v>3522</v>
      </c>
      <c r="B78" s="32" t="s">
        <v>27</v>
      </c>
      <c r="C78" s="31">
        <v>5331</v>
      </c>
      <c r="D78" s="33">
        <v>1368</v>
      </c>
      <c r="E78" s="33">
        <f>+G26/1000</f>
        <v>7950.002400000001</v>
      </c>
      <c r="F78" s="44">
        <f t="shared" si="20"/>
        <v>9318.002400000001</v>
      </c>
    </row>
    <row r="79" spans="1:6" ht="11.25">
      <c r="A79" s="43">
        <v>3522</v>
      </c>
      <c r="B79" s="32" t="s">
        <v>29</v>
      </c>
      <c r="C79" s="31">
        <v>5331</v>
      </c>
      <c r="D79" s="33">
        <v>880</v>
      </c>
      <c r="E79" s="33">
        <f>+G37/1000</f>
        <v>4480.5744</v>
      </c>
      <c r="F79" s="44">
        <f t="shared" si="20"/>
        <v>5360.5744</v>
      </c>
    </row>
    <row r="80" spans="1:6" ht="11.25">
      <c r="A80" s="43">
        <v>3522</v>
      </c>
      <c r="B80" s="32" t="s">
        <v>30</v>
      </c>
      <c r="C80" s="31">
        <v>5331</v>
      </c>
      <c r="D80" s="33">
        <v>1557</v>
      </c>
      <c r="E80" s="33">
        <f>+G48/1000</f>
        <v>6399.120960000001</v>
      </c>
      <c r="F80" s="44">
        <f t="shared" si="20"/>
        <v>7956.120960000001</v>
      </c>
    </row>
    <row r="81" spans="1:6" ht="12" thickBot="1">
      <c r="A81" s="45">
        <v>3522</v>
      </c>
      <c r="B81" s="35" t="s">
        <v>28</v>
      </c>
      <c r="C81" s="34">
        <v>5331</v>
      </c>
      <c r="D81" s="33">
        <v>1020</v>
      </c>
      <c r="E81" s="36">
        <f>+G59/1000</f>
        <v>6330.9564</v>
      </c>
      <c r="F81" s="44">
        <f t="shared" si="20"/>
        <v>7350.9564</v>
      </c>
    </row>
    <row r="82" spans="1:7" ht="13.5" thickBot="1">
      <c r="A82" s="37" t="s">
        <v>31</v>
      </c>
      <c r="B82" s="38"/>
      <c r="C82" s="39"/>
      <c r="D82" s="40">
        <f>SUM(D76:D81)</f>
        <v>86394</v>
      </c>
      <c r="E82" s="40">
        <f>SUM(E76:E81)</f>
        <v>0</v>
      </c>
      <c r="F82" s="42">
        <f>SUM(F76:F81)</f>
        <v>86394</v>
      </c>
      <c r="G82" s="30"/>
    </row>
  </sheetData>
  <mergeCells count="6">
    <mergeCell ref="A60:A70"/>
    <mergeCell ref="A49:A59"/>
    <mergeCell ref="A5:A15"/>
    <mergeCell ref="A16:A26"/>
    <mergeCell ref="A27:A37"/>
    <mergeCell ref="A38:A48"/>
  </mergeCells>
  <printOptions horizontalCentered="1"/>
  <pageMargins left="0.35433070866141736" right="0.2362204724409449" top="0.5511811023622047" bottom="0.4724409448818898" header="0.3937007874015748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2009-04-19T18:09:27Z</cp:lastPrinted>
  <dcterms:created xsi:type="dcterms:W3CDTF">2008-01-29T10:27:52Z</dcterms:created>
  <dcterms:modified xsi:type="dcterms:W3CDTF">2009-04-29T13:46:56Z</dcterms:modified>
  <cp:category/>
  <cp:version/>
  <cp:contentType/>
  <cp:contentStatus/>
</cp:coreProperties>
</file>