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120" activeTab="0"/>
  </bookViews>
  <sheets>
    <sheet name="Stavba" sheetId="1" r:id="rId1"/>
    <sheet name="SO01 1 " sheetId="2" r:id="rId2"/>
    <sheet name="SO01 2A " sheetId="3" r:id="rId3"/>
    <sheet name="SO01 3-6 sloupů " sheetId="4" r:id="rId4"/>
  </sheets>
  <definedNames>
    <definedName name="AAA" localSheetId="2">'SO01 2A '!#REF!</definedName>
    <definedName name="AAA" localSheetId="3">'SO01 3-6 sloupů '!#REF!</definedName>
    <definedName name="AAA">'SO01 1 '!#REF!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 localSheetId="2">'SO01 2A '!#REF!</definedName>
    <definedName name="Dodavka0" localSheetId="3">'SO01 3-6 sloupů '!#REF!</definedName>
    <definedName name="Dodavka0">'SO01 1 '!#REF!</definedName>
    <definedName name="dpsc" localSheetId="0">'Stavba'!$C$9</definedName>
    <definedName name="dpsc">#REF!</definedName>
    <definedName name="HSV">#REF!</definedName>
    <definedName name="HSV_" localSheetId="2">'SO01 2A '!#REF!</definedName>
    <definedName name="HSV_" localSheetId="3">'SO01 3-6 sloupů '!#REF!</definedName>
    <definedName name="HSV_">'SO01 1 '!#REF!</definedName>
    <definedName name="HSV0" localSheetId="2">'SO01 2A '!#REF!</definedName>
    <definedName name="HSV0" localSheetId="3">'SO01 3-6 sloupů '!#REF!</definedName>
    <definedName name="HSV0">'SO01 1 '!#REF!</definedName>
    <definedName name="HZS">#REF!</definedName>
    <definedName name="HZS0" localSheetId="2">'SO01 2A '!#REF!</definedName>
    <definedName name="HZS0" localSheetId="3">'SO01 3-6 sloupů '!#REF!</definedName>
    <definedName name="HZS0">'SO01 1 '!#REF!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 localSheetId="2">'SO01 2A '!#REF!</definedName>
    <definedName name="Mont_" localSheetId="3">'SO01 3-6 sloupů '!#REF!</definedName>
    <definedName name="Mont_">'SO01 1 '!#REF!</definedName>
    <definedName name="Montaz0" localSheetId="2">'SO01 2A '!#REF!</definedName>
    <definedName name="Montaz0" localSheetId="3">'SO01 3-6 sloupů '!#REF!</definedName>
    <definedName name="Montaz0">'SO01 1 '!#REF!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_xlnm.Print_Titles" localSheetId="1">'SO01 1 '!$1:$6</definedName>
    <definedName name="_xlnm.Print_Titles" localSheetId="2">'SO01 2A '!$1:$6</definedName>
    <definedName name="_xlnm.Print_Titles" localSheetId="3">'SO01 3-6 sloupů '!$1:$6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'SO01 1 '!$A$1:$K$91</definedName>
    <definedName name="_xlnm.Print_Area" localSheetId="2">'SO01 2A '!$A$1:$K$144</definedName>
    <definedName name="_xlnm.Print_Area" localSheetId="3">'SO01 3-6 sloupů '!$A$1:$K$59</definedName>
    <definedName name="_xlnm.Print_Area" localSheetId="0">'Stavba'!$A$1:$I$41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'SO01 2A '!#REF!</definedName>
    <definedName name="PSV_" localSheetId="3">'SO01 3-6 sloupů '!#REF!</definedName>
    <definedName name="PSV_">'SO01 1 '!#REF!</definedName>
    <definedName name="PSV0" localSheetId="2">'SO01 2A '!#REF!</definedName>
    <definedName name="PSV0" localSheetId="3">'SO01 3-6 sloupů '!#REF!</definedName>
    <definedName name="PSV0">'SO01 1 '!#REF!</definedName>
    <definedName name="SazbaDPH1">'Stavba'!$D$19</definedName>
    <definedName name="SazbaDPH2">'Stavba'!$D$21</definedName>
    <definedName name="SloupecCC" localSheetId="2">'SO01 2A '!$G$6</definedName>
    <definedName name="SloupecCC" localSheetId="3">'SO01 3-6 sloupů '!$G$6</definedName>
    <definedName name="SloupecCC">'SO01 1 '!$G$6</definedName>
    <definedName name="SloupecCDH" localSheetId="2">'SO01 2A '!$K$6</definedName>
    <definedName name="SloupecCDH" localSheetId="3">'SO01 3-6 sloupů '!$K$6</definedName>
    <definedName name="SloupecCDH">'SO01 1 '!$K$6</definedName>
    <definedName name="SloupecCisloPol" localSheetId="2">'SO01 2A '!$B$6</definedName>
    <definedName name="SloupecCisloPol" localSheetId="3">'SO01 3-6 sloupů '!$B$6</definedName>
    <definedName name="SloupecCisloPol">'SO01 1 '!$B$6</definedName>
    <definedName name="SloupecCH" localSheetId="2">'SO01 2A '!$I$6</definedName>
    <definedName name="SloupecCH" localSheetId="3">'SO01 3-6 sloupů '!$I$6</definedName>
    <definedName name="SloupecCH">'SO01 1 '!$I$6</definedName>
    <definedName name="SloupecJC" localSheetId="2">'SO01 2A '!$F$6</definedName>
    <definedName name="SloupecJC" localSheetId="3">'SO01 3-6 sloupů '!$F$6</definedName>
    <definedName name="SloupecJC">'SO01 1 '!$F$6</definedName>
    <definedName name="SloupecJDH" localSheetId="2">'SO01 2A '!$J$6</definedName>
    <definedName name="SloupecJDH" localSheetId="3">'SO01 3-6 sloupů '!$J$6</definedName>
    <definedName name="SloupecJDH">'SO01 1 '!$J$6</definedName>
    <definedName name="SloupecJDM" localSheetId="2">'SO01 2A '!$J$6</definedName>
    <definedName name="SloupecJDM" localSheetId="3">'SO01 3-6 sloupů '!$J$6</definedName>
    <definedName name="SloupecJDM">'SO01 1 '!$J$6</definedName>
    <definedName name="SloupecJH" localSheetId="2">'SO01 2A '!$H$6</definedName>
    <definedName name="SloupecJH" localSheetId="3">'SO01 3-6 sloupů '!$H$6</definedName>
    <definedName name="SloupecJH">'SO01 1 '!$H$6</definedName>
    <definedName name="SloupecMJ" localSheetId="2">'SO01 2A '!$D$6</definedName>
    <definedName name="SloupecMJ" localSheetId="3">'SO01 3-6 sloupů '!$D$6</definedName>
    <definedName name="SloupecMJ">'SO01 1 '!$D$6</definedName>
    <definedName name="SloupecMnozstvi" localSheetId="2">'SO01 2A '!$E$6</definedName>
    <definedName name="SloupecMnozstvi" localSheetId="3">'SO01 3-6 sloupů '!$E$6</definedName>
    <definedName name="SloupecMnozstvi">'SO01 1 '!$E$6</definedName>
    <definedName name="SloupecNazPol" localSheetId="2">'SO01 2A '!$C$6</definedName>
    <definedName name="SloupecNazPol" localSheetId="3">'SO01 3-6 sloupů '!$C$6</definedName>
    <definedName name="SloupecNazPol">'SO01 1 '!$C$6</definedName>
    <definedName name="SloupecPC" localSheetId="2">'SO01 2A '!$A$6</definedName>
    <definedName name="SloupecPC" localSheetId="3">'SO01 3-6 sloupů '!$A$6</definedName>
    <definedName name="SloupecPC">'SO01 1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1" hidden="1">'SO01 1 '!#REF!</definedName>
    <definedName name="solver_opt" localSheetId="2" hidden="1">'SO01 2A '!#REF!</definedName>
    <definedName name="solver_opt" localSheetId="3" hidden="1">'SO01 3-6 sloupů '!#REF!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tavbaCelkem" localSheetId="0">'Stavba'!$F$31</definedName>
    <definedName name="StavbaCelkem">#REF!</definedName>
    <definedName name="Typ" localSheetId="2">'SO01 2A '!#REF!</definedName>
    <definedName name="Typ" localSheetId="3">'SO01 3-6 sloupů '!#REF!</definedName>
    <definedName name="Typ">'SO01 1 '!#REF!</definedName>
    <definedName name="VRN" localSheetId="2">'SO01 2A '!$G$144</definedName>
    <definedName name="VRN" localSheetId="3">'SO01 3-6 sloupů '!$G$59</definedName>
    <definedName name="VRN">'SO01 1 '!$G$91</definedName>
    <definedName name="VRNKc">#REF!</definedName>
    <definedName name="VRNNazev" localSheetId="2">'SO01 2A '!#REF!</definedName>
    <definedName name="VRNNazev" localSheetId="3">'SO01 3-6 sloupů '!#REF!</definedName>
    <definedName name="VRNNazev">'SO01 1 '!#REF!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<sst xmlns="http://schemas.openxmlformats.org/spreadsheetml/2006/main" count="893" uniqueCount="445">
  <si>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</si>
  <si>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</si>
  <si>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</si>
  <si>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</si>
  <si>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</si>
  <si>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</si>
  <si>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</si>
  <si>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</si>
  <si>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</si>
  <si>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</si>
  <si>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</si>
  <si>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</si>
  <si>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</si>
  <si>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</si>
  <si>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</si>
  <si>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</si>
  <si>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</si>
  <si>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</si>
  <si>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</si>
  <si>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</si>
  <si>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Položkový rozpočet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</si>
  <si>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</si>
  <si>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</si>
  <si>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</si>
  <si>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</si>
  <si>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</si>
  <si>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</si>
  <si>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</si>
  <si>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</si>
  <si>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</si>
  <si>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</si>
  <si>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</si>
  <si>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</si>
  <si>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</si>
  <si>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</si>
  <si>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</si>
  <si>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</si>
  <si>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</si>
  <si>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</si>
  <si>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</si>
  <si>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</si>
  <si>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</si>
  <si>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Celkem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</si>
  <si>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</si>
  <si>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</si>
  <si>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</si>
  <si>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</si>
  <si>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</si>
  <si>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</si>
  <si>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</si>
  <si>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121101101R00</t>
  </si>
  <si>
    <t>Sejmutí ornice s přemístěním do 50 m</t>
  </si>
  <si>
    <t>m3</t>
  </si>
  <si>
    <t>122201102R00</t>
  </si>
  <si>
    <t>Odkopávky nezapažené v hor. 3 do 1000 m3</t>
  </si>
  <si>
    <t>122201109R00</t>
  </si>
  <si>
    <t>Příplatek za lepivost - odkopávky v hor. 3</t>
  </si>
  <si>
    <t>122301102R00</t>
  </si>
  <si>
    <t>Odkopávky nezapažené v hor. 4 do 1000 m3</t>
  </si>
  <si>
    <t>122301109R00</t>
  </si>
  <si>
    <t>Příplatek za lepivost - odkopávky v hor. 4</t>
  </si>
  <si>
    <t>162201102R00</t>
  </si>
  <si>
    <t>Vodorovné přemístění výkopku z hor.1-4 do 50 m</t>
  </si>
  <si>
    <t>162207112R00</t>
  </si>
  <si>
    <t>Vodorovné přemístění výkopku hor. 1-4 do 100 m</t>
  </si>
  <si>
    <t>171101104R00</t>
  </si>
  <si>
    <t>Uložení sypaniny do násypů zhutněných na 102% PS</t>
  </si>
  <si>
    <t>171206111R00</t>
  </si>
  <si>
    <t>Uložení zemin do násypů předeps. tvarů s urovnáním</t>
  </si>
  <si>
    <t>174101101R00</t>
  </si>
  <si>
    <t>Zásyp jam, rýh, šachet se zhutněním</t>
  </si>
  <si>
    <t>181101102R00</t>
  </si>
  <si>
    <t>Úprava pláně v zářezech v hor. 1-4, se zhutněním</t>
  </si>
  <si>
    <t>460200173R00</t>
  </si>
  <si>
    <t>Výkop kabelové rýhy 35/90 cm  hor.3</t>
  </si>
  <si>
    <t>m</t>
  </si>
  <si>
    <t>11</t>
  </si>
  <si>
    <t>Přípravné a přidružené práce</t>
  </si>
  <si>
    <t>11002</t>
  </si>
  <si>
    <t>Odpojení a zaslepení rozvodů veřejného osvětlení</t>
  </si>
  <si>
    <t>kpl</t>
  </si>
  <si>
    <t>111201101R00</t>
  </si>
  <si>
    <t>Odstranění křovin i s kořeny na ploše do 1000 m2</t>
  </si>
  <si>
    <t>112101102R00</t>
  </si>
  <si>
    <t>Kácení stromů listnatých o průměru kmene 30-50 cm</t>
  </si>
  <si>
    <t>kus</t>
  </si>
  <si>
    <t>112201102R00</t>
  </si>
  <si>
    <t>Odstranění pařezů pod úrovní, o průměru 30 - 50 cm</t>
  </si>
  <si>
    <t>162301501R00</t>
  </si>
  <si>
    <t>Vodorovné přemístění křovin do  5000 m</t>
  </si>
  <si>
    <t>171201202T00</t>
  </si>
  <si>
    <t>Uložení dřevin na skládku</t>
  </si>
  <si>
    <t>230180039R00</t>
  </si>
  <si>
    <t>Montáž trub z plastických hmot PE, PP, 160 x 5</t>
  </si>
  <si>
    <t>311321311R00</t>
  </si>
  <si>
    <t>Železobeton nadzákladových zdí B 20 (C 16/20)</t>
  </si>
  <si>
    <t>919735124R00</t>
  </si>
  <si>
    <t>Řezání stávajícího betonového krytu tl. 15 - 20 cm</t>
  </si>
  <si>
    <t>28611751.A</t>
  </si>
  <si>
    <t>Trubka kanaliz. korug. JUMBO DN 150 x 2000 mm PVC</t>
  </si>
  <si>
    <t>501</t>
  </si>
  <si>
    <t>Úprava podloží pro sportovní povrchy</t>
  </si>
  <si>
    <t>564731112TAD</t>
  </si>
  <si>
    <t>Podklad z kameniva drceného vel.32-63 mm,tl. 9 cm</t>
  </si>
  <si>
    <t>89</t>
  </si>
  <si>
    <t>Ostatní konstrukce na trubním vedení</t>
  </si>
  <si>
    <t>899311111R00</t>
  </si>
  <si>
    <t>Osazení poklopů litinových s rámem do 50 kg</t>
  </si>
  <si>
    <t>899331111R00</t>
  </si>
  <si>
    <t>Výšková úprava vstupu do 30 cm, zvýšení poklopu</t>
  </si>
  <si>
    <t>55340327</t>
  </si>
  <si>
    <t>Poklop šachtový beton-litina s odvětráním  600</t>
  </si>
  <si>
    <t>59224323</t>
  </si>
  <si>
    <t>Vyrovnávací prstenec AR 625/100V  62,5x10x12 cm</t>
  </si>
  <si>
    <t>96</t>
  </si>
  <si>
    <t>Bourání konstrukcí</t>
  </si>
  <si>
    <t>11001</t>
  </si>
  <si>
    <t>Likvidace a zásyp vpustí,zaslepení kanalizace</t>
  </si>
  <si>
    <t>11006</t>
  </si>
  <si>
    <t>Likvidaca sloupků volejbalu, včetně základů , včetně odvozu a uložení do 10 km</t>
  </si>
  <si>
    <t>11007</t>
  </si>
  <si>
    <t>Demontáž fotbalových branek včetně odvozu a uložení do 10 km</t>
  </si>
  <si>
    <t>ks</t>
  </si>
  <si>
    <t>113107144R00</t>
  </si>
  <si>
    <t>Odstranění podkladu pl.do 200 m2, živice tl. 20 cm</t>
  </si>
  <si>
    <t>113107233T00</t>
  </si>
  <si>
    <t>Odstranění podkladu nad 200 m2, beton, tl.do 20 cm</t>
  </si>
  <si>
    <t>113202111R00</t>
  </si>
  <si>
    <t>Vytrhání obrub z krajníků nebo obrubníků stojatých</t>
  </si>
  <si>
    <t>113204112T00</t>
  </si>
  <si>
    <t>Vytrhání betonových žlabů</t>
  </si>
  <si>
    <t>961044111R00</t>
  </si>
  <si>
    <t>Bourání základů z betonu prostého</t>
  </si>
  <si>
    <t>962052211R00</t>
  </si>
  <si>
    <t>Bourání zdiva železobetonového nadzákladového</t>
  </si>
  <si>
    <t>965043321R00</t>
  </si>
  <si>
    <t>Bourání podkladů bet., potěr, tl, 10 cm, pl. 1 m2</t>
  </si>
  <si>
    <t>Skládka 2</t>
  </si>
  <si>
    <t>Poplatek za uložení živice</t>
  </si>
  <si>
    <t>t</t>
  </si>
  <si>
    <t>Sládka 1</t>
  </si>
  <si>
    <t>Poplatek za skládku betonové suti</t>
  </si>
  <si>
    <t>979084413R00</t>
  </si>
  <si>
    <t xml:space="preserve">Vodorovná doprava vybouraných hmot do 1 km </t>
  </si>
  <si>
    <t>979084419R00</t>
  </si>
  <si>
    <t xml:space="preserve">Příplatek za dopravu hmot za každý další 1 km </t>
  </si>
  <si>
    <t>99</t>
  </si>
  <si>
    <t>Staveništní přesun hmot</t>
  </si>
  <si>
    <t>998222012R00</t>
  </si>
  <si>
    <t xml:space="preserve">Přesun hmot, zpevněné plochy, kryt z kameniva </t>
  </si>
  <si>
    <t>990</t>
  </si>
  <si>
    <t>Ostatní investiční náklady</t>
  </si>
  <si>
    <t>Geodet-1</t>
  </si>
  <si>
    <t>Vytýčení stavby</t>
  </si>
  <si>
    <t>kpl.</t>
  </si>
  <si>
    <t>Laboratoř</t>
  </si>
  <si>
    <t>Provedení zkoušek zhutnění pláň, k.32-63,k8-16,k4-8,k0-4</t>
  </si>
  <si>
    <t>Geodet-2</t>
  </si>
  <si>
    <t>Vytyčení inženýrských sítí</t>
  </si>
  <si>
    <t>704</t>
  </si>
  <si>
    <t>Oplocení</t>
  </si>
  <si>
    <t>767001</t>
  </si>
  <si>
    <t>Úprava stávající vjezdové brány</t>
  </si>
  <si>
    <t>777DIRICX-0013</t>
  </si>
  <si>
    <t>Branka 4x2 mm, dvoukřídlová na sloupky</t>
  </si>
  <si>
    <t>998767192R00</t>
  </si>
  <si>
    <t xml:space="preserve">Příplatek zvětš. přesun, zámeč. konstr. do 100 m </t>
  </si>
  <si>
    <t>767b</t>
  </si>
  <si>
    <t>Konstrukce zámečnické - demontáž</t>
  </si>
  <si>
    <t>767914831T00</t>
  </si>
  <si>
    <t>Demontáž oplocení rámového H do 4 m</t>
  </si>
  <si>
    <t>767920240R00</t>
  </si>
  <si>
    <t>Montáž vrat na ocelové sloupky, plochy do 8 m2</t>
  </si>
  <si>
    <t>767999801R00</t>
  </si>
  <si>
    <t>Demontáž doplňků staveb o hmotnosti do 50 kg</t>
  </si>
  <si>
    <t>kg</t>
  </si>
  <si>
    <t>767999802R00</t>
  </si>
  <si>
    <t>Demontáž doplňků staveb o hmotnosti do 100 kg</t>
  </si>
  <si>
    <t>Ztížené výrobní podmínky</t>
  </si>
  <si>
    <t>SO01</t>
  </si>
  <si>
    <t>Fotbalové hřiště  108*70,5</t>
  </si>
  <si>
    <t>SO01 Fotbalové hřiště  108*70,5</t>
  </si>
  <si>
    <t>1 Přípravné práce</t>
  </si>
  <si>
    <t>162701105R00</t>
  </si>
  <si>
    <t>Vodorovné přemístění výkopku z hor.1-4 do 10000 m</t>
  </si>
  <si>
    <t>162702199R00</t>
  </si>
  <si>
    <t>Poplatek za skládku zeminy</t>
  </si>
  <si>
    <t>18</t>
  </si>
  <si>
    <t>Povrchové úpravy terénu</t>
  </si>
  <si>
    <t>167103101R00</t>
  </si>
  <si>
    <t>Nakládání výkopku zeminy schopné zúrodnění</t>
  </si>
  <si>
    <t>180402111R00</t>
  </si>
  <si>
    <t>Založení trávníku parkového výsevem v rovině</t>
  </si>
  <si>
    <t>181006113R00</t>
  </si>
  <si>
    <t>Rozprostření zemin v rov./sklonu 1:5, tl. do 20 cm</t>
  </si>
  <si>
    <t>00572440</t>
  </si>
  <si>
    <t>Směs travní hřištní III. - vysoká zátěž</t>
  </si>
  <si>
    <t>29</t>
  </si>
  <si>
    <t>Základy pro sportovní vybavení hracích ploch</t>
  </si>
  <si>
    <t>133201101R00</t>
  </si>
  <si>
    <t>Hloubení šachet v hor.3 do 100 m3</t>
  </si>
  <si>
    <t>133201109R00</t>
  </si>
  <si>
    <t>Příplatek za lepivost - hloubení šachet v hor.3</t>
  </si>
  <si>
    <t>275311116R00</t>
  </si>
  <si>
    <t>Beton základ. patek prostý z cem. portlad. B 20</t>
  </si>
  <si>
    <t>46b</t>
  </si>
  <si>
    <t>Zpevněné plochy chodníků</t>
  </si>
  <si>
    <t>338920011R00</t>
  </si>
  <si>
    <t>Osazení betonové palisády, š. do 10 cm, dl. 60 cm</t>
  </si>
  <si>
    <t>564752111TAD</t>
  </si>
  <si>
    <t>Podklad z kameniva drceného vel.32-63 mm,tl. 20cm</t>
  </si>
  <si>
    <t>564801112VAD</t>
  </si>
  <si>
    <t>Podklad ze štěrkodrti po zhutnění tloušťky 4 cm kamenivo frakce 4-8</t>
  </si>
  <si>
    <t>596215021V07</t>
  </si>
  <si>
    <t>Kladení zámkové dlažby tl. 6 cm do drtě tl. 4 cm</t>
  </si>
  <si>
    <t>916561114T07</t>
  </si>
  <si>
    <t>Osazení chodníkových obr do lože z B 12,5 s opěrou Obrubník chodníkový  ABO 100/10/25  1000x100x250</t>
  </si>
  <si>
    <t>59228408</t>
  </si>
  <si>
    <t>Palisáda přírodní Premium 11x11x60 cm</t>
  </si>
  <si>
    <t>59245040b</t>
  </si>
  <si>
    <t>Dlažba zámková kostka 20x20/6 přírodní</t>
  </si>
  <si>
    <t>564801113TAD</t>
  </si>
  <si>
    <t>Podklad ze štěrkodrti po zhutnění tloušťky 2 cm kamenivo drcené drobné frakce 0-4 B</t>
  </si>
  <si>
    <t>564811111VAD</t>
  </si>
  <si>
    <t>Podklad ze štěrkodrti po zhutnění tloušťky 5 cm kamenivo frakce 8-16</t>
  </si>
  <si>
    <t>916561111V07</t>
  </si>
  <si>
    <t>Osazení záhon.obrubníků do lože z B 12,5 s opěrou včetně obrubníku ABO 50/5/20 a betonového lože</t>
  </si>
  <si>
    <t>88</t>
  </si>
  <si>
    <t>Potrubí z drenážek</t>
  </si>
  <si>
    <t>131201101T07</t>
  </si>
  <si>
    <t>Hloubení nezapažených jam v hor.3 pro revizní šachtu</t>
  </si>
  <si>
    <t>132203302V07</t>
  </si>
  <si>
    <t>Hloubení rýh pro drény, hloubky do 1,1 m, v hor.3</t>
  </si>
  <si>
    <t>211561111VAD</t>
  </si>
  <si>
    <t>Výplň odvodňovacích žeber kam. hrubě drcen. 16 mm</t>
  </si>
  <si>
    <t>871219111V07</t>
  </si>
  <si>
    <t>Kladení dren. potrubí bezvýkop.,flex.PVC, bez obs.</t>
  </si>
  <si>
    <t>28611223</t>
  </si>
  <si>
    <t>Trubka PVC drenážní flexibilní d 100 mm</t>
  </si>
  <si>
    <t>28611225.A</t>
  </si>
  <si>
    <t>Trubka PVC drenážní flexibilní d 160 mm</t>
  </si>
  <si>
    <t>28611290.A</t>
  </si>
  <si>
    <t>Redukce PVC d100/125 mm pro ohebné drenážní trubky</t>
  </si>
  <si>
    <t>28611291.A</t>
  </si>
  <si>
    <t>Redukce PVC d125/160 mm pro ohebné drenážní trubky</t>
  </si>
  <si>
    <t>28611303.A</t>
  </si>
  <si>
    <t>Odbočka 45° PVC d 100 mm pro drenážní trubky</t>
  </si>
  <si>
    <t>28611305.A</t>
  </si>
  <si>
    <t>Odbočka 45° PVC d 160 mm pro drenážní trubky</t>
  </si>
  <si>
    <t>28611326.A</t>
  </si>
  <si>
    <t>Zátka PVC d 100 mm pro drenážní trubky</t>
  </si>
  <si>
    <t>837355121R00</t>
  </si>
  <si>
    <t>Výsek a montáž kameninové odbočky na stávající kanalizační šachtu</t>
  </si>
  <si>
    <t>894432112R00</t>
  </si>
  <si>
    <t>Osazení plastové šachty revizní prům.425 mm, Wavin</t>
  </si>
  <si>
    <t>2861140,A</t>
  </si>
  <si>
    <t>Šachtové dno DN 400 KGSGK 400/150 1vtok/1výtok</t>
  </si>
  <si>
    <t>2861140.B</t>
  </si>
  <si>
    <t>Prodloužení šachty KGSR 400  v=1m</t>
  </si>
  <si>
    <t>2861140.CH</t>
  </si>
  <si>
    <t>Betonový poklop pro zatížení 3T KGBET4003tV</t>
  </si>
  <si>
    <t>2861140.I</t>
  </si>
  <si>
    <t>Betonový prstenec KGBET400</t>
  </si>
  <si>
    <t>59710633</t>
  </si>
  <si>
    <t>Trouba kamenin.glazov.se spoj F dl.1000, DN 200 mm</t>
  </si>
  <si>
    <t>Zaměření hotové stavby</t>
  </si>
  <si>
    <t>Projektant</t>
  </si>
  <si>
    <t>Projektová dokumentace  skutečného provedení</t>
  </si>
  <si>
    <t>Hydrolog</t>
  </si>
  <si>
    <t>Kontrola kanalizačních šachet</t>
  </si>
  <si>
    <t>701</t>
  </si>
  <si>
    <t>Sportovní povrchy venkovní - umělá tráva</t>
  </si>
  <si>
    <t>701000011T01</t>
  </si>
  <si>
    <t>Položení povrchu z umělé trávy pro kopanou vlákno 40 - 60 mm</t>
  </si>
  <si>
    <t>701000013T00</t>
  </si>
  <si>
    <t>Vsyp písku a gumového granulátu do fotbal.trávníku</t>
  </si>
  <si>
    <t>701000014T00</t>
  </si>
  <si>
    <t>Ruční dopískování a dogranulování okrajů</t>
  </si>
  <si>
    <t>701-KOPANÁ-CZ6</t>
  </si>
  <si>
    <t>POLYTAN - granulátová výplň - RPU zelená - s ACS</t>
  </si>
  <si>
    <t>701POLYTAN-018</t>
  </si>
  <si>
    <t>Ligaturf 240 22/4 - umělá tráva - zelená</t>
  </si>
  <si>
    <t>701POLYTAN-102</t>
  </si>
  <si>
    <t>Vřezávané lajny pro povrchy POLYTAN  šířka 10 cm</t>
  </si>
  <si>
    <t>701POLYTAN-200</t>
  </si>
  <si>
    <t>Podlepovací páska pro povrchy POLYTAN  š.30 cm</t>
  </si>
  <si>
    <t>701POLYTAN-201</t>
  </si>
  <si>
    <t>Podlepovací páska pro povrchy POLYTAN  š.40 cm</t>
  </si>
  <si>
    <t>701POLYTAN-300</t>
  </si>
  <si>
    <t>Lepidlo POLYTAN 8000A</t>
  </si>
  <si>
    <t>701POLYTAN-301</t>
  </si>
  <si>
    <t>Tvrdidlo POLYTAN 8000B</t>
  </si>
  <si>
    <t>701Sklopísek</t>
  </si>
  <si>
    <t>Křemičitý písek technický - ST 01/06</t>
  </si>
  <si>
    <t>701ac</t>
  </si>
  <si>
    <t>701POLYTAN-402</t>
  </si>
  <si>
    <t>Elastická podkladní vrstva POLYTAN EL  tl. 25 mm</t>
  </si>
  <si>
    <t>703</t>
  </si>
  <si>
    <t>Sportovní vybavení</t>
  </si>
  <si>
    <t>777000201TRR</t>
  </si>
  <si>
    <t>Kompletace sportovního vybavení branky na kopanou</t>
  </si>
  <si>
    <t>703FO1001</t>
  </si>
  <si>
    <t>Branka na fotbal-ocelová pr. 100 mm v celku</t>
  </si>
  <si>
    <t>703FO1003</t>
  </si>
  <si>
    <t>Sklopný rám pro fot. branku ocel antikor.syntetika</t>
  </si>
  <si>
    <t>703FO1004</t>
  </si>
  <si>
    <t>Horní vývěs sítě 80 cm ocel-antikorozní nátěr</t>
  </si>
  <si>
    <t>sada</t>
  </si>
  <si>
    <t>703FO1005</t>
  </si>
  <si>
    <t>Pouzdro na fotbalovou branku ocel včetně víčka</t>
  </si>
  <si>
    <t>703FO1011</t>
  </si>
  <si>
    <t>Praporek rohový kloubový, kompletní sada</t>
  </si>
  <si>
    <t>703KV14935023</t>
  </si>
  <si>
    <t>Síť na kopanou 3 mm PP oka 12cm - bílá-malá</t>
  </si>
  <si>
    <t>705</t>
  </si>
  <si>
    <t>Ochranné sítě + ochranné plachty</t>
  </si>
  <si>
    <t>KON-zám-1</t>
  </si>
  <si>
    <t>Sloup 89/4-9000 s hlavou pro nadstavbu a vzpěru průběžný, žárový pozink</t>
  </si>
  <si>
    <t>KON-zám-2</t>
  </si>
  <si>
    <t>Sloup 89/4-9000 s hlavou průběžný se závěsy  pro shrnovací síť</t>
  </si>
  <si>
    <t>KON-zám-3</t>
  </si>
  <si>
    <t>Sloup 89/4-9000 s hlavou pro nadstavbu a vzpěru rohový</t>
  </si>
  <si>
    <t>KON-zám-4</t>
  </si>
  <si>
    <t>Nadstavovací sloup 76/3-4200 s hlavou pro vzpěru průběžný</t>
  </si>
  <si>
    <t>KON-zám-5</t>
  </si>
  <si>
    <t>Nadstavovací sloup 76/3-4200 s hlavou pro vzpěru rohový</t>
  </si>
  <si>
    <t>KON-zám-6</t>
  </si>
  <si>
    <t>Vzpěra 60/3-5000 s upevňovacími oky</t>
  </si>
  <si>
    <t>KON-zám-7</t>
  </si>
  <si>
    <t>Vzpěra 60/3-5500 s upevňovacími oky</t>
  </si>
  <si>
    <t>KON-zám-8</t>
  </si>
  <si>
    <t>Vzpěra 60/3-5100 s upevňovacími oky</t>
  </si>
  <si>
    <t>KON-zám-9</t>
  </si>
  <si>
    <t>Vzpěra 60/3-2100 s upevňovacími oky</t>
  </si>
  <si>
    <t>KON-zám-90</t>
  </si>
  <si>
    <t>Sloup 60/3-3750 s okem na lanko a plast. víčkem</t>
  </si>
  <si>
    <t>KON-zám-92</t>
  </si>
  <si>
    <t>Vzpěra 57/3-3500 šikmá s upevňovacími oky</t>
  </si>
  <si>
    <t>KON-zám-93</t>
  </si>
  <si>
    <t>Objímka pro uchycení vzpěry na sloup 89</t>
  </si>
  <si>
    <t>KON-zám-94</t>
  </si>
  <si>
    <t>Objímka pro uchycení vzpěry na sloup 60</t>
  </si>
  <si>
    <t>KON-zám-95</t>
  </si>
  <si>
    <t>Vstupní branka dvoukřídlá 2000/2000 v rámu</t>
  </si>
  <si>
    <t>KON-zám-96</t>
  </si>
  <si>
    <t>Vjezdová brána dvoukřídlá 4000/2000 mezi sloupy 89</t>
  </si>
  <si>
    <t>KON-zám-97</t>
  </si>
  <si>
    <t>Montáž nadst. sloupů a vzpěr vč. spoj. mat. a hydraul. plošiny</t>
  </si>
  <si>
    <t>KON-zám-98</t>
  </si>
  <si>
    <t>Montáž vstupní branky a vjezdových bran</t>
  </si>
  <si>
    <t>270351122R00</t>
  </si>
  <si>
    <t>Zriz kotev otvor v 0 05 m2 hl 1m</t>
  </si>
  <si>
    <t>271571112R00</t>
  </si>
  <si>
    <t>Polštář základu ze štěrkopísku netříděného</t>
  </si>
  <si>
    <t>705911123T07</t>
  </si>
  <si>
    <t>Montáž PE ochraných sítí za použití montážní plošiny</t>
  </si>
  <si>
    <t>767920210R00</t>
  </si>
  <si>
    <t>Montáž vrat na ocelové sloupky, plochy do 2 m2</t>
  </si>
  <si>
    <t>703KV5001</t>
  </si>
  <si>
    <t>Napínák</t>
  </si>
  <si>
    <t>703KV5012</t>
  </si>
  <si>
    <t>Závěsné  ocelové lanko obstříknuté v plastu</t>
  </si>
  <si>
    <t>703KV5016</t>
  </si>
  <si>
    <t>Svorka pro smyčku</t>
  </si>
  <si>
    <t>703KV5033</t>
  </si>
  <si>
    <t>Závěsná karabinka na ochranné sítě</t>
  </si>
  <si>
    <t>703KV891010</t>
  </si>
  <si>
    <t>Závěsná siť PP oka 100x100mm-4mm-bílá,černá,zelená</t>
  </si>
  <si>
    <t>777DIRICX-0010</t>
  </si>
  <si>
    <t>Branka 1x2m, jednokřídlová do rámu,klika + FAB</t>
  </si>
  <si>
    <t>710</t>
  </si>
  <si>
    <t>Doplňkové konstrukce</t>
  </si>
  <si>
    <t>Střídačka</t>
  </si>
  <si>
    <t>Krytá ploykarbonátová střídačka s Al.konstrukcí včetně kotev, 1,5x9x2m pro 15 osob s pl.sed.</t>
  </si>
  <si>
    <t>2A Sportovní plocha vč.opl. - Ligaturf 240+ el.vrstva</t>
  </si>
  <si>
    <t>M21a</t>
  </si>
  <si>
    <t>Elektropřípojka</t>
  </si>
  <si>
    <t>Přípojka 1</t>
  </si>
  <si>
    <t>Přípojka elektro - kabel AYKY od RVO k místu napojení</t>
  </si>
  <si>
    <t>460200163R00</t>
  </si>
  <si>
    <t>Výkop kabelové rýhy 35/80 cm  hor.3</t>
  </si>
  <si>
    <t>460420021R00</t>
  </si>
  <si>
    <t>Zřízení kab.lože v rýze do 65 cm z písku 5 cm</t>
  </si>
  <si>
    <t>460490012R00</t>
  </si>
  <si>
    <t>Zakrytí kabelu výstražnou folií PVC, šířka 33 cm</t>
  </si>
  <si>
    <t>460560163R00</t>
  </si>
  <si>
    <t>Zához rýhy 35/80 cm, hornina třídy 3</t>
  </si>
  <si>
    <t>460620013R00</t>
  </si>
  <si>
    <t>Provizorní úprava terénu v přírodní hornině 3</t>
  </si>
  <si>
    <t>M21</t>
  </si>
  <si>
    <t>Elektromontáže</t>
  </si>
  <si>
    <t>Elektro 1</t>
  </si>
  <si>
    <t>Kabel AYKY 4Bx16 mm2,750 V, volně uložený ke každému stož. zvlášť, zem. pásek,fólie</t>
  </si>
  <si>
    <t>Elektro 2</t>
  </si>
  <si>
    <t>Ukon.kabelu do 5x16 mm2 celoplastových</t>
  </si>
  <si>
    <t>Elektro 3</t>
  </si>
  <si>
    <t>svorky hromosvodné do 2 šroubů</t>
  </si>
  <si>
    <t>Elektro 4</t>
  </si>
  <si>
    <t>Vodič FeZn 8mm</t>
  </si>
  <si>
    <t>Elektro 5</t>
  </si>
  <si>
    <t>Světlomet -Challenger 1- AL5760</t>
  </si>
  <si>
    <t>Elektro 6</t>
  </si>
  <si>
    <t>Výbojka MH-TA 2000W</t>
  </si>
  <si>
    <t>Elektro 7</t>
  </si>
  <si>
    <t>OGLI 2000W</t>
  </si>
  <si>
    <t>Elektro 8</t>
  </si>
  <si>
    <t>Stožár sklápěcí HL250 15M, žár.zink</t>
  </si>
  <si>
    <t>Elektro 9</t>
  </si>
  <si>
    <t>Výložník SB3 pro tři světlomety</t>
  </si>
  <si>
    <t>Elektro 91</t>
  </si>
  <si>
    <t>Kabel CYKY 3Cx2,5 mm2 (uvnitř stožáru)</t>
  </si>
  <si>
    <t>Elektro 92</t>
  </si>
  <si>
    <t>El. Výzbroj stož 1 okruh</t>
  </si>
  <si>
    <t>Elektro 93</t>
  </si>
  <si>
    <t>Elektro 94</t>
  </si>
  <si>
    <t>HL250/BOX - předřadníková skříň</t>
  </si>
  <si>
    <t>Elektro 95</t>
  </si>
  <si>
    <t>Přirážka na podružný materiál</t>
  </si>
  <si>
    <t>Jeřáb1</t>
  </si>
  <si>
    <t>Práce jeřábem</t>
  </si>
  <si>
    <t>Přesun</t>
  </si>
  <si>
    <t>Přesun hmot</t>
  </si>
  <si>
    <t>Revize 1</t>
  </si>
  <si>
    <t>Revize elektro</t>
  </si>
  <si>
    <t>Revize 2</t>
  </si>
  <si>
    <t>Spolupráce s revizním technikem</t>
  </si>
  <si>
    <t>Rozvaděč</t>
  </si>
  <si>
    <t>Pilíř RO plastový pilíř spínání, jištění</t>
  </si>
  <si>
    <t>M46</t>
  </si>
  <si>
    <t>Zemní práce při montážích</t>
  </si>
  <si>
    <t>Hloubení jam základů v hor.3 pro stožáry umělého osvětlení</t>
  </si>
  <si>
    <t>460080001RT1</t>
  </si>
  <si>
    <t>Betonový základ do zeminy bez bednění uložení betonu do výkopu</t>
  </si>
  <si>
    <t>28610693.A</t>
  </si>
  <si>
    <t>Trubka PVC  d110x2,2x4000 mm - ztracené bednění</t>
  </si>
  <si>
    <t>28611167.A</t>
  </si>
  <si>
    <t>Trubka PVC kanalizační hladká d400x9,8x2000mm SN4</t>
  </si>
  <si>
    <t>3-6 sloupů Umělé osvětlení  - intenzita 280lx na 6sloupů</t>
  </si>
  <si>
    <t>HFK Třebíč</t>
  </si>
  <si>
    <t>Janáčkovo stromořadí 158</t>
  </si>
  <si>
    <t>Třebíč</t>
  </si>
  <si>
    <t>67401</t>
  </si>
  <si>
    <t>433 71 736</t>
  </si>
  <si>
    <t>CZ 433 71 736</t>
  </si>
  <si>
    <t>MVR-1070038 Stavba fotbalového hřiště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</si>
</sst>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0.00000"/>
    <numFmt numFmtId="172" formatCode="0.0"/>
    <numFmt numFmtId="173" formatCode="#,##0\ &quot;Kč&quot;"/>
    <numFmt numFmtId="174" formatCode="dd/mm/yy"/>
    <numFmt numFmtId="175" formatCode="_-* #,##0.000\ &quot;Kč&quot;_-;\-* #,##0.000\ &quot;Kč&quot;_-;_-* &quot;-&quot;??\ &quot;Kč&quot;_-;_-@_-"/>
    <numFmt numFmtId="176" formatCode="_-* #,##0.0\ &quot;Kč&quot;_-;\-* #,##0.0\ &quot;Kč&quot;_-;_-* &quot;-&quot;??\ &quot;Kč&quot;_-;_-@_-"/>
    <numFmt numFmtId="177" formatCode="_-* #,##0.0000\ &quot;Kč&quot;_-;\-* #,##0.0000\ &quot;Kč&quot;_-;_-* &quot;-&quot;??\ &quot;Kč&quot;_-;_-@_-"/>
    <numFmt numFmtId="178" formatCode="_-* #,##0.00000\ &quot;Kč&quot;_-;\-* #,##0.00000\ &quot;Kč&quot;_-;_-* &quot;-&quot;??\ &quot;Kč&quot;_-;_-@_-"/>
    <numFmt numFmtId="179" formatCode="_-* #,##0.000000\ &quot;Kč&quot;_-;\-* #,##0.000000\ &quot;Kč&quot;_-;_-* &quot;-&quot;??\ &quot;Kč&quot;_-;_-@_-"/>
    <numFmt numFmtId="180" formatCode="_-* #,##0.0000000\ &quot;Kč&quot;_-;\-* #,##0.0000000\ &quot;Kč&quot;_-;_-* &quot;-&quot;??\ &quot;Kč&quot;_-;_-@_-"/>
    <numFmt numFmtId="181" formatCode="_-* #,##0.00000000\ &quot;Kč&quot;_-;\-* #,##0.00000000\ &quot;Kč&quot;_-;_-* &quot;-&quot;??\ &quot;Kč&quot;_-;_-@_-"/>
    <numFmt numFmtId="182" formatCode="_-* #,##0.000000000\ &quot;Kč&quot;_-;\-* #,##0.000000000\ &quot;Kč&quot;_-;_-* &quot;-&quot;??\ &quot;Kč&quot;_-;_-@_-"/>
    <numFmt numFmtId="183" formatCode="_-* #,##0.0000000000\ &quot;Kč&quot;_-;\-* #,##0.0000000000\ &quot;Kč&quot;_-;_-* &quot;-&quot;??\ &quot;Kč&quot;_-;_-@_-"/>
    <numFmt numFmtId="184" formatCode="_-* #,##0.00000000000\ &quot;Kč&quot;_-;\-* #,##0.00000000000\ &quot;Kč&quot;_-;_-* &quot;-&quot;??\ &quot;Kč&quot;_-;_-@_-"/>
    <numFmt numFmtId="185" formatCode="_-* #,##0\ &quot;Kč&quot;_-;\-* #,##0\ &quot;Kč&quot;_-;_-* &quot;-&quot;??\ &quot;Kč&quot;_-;_-@_-"/>
    <numFmt numFmtId="186" formatCode="#,##0.0"/>
    <numFmt numFmtId="187" formatCode="#,##0.00\ &quot;Kč&quot;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6" fillId="2" borderId="2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8" fillId="4" borderId="10" xfId="0" applyNumberFormat="1" applyFont="1" applyFill="1" applyBorder="1" applyAlignment="1">
      <alignment horizontal="right" vertical="center"/>
    </xf>
    <xf numFmtId="4" fontId="8" fillId="4" borderId="11" xfId="0" applyNumberFormat="1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188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4" borderId="1" xfId="0" applyFont="1" applyFill="1" applyBorder="1" applyAlignment="1">
      <alignment vertical="center"/>
    </xf>
    <xf numFmtId="49" fontId="6" fillId="4" borderId="2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188" fontId="5" fillId="4" borderId="3" xfId="0" applyNumberFormat="1" applyFont="1" applyFill="1" applyBorder="1" applyAlignment="1">
      <alignment/>
    </xf>
    <xf numFmtId="3" fontId="6" fillId="4" borderId="1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19">
      <alignment/>
      <protection/>
    </xf>
    <xf numFmtId="0" fontId="9" fillId="0" borderId="0" xfId="19" applyFont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0" fillId="0" borderId="0" xfId="19" applyFont="1" applyAlignment="1">
      <alignment horizontal="right"/>
      <protection/>
    </xf>
    <xf numFmtId="0" fontId="0" fillId="3" borderId="16" xfId="19" applyFont="1" applyFill="1" applyBorder="1" applyAlignment="1">
      <alignment horizontal="left"/>
      <protection/>
    </xf>
    <xf numFmtId="0" fontId="0" fillId="3" borderId="17" xfId="19" applyFont="1" applyFill="1" applyBorder="1" applyAlignment="1">
      <alignment horizontal="center"/>
      <protection/>
    </xf>
    <xf numFmtId="0" fontId="3" fillId="3" borderId="17" xfId="19" applyFont="1" applyFill="1" applyBorder="1">
      <alignment/>
      <protection/>
    </xf>
    <xf numFmtId="49" fontId="0" fillId="3" borderId="18" xfId="19" applyNumberFormat="1" applyFill="1" applyBorder="1">
      <alignment/>
      <protection/>
    </xf>
    <xf numFmtId="0" fontId="0" fillId="3" borderId="17" xfId="19" applyFill="1" applyBorder="1" applyAlignment="1">
      <alignment horizontal="right"/>
      <protection/>
    </xf>
    <xf numFmtId="0" fontId="0" fillId="3" borderId="17" xfId="19" applyFill="1" applyBorder="1">
      <alignment/>
      <protection/>
    </xf>
    <xf numFmtId="0" fontId="0" fillId="3" borderId="19" xfId="19" applyFill="1" applyBorder="1">
      <alignment/>
      <protection/>
    </xf>
    <xf numFmtId="49" fontId="0" fillId="3" borderId="20" xfId="19" applyNumberFormat="1" applyFont="1" applyFill="1" applyBorder="1" applyAlignment="1">
      <alignment horizontal="left"/>
      <protection/>
    </xf>
    <xf numFmtId="0" fontId="0" fillId="3" borderId="21" xfId="19" applyFont="1" applyFill="1" applyBorder="1" applyAlignment="1">
      <alignment horizontal="center"/>
      <protection/>
    </xf>
    <xf numFmtId="0" fontId="3" fillId="3" borderId="21" xfId="19" applyFont="1" applyFill="1" applyBorder="1">
      <alignment/>
      <protection/>
    </xf>
    <xf numFmtId="49" fontId="0" fillId="3" borderId="22" xfId="19" applyNumberFormat="1" applyFill="1" applyBorder="1">
      <alignment/>
      <protection/>
    </xf>
    <xf numFmtId="0" fontId="0" fillId="3" borderId="21" xfId="19" applyFill="1" applyBorder="1" applyAlignment="1">
      <alignment horizontal="right"/>
      <protection/>
    </xf>
    <xf numFmtId="0" fontId="0" fillId="3" borderId="21" xfId="19" applyFill="1" applyBorder="1">
      <alignment/>
      <protection/>
    </xf>
    <xf numFmtId="0" fontId="0" fillId="3" borderId="23" xfId="19" applyFont="1" applyFill="1" applyBorder="1">
      <alignment/>
      <protection/>
    </xf>
    <xf numFmtId="0" fontId="5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5" fillId="3" borderId="13" xfId="19" applyNumberFormat="1" applyFont="1" applyFill="1" applyBorder="1" applyAlignment="1">
      <alignment wrapText="1"/>
      <protection/>
    </xf>
    <xf numFmtId="0" fontId="5" fillId="3" borderId="3" xfId="19" applyFont="1" applyFill="1" applyBorder="1" applyAlignment="1">
      <alignment horizontal="center" wrapText="1"/>
      <protection/>
    </xf>
    <xf numFmtId="0" fontId="5" fillId="3" borderId="3" xfId="19" applyNumberFormat="1" applyFont="1" applyFill="1" applyBorder="1" applyAlignment="1">
      <alignment horizontal="center" wrapText="1"/>
      <protection/>
    </xf>
    <xf numFmtId="0" fontId="5" fillId="3" borderId="13" xfId="19" applyFont="1" applyFill="1" applyBorder="1" applyAlignment="1">
      <alignment horizontal="center" wrapText="1"/>
      <protection/>
    </xf>
    <xf numFmtId="0" fontId="0" fillId="3" borderId="13" xfId="19" applyFont="1" applyFill="1" applyBorder="1" applyAlignment="1">
      <alignment wrapText="1" shrinkToFit="1"/>
      <protection/>
    </xf>
    <xf numFmtId="0" fontId="0" fillId="0" borderId="0" xfId="19" applyAlignment="1">
      <alignment wrapText="1"/>
      <protection/>
    </xf>
    <xf numFmtId="0" fontId="11" fillId="2" borderId="4" xfId="19" applyFont="1" applyFill="1" applyBorder="1" applyAlignment="1">
      <alignment horizontal="center"/>
      <protection/>
    </xf>
    <xf numFmtId="49" fontId="1" fillId="2" borderId="7" xfId="19" applyNumberFormat="1" applyFont="1" applyFill="1" applyBorder="1" applyAlignment="1">
      <alignment horizontal="left"/>
      <protection/>
    </xf>
    <xf numFmtId="0" fontId="1" fillId="2" borderId="7" xfId="19" applyFont="1" applyFill="1" applyBorder="1">
      <alignment/>
      <protection/>
    </xf>
    <xf numFmtId="0" fontId="0" fillId="2" borderId="7" xfId="19" applyFill="1" applyBorder="1" applyAlignment="1">
      <alignment horizontal="center"/>
      <protection/>
    </xf>
    <xf numFmtId="0" fontId="0" fillId="2" borderId="7" xfId="19" applyNumberFormat="1" applyFill="1" applyBorder="1" applyAlignment="1">
      <alignment horizontal="right"/>
      <protection/>
    </xf>
    <xf numFmtId="0" fontId="0" fillId="2" borderId="5" xfId="19" applyNumberFormat="1" applyFill="1" applyBorder="1">
      <alignment/>
      <protection/>
    </xf>
    <xf numFmtId="0" fontId="0" fillId="2" borderId="6" xfId="19" applyNumberFormat="1" applyFill="1" applyBorder="1">
      <alignment/>
      <protection/>
    </xf>
    <xf numFmtId="0" fontId="0" fillId="2" borderId="14" xfId="19" applyNumberFormat="1" applyFill="1" applyBorder="1">
      <alignment/>
      <protection/>
    </xf>
    <xf numFmtId="0" fontId="0" fillId="2" borderId="6" xfId="19" applyFill="1" applyBorder="1">
      <alignment/>
      <protection/>
    </xf>
    <xf numFmtId="0" fontId="0" fillId="2" borderId="14" xfId="19" applyFill="1" applyBorder="1">
      <alignment/>
      <protection/>
    </xf>
    <xf numFmtId="0" fontId="12" fillId="0" borderId="0" xfId="19" applyFont="1">
      <alignment/>
      <protection/>
    </xf>
    <xf numFmtId="0" fontId="13" fillId="0" borderId="15" xfId="19" applyFont="1" applyBorder="1" applyAlignment="1">
      <alignment horizontal="center" vertical="top"/>
      <protection/>
    </xf>
    <xf numFmtId="49" fontId="13" fillId="0" borderId="15" xfId="19" applyNumberFormat="1" applyFont="1" applyBorder="1" applyAlignment="1">
      <alignment horizontal="left" vertical="top" shrinkToFit="1"/>
      <protection/>
    </xf>
    <xf numFmtId="0" fontId="13" fillId="0" borderId="15" xfId="19" applyFont="1" applyBorder="1" applyAlignment="1">
      <alignment vertical="top" wrapText="1"/>
      <protection/>
    </xf>
    <xf numFmtId="49" fontId="13" fillId="0" borderId="15" xfId="19" applyNumberFormat="1" applyFont="1" applyBorder="1" applyAlignment="1">
      <alignment horizontal="center" shrinkToFit="1"/>
      <protection/>
    </xf>
    <xf numFmtId="4" fontId="13" fillId="0" borderId="15" xfId="19" applyNumberFormat="1" applyFont="1" applyBorder="1" applyAlignment="1">
      <alignment horizontal="right" shrinkToFit="1"/>
      <protection/>
    </xf>
    <xf numFmtId="4" fontId="13" fillId="0" borderId="15" xfId="19" applyNumberFormat="1" applyFont="1" applyFill="1" applyBorder="1" applyAlignment="1" applyProtection="1">
      <alignment horizontal="right"/>
      <protection locked="0"/>
    </xf>
    <xf numFmtId="4" fontId="13" fillId="0" borderId="15" xfId="19" applyNumberFormat="1" applyFont="1" applyBorder="1">
      <alignment/>
      <protection/>
    </xf>
    <xf numFmtId="171" fontId="13" fillId="0" borderId="15" xfId="19" applyNumberFormat="1" applyFont="1" applyBorder="1">
      <alignment/>
      <protection/>
    </xf>
    <xf numFmtId="4" fontId="13" fillId="0" borderId="14" xfId="19" applyNumberFormat="1" applyFont="1" applyBorder="1">
      <alignment/>
      <protection/>
    </xf>
    <xf numFmtId="0" fontId="12" fillId="0" borderId="0" xfId="19" applyFont="1">
      <alignment/>
      <protection/>
    </xf>
    <xf numFmtId="0" fontId="0" fillId="0" borderId="0" xfId="19" applyBorder="1">
      <alignment/>
      <protection/>
    </xf>
    <xf numFmtId="0" fontId="14" fillId="3" borderId="1" xfId="19" applyFont="1" applyFill="1" applyBorder="1" applyAlignment="1">
      <alignment horizontal="center"/>
      <protection/>
    </xf>
    <xf numFmtId="49" fontId="3" fillId="3" borderId="2" xfId="19" applyNumberFormat="1" applyFont="1" applyFill="1" applyBorder="1" applyAlignment="1">
      <alignment horizontal="left"/>
      <protection/>
    </xf>
    <xf numFmtId="0" fontId="3" fillId="3" borderId="2" xfId="19" applyFont="1" applyFill="1" applyBorder="1" applyAlignment="1">
      <alignment horizontal="left"/>
      <protection/>
    </xf>
    <xf numFmtId="0" fontId="0" fillId="3" borderId="2" xfId="19" applyFill="1" applyBorder="1" applyAlignment="1">
      <alignment horizontal="center"/>
      <protection/>
    </xf>
    <xf numFmtId="4" fontId="0" fillId="3" borderId="2" xfId="19" applyNumberFormat="1" applyFill="1" applyBorder="1" applyAlignment="1">
      <alignment horizontal="right"/>
      <protection/>
    </xf>
    <xf numFmtId="3" fontId="1" fillId="3" borderId="3" xfId="19" applyNumberFormat="1" applyFont="1" applyFill="1" applyBorder="1">
      <alignment/>
      <protection/>
    </xf>
    <xf numFmtId="0" fontId="0" fillId="3" borderId="1" xfId="19" applyFill="1" applyBorder="1">
      <alignment/>
      <protection/>
    </xf>
    <xf numFmtId="4" fontId="1" fillId="3" borderId="3" xfId="19" applyNumberFormat="1" applyFont="1" applyFill="1" applyBorder="1">
      <alignment/>
      <protection/>
    </xf>
    <xf numFmtId="0" fontId="0" fillId="3" borderId="2" xfId="19" applyFill="1" applyBorder="1">
      <alignment/>
      <protection/>
    </xf>
    <xf numFmtId="4" fontId="0" fillId="0" borderId="0" xfId="19" applyNumberFormat="1">
      <alignment/>
      <protection/>
    </xf>
    <xf numFmtId="4" fontId="12" fillId="0" borderId="0" xfId="19" applyNumberFormat="1" applyFont="1">
      <alignment/>
      <protection/>
    </xf>
    <xf numFmtId="3" fontId="12" fillId="0" borderId="0" xfId="19" applyNumberFormat="1" applyFont="1">
      <alignment/>
      <protection/>
    </xf>
    <xf numFmtId="0" fontId="15" fillId="2" borderId="1" xfId="19" applyFont="1" applyFill="1" applyBorder="1" applyAlignment="1">
      <alignment horizontal="center"/>
      <protection/>
    </xf>
    <xf numFmtId="49" fontId="3" fillId="2" borderId="2" xfId="19" applyNumberFormat="1" applyFont="1" applyFill="1" applyBorder="1" applyAlignment="1">
      <alignment horizontal="left"/>
      <protection/>
    </xf>
    <xf numFmtId="0" fontId="3" fillId="2" borderId="2" xfId="19" applyFont="1" applyFill="1" applyBorder="1">
      <alignment/>
      <protection/>
    </xf>
    <xf numFmtId="0" fontId="0" fillId="2" borderId="2" xfId="19" applyFill="1" applyBorder="1" applyAlignment="1">
      <alignment horizontal="center"/>
      <protection/>
    </xf>
    <xf numFmtId="4" fontId="0" fillId="2" borderId="2" xfId="19" applyNumberFormat="1" applyFill="1" applyBorder="1" applyAlignment="1">
      <alignment horizontal="right"/>
      <protection/>
    </xf>
    <xf numFmtId="3" fontId="1" fillId="2" borderId="3" xfId="19" applyNumberFormat="1" applyFont="1" applyFill="1" applyBorder="1">
      <alignment/>
      <protection/>
    </xf>
    <xf numFmtId="0" fontId="0" fillId="2" borderId="2" xfId="19" applyFill="1" applyBorder="1">
      <alignment/>
      <protection/>
    </xf>
    <xf numFmtId="4" fontId="1" fillId="2" borderId="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>
      <alignment/>
      <protection/>
    </xf>
    <xf numFmtId="49" fontId="5" fillId="5" borderId="6" xfId="19" applyNumberFormat="1" applyFont="1" applyFill="1" applyBorder="1">
      <alignment/>
      <protection/>
    </xf>
    <xf numFmtId="0" fontId="5" fillId="5" borderId="7" xfId="19" applyFont="1" applyFill="1" applyBorder="1" applyAlignment="1">
      <alignment horizontal="center"/>
      <protection/>
    </xf>
    <xf numFmtId="0" fontId="6" fillId="5" borderId="7" xfId="19" applyFont="1" applyFill="1" applyBorder="1" applyAlignment="1">
      <alignment horizontal="center"/>
      <protection/>
    </xf>
    <xf numFmtId="0" fontId="5" fillId="5" borderId="7" xfId="19" applyNumberFormat="1" applyFont="1" applyFill="1" applyBorder="1" applyAlignment="1">
      <alignment horizontal="center"/>
      <protection/>
    </xf>
    <xf numFmtId="0" fontId="5" fillId="5" borderId="14" xfId="19" applyFont="1" applyFill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49" fontId="1" fillId="0" borderId="2" xfId="19" applyNumberFormat="1" applyFont="1" applyBorder="1" applyAlignment="1">
      <alignment horizontal="left"/>
      <protection/>
    </xf>
    <xf numFmtId="0" fontId="0" fillId="0" borderId="2" xfId="19" applyFont="1" applyBorder="1">
      <alignment/>
      <protection/>
    </xf>
    <xf numFmtId="0" fontId="0" fillId="0" borderId="2" xfId="19" applyBorder="1" applyAlignment="1">
      <alignment horizontal="center"/>
      <protection/>
    </xf>
    <xf numFmtId="0" fontId="0" fillId="0" borderId="2" xfId="19" applyNumberFormat="1" applyBorder="1" applyAlignment="1">
      <alignment horizontal="right"/>
      <protection/>
    </xf>
    <xf numFmtId="3" fontId="0" fillId="0" borderId="3" xfId="19" applyNumberFormat="1" applyFont="1" applyBorder="1">
      <alignment/>
      <protection/>
    </xf>
    <xf numFmtId="0" fontId="0" fillId="2" borderId="24" xfId="19" applyFill="1" applyBorder="1" applyAlignment="1">
      <alignment horizontal="center"/>
      <protection/>
    </xf>
    <xf numFmtId="49" fontId="3" fillId="2" borderId="25" xfId="19" applyNumberFormat="1" applyFont="1" applyFill="1" applyBorder="1" applyAlignment="1">
      <alignment horizontal="left"/>
      <protection/>
    </xf>
    <xf numFmtId="0" fontId="3" fillId="2" borderId="25" xfId="19" applyFont="1" applyFill="1" applyBorder="1">
      <alignment/>
      <protection/>
    </xf>
    <xf numFmtId="0" fontId="0" fillId="2" borderId="25" xfId="19" applyFill="1" applyBorder="1" applyAlignment="1">
      <alignment horizontal="center"/>
      <protection/>
    </xf>
    <xf numFmtId="4" fontId="0" fillId="2" borderId="25" xfId="19" applyNumberFormat="1" applyFill="1" applyBorder="1" applyAlignment="1">
      <alignment horizontal="right"/>
      <protection/>
    </xf>
    <xf numFmtId="3" fontId="1" fillId="2" borderId="26" xfId="19" applyNumberFormat="1" applyFont="1" applyFill="1" applyBorder="1">
      <alignment/>
      <protection/>
    </xf>
    <xf numFmtId="0" fontId="16" fillId="0" borderId="0" xfId="19" applyFont="1" applyAlignment="1">
      <alignment/>
      <protection/>
    </xf>
    <xf numFmtId="0" fontId="17" fillId="0" borderId="0" xfId="19" applyFont="1" applyBorder="1">
      <alignment/>
      <protection/>
    </xf>
    <xf numFmtId="3" fontId="17" fillId="0" borderId="0" xfId="19" applyNumberFormat="1" applyFont="1" applyBorder="1" applyAlignment="1">
      <alignment horizontal="right"/>
      <protection/>
    </xf>
    <xf numFmtId="4" fontId="17" fillId="0" borderId="0" xfId="19" applyNumberFormat="1" applyFont="1" applyBorder="1">
      <alignment/>
      <protection/>
    </xf>
    <xf numFmtId="0" fontId="16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0" fontId="1" fillId="0" borderId="4" xfId="19" applyFont="1" applyBorder="1" applyAlignment="1">
      <alignment horizontal="center"/>
      <protection/>
    </xf>
    <xf numFmtId="49" fontId="1" fillId="0" borderId="0" xfId="19" applyNumberFormat="1" applyFont="1" applyBorder="1" applyAlignment="1">
      <alignment horizontal="left"/>
      <protection/>
    </xf>
    <xf numFmtId="0" fontId="0" fillId="0" borderId="0" xfId="19" applyFont="1" applyBorder="1">
      <alignment/>
      <protection/>
    </xf>
    <xf numFmtId="0" fontId="0" fillId="0" borderId="0" xfId="19" applyBorder="1" applyAlignment="1">
      <alignment horizontal="center"/>
      <protection/>
    </xf>
    <xf numFmtId="0" fontId="0" fillId="0" borderId="0" xfId="19" applyNumberFormat="1" applyBorder="1" applyAlignment="1">
      <alignment horizontal="right"/>
      <protection/>
    </xf>
    <xf numFmtId="4" fontId="0" fillId="0" borderId="5" xfId="19" applyNumberFormat="1" applyFont="1" applyBorder="1">
      <alignment/>
      <protection/>
    </xf>
    <xf numFmtId="0" fontId="18" fillId="0" borderId="0" xfId="0" applyFont="1" applyAlignment="1">
      <alignment/>
    </xf>
    <xf numFmtId="4" fontId="8" fillId="4" borderId="11" xfId="0" applyNumberFormat="1" applyFont="1" applyFill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0" fontId="8" fillId="0" borderId="0" xfId="19" applyFont="1" applyAlignment="1">
      <alignment horizontal="left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/>
  <dimension ref="B2:N41"/>
  <sheetViews>
    <sheetView showGridLines="0" tabSelected="1" zoomScaleSheetLayoutView="75" workbookViewId="0" topLeftCell="A1">
      <selection activeCell="I12" sqref="I12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</cols>
  <sheetData>
    <row r="1" ht="12" customHeight="1"/>
    <row r="2" spans="2:10" ht="17.25" customHeight="1">
      <c r="B2" s="2"/>
      <c r="C2" s="3" t="s">
        <v>0</v>
      </c>
      <c r="E2" s="4"/>
      <c r="F2" s="3"/>
      <c r="G2" s="5"/>
      <c r="H2" s="6" t="s">
        <v>1</v>
      </c>
      <c r="I2" s="7">
        <f ca="1">TODAY()</f>
        <v>39610</v>
      </c>
      <c r="J2" s="2"/>
    </row>
    <row r="3" spans="3:4" ht="6" customHeight="1">
      <c r="C3" s="8"/>
      <c r="D3" s="9" t="s">
        <v>2</v>
      </c>
    </row>
    <row r="4" ht="4.5" customHeight="1"/>
    <row r="5" spans="3:14" ht="13.5" customHeight="1">
      <c r="C5" s="10" t="s">
        <v>3</v>
      </c>
      <c r="D5" s="11" t="s">
        <v>444</v>
      </c>
      <c r="E5" s="12"/>
      <c r="F5" s="13"/>
      <c r="G5" s="14"/>
      <c r="H5" s="13"/>
      <c r="N5" s="7"/>
    </row>
    <row r="7" spans="3:10" ht="15.75">
      <c r="C7" s="15" t="s">
        <v>4</v>
      </c>
      <c r="D7" s="16" t="s">
        <v>438</v>
      </c>
      <c r="H7" s="17" t="s">
        <v>5</v>
      </c>
      <c r="I7" s="174" t="s">
        <v>442</v>
      </c>
      <c r="J7" s="16"/>
    </row>
    <row r="8" spans="4:10" ht="12.75">
      <c r="D8" s="16" t="s">
        <v>439</v>
      </c>
      <c r="H8" s="17" t="s">
        <v>6</v>
      </c>
      <c r="I8" s="16" t="s">
        <v>443</v>
      </c>
      <c r="J8" s="16"/>
    </row>
    <row r="9" spans="3:9" ht="12.75">
      <c r="C9" s="17" t="s">
        <v>441</v>
      </c>
      <c r="D9" s="16" t="s">
        <v>440</v>
      </c>
      <c r="H9" s="17"/>
      <c r="I9" s="16"/>
    </row>
    <row r="10" spans="8:9" ht="12.75">
      <c r="H10" s="17"/>
      <c r="I10" s="16"/>
    </row>
    <row r="11" spans="3:10" ht="12.75">
      <c r="C11" s="15" t="s">
        <v>7</v>
      </c>
      <c r="D11" s="16"/>
      <c r="H11" s="17" t="s">
        <v>5</v>
      </c>
      <c r="I11" s="16"/>
      <c r="J11" s="16"/>
    </row>
    <row r="12" spans="4:10" ht="12.75">
      <c r="D12" s="16"/>
      <c r="H12" s="17" t="s">
        <v>6</v>
      </c>
      <c r="I12" s="16"/>
      <c r="J12" s="16"/>
    </row>
    <row r="13" spans="3:9" ht="12.75" customHeight="1">
      <c r="C13" s="17"/>
      <c r="D13" s="16"/>
      <c r="I13" s="17"/>
    </row>
    <row r="14" ht="0.75" customHeight="1" hidden="1">
      <c r="I14" s="17"/>
    </row>
    <row r="15" ht="4.5" customHeight="1">
      <c r="I15" s="17"/>
    </row>
    <row r="16" ht="4.5" customHeight="1"/>
    <row r="17" ht="3.75" customHeight="1"/>
    <row r="18" spans="2:10" ht="13.5" customHeight="1">
      <c r="B18" s="18"/>
      <c r="C18" s="19"/>
      <c r="D18" s="19"/>
      <c r="E18" s="20"/>
      <c r="F18" s="21"/>
      <c r="G18" s="22"/>
      <c r="H18" s="23"/>
      <c r="I18" s="24" t="s">
        <v>8</v>
      </c>
      <c r="J18" s="25"/>
    </row>
    <row r="19" spans="2:10" ht="15" customHeight="1">
      <c r="B19" s="26" t="s">
        <v>9</v>
      </c>
      <c r="C19" s="27"/>
      <c r="D19" s="28">
        <v>5</v>
      </c>
      <c r="E19" s="29" t="s">
        <v>10</v>
      </c>
      <c r="F19" s="30"/>
      <c r="G19" s="31"/>
      <c r="H19" s="177">
        <f>CEILING(G31,1)</f>
        <v>0</v>
      </c>
      <c r="I19" s="178"/>
      <c r="J19" s="32"/>
    </row>
    <row r="20" spans="2:10" ht="12.75">
      <c r="B20" s="26" t="s">
        <v>11</v>
      </c>
      <c r="C20" s="27"/>
      <c r="D20" s="28">
        <f>SazbaDPH1</f>
        <v>5</v>
      </c>
      <c r="E20" s="29" t="s">
        <v>10</v>
      </c>
      <c r="F20" s="33"/>
      <c r="G20" s="34"/>
      <c r="H20" s="179">
        <f>ROUND(H19*D20/100,1)</f>
        <v>0</v>
      </c>
      <c r="I20" s="180"/>
      <c r="J20" s="35"/>
    </row>
    <row r="21" spans="2:10" ht="12.75">
      <c r="B21" s="26" t="s">
        <v>9</v>
      </c>
      <c r="C21" s="27"/>
      <c r="D21" s="28">
        <v>19</v>
      </c>
      <c r="E21" s="29" t="s">
        <v>10</v>
      </c>
      <c r="F21" s="33"/>
      <c r="G21" s="34"/>
      <c r="H21" s="179">
        <f>CEILING(H31,1)</f>
        <v>19748025</v>
      </c>
      <c r="I21" s="180"/>
      <c r="J21" s="35"/>
    </row>
    <row r="22" spans="2:10" ht="13.5" thickBot="1">
      <c r="B22" s="26" t="s">
        <v>11</v>
      </c>
      <c r="C22" s="27"/>
      <c r="D22" s="28">
        <f>SazbaDPH2</f>
        <v>19</v>
      </c>
      <c r="E22" s="29" t="s">
        <v>10</v>
      </c>
      <c r="F22" s="36"/>
      <c r="G22" s="37"/>
      <c r="H22" s="181">
        <f>ROUND(H21*D21/100,1)</f>
        <v>3752124.8</v>
      </c>
      <c r="I22" s="182"/>
      <c r="J22" s="35"/>
    </row>
    <row r="23" spans="2:10" ht="16.5" thickBot="1">
      <c r="B23" s="38" t="s">
        <v>12</v>
      </c>
      <c r="C23" s="39"/>
      <c r="D23" s="39"/>
      <c r="E23" s="40"/>
      <c r="F23" s="41"/>
      <c r="G23" s="42"/>
      <c r="H23" s="175">
        <f>SUM(SUM(H19:I22))</f>
        <v>23500149.8</v>
      </c>
      <c r="I23" s="176"/>
      <c r="J23" s="43"/>
    </row>
    <row r="26" ht="1.5" customHeight="1"/>
    <row r="27" spans="2:11" ht="15.75" customHeight="1">
      <c r="B27" s="12" t="s">
        <v>13</v>
      </c>
      <c r="C27" s="44"/>
      <c r="D27" s="44"/>
      <c r="E27" s="44"/>
      <c r="F27" s="44"/>
      <c r="G27" s="44"/>
      <c r="H27" s="44"/>
      <c r="I27" s="44"/>
      <c r="J27" s="44"/>
      <c r="K27" s="45"/>
    </row>
    <row r="28" ht="5.25" customHeight="1">
      <c r="K28" s="45"/>
    </row>
    <row r="29" spans="2:9" ht="24" customHeight="1">
      <c r="B29" s="46" t="s">
        <v>14</v>
      </c>
      <c r="C29" s="47"/>
      <c r="D29" s="47"/>
      <c r="E29" s="48"/>
      <c r="F29" s="49" t="s">
        <v>15</v>
      </c>
      <c r="G29" s="50" t="str">
        <f>CONCATENATE("Základ DPH ",SazbaDPH1," %")</f>
        <v>Základ DPH 5 %</v>
      </c>
      <c r="H29" s="51" t="str">
        <f>CONCATENATE("Základ DPH ",SazbaDPH2," %")</f>
        <v>Základ DPH 19 %</v>
      </c>
      <c r="I29" s="52" t="s">
        <v>16</v>
      </c>
    </row>
    <row r="30" spans="2:9" ht="12.75">
      <c r="B30" s="53" t="s">
        <v>179</v>
      </c>
      <c r="C30" s="54" t="s">
        <v>180</v>
      </c>
      <c r="D30" s="55"/>
      <c r="E30" s="56"/>
      <c r="F30" s="57">
        <f>G30+H30+I30</f>
        <v>23500149.75</v>
      </c>
      <c r="G30" s="58">
        <v>0</v>
      </c>
      <c r="H30" s="59">
        <v>19748025</v>
      </c>
      <c r="I30" s="59">
        <f>(G30*SazbaDPH1)/100+(H30*SazbaDPH2)/100</f>
        <v>3752124.75</v>
      </c>
    </row>
    <row r="31" spans="2:9" ht="17.25" customHeight="1">
      <c r="B31" s="60" t="s">
        <v>17</v>
      </c>
      <c r="C31" s="61"/>
      <c r="D31" s="62"/>
      <c r="E31" s="63"/>
      <c r="F31" s="64">
        <f>SUM(F30:F30)</f>
        <v>23500149.75</v>
      </c>
      <c r="G31" s="65">
        <f>SUM(G30:G30)</f>
        <v>0</v>
      </c>
      <c r="H31" s="66">
        <f>SUM(H30:H30)</f>
        <v>19748025</v>
      </c>
      <c r="I31" s="66">
        <f>SUM(I30:I30)</f>
        <v>3752124.75</v>
      </c>
    </row>
    <row r="32" spans="2:10" ht="12.75">
      <c r="B32" s="67"/>
      <c r="C32" s="67"/>
      <c r="D32" s="67"/>
      <c r="E32" s="67"/>
      <c r="F32" s="67"/>
      <c r="G32" s="67"/>
      <c r="H32" s="67"/>
      <c r="I32" s="67"/>
      <c r="J32" s="67"/>
    </row>
    <row r="33" spans="2:10" ht="12.75">
      <c r="B33" s="67"/>
      <c r="C33" s="67"/>
      <c r="D33" s="67"/>
      <c r="E33" s="67"/>
      <c r="F33" s="67"/>
      <c r="G33" s="67"/>
      <c r="H33" s="67"/>
      <c r="I33" s="67"/>
      <c r="J33" s="67"/>
    </row>
    <row r="34" spans="2:10" ht="12.75">
      <c r="B34" s="67"/>
      <c r="C34" s="67"/>
      <c r="D34" s="67"/>
      <c r="E34" s="67"/>
      <c r="F34" s="67"/>
      <c r="G34" s="67"/>
      <c r="H34" s="67"/>
      <c r="I34" s="67"/>
      <c r="J34" s="67"/>
    </row>
    <row r="35" spans="2:10" ht="12.75">
      <c r="B35" s="67"/>
      <c r="C35" s="67"/>
      <c r="D35" s="67"/>
      <c r="E35" s="67"/>
      <c r="F35" s="67"/>
      <c r="G35" s="67"/>
      <c r="H35" s="67"/>
      <c r="I35" s="67"/>
      <c r="J35" s="67"/>
    </row>
    <row r="36" spans="2:10" ht="12.75">
      <c r="B36" s="67"/>
      <c r="C36" s="67"/>
      <c r="D36" s="67"/>
      <c r="E36" s="67"/>
      <c r="F36" s="67"/>
      <c r="G36" s="67"/>
      <c r="H36" s="67"/>
      <c r="I36" s="67"/>
      <c r="J36" s="67"/>
    </row>
    <row r="40" spans="3:6" ht="12.75">
      <c r="C40" s="68"/>
      <c r="F40" s="68"/>
    </row>
    <row r="41" spans="3:10" ht="12.75">
      <c r="C41" s="69"/>
      <c r="D41" s="70" t="s">
        <v>18</v>
      </c>
      <c r="E41" s="71"/>
      <c r="F41" s="71"/>
      <c r="G41" s="72"/>
      <c r="H41" s="69" t="s">
        <v>19</v>
      </c>
      <c r="I41" s="72"/>
      <c r="J41" s="1"/>
    </row>
  </sheetData>
  <mergeCells count="5">
    <mergeCell ref="H23:I23"/>
    <mergeCell ref="H19:I19"/>
    <mergeCell ref="H20:I20"/>
    <mergeCell ref="H21:I21"/>
    <mergeCell ref="H22:I22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Header>&amp;R&amp;"Arial CE,tučné"&amp;11ZK-04-2008-57, př. 5
počet stran: 7</oddHeader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Z1069"/>
  <sheetViews>
    <sheetView showGridLines="0" showZeros="0" workbookViewId="0" topLeftCell="A1">
      <selection activeCell="J1" sqref="J1:J16384 K1:K16384"/>
    </sheetView>
  </sheetViews>
  <sheetFormatPr defaultColWidth="9.00390625" defaultRowHeight="12.75"/>
  <cols>
    <col min="1" max="1" width="4.375" style="73" customWidth="1"/>
    <col min="2" max="2" width="11.625" style="73" customWidth="1"/>
    <col min="3" max="3" width="40.375" style="73" customWidth="1"/>
    <col min="4" max="4" width="5.625" style="73" customWidth="1"/>
    <col min="5" max="5" width="8.625" style="93" customWidth="1"/>
    <col min="6" max="6" width="9.875" style="73" customWidth="1"/>
    <col min="7" max="7" width="13.875" style="73" customWidth="1"/>
    <col min="8" max="8" width="11.00390625" style="73" hidden="1" customWidth="1"/>
    <col min="9" max="9" width="9.75390625" style="73" hidden="1" customWidth="1"/>
    <col min="10" max="10" width="11.25390625" style="73" hidden="1" customWidth="1"/>
    <col min="11" max="11" width="10.375" style="73" hidden="1" customWidth="1"/>
    <col min="12" max="12" width="75.375" style="73" customWidth="1"/>
    <col min="13" max="13" width="45.25390625" style="73" customWidth="1"/>
    <col min="14" max="55" width="9.125" style="73" customWidth="1"/>
    <col min="56" max="56" width="62.25390625" style="73" customWidth="1"/>
    <col min="57" max="16384" width="9.125" style="73" customWidth="1"/>
  </cols>
  <sheetData>
    <row r="1" spans="1:7" ht="15" customHeight="1">
      <c r="A1" s="183" t="s">
        <v>20</v>
      </c>
      <c r="B1" s="183"/>
      <c r="C1" s="183"/>
      <c r="D1" s="183"/>
      <c r="E1" s="183"/>
      <c r="F1" s="183"/>
      <c r="G1" s="183"/>
    </row>
    <row r="2" spans="2:7" ht="3" customHeight="1" thickBot="1">
      <c r="B2" s="74"/>
      <c r="C2" s="75"/>
      <c r="D2" s="75"/>
      <c r="E2" s="76"/>
      <c r="F2" s="75"/>
      <c r="G2" s="75"/>
    </row>
    <row r="3" spans="1:7" ht="13.5" customHeight="1" thickTop="1">
      <c r="A3" s="77" t="s">
        <v>21</v>
      </c>
      <c r="B3" s="78"/>
      <c r="C3" s="79"/>
      <c r="D3" s="80" t="s">
        <v>181</v>
      </c>
      <c r="E3" s="81"/>
      <c r="F3" s="82"/>
      <c r="G3" s="83"/>
    </row>
    <row r="4" spans="1:7" ht="13.5" customHeight="1" thickBot="1">
      <c r="A4" s="84" t="s">
        <v>22</v>
      </c>
      <c r="B4" s="85"/>
      <c r="C4" s="86"/>
      <c r="D4" s="87" t="s">
        <v>182</v>
      </c>
      <c r="E4" s="88"/>
      <c r="F4" s="89"/>
      <c r="G4" s="90"/>
    </row>
    <row r="5" spans="1:7" ht="13.5" thickTop="1">
      <c r="A5" s="91"/>
      <c r="B5" s="92"/>
      <c r="C5" s="92"/>
      <c r="G5" s="94"/>
    </row>
    <row r="6" spans="1:11" s="100" customFormat="1" ht="26.25" customHeight="1">
      <c r="A6" s="95" t="s">
        <v>23</v>
      </c>
      <c r="B6" s="96" t="s">
        <v>24</v>
      </c>
      <c r="C6" s="96" t="s">
        <v>25</v>
      </c>
      <c r="D6" s="96" t="s">
        <v>26</v>
      </c>
      <c r="E6" s="97" t="s">
        <v>27</v>
      </c>
      <c r="F6" s="96" t="s">
        <v>28</v>
      </c>
      <c r="G6" s="98" t="s">
        <v>29</v>
      </c>
      <c r="H6" s="99" t="s">
        <v>30</v>
      </c>
      <c r="I6" s="99" t="s">
        <v>31</v>
      </c>
      <c r="J6" s="99" t="s">
        <v>32</v>
      </c>
      <c r="K6" s="99" t="s">
        <v>33</v>
      </c>
    </row>
    <row r="7" spans="1:15" ht="14.25" customHeight="1">
      <c r="A7" s="101" t="s">
        <v>34</v>
      </c>
      <c r="B7" s="102" t="s">
        <v>35</v>
      </c>
      <c r="C7" s="103" t="s">
        <v>36</v>
      </c>
      <c r="D7" s="104"/>
      <c r="E7" s="105"/>
      <c r="F7" s="105"/>
      <c r="G7" s="106"/>
      <c r="H7" s="107"/>
      <c r="I7" s="108"/>
      <c r="J7" s="109"/>
      <c r="K7" s="110"/>
      <c r="O7" s="111"/>
    </row>
    <row r="8" spans="1:104" ht="12.75">
      <c r="A8" s="112">
        <v>1</v>
      </c>
      <c r="B8" s="113" t="s">
        <v>50</v>
      </c>
      <c r="C8" s="114" t="s">
        <v>51</v>
      </c>
      <c r="D8" s="115" t="s">
        <v>52</v>
      </c>
      <c r="E8" s="116">
        <v>134.1</v>
      </c>
      <c r="F8" s="117">
        <v>46.4</v>
      </c>
      <c r="G8" s="118">
        <f aca="true" t="shared" si="0" ref="G8:G19">E8*F8</f>
        <v>6222.24</v>
      </c>
      <c r="H8" s="119">
        <v>0</v>
      </c>
      <c r="I8" s="120">
        <f aca="true" t="shared" si="1" ref="I8:I19">E8*H8</f>
        <v>0</v>
      </c>
      <c r="J8" s="119">
        <v>0</v>
      </c>
      <c r="K8" s="120">
        <f aca="true" t="shared" si="2" ref="K8:K19">E8*J8</f>
        <v>0</v>
      </c>
      <c r="O8" s="111"/>
      <c r="Z8" s="121"/>
      <c r="AA8" s="121">
        <v>1</v>
      </c>
      <c r="AB8" s="121">
        <v>1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</v>
      </c>
      <c r="CB8" s="121">
        <v>1</v>
      </c>
      <c r="CZ8" s="73">
        <v>1</v>
      </c>
    </row>
    <row r="9" spans="1:104" ht="12.75">
      <c r="A9" s="112">
        <v>2</v>
      </c>
      <c r="B9" s="113" t="s">
        <v>53</v>
      </c>
      <c r="C9" s="114" t="s">
        <v>54</v>
      </c>
      <c r="D9" s="115" t="s">
        <v>52</v>
      </c>
      <c r="E9" s="116">
        <v>480.2</v>
      </c>
      <c r="F9" s="117">
        <v>84.7</v>
      </c>
      <c r="G9" s="118">
        <f t="shared" si="0"/>
        <v>40672.94</v>
      </c>
      <c r="H9" s="119">
        <v>0</v>
      </c>
      <c r="I9" s="120">
        <f t="shared" si="1"/>
        <v>0</v>
      </c>
      <c r="J9" s="119">
        <v>0</v>
      </c>
      <c r="K9" s="120">
        <f t="shared" si="2"/>
        <v>0</v>
      </c>
      <c r="O9" s="111"/>
      <c r="Z9" s="121"/>
      <c r="AA9" s="121">
        <v>1</v>
      </c>
      <c r="AB9" s="121">
        <v>1</v>
      </c>
      <c r="AC9" s="121">
        <v>1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CA9" s="121">
        <v>1</v>
      </c>
      <c r="CB9" s="121">
        <v>1</v>
      </c>
      <c r="CZ9" s="73">
        <v>1</v>
      </c>
    </row>
    <row r="10" spans="1:104" ht="12.75">
      <c r="A10" s="112">
        <v>3</v>
      </c>
      <c r="B10" s="113" t="s">
        <v>55</v>
      </c>
      <c r="C10" s="114" t="s">
        <v>56</v>
      </c>
      <c r="D10" s="115" t="s">
        <v>52</v>
      </c>
      <c r="E10" s="116">
        <v>240.1</v>
      </c>
      <c r="F10" s="117">
        <v>28.5</v>
      </c>
      <c r="G10" s="118">
        <f t="shared" si="0"/>
        <v>6842.849999999999</v>
      </c>
      <c r="H10" s="119">
        <v>0</v>
      </c>
      <c r="I10" s="120">
        <f t="shared" si="1"/>
        <v>0</v>
      </c>
      <c r="J10" s="119">
        <v>0</v>
      </c>
      <c r="K10" s="120">
        <f t="shared" si="2"/>
        <v>0</v>
      </c>
      <c r="O10" s="111"/>
      <c r="Z10" s="121"/>
      <c r="AA10" s="121">
        <v>1</v>
      </c>
      <c r="AB10" s="121">
        <v>1</v>
      </c>
      <c r="AC10" s="121">
        <v>1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CA10" s="121">
        <v>1</v>
      </c>
      <c r="CB10" s="121">
        <v>1</v>
      </c>
      <c r="CZ10" s="73">
        <v>1</v>
      </c>
    </row>
    <row r="11" spans="1:104" ht="12.75">
      <c r="A11" s="112">
        <v>4</v>
      </c>
      <c r="B11" s="113" t="s">
        <v>57</v>
      </c>
      <c r="C11" s="114" t="s">
        <v>58</v>
      </c>
      <c r="D11" s="115" t="s">
        <v>52</v>
      </c>
      <c r="E11" s="116">
        <v>678.75</v>
      </c>
      <c r="F11" s="117">
        <v>150.5</v>
      </c>
      <c r="G11" s="118">
        <f t="shared" si="0"/>
        <v>102151.875</v>
      </c>
      <c r="H11" s="119">
        <v>0</v>
      </c>
      <c r="I11" s="120">
        <f t="shared" si="1"/>
        <v>0</v>
      </c>
      <c r="J11" s="119">
        <v>0</v>
      </c>
      <c r="K11" s="120">
        <f t="shared" si="2"/>
        <v>0</v>
      </c>
      <c r="O11" s="111"/>
      <c r="Z11" s="121"/>
      <c r="AA11" s="121">
        <v>1</v>
      </c>
      <c r="AB11" s="121">
        <v>1</v>
      </c>
      <c r="AC11" s="121">
        <v>1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CA11" s="121">
        <v>1</v>
      </c>
      <c r="CB11" s="121">
        <v>1</v>
      </c>
      <c r="CZ11" s="73">
        <v>1</v>
      </c>
    </row>
    <row r="12" spans="1:104" ht="12.75">
      <c r="A12" s="112">
        <v>5</v>
      </c>
      <c r="B12" s="113" t="s">
        <v>59</v>
      </c>
      <c r="C12" s="114" t="s">
        <v>60</v>
      </c>
      <c r="D12" s="115" t="s">
        <v>52</v>
      </c>
      <c r="E12" s="116">
        <v>678.75</v>
      </c>
      <c r="F12" s="117">
        <v>28.7</v>
      </c>
      <c r="G12" s="118">
        <f t="shared" si="0"/>
        <v>19480.125</v>
      </c>
      <c r="H12" s="119">
        <v>0</v>
      </c>
      <c r="I12" s="120">
        <f t="shared" si="1"/>
        <v>0</v>
      </c>
      <c r="J12" s="119">
        <v>0</v>
      </c>
      <c r="K12" s="120">
        <f t="shared" si="2"/>
        <v>0</v>
      </c>
      <c r="O12" s="111"/>
      <c r="Z12" s="121"/>
      <c r="AA12" s="121">
        <v>1</v>
      </c>
      <c r="AB12" s="121">
        <v>1</v>
      </c>
      <c r="AC12" s="121">
        <v>1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CA12" s="121">
        <v>1</v>
      </c>
      <c r="CB12" s="121">
        <v>1</v>
      </c>
      <c r="CZ12" s="73">
        <v>1</v>
      </c>
    </row>
    <row r="13" spans="1:104" ht="12.75">
      <c r="A13" s="112">
        <v>6</v>
      </c>
      <c r="B13" s="113" t="s">
        <v>61</v>
      </c>
      <c r="C13" s="114" t="s">
        <v>62</v>
      </c>
      <c r="D13" s="115" t="s">
        <v>52</v>
      </c>
      <c r="E13" s="116">
        <v>678.75</v>
      </c>
      <c r="F13" s="117">
        <v>32.8</v>
      </c>
      <c r="G13" s="118">
        <f t="shared" si="0"/>
        <v>22262.999999999996</v>
      </c>
      <c r="H13" s="119">
        <v>0</v>
      </c>
      <c r="I13" s="120">
        <f t="shared" si="1"/>
        <v>0</v>
      </c>
      <c r="J13" s="119">
        <v>0</v>
      </c>
      <c r="K13" s="120">
        <f t="shared" si="2"/>
        <v>0</v>
      </c>
      <c r="O13" s="111"/>
      <c r="Z13" s="121"/>
      <c r="AA13" s="121">
        <v>1</v>
      </c>
      <c r="AB13" s="121">
        <v>1</v>
      </c>
      <c r="AC13" s="121">
        <v>1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CA13" s="121">
        <v>1</v>
      </c>
      <c r="CB13" s="121">
        <v>1</v>
      </c>
      <c r="CZ13" s="73">
        <v>1</v>
      </c>
    </row>
    <row r="14" spans="1:104" ht="12.75">
      <c r="A14" s="112">
        <v>7</v>
      </c>
      <c r="B14" s="113" t="s">
        <v>63</v>
      </c>
      <c r="C14" s="114" t="s">
        <v>64</v>
      </c>
      <c r="D14" s="115" t="s">
        <v>52</v>
      </c>
      <c r="E14" s="116">
        <v>480.2</v>
      </c>
      <c r="F14" s="117">
        <v>56.6</v>
      </c>
      <c r="G14" s="118">
        <f t="shared" si="0"/>
        <v>27179.32</v>
      </c>
      <c r="H14" s="119">
        <v>0</v>
      </c>
      <c r="I14" s="120">
        <f t="shared" si="1"/>
        <v>0</v>
      </c>
      <c r="J14" s="119">
        <v>0</v>
      </c>
      <c r="K14" s="120">
        <f t="shared" si="2"/>
        <v>0</v>
      </c>
      <c r="O14" s="111"/>
      <c r="Z14" s="121"/>
      <c r="AA14" s="121">
        <v>1</v>
      </c>
      <c r="AB14" s="121">
        <v>1</v>
      </c>
      <c r="AC14" s="121">
        <v>1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CA14" s="121">
        <v>1</v>
      </c>
      <c r="CB14" s="121">
        <v>1</v>
      </c>
      <c r="CZ14" s="73">
        <v>1</v>
      </c>
    </row>
    <row r="15" spans="1:104" ht="12.75">
      <c r="A15" s="112">
        <v>8</v>
      </c>
      <c r="B15" s="113" t="s">
        <v>65</v>
      </c>
      <c r="C15" s="114" t="s">
        <v>66</v>
      </c>
      <c r="D15" s="115" t="s">
        <v>52</v>
      </c>
      <c r="E15" s="116">
        <v>480.2</v>
      </c>
      <c r="F15" s="117">
        <v>77</v>
      </c>
      <c r="G15" s="118">
        <f t="shared" si="0"/>
        <v>36975.4</v>
      </c>
      <c r="H15" s="119">
        <v>0</v>
      </c>
      <c r="I15" s="120">
        <f t="shared" si="1"/>
        <v>0</v>
      </c>
      <c r="J15" s="119">
        <v>0</v>
      </c>
      <c r="K15" s="120">
        <f t="shared" si="2"/>
        <v>0</v>
      </c>
      <c r="O15" s="111"/>
      <c r="Z15" s="121"/>
      <c r="AA15" s="121">
        <v>1</v>
      </c>
      <c r="AB15" s="121">
        <v>1</v>
      </c>
      <c r="AC15" s="121">
        <v>1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CA15" s="121">
        <v>1</v>
      </c>
      <c r="CB15" s="121">
        <v>1</v>
      </c>
      <c r="CZ15" s="73">
        <v>1</v>
      </c>
    </row>
    <row r="16" spans="1:104" ht="12.75">
      <c r="A16" s="112">
        <v>9</v>
      </c>
      <c r="B16" s="113" t="s">
        <v>67</v>
      </c>
      <c r="C16" s="114" t="s">
        <v>68</v>
      </c>
      <c r="D16" s="115" t="s">
        <v>52</v>
      </c>
      <c r="E16" s="116">
        <v>678.75</v>
      </c>
      <c r="F16" s="117">
        <v>20.1</v>
      </c>
      <c r="G16" s="118">
        <f t="shared" si="0"/>
        <v>13642.875000000002</v>
      </c>
      <c r="H16" s="119">
        <v>0</v>
      </c>
      <c r="I16" s="120">
        <f t="shared" si="1"/>
        <v>0</v>
      </c>
      <c r="J16" s="119">
        <v>0</v>
      </c>
      <c r="K16" s="120">
        <f t="shared" si="2"/>
        <v>0</v>
      </c>
      <c r="O16" s="111"/>
      <c r="Z16" s="121"/>
      <c r="AA16" s="121">
        <v>1</v>
      </c>
      <c r="AB16" s="121">
        <v>1</v>
      </c>
      <c r="AC16" s="121">
        <v>1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CA16" s="121">
        <v>1</v>
      </c>
      <c r="CB16" s="121">
        <v>1</v>
      </c>
      <c r="CZ16" s="73">
        <v>1</v>
      </c>
    </row>
    <row r="17" spans="1:104" ht="12.75">
      <c r="A17" s="112">
        <v>10</v>
      </c>
      <c r="B17" s="113" t="s">
        <v>69</v>
      </c>
      <c r="C17" s="114" t="s">
        <v>70</v>
      </c>
      <c r="D17" s="115" t="s">
        <v>52</v>
      </c>
      <c r="E17" s="116">
        <v>4.41</v>
      </c>
      <c r="F17" s="117">
        <v>64</v>
      </c>
      <c r="G17" s="118">
        <f t="shared" si="0"/>
        <v>282.24</v>
      </c>
      <c r="H17" s="119">
        <v>0</v>
      </c>
      <c r="I17" s="120">
        <f t="shared" si="1"/>
        <v>0</v>
      </c>
      <c r="J17" s="119">
        <v>0</v>
      </c>
      <c r="K17" s="120">
        <f t="shared" si="2"/>
        <v>0</v>
      </c>
      <c r="O17" s="111"/>
      <c r="Z17" s="121"/>
      <c r="AA17" s="121">
        <v>1</v>
      </c>
      <c r="AB17" s="121">
        <v>1</v>
      </c>
      <c r="AC17" s="121">
        <v>1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CA17" s="121">
        <v>1</v>
      </c>
      <c r="CB17" s="121">
        <v>1</v>
      </c>
      <c r="CZ17" s="73">
        <v>1</v>
      </c>
    </row>
    <row r="18" spans="1:104" ht="12.75">
      <c r="A18" s="112">
        <v>11</v>
      </c>
      <c r="B18" s="113" t="s">
        <v>71</v>
      </c>
      <c r="C18" s="114" t="s">
        <v>72</v>
      </c>
      <c r="D18" s="115" t="s">
        <v>37</v>
      </c>
      <c r="E18" s="116">
        <v>7200</v>
      </c>
      <c r="F18" s="117">
        <v>10.4</v>
      </c>
      <c r="G18" s="118">
        <f t="shared" si="0"/>
        <v>74880</v>
      </c>
      <c r="H18" s="119">
        <v>0</v>
      </c>
      <c r="I18" s="120">
        <f t="shared" si="1"/>
        <v>0</v>
      </c>
      <c r="J18" s="119">
        <v>0</v>
      </c>
      <c r="K18" s="120">
        <f t="shared" si="2"/>
        <v>0</v>
      </c>
      <c r="O18" s="111"/>
      <c r="Z18" s="121"/>
      <c r="AA18" s="121">
        <v>1</v>
      </c>
      <c r="AB18" s="121">
        <v>1</v>
      </c>
      <c r="AC18" s="121">
        <v>1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CA18" s="121">
        <v>1</v>
      </c>
      <c r="CB18" s="121">
        <v>1</v>
      </c>
      <c r="CZ18" s="73">
        <v>1</v>
      </c>
    </row>
    <row r="19" spans="1:104" ht="12.75">
      <c r="A19" s="112">
        <v>12</v>
      </c>
      <c r="B19" s="113" t="s">
        <v>73</v>
      </c>
      <c r="C19" s="114" t="s">
        <v>74</v>
      </c>
      <c r="D19" s="115" t="s">
        <v>75</v>
      </c>
      <c r="E19" s="116">
        <v>14</v>
      </c>
      <c r="F19" s="117">
        <v>84.3</v>
      </c>
      <c r="G19" s="118">
        <f t="shared" si="0"/>
        <v>1180.2</v>
      </c>
      <c r="H19" s="119">
        <v>0</v>
      </c>
      <c r="I19" s="120">
        <f t="shared" si="1"/>
        <v>0</v>
      </c>
      <c r="J19" s="119">
        <v>0</v>
      </c>
      <c r="K19" s="120">
        <f t="shared" si="2"/>
        <v>0</v>
      </c>
      <c r="O19" s="111"/>
      <c r="Z19" s="121"/>
      <c r="AA19" s="121">
        <v>1</v>
      </c>
      <c r="AB19" s="121">
        <v>9</v>
      </c>
      <c r="AC19" s="121">
        <v>9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CA19" s="121">
        <v>1</v>
      </c>
      <c r="CB19" s="121">
        <v>9</v>
      </c>
      <c r="CZ19" s="73">
        <v>1</v>
      </c>
    </row>
    <row r="20" spans="1:63" ht="12.75">
      <c r="A20" s="123" t="s">
        <v>38</v>
      </c>
      <c r="B20" s="124" t="s">
        <v>35</v>
      </c>
      <c r="C20" s="125" t="s">
        <v>36</v>
      </c>
      <c r="D20" s="126"/>
      <c r="E20" s="127"/>
      <c r="F20" s="127"/>
      <c r="G20" s="128">
        <f>SUM(G7:G19)</f>
        <v>351773.065</v>
      </c>
      <c r="H20" s="129"/>
      <c r="I20" s="130">
        <f>SUM(I7:I19)</f>
        <v>0</v>
      </c>
      <c r="J20" s="131"/>
      <c r="K20" s="130">
        <f>SUM(K7:K19)</f>
        <v>0</v>
      </c>
      <c r="O20" s="111"/>
      <c r="X20" s="132">
        <f>K20</f>
        <v>0</v>
      </c>
      <c r="Y20" s="132">
        <f>I20</f>
        <v>0</v>
      </c>
      <c r="Z20" s="133">
        <f>G20</f>
        <v>351773.065</v>
      </c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34"/>
      <c r="BB20" s="134"/>
      <c r="BC20" s="134"/>
      <c r="BD20" s="134"/>
      <c r="BE20" s="134"/>
      <c r="BF20" s="134"/>
      <c r="BG20" s="121"/>
      <c r="BH20" s="121"/>
      <c r="BI20" s="121"/>
      <c r="BJ20" s="121"/>
      <c r="BK20" s="121"/>
    </row>
    <row r="21" spans="1:15" ht="14.25" customHeight="1">
      <c r="A21" s="101" t="s">
        <v>34</v>
      </c>
      <c r="B21" s="102" t="s">
        <v>76</v>
      </c>
      <c r="C21" s="103" t="s">
        <v>77</v>
      </c>
      <c r="D21" s="104"/>
      <c r="E21" s="105"/>
      <c r="F21" s="105"/>
      <c r="G21" s="106"/>
      <c r="H21" s="107"/>
      <c r="I21" s="108"/>
      <c r="J21" s="109"/>
      <c r="K21" s="110"/>
      <c r="O21" s="111"/>
    </row>
    <row r="22" spans="1:104" ht="12.75">
      <c r="A22" s="112">
        <v>13</v>
      </c>
      <c r="B22" s="113" t="s">
        <v>78</v>
      </c>
      <c r="C22" s="114" t="s">
        <v>79</v>
      </c>
      <c r="D22" s="115" t="s">
        <v>80</v>
      </c>
      <c r="E22" s="116">
        <v>1</v>
      </c>
      <c r="F22" s="117">
        <v>2280</v>
      </c>
      <c r="G22" s="118">
        <f aca="true" t="shared" si="3" ref="G22:G31">E22*F22</f>
        <v>2280</v>
      </c>
      <c r="H22" s="119">
        <v>0</v>
      </c>
      <c r="I22" s="120">
        <f aca="true" t="shared" si="4" ref="I22:I31">E22*H22</f>
        <v>0</v>
      </c>
      <c r="J22" s="119">
        <v>0</v>
      </c>
      <c r="K22" s="120">
        <f aca="true" t="shared" si="5" ref="K22:K31">E22*J22</f>
        <v>0</v>
      </c>
      <c r="O22" s="111"/>
      <c r="Z22" s="121"/>
      <c r="AA22" s="121">
        <v>1</v>
      </c>
      <c r="AB22" s="121">
        <v>1</v>
      </c>
      <c r="AC22" s="121">
        <v>1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CA22" s="121">
        <v>1</v>
      </c>
      <c r="CB22" s="121">
        <v>1</v>
      </c>
      <c r="CZ22" s="73">
        <v>1</v>
      </c>
    </row>
    <row r="23" spans="1:104" ht="12.75">
      <c r="A23" s="112">
        <v>14</v>
      </c>
      <c r="B23" s="113" t="s">
        <v>81</v>
      </c>
      <c r="C23" s="114" t="s">
        <v>82</v>
      </c>
      <c r="D23" s="115" t="s">
        <v>37</v>
      </c>
      <c r="E23" s="116">
        <v>30</v>
      </c>
      <c r="F23" s="117">
        <v>34.2</v>
      </c>
      <c r="G23" s="118">
        <f t="shared" si="3"/>
        <v>1026</v>
      </c>
      <c r="H23" s="119">
        <v>0</v>
      </c>
      <c r="I23" s="120">
        <f t="shared" si="4"/>
        <v>0</v>
      </c>
      <c r="J23" s="119">
        <v>0</v>
      </c>
      <c r="K23" s="120">
        <f t="shared" si="5"/>
        <v>0</v>
      </c>
      <c r="O23" s="111"/>
      <c r="Z23" s="121"/>
      <c r="AA23" s="121">
        <v>1</v>
      </c>
      <c r="AB23" s="121">
        <v>1</v>
      </c>
      <c r="AC23" s="121">
        <v>1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CA23" s="121">
        <v>1</v>
      </c>
      <c r="CB23" s="121">
        <v>1</v>
      </c>
      <c r="CZ23" s="73">
        <v>1</v>
      </c>
    </row>
    <row r="24" spans="1:104" ht="12.75">
      <c r="A24" s="112">
        <v>15</v>
      </c>
      <c r="B24" s="113" t="s">
        <v>83</v>
      </c>
      <c r="C24" s="114" t="s">
        <v>84</v>
      </c>
      <c r="D24" s="115" t="s">
        <v>85</v>
      </c>
      <c r="E24" s="116">
        <v>12</v>
      </c>
      <c r="F24" s="117">
        <v>279</v>
      </c>
      <c r="G24" s="118">
        <f t="shared" si="3"/>
        <v>3348</v>
      </c>
      <c r="H24" s="119">
        <v>0</v>
      </c>
      <c r="I24" s="120">
        <f t="shared" si="4"/>
        <v>0</v>
      </c>
      <c r="J24" s="119">
        <v>0</v>
      </c>
      <c r="K24" s="120">
        <f t="shared" si="5"/>
        <v>0</v>
      </c>
      <c r="O24" s="111"/>
      <c r="Z24" s="121"/>
      <c r="AA24" s="121">
        <v>1</v>
      </c>
      <c r="AB24" s="121">
        <v>1</v>
      </c>
      <c r="AC24" s="121">
        <v>1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CA24" s="121">
        <v>1</v>
      </c>
      <c r="CB24" s="121">
        <v>1</v>
      </c>
      <c r="CZ24" s="73">
        <v>1</v>
      </c>
    </row>
    <row r="25" spans="1:104" ht="12.75">
      <c r="A25" s="112">
        <v>16</v>
      </c>
      <c r="B25" s="113" t="s">
        <v>86</v>
      </c>
      <c r="C25" s="114" t="s">
        <v>87</v>
      </c>
      <c r="D25" s="115" t="s">
        <v>85</v>
      </c>
      <c r="E25" s="116">
        <v>12</v>
      </c>
      <c r="F25" s="117">
        <v>424.5</v>
      </c>
      <c r="G25" s="118">
        <f t="shared" si="3"/>
        <v>5094</v>
      </c>
      <c r="H25" s="119">
        <v>0</v>
      </c>
      <c r="I25" s="120">
        <f t="shared" si="4"/>
        <v>0</v>
      </c>
      <c r="J25" s="119">
        <v>0</v>
      </c>
      <c r="K25" s="120">
        <f t="shared" si="5"/>
        <v>0</v>
      </c>
      <c r="O25" s="111"/>
      <c r="Z25" s="121"/>
      <c r="AA25" s="121">
        <v>1</v>
      </c>
      <c r="AB25" s="121">
        <v>1</v>
      </c>
      <c r="AC25" s="121">
        <v>1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A25" s="121">
        <v>1</v>
      </c>
      <c r="CB25" s="121">
        <v>1</v>
      </c>
      <c r="CZ25" s="73">
        <v>1</v>
      </c>
    </row>
    <row r="26" spans="1:104" ht="12.75">
      <c r="A26" s="112">
        <v>17</v>
      </c>
      <c r="B26" s="113" t="s">
        <v>88</v>
      </c>
      <c r="C26" s="114" t="s">
        <v>89</v>
      </c>
      <c r="D26" s="115" t="s">
        <v>37</v>
      </c>
      <c r="E26" s="116">
        <v>60</v>
      </c>
      <c r="F26" s="117">
        <v>48.4</v>
      </c>
      <c r="G26" s="118">
        <f t="shared" si="3"/>
        <v>2904</v>
      </c>
      <c r="H26" s="119">
        <v>0</v>
      </c>
      <c r="I26" s="120">
        <f t="shared" si="4"/>
        <v>0</v>
      </c>
      <c r="J26" s="119">
        <v>0</v>
      </c>
      <c r="K26" s="120">
        <f t="shared" si="5"/>
        <v>0</v>
      </c>
      <c r="O26" s="111"/>
      <c r="Z26" s="121"/>
      <c r="AA26" s="121">
        <v>1</v>
      </c>
      <c r="AB26" s="121">
        <v>1</v>
      </c>
      <c r="AC26" s="121">
        <v>1</v>
      </c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CA26" s="121">
        <v>1</v>
      </c>
      <c r="CB26" s="121">
        <v>1</v>
      </c>
      <c r="CZ26" s="73">
        <v>1</v>
      </c>
    </row>
    <row r="27" spans="1:104" ht="12.75">
      <c r="A27" s="112">
        <v>18</v>
      </c>
      <c r="B27" s="113" t="s">
        <v>90</v>
      </c>
      <c r="C27" s="114" t="s">
        <v>91</v>
      </c>
      <c r="D27" s="115" t="s">
        <v>52</v>
      </c>
      <c r="E27" s="116">
        <v>6</v>
      </c>
      <c r="F27" s="117">
        <v>150</v>
      </c>
      <c r="G27" s="118">
        <f t="shared" si="3"/>
        <v>900</v>
      </c>
      <c r="H27" s="119">
        <v>0</v>
      </c>
      <c r="I27" s="120">
        <f t="shared" si="4"/>
        <v>0</v>
      </c>
      <c r="J27" s="119">
        <v>0</v>
      </c>
      <c r="K27" s="120">
        <f t="shared" si="5"/>
        <v>0</v>
      </c>
      <c r="O27" s="111"/>
      <c r="Z27" s="121"/>
      <c r="AA27" s="121">
        <v>1</v>
      </c>
      <c r="AB27" s="121">
        <v>1</v>
      </c>
      <c r="AC27" s="121">
        <v>1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CA27" s="121">
        <v>1</v>
      </c>
      <c r="CB27" s="121">
        <v>1</v>
      </c>
      <c r="CZ27" s="73">
        <v>1</v>
      </c>
    </row>
    <row r="28" spans="1:104" ht="12.75">
      <c r="A28" s="112">
        <v>19</v>
      </c>
      <c r="B28" s="113" t="s">
        <v>92</v>
      </c>
      <c r="C28" s="114" t="s">
        <v>93</v>
      </c>
      <c r="D28" s="115" t="s">
        <v>75</v>
      </c>
      <c r="E28" s="116">
        <v>14</v>
      </c>
      <c r="F28" s="117">
        <v>49.2</v>
      </c>
      <c r="G28" s="118">
        <f t="shared" si="3"/>
        <v>688.8000000000001</v>
      </c>
      <c r="H28" s="119">
        <v>0</v>
      </c>
      <c r="I28" s="120">
        <f t="shared" si="4"/>
        <v>0</v>
      </c>
      <c r="J28" s="119">
        <v>0</v>
      </c>
      <c r="K28" s="120">
        <f t="shared" si="5"/>
        <v>0</v>
      </c>
      <c r="O28" s="111"/>
      <c r="Z28" s="121"/>
      <c r="AA28" s="121">
        <v>1</v>
      </c>
      <c r="AB28" s="121">
        <v>9</v>
      </c>
      <c r="AC28" s="121">
        <v>9</v>
      </c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CA28" s="121">
        <v>1</v>
      </c>
      <c r="CB28" s="121">
        <v>9</v>
      </c>
      <c r="CZ28" s="73">
        <v>1</v>
      </c>
    </row>
    <row r="29" spans="1:104" ht="12.75">
      <c r="A29" s="112">
        <v>20</v>
      </c>
      <c r="B29" s="113" t="s">
        <v>94</v>
      </c>
      <c r="C29" s="114" t="s">
        <v>95</v>
      </c>
      <c r="D29" s="115" t="s">
        <v>52</v>
      </c>
      <c r="E29" s="116">
        <v>1.5375</v>
      </c>
      <c r="F29" s="117">
        <v>3095</v>
      </c>
      <c r="G29" s="118">
        <f t="shared" si="3"/>
        <v>4758.5625</v>
      </c>
      <c r="H29" s="119">
        <v>2.42</v>
      </c>
      <c r="I29" s="120">
        <f t="shared" si="4"/>
        <v>3.7207500000000002</v>
      </c>
      <c r="J29" s="119">
        <v>0</v>
      </c>
      <c r="K29" s="120">
        <f t="shared" si="5"/>
        <v>0</v>
      </c>
      <c r="O29" s="111"/>
      <c r="Z29" s="121"/>
      <c r="AA29" s="121">
        <v>1</v>
      </c>
      <c r="AB29" s="121">
        <v>1</v>
      </c>
      <c r="AC29" s="121">
        <v>1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CA29" s="121">
        <v>1</v>
      </c>
      <c r="CB29" s="121">
        <v>1</v>
      </c>
      <c r="CZ29" s="73">
        <v>1</v>
      </c>
    </row>
    <row r="30" spans="1:104" ht="12.75">
      <c r="A30" s="112">
        <v>21</v>
      </c>
      <c r="B30" s="113" t="s">
        <v>96</v>
      </c>
      <c r="C30" s="114" t="s">
        <v>97</v>
      </c>
      <c r="D30" s="115" t="s">
        <v>75</v>
      </c>
      <c r="E30" s="116">
        <v>134</v>
      </c>
      <c r="F30" s="117">
        <v>361.5</v>
      </c>
      <c r="G30" s="118">
        <f t="shared" si="3"/>
        <v>48441</v>
      </c>
      <c r="H30" s="119">
        <v>0.16012</v>
      </c>
      <c r="I30" s="120">
        <f t="shared" si="4"/>
        <v>21.45608</v>
      </c>
      <c r="J30" s="119">
        <v>0</v>
      </c>
      <c r="K30" s="120">
        <f t="shared" si="5"/>
        <v>0</v>
      </c>
      <c r="O30" s="111"/>
      <c r="Z30" s="121"/>
      <c r="AA30" s="121">
        <v>1</v>
      </c>
      <c r="AB30" s="121">
        <v>1</v>
      </c>
      <c r="AC30" s="121">
        <v>1</v>
      </c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CA30" s="121">
        <v>1</v>
      </c>
      <c r="CB30" s="121">
        <v>1</v>
      </c>
      <c r="CZ30" s="73">
        <v>1</v>
      </c>
    </row>
    <row r="31" spans="1:104" ht="12.75">
      <c r="A31" s="112">
        <v>22</v>
      </c>
      <c r="B31" s="113" t="s">
        <v>98</v>
      </c>
      <c r="C31" s="114" t="s">
        <v>99</v>
      </c>
      <c r="D31" s="115" t="s">
        <v>85</v>
      </c>
      <c r="E31" s="116">
        <v>7.21</v>
      </c>
      <c r="F31" s="117">
        <v>1269.73</v>
      </c>
      <c r="G31" s="118">
        <f t="shared" si="3"/>
        <v>9154.7533</v>
      </c>
      <c r="H31" s="119">
        <v>0.0087</v>
      </c>
      <c r="I31" s="120">
        <f t="shared" si="4"/>
        <v>0.06272699999999999</v>
      </c>
      <c r="J31" s="119"/>
      <c r="K31" s="120">
        <f t="shared" si="5"/>
        <v>0</v>
      </c>
      <c r="O31" s="111"/>
      <c r="Z31" s="121"/>
      <c r="AA31" s="121">
        <v>3</v>
      </c>
      <c r="AB31" s="121">
        <v>1</v>
      </c>
      <c r="AC31" s="121" t="s">
        <v>98</v>
      </c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CA31" s="121">
        <v>3</v>
      </c>
      <c r="CB31" s="121">
        <v>1</v>
      </c>
      <c r="CZ31" s="73">
        <v>1</v>
      </c>
    </row>
    <row r="32" spans="1:63" ht="12.75">
      <c r="A32" s="123" t="s">
        <v>38</v>
      </c>
      <c r="B32" s="124" t="s">
        <v>76</v>
      </c>
      <c r="C32" s="125" t="s">
        <v>77</v>
      </c>
      <c r="D32" s="126"/>
      <c r="E32" s="127"/>
      <c r="F32" s="127"/>
      <c r="G32" s="128">
        <f>SUM(G21:G31)</f>
        <v>78595.1158</v>
      </c>
      <c r="H32" s="129"/>
      <c r="I32" s="130">
        <f>SUM(I21:I31)</f>
        <v>25.239556999999998</v>
      </c>
      <c r="J32" s="131"/>
      <c r="K32" s="130">
        <f>SUM(K21:K31)</f>
        <v>0</v>
      </c>
      <c r="O32" s="111"/>
      <c r="X32" s="132">
        <f>K32</f>
        <v>0</v>
      </c>
      <c r="Y32" s="132">
        <f>I32</f>
        <v>25.239556999999998</v>
      </c>
      <c r="Z32" s="133">
        <f>G32</f>
        <v>78595.1158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34"/>
      <c r="BB32" s="134"/>
      <c r="BC32" s="134"/>
      <c r="BD32" s="134"/>
      <c r="BE32" s="134"/>
      <c r="BF32" s="134"/>
      <c r="BG32" s="121"/>
      <c r="BH32" s="121"/>
      <c r="BI32" s="121"/>
      <c r="BJ32" s="121"/>
      <c r="BK32" s="121"/>
    </row>
    <row r="33" spans="1:15" ht="14.25" customHeight="1">
      <c r="A33" s="101" t="s">
        <v>34</v>
      </c>
      <c r="B33" s="102" t="s">
        <v>100</v>
      </c>
      <c r="C33" s="103" t="s">
        <v>101</v>
      </c>
      <c r="D33" s="104"/>
      <c r="E33" s="105"/>
      <c r="F33" s="105"/>
      <c r="G33" s="106"/>
      <c r="H33" s="107"/>
      <c r="I33" s="108"/>
      <c r="J33" s="109"/>
      <c r="K33" s="110"/>
      <c r="O33" s="111"/>
    </row>
    <row r="34" spans="1:104" ht="12.75">
      <c r="A34" s="112">
        <v>23</v>
      </c>
      <c r="B34" s="113" t="s">
        <v>102</v>
      </c>
      <c r="C34" s="114" t="s">
        <v>103</v>
      </c>
      <c r="D34" s="115" t="s">
        <v>37</v>
      </c>
      <c r="E34" s="116">
        <v>3427</v>
      </c>
      <c r="F34" s="117">
        <v>90.75</v>
      </c>
      <c r="G34" s="118">
        <f>E34*F34</f>
        <v>311000.25</v>
      </c>
      <c r="H34" s="119">
        <v>0.21588</v>
      </c>
      <c r="I34" s="120">
        <f>E34*H34</f>
        <v>739.82076</v>
      </c>
      <c r="J34" s="119">
        <v>0</v>
      </c>
      <c r="K34" s="120">
        <f>E34*J34</f>
        <v>0</v>
      </c>
      <c r="O34" s="111"/>
      <c r="Z34" s="121"/>
      <c r="AA34" s="121">
        <v>1</v>
      </c>
      <c r="AB34" s="121">
        <v>1</v>
      </c>
      <c r="AC34" s="121">
        <v>1</v>
      </c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CA34" s="121">
        <v>1</v>
      </c>
      <c r="CB34" s="121">
        <v>1</v>
      </c>
      <c r="CZ34" s="73">
        <v>1</v>
      </c>
    </row>
    <row r="35" spans="1:63" ht="12.75">
      <c r="A35" s="123" t="s">
        <v>38</v>
      </c>
      <c r="B35" s="124" t="s">
        <v>100</v>
      </c>
      <c r="C35" s="125" t="s">
        <v>101</v>
      </c>
      <c r="D35" s="126"/>
      <c r="E35" s="127"/>
      <c r="F35" s="127"/>
      <c r="G35" s="128">
        <f>SUM(G33:G34)</f>
        <v>311000.25</v>
      </c>
      <c r="H35" s="129"/>
      <c r="I35" s="130">
        <f>SUM(I33:I34)</f>
        <v>739.82076</v>
      </c>
      <c r="J35" s="131"/>
      <c r="K35" s="130">
        <f>SUM(K33:K34)</f>
        <v>0</v>
      </c>
      <c r="O35" s="111"/>
      <c r="X35" s="132">
        <f>K35</f>
        <v>0</v>
      </c>
      <c r="Y35" s="132">
        <f>I35</f>
        <v>739.82076</v>
      </c>
      <c r="Z35" s="133">
        <f>G35</f>
        <v>311000.25</v>
      </c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34"/>
      <c r="BB35" s="134"/>
      <c r="BC35" s="134"/>
      <c r="BD35" s="134"/>
      <c r="BE35" s="134"/>
      <c r="BF35" s="134"/>
      <c r="BG35" s="121"/>
      <c r="BH35" s="121"/>
      <c r="BI35" s="121"/>
      <c r="BJ35" s="121"/>
      <c r="BK35" s="121"/>
    </row>
    <row r="36" spans="1:15" ht="14.25" customHeight="1">
      <c r="A36" s="101" t="s">
        <v>34</v>
      </c>
      <c r="B36" s="102" t="s">
        <v>104</v>
      </c>
      <c r="C36" s="103" t="s">
        <v>105</v>
      </c>
      <c r="D36" s="104"/>
      <c r="E36" s="105"/>
      <c r="F36" s="105"/>
      <c r="G36" s="106"/>
      <c r="H36" s="107"/>
      <c r="I36" s="108"/>
      <c r="J36" s="109"/>
      <c r="K36" s="110"/>
      <c r="O36" s="111"/>
    </row>
    <row r="37" spans="1:104" ht="12.75">
      <c r="A37" s="112">
        <v>24</v>
      </c>
      <c r="B37" s="113" t="s">
        <v>106</v>
      </c>
      <c r="C37" s="114" t="s">
        <v>107</v>
      </c>
      <c r="D37" s="115" t="s">
        <v>85</v>
      </c>
      <c r="E37" s="116">
        <v>3</v>
      </c>
      <c r="F37" s="117">
        <v>202</v>
      </c>
      <c r="G37" s="118">
        <f>E37*F37</f>
        <v>606</v>
      </c>
      <c r="H37" s="119">
        <v>0.005</v>
      </c>
      <c r="I37" s="120">
        <f>E37*H37</f>
        <v>0.015</v>
      </c>
      <c r="J37" s="119">
        <v>0</v>
      </c>
      <c r="K37" s="120">
        <f>E37*J37</f>
        <v>0</v>
      </c>
      <c r="O37" s="111"/>
      <c r="Z37" s="121"/>
      <c r="AA37" s="121">
        <v>1</v>
      </c>
      <c r="AB37" s="121">
        <v>1</v>
      </c>
      <c r="AC37" s="121">
        <v>1</v>
      </c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CA37" s="121">
        <v>1</v>
      </c>
      <c r="CB37" s="121">
        <v>1</v>
      </c>
      <c r="CZ37" s="73">
        <v>1</v>
      </c>
    </row>
    <row r="38" spans="1:104" ht="12.75">
      <c r="A38" s="112">
        <v>25</v>
      </c>
      <c r="B38" s="113" t="s">
        <v>108</v>
      </c>
      <c r="C38" s="114" t="s">
        <v>109</v>
      </c>
      <c r="D38" s="115" t="s">
        <v>85</v>
      </c>
      <c r="E38" s="116">
        <v>3</v>
      </c>
      <c r="F38" s="117">
        <v>1460</v>
      </c>
      <c r="G38" s="118">
        <f>E38*F38</f>
        <v>4380</v>
      </c>
      <c r="H38" s="119">
        <v>0.4293</v>
      </c>
      <c r="I38" s="120">
        <f>E38*H38</f>
        <v>1.2879</v>
      </c>
      <c r="J38" s="119">
        <v>0</v>
      </c>
      <c r="K38" s="120">
        <f>E38*J38</f>
        <v>0</v>
      </c>
      <c r="O38" s="111"/>
      <c r="Z38" s="121"/>
      <c r="AA38" s="121">
        <v>1</v>
      </c>
      <c r="AB38" s="121">
        <v>1</v>
      </c>
      <c r="AC38" s="121">
        <v>1</v>
      </c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CA38" s="121">
        <v>1</v>
      </c>
      <c r="CB38" s="121">
        <v>1</v>
      </c>
      <c r="CZ38" s="73">
        <v>1</v>
      </c>
    </row>
    <row r="39" spans="1:104" ht="12.75">
      <c r="A39" s="112">
        <v>26</v>
      </c>
      <c r="B39" s="113" t="s">
        <v>110</v>
      </c>
      <c r="C39" s="114" t="s">
        <v>111</v>
      </c>
      <c r="D39" s="115" t="s">
        <v>85</v>
      </c>
      <c r="E39" s="116">
        <v>3</v>
      </c>
      <c r="F39" s="117">
        <v>4070.25</v>
      </c>
      <c r="G39" s="118">
        <f>E39*F39</f>
        <v>12210.75</v>
      </c>
      <c r="H39" s="119">
        <v>0.239</v>
      </c>
      <c r="I39" s="120">
        <f>E39*H39</f>
        <v>0.717</v>
      </c>
      <c r="J39" s="119"/>
      <c r="K39" s="120">
        <f>E39*J39</f>
        <v>0</v>
      </c>
      <c r="O39" s="111"/>
      <c r="Z39" s="121"/>
      <c r="AA39" s="121">
        <v>3</v>
      </c>
      <c r="AB39" s="121">
        <v>1</v>
      </c>
      <c r="AC39" s="121">
        <v>55340327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CA39" s="121">
        <v>3</v>
      </c>
      <c r="CB39" s="121">
        <v>1</v>
      </c>
      <c r="CZ39" s="73">
        <v>1</v>
      </c>
    </row>
    <row r="40" spans="1:104" ht="12.75">
      <c r="A40" s="112">
        <v>27</v>
      </c>
      <c r="B40" s="113" t="s">
        <v>112</v>
      </c>
      <c r="C40" s="114" t="s">
        <v>113</v>
      </c>
      <c r="D40" s="115" t="s">
        <v>85</v>
      </c>
      <c r="E40" s="116">
        <v>6</v>
      </c>
      <c r="F40" s="117">
        <v>385.99</v>
      </c>
      <c r="G40" s="118">
        <f>E40*F40</f>
        <v>2315.94</v>
      </c>
      <c r="H40" s="119">
        <v>0.06</v>
      </c>
      <c r="I40" s="120">
        <f>E40*H40</f>
        <v>0.36</v>
      </c>
      <c r="J40" s="119"/>
      <c r="K40" s="120">
        <f>E40*J40</f>
        <v>0</v>
      </c>
      <c r="O40" s="111"/>
      <c r="Z40" s="121"/>
      <c r="AA40" s="121">
        <v>3</v>
      </c>
      <c r="AB40" s="121">
        <v>1</v>
      </c>
      <c r="AC40" s="121">
        <v>59224323</v>
      </c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CA40" s="121">
        <v>3</v>
      </c>
      <c r="CB40" s="121">
        <v>1</v>
      </c>
      <c r="CZ40" s="73">
        <v>1</v>
      </c>
    </row>
    <row r="41" spans="1:63" ht="12.75">
      <c r="A41" s="123" t="s">
        <v>38</v>
      </c>
      <c r="B41" s="124" t="s">
        <v>104</v>
      </c>
      <c r="C41" s="125" t="s">
        <v>105</v>
      </c>
      <c r="D41" s="126"/>
      <c r="E41" s="127"/>
      <c r="F41" s="127"/>
      <c r="G41" s="128">
        <f>SUM(G36:G40)</f>
        <v>19512.69</v>
      </c>
      <c r="H41" s="129"/>
      <c r="I41" s="130">
        <f>SUM(I36:I40)</f>
        <v>2.3798999999999997</v>
      </c>
      <c r="J41" s="131"/>
      <c r="K41" s="130">
        <f>SUM(K36:K40)</f>
        <v>0</v>
      </c>
      <c r="O41" s="111"/>
      <c r="X41" s="132">
        <f>K41</f>
        <v>0</v>
      </c>
      <c r="Y41" s="132">
        <f>I41</f>
        <v>2.3798999999999997</v>
      </c>
      <c r="Z41" s="133">
        <f>G41</f>
        <v>19512.69</v>
      </c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34"/>
      <c r="BB41" s="134"/>
      <c r="BC41" s="134"/>
      <c r="BD41" s="134"/>
      <c r="BE41" s="134"/>
      <c r="BF41" s="134"/>
      <c r="BG41" s="121"/>
      <c r="BH41" s="121"/>
      <c r="BI41" s="121"/>
      <c r="BJ41" s="121"/>
      <c r="BK41" s="121"/>
    </row>
    <row r="42" spans="1:15" ht="14.25" customHeight="1">
      <c r="A42" s="101" t="s">
        <v>34</v>
      </c>
      <c r="B42" s="102" t="s">
        <v>114</v>
      </c>
      <c r="C42" s="103" t="s">
        <v>115</v>
      </c>
      <c r="D42" s="104"/>
      <c r="E42" s="105"/>
      <c r="F42" s="105"/>
      <c r="G42" s="106"/>
      <c r="H42" s="107"/>
      <c r="I42" s="108"/>
      <c r="J42" s="109"/>
      <c r="K42" s="110"/>
      <c r="O42" s="111"/>
    </row>
    <row r="43" spans="1:104" ht="12.75">
      <c r="A43" s="112">
        <v>28</v>
      </c>
      <c r="B43" s="113" t="s">
        <v>116</v>
      </c>
      <c r="C43" s="114" t="s">
        <v>117</v>
      </c>
      <c r="D43" s="115" t="s">
        <v>85</v>
      </c>
      <c r="E43" s="116">
        <v>2</v>
      </c>
      <c r="F43" s="117">
        <v>850</v>
      </c>
      <c r="G43" s="118">
        <f aca="true" t="shared" si="6" ref="G43:G56">E43*F43</f>
        <v>1700</v>
      </c>
      <c r="H43" s="119">
        <v>0</v>
      </c>
      <c r="I43" s="120">
        <f aca="true" t="shared" si="7" ref="I43:I56">E43*H43</f>
        <v>0</v>
      </c>
      <c r="J43" s="119">
        <v>0</v>
      </c>
      <c r="K43" s="120">
        <f aca="true" t="shared" si="8" ref="K43:K56">E43*J43</f>
        <v>0</v>
      </c>
      <c r="O43" s="111"/>
      <c r="Z43" s="121"/>
      <c r="AA43" s="121">
        <v>1</v>
      </c>
      <c r="AB43" s="121">
        <v>1</v>
      </c>
      <c r="AC43" s="121">
        <v>1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CA43" s="121">
        <v>1</v>
      </c>
      <c r="CB43" s="121">
        <v>1</v>
      </c>
      <c r="CZ43" s="73">
        <v>1</v>
      </c>
    </row>
    <row r="44" spans="1:104" ht="22.5">
      <c r="A44" s="112">
        <v>29</v>
      </c>
      <c r="B44" s="113" t="s">
        <v>118</v>
      </c>
      <c r="C44" s="114" t="s">
        <v>119</v>
      </c>
      <c r="D44" s="115" t="s">
        <v>85</v>
      </c>
      <c r="E44" s="116">
        <v>1</v>
      </c>
      <c r="F44" s="117">
        <v>720</v>
      </c>
      <c r="G44" s="118">
        <f t="shared" si="6"/>
        <v>720</v>
      </c>
      <c r="H44" s="119">
        <v>0</v>
      </c>
      <c r="I44" s="120">
        <f t="shared" si="7"/>
        <v>0</v>
      </c>
      <c r="J44" s="119">
        <v>0</v>
      </c>
      <c r="K44" s="120">
        <f t="shared" si="8"/>
        <v>0</v>
      </c>
      <c r="O44" s="111"/>
      <c r="Z44" s="121"/>
      <c r="AA44" s="121">
        <v>1</v>
      </c>
      <c r="AB44" s="121">
        <v>1</v>
      </c>
      <c r="AC44" s="121">
        <v>1</v>
      </c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CA44" s="121">
        <v>1</v>
      </c>
      <c r="CB44" s="121">
        <v>1</v>
      </c>
      <c r="CZ44" s="73">
        <v>1</v>
      </c>
    </row>
    <row r="45" spans="1:104" ht="22.5">
      <c r="A45" s="112">
        <v>30</v>
      </c>
      <c r="B45" s="113" t="s">
        <v>120</v>
      </c>
      <c r="C45" s="114" t="s">
        <v>121</v>
      </c>
      <c r="D45" s="115" t="s">
        <v>122</v>
      </c>
      <c r="E45" s="116">
        <v>2</v>
      </c>
      <c r="F45" s="117">
        <v>1400</v>
      </c>
      <c r="G45" s="118">
        <f t="shared" si="6"/>
        <v>2800</v>
      </c>
      <c r="H45" s="119">
        <v>0</v>
      </c>
      <c r="I45" s="120">
        <f t="shared" si="7"/>
        <v>0</v>
      </c>
      <c r="J45" s="119">
        <v>0</v>
      </c>
      <c r="K45" s="120">
        <f t="shared" si="8"/>
        <v>0</v>
      </c>
      <c r="O45" s="111"/>
      <c r="Z45" s="121"/>
      <c r="AA45" s="121">
        <v>1</v>
      </c>
      <c r="AB45" s="121">
        <v>1</v>
      </c>
      <c r="AC45" s="121">
        <v>1</v>
      </c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CA45" s="121">
        <v>1</v>
      </c>
      <c r="CB45" s="121">
        <v>1</v>
      </c>
      <c r="CZ45" s="73">
        <v>1</v>
      </c>
    </row>
    <row r="46" spans="1:104" ht="12.75">
      <c r="A46" s="112">
        <v>31</v>
      </c>
      <c r="B46" s="113" t="s">
        <v>123</v>
      </c>
      <c r="C46" s="114" t="s">
        <v>124</v>
      </c>
      <c r="D46" s="115" t="s">
        <v>37</v>
      </c>
      <c r="E46" s="116">
        <v>144</v>
      </c>
      <c r="F46" s="117">
        <v>326</v>
      </c>
      <c r="G46" s="118">
        <f t="shared" si="6"/>
        <v>46944</v>
      </c>
      <c r="H46" s="119">
        <v>0</v>
      </c>
      <c r="I46" s="120">
        <f t="shared" si="7"/>
        <v>0</v>
      </c>
      <c r="J46" s="119">
        <v>-0.45</v>
      </c>
      <c r="K46" s="120">
        <f t="shared" si="8"/>
        <v>-64.8</v>
      </c>
      <c r="O46" s="111"/>
      <c r="Z46" s="121"/>
      <c r="AA46" s="121">
        <v>1</v>
      </c>
      <c r="AB46" s="121">
        <v>1</v>
      </c>
      <c r="AC46" s="121">
        <v>1</v>
      </c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CA46" s="121">
        <v>1</v>
      </c>
      <c r="CB46" s="121">
        <v>1</v>
      </c>
      <c r="CZ46" s="73">
        <v>1</v>
      </c>
    </row>
    <row r="47" spans="1:104" ht="12.75">
      <c r="A47" s="112">
        <v>32</v>
      </c>
      <c r="B47" s="113" t="s">
        <v>125</v>
      </c>
      <c r="C47" s="114" t="s">
        <v>126</v>
      </c>
      <c r="D47" s="115" t="s">
        <v>37</v>
      </c>
      <c r="E47" s="116">
        <v>876</v>
      </c>
      <c r="F47" s="117">
        <v>155.57</v>
      </c>
      <c r="G47" s="118">
        <f t="shared" si="6"/>
        <v>136279.32</v>
      </c>
      <c r="H47" s="119">
        <v>0</v>
      </c>
      <c r="I47" s="120">
        <f t="shared" si="7"/>
        <v>0</v>
      </c>
      <c r="J47" s="119">
        <v>-0.3</v>
      </c>
      <c r="K47" s="120">
        <f t="shared" si="8"/>
        <v>-262.8</v>
      </c>
      <c r="O47" s="111"/>
      <c r="Z47" s="121"/>
      <c r="AA47" s="121">
        <v>1</v>
      </c>
      <c r="AB47" s="121">
        <v>1</v>
      </c>
      <c r="AC47" s="121">
        <v>1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CA47" s="121">
        <v>1</v>
      </c>
      <c r="CB47" s="121">
        <v>1</v>
      </c>
      <c r="CZ47" s="73">
        <v>1</v>
      </c>
    </row>
    <row r="48" spans="1:104" ht="12.75">
      <c r="A48" s="112">
        <v>33</v>
      </c>
      <c r="B48" s="113" t="s">
        <v>127</v>
      </c>
      <c r="C48" s="114" t="s">
        <v>128</v>
      </c>
      <c r="D48" s="115" t="s">
        <v>75</v>
      </c>
      <c r="E48" s="116">
        <v>758</v>
      </c>
      <c r="F48" s="117">
        <v>49.6</v>
      </c>
      <c r="G48" s="118">
        <f t="shared" si="6"/>
        <v>37596.8</v>
      </c>
      <c r="H48" s="119">
        <v>0</v>
      </c>
      <c r="I48" s="120">
        <f t="shared" si="7"/>
        <v>0</v>
      </c>
      <c r="J48" s="119">
        <v>-0.145</v>
      </c>
      <c r="K48" s="120">
        <f t="shared" si="8"/>
        <v>-109.91</v>
      </c>
      <c r="O48" s="111"/>
      <c r="Z48" s="121"/>
      <c r="AA48" s="121">
        <v>1</v>
      </c>
      <c r="AB48" s="121">
        <v>1</v>
      </c>
      <c r="AC48" s="121">
        <v>1</v>
      </c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CA48" s="121">
        <v>1</v>
      </c>
      <c r="CB48" s="121">
        <v>1</v>
      </c>
      <c r="CZ48" s="73">
        <v>1</v>
      </c>
    </row>
    <row r="49" spans="1:104" ht="12.75">
      <c r="A49" s="112">
        <v>34</v>
      </c>
      <c r="B49" s="113" t="s">
        <v>129</v>
      </c>
      <c r="C49" s="114" t="s">
        <v>130</v>
      </c>
      <c r="D49" s="115" t="s">
        <v>75</v>
      </c>
      <c r="E49" s="116">
        <v>34</v>
      </c>
      <c r="F49" s="117">
        <v>37.49</v>
      </c>
      <c r="G49" s="118">
        <f t="shared" si="6"/>
        <v>1274.66</v>
      </c>
      <c r="H49" s="119">
        <v>0</v>
      </c>
      <c r="I49" s="120">
        <f t="shared" si="7"/>
        <v>0</v>
      </c>
      <c r="J49" s="119">
        <v>-0.04</v>
      </c>
      <c r="K49" s="120">
        <f t="shared" si="8"/>
        <v>-1.36</v>
      </c>
      <c r="O49" s="111"/>
      <c r="Z49" s="121"/>
      <c r="AA49" s="121">
        <v>1</v>
      </c>
      <c r="AB49" s="121">
        <v>1</v>
      </c>
      <c r="AC49" s="121">
        <v>1</v>
      </c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CA49" s="121">
        <v>1</v>
      </c>
      <c r="CB49" s="121">
        <v>1</v>
      </c>
      <c r="CZ49" s="73">
        <v>1</v>
      </c>
    </row>
    <row r="50" spans="1:104" ht="12.75">
      <c r="A50" s="112">
        <v>35</v>
      </c>
      <c r="B50" s="113" t="s">
        <v>131</v>
      </c>
      <c r="C50" s="114" t="s">
        <v>132</v>
      </c>
      <c r="D50" s="115" t="s">
        <v>52</v>
      </c>
      <c r="E50" s="116">
        <v>26.442</v>
      </c>
      <c r="F50" s="117">
        <v>2250</v>
      </c>
      <c r="G50" s="118">
        <f t="shared" si="6"/>
        <v>59494.5</v>
      </c>
      <c r="H50" s="119">
        <v>0</v>
      </c>
      <c r="I50" s="120">
        <f t="shared" si="7"/>
        <v>0</v>
      </c>
      <c r="J50" s="119">
        <v>-2</v>
      </c>
      <c r="K50" s="120">
        <f t="shared" si="8"/>
        <v>-52.884</v>
      </c>
      <c r="O50" s="111"/>
      <c r="Z50" s="121"/>
      <c r="AA50" s="121">
        <v>1</v>
      </c>
      <c r="AB50" s="121">
        <v>1</v>
      </c>
      <c r="AC50" s="121">
        <v>1</v>
      </c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CA50" s="121">
        <v>1</v>
      </c>
      <c r="CB50" s="121">
        <v>1</v>
      </c>
      <c r="CZ50" s="73">
        <v>1</v>
      </c>
    </row>
    <row r="51" spans="1:104" ht="12.75">
      <c r="A51" s="112">
        <v>36</v>
      </c>
      <c r="B51" s="113" t="s">
        <v>133</v>
      </c>
      <c r="C51" s="114" t="s">
        <v>134</v>
      </c>
      <c r="D51" s="115" t="s">
        <v>52</v>
      </c>
      <c r="E51" s="116">
        <v>21.725</v>
      </c>
      <c r="F51" s="117">
        <v>2990</v>
      </c>
      <c r="G51" s="118">
        <f t="shared" si="6"/>
        <v>64957.75000000001</v>
      </c>
      <c r="H51" s="119">
        <v>0</v>
      </c>
      <c r="I51" s="120">
        <f t="shared" si="7"/>
        <v>0</v>
      </c>
      <c r="J51" s="119">
        <v>-2.4</v>
      </c>
      <c r="K51" s="120">
        <f t="shared" si="8"/>
        <v>-52.14</v>
      </c>
      <c r="O51" s="111"/>
      <c r="Z51" s="121"/>
      <c r="AA51" s="121">
        <v>1</v>
      </c>
      <c r="AB51" s="121">
        <v>1</v>
      </c>
      <c r="AC51" s="121">
        <v>1</v>
      </c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CA51" s="121">
        <v>1</v>
      </c>
      <c r="CB51" s="121">
        <v>1</v>
      </c>
      <c r="CZ51" s="73">
        <v>1</v>
      </c>
    </row>
    <row r="52" spans="1:104" ht="12.75">
      <c r="A52" s="112">
        <v>37</v>
      </c>
      <c r="B52" s="113" t="s">
        <v>135</v>
      </c>
      <c r="C52" s="114" t="s">
        <v>136</v>
      </c>
      <c r="D52" s="115" t="s">
        <v>52</v>
      </c>
      <c r="E52" s="116">
        <v>0.5699</v>
      </c>
      <c r="F52" s="117">
        <v>2885</v>
      </c>
      <c r="G52" s="118">
        <f t="shared" si="6"/>
        <v>1644.1615</v>
      </c>
      <c r="H52" s="119">
        <v>0</v>
      </c>
      <c r="I52" s="120">
        <f t="shared" si="7"/>
        <v>0</v>
      </c>
      <c r="J52" s="119">
        <v>-2.2</v>
      </c>
      <c r="K52" s="120">
        <f t="shared" si="8"/>
        <v>-1.2537800000000001</v>
      </c>
      <c r="O52" s="111"/>
      <c r="Z52" s="121"/>
      <c r="AA52" s="121">
        <v>1</v>
      </c>
      <c r="AB52" s="121">
        <v>1</v>
      </c>
      <c r="AC52" s="121">
        <v>1</v>
      </c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CA52" s="121">
        <v>1</v>
      </c>
      <c r="CB52" s="121">
        <v>1</v>
      </c>
      <c r="CZ52" s="73">
        <v>1</v>
      </c>
    </row>
    <row r="53" spans="1:104" ht="12.75">
      <c r="A53" s="112">
        <v>38</v>
      </c>
      <c r="B53" s="113" t="s">
        <v>137</v>
      </c>
      <c r="C53" s="114" t="s">
        <v>138</v>
      </c>
      <c r="D53" s="115" t="s">
        <v>139</v>
      </c>
      <c r="E53" s="116">
        <v>64.8</v>
      </c>
      <c r="F53" s="117">
        <v>1364.4</v>
      </c>
      <c r="G53" s="118">
        <f t="shared" si="6"/>
        <v>88413.12</v>
      </c>
      <c r="H53" s="119">
        <v>0</v>
      </c>
      <c r="I53" s="120">
        <f t="shared" si="7"/>
        <v>0</v>
      </c>
      <c r="J53" s="119"/>
      <c r="K53" s="120">
        <f t="shared" si="8"/>
        <v>0</v>
      </c>
      <c r="O53" s="111"/>
      <c r="Z53" s="121"/>
      <c r="AA53" s="121">
        <v>3</v>
      </c>
      <c r="AB53" s="121">
        <v>1</v>
      </c>
      <c r="AC53" s="121" t="s">
        <v>137</v>
      </c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CA53" s="121">
        <v>3</v>
      </c>
      <c r="CB53" s="121">
        <v>1</v>
      </c>
      <c r="CZ53" s="73">
        <v>1</v>
      </c>
    </row>
    <row r="54" spans="1:104" ht="12.75">
      <c r="A54" s="112">
        <v>39</v>
      </c>
      <c r="B54" s="113" t="s">
        <v>140</v>
      </c>
      <c r="C54" s="114" t="s">
        <v>141</v>
      </c>
      <c r="D54" s="115" t="s">
        <v>139</v>
      </c>
      <c r="E54" s="116">
        <v>480.3478</v>
      </c>
      <c r="F54" s="117">
        <v>271.2</v>
      </c>
      <c r="G54" s="118">
        <f t="shared" si="6"/>
        <v>130270.32336</v>
      </c>
      <c r="H54" s="119">
        <v>0</v>
      </c>
      <c r="I54" s="120">
        <f t="shared" si="7"/>
        <v>0</v>
      </c>
      <c r="J54" s="119"/>
      <c r="K54" s="120">
        <f t="shared" si="8"/>
        <v>0</v>
      </c>
      <c r="O54" s="111"/>
      <c r="Z54" s="121"/>
      <c r="AA54" s="121">
        <v>3</v>
      </c>
      <c r="AB54" s="121">
        <v>1</v>
      </c>
      <c r="AC54" s="121" t="s">
        <v>140</v>
      </c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CA54" s="121">
        <v>3</v>
      </c>
      <c r="CB54" s="121">
        <v>1</v>
      </c>
      <c r="CZ54" s="73">
        <v>1</v>
      </c>
    </row>
    <row r="55" spans="1:104" ht="12.75">
      <c r="A55" s="112">
        <v>40</v>
      </c>
      <c r="B55" s="113" t="s">
        <v>142</v>
      </c>
      <c r="C55" s="114" t="s">
        <v>143</v>
      </c>
      <c r="D55" s="115" t="s">
        <v>139</v>
      </c>
      <c r="E55" s="116">
        <v>545.14778</v>
      </c>
      <c r="F55" s="117">
        <v>68.6</v>
      </c>
      <c r="G55" s="118">
        <f t="shared" si="6"/>
        <v>37397.137707999995</v>
      </c>
      <c r="H55" s="119">
        <v>0</v>
      </c>
      <c r="I55" s="120">
        <f t="shared" si="7"/>
        <v>0</v>
      </c>
      <c r="J55" s="119"/>
      <c r="K55" s="120">
        <f t="shared" si="8"/>
        <v>0</v>
      </c>
      <c r="O55" s="111"/>
      <c r="Z55" s="121"/>
      <c r="AA55" s="121">
        <v>8</v>
      </c>
      <c r="AB55" s="121">
        <v>0</v>
      </c>
      <c r="AC55" s="121">
        <v>3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CA55" s="121">
        <v>8</v>
      </c>
      <c r="CB55" s="121">
        <v>0</v>
      </c>
      <c r="CZ55" s="73">
        <v>1</v>
      </c>
    </row>
    <row r="56" spans="1:104" ht="12.75">
      <c r="A56" s="112">
        <v>41</v>
      </c>
      <c r="B56" s="113" t="s">
        <v>144</v>
      </c>
      <c r="C56" s="114" t="s">
        <v>145</v>
      </c>
      <c r="D56" s="115" t="s">
        <v>139</v>
      </c>
      <c r="E56" s="116">
        <v>5451.4778</v>
      </c>
      <c r="F56" s="117">
        <v>21.2</v>
      </c>
      <c r="G56" s="118">
        <f t="shared" si="6"/>
        <v>115571.32935999999</v>
      </c>
      <c r="H56" s="119">
        <v>0</v>
      </c>
      <c r="I56" s="120">
        <f t="shared" si="7"/>
        <v>0</v>
      </c>
      <c r="J56" s="119"/>
      <c r="K56" s="120">
        <f t="shared" si="8"/>
        <v>0</v>
      </c>
      <c r="O56" s="111"/>
      <c r="Z56" s="121"/>
      <c r="AA56" s="121">
        <v>8</v>
      </c>
      <c r="AB56" s="121">
        <v>0</v>
      </c>
      <c r="AC56" s="121">
        <v>3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CA56" s="121">
        <v>8</v>
      </c>
      <c r="CB56" s="121">
        <v>0</v>
      </c>
      <c r="CZ56" s="73">
        <v>1</v>
      </c>
    </row>
    <row r="57" spans="1:63" ht="12.75">
      <c r="A57" s="123" t="s">
        <v>38</v>
      </c>
      <c r="B57" s="124" t="s">
        <v>114</v>
      </c>
      <c r="C57" s="125" t="s">
        <v>115</v>
      </c>
      <c r="D57" s="126"/>
      <c r="E57" s="127"/>
      <c r="F57" s="127"/>
      <c r="G57" s="128">
        <f>SUM(G42:G56)</f>
        <v>725063.101928</v>
      </c>
      <c r="H57" s="129"/>
      <c r="I57" s="130">
        <f>SUM(I42:I56)</f>
        <v>0</v>
      </c>
      <c r="J57" s="131"/>
      <c r="K57" s="130">
        <f>SUM(K42:K56)</f>
        <v>-545.14778</v>
      </c>
      <c r="O57" s="111"/>
      <c r="X57" s="132">
        <f>K57</f>
        <v>-545.14778</v>
      </c>
      <c r="Y57" s="132">
        <f>I57</f>
        <v>0</v>
      </c>
      <c r="Z57" s="133">
        <f>G57</f>
        <v>725063.101928</v>
      </c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34"/>
      <c r="BB57" s="134"/>
      <c r="BC57" s="134"/>
      <c r="BD57" s="134"/>
      <c r="BE57" s="134"/>
      <c r="BF57" s="134"/>
      <c r="BG57" s="121"/>
      <c r="BH57" s="121"/>
      <c r="BI57" s="121"/>
      <c r="BJ57" s="121"/>
      <c r="BK57" s="121"/>
    </row>
    <row r="58" spans="1:15" ht="14.25" customHeight="1">
      <c r="A58" s="101" t="s">
        <v>34</v>
      </c>
      <c r="B58" s="102" t="s">
        <v>146</v>
      </c>
      <c r="C58" s="103" t="s">
        <v>147</v>
      </c>
      <c r="D58" s="104"/>
      <c r="E58" s="105"/>
      <c r="F58" s="105"/>
      <c r="G58" s="106"/>
      <c r="H58" s="107"/>
      <c r="I58" s="108"/>
      <c r="J58" s="109"/>
      <c r="K58" s="110"/>
      <c r="O58" s="111"/>
    </row>
    <row r="59" spans="1:104" ht="12.75">
      <c r="A59" s="112">
        <v>42</v>
      </c>
      <c r="B59" s="113" t="s">
        <v>148</v>
      </c>
      <c r="C59" s="114" t="s">
        <v>149</v>
      </c>
      <c r="D59" s="115" t="s">
        <v>139</v>
      </c>
      <c r="E59" s="116">
        <v>767.440217</v>
      </c>
      <c r="F59" s="117">
        <v>78</v>
      </c>
      <c r="G59" s="118">
        <f>E59*F59</f>
        <v>59860.336925999996</v>
      </c>
      <c r="H59" s="119">
        <v>0</v>
      </c>
      <c r="I59" s="120">
        <f>E59*H59</f>
        <v>0</v>
      </c>
      <c r="J59" s="119"/>
      <c r="K59" s="120">
        <f>E59*J59</f>
        <v>0</v>
      </c>
      <c r="O59" s="111"/>
      <c r="Z59" s="121"/>
      <c r="AA59" s="121">
        <v>7</v>
      </c>
      <c r="AB59" s="121">
        <v>1</v>
      </c>
      <c r="AC59" s="121">
        <v>2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CA59" s="121">
        <v>7</v>
      </c>
      <c r="CB59" s="121">
        <v>1</v>
      </c>
      <c r="CZ59" s="73">
        <v>1</v>
      </c>
    </row>
    <row r="60" spans="1:63" ht="12.75">
      <c r="A60" s="123" t="s">
        <v>38</v>
      </c>
      <c r="B60" s="124" t="s">
        <v>146</v>
      </c>
      <c r="C60" s="125" t="s">
        <v>147</v>
      </c>
      <c r="D60" s="126"/>
      <c r="E60" s="127"/>
      <c r="F60" s="127"/>
      <c r="G60" s="128">
        <f>SUM(G58:G59)</f>
        <v>59860.336925999996</v>
      </c>
      <c r="H60" s="129"/>
      <c r="I60" s="130">
        <f>SUM(I58:I59)</f>
        <v>0</v>
      </c>
      <c r="J60" s="131"/>
      <c r="K60" s="130">
        <f>SUM(K58:K59)</f>
        <v>0</v>
      </c>
      <c r="O60" s="111"/>
      <c r="X60" s="132">
        <f>K60</f>
        <v>0</v>
      </c>
      <c r="Y60" s="132">
        <f>I60</f>
        <v>0</v>
      </c>
      <c r="Z60" s="133">
        <f>G60</f>
        <v>59860.336925999996</v>
      </c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34"/>
      <c r="BB60" s="134"/>
      <c r="BC60" s="134"/>
      <c r="BD60" s="134"/>
      <c r="BE60" s="134"/>
      <c r="BF60" s="134"/>
      <c r="BG60" s="121"/>
      <c r="BH60" s="121"/>
      <c r="BI60" s="121"/>
      <c r="BJ60" s="121"/>
      <c r="BK60" s="121"/>
    </row>
    <row r="61" spans="1:15" ht="14.25" customHeight="1">
      <c r="A61" s="101" t="s">
        <v>34</v>
      </c>
      <c r="B61" s="102" t="s">
        <v>150</v>
      </c>
      <c r="C61" s="103" t="s">
        <v>151</v>
      </c>
      <c r="D61" s="104"/>
      <c r="E61" s="105"/>
      <c r="F61" s="105"/>
      <c r="G61" s="106"/>
      <c r="H61" s="107"/>
      <c r="I61" s="108"/>
      <c r="J61" s="109"/>
      <c r="K61" s="110"/>
      <c r="O61" s="111"/>
    </row>
    <row r="62" spans="1:104" ht="12.75">
      <c r="A62" s="112">
        <v>43</v>
      </c>
      <c r="B62" s="113" t="s">
        <v>152</v>
      </c>
      <c r="C62" s="114" t="s">
        <v>153</v>
      </c>
      <c r="D62" s="115" t="s">
        <v>154</v>
      </c>
      <c r="E62" s="116">
        <v>1</v>
      </c>
      <c r="F62" s="117">
        <v>9000</v>
      </c>
      <c r="G62" s="118">
        <f>E62*F62</f>
        <v>9000</v>
      </c>
      <c r="H62" s="119">
        <v>0</v>
      </c>
      <c r="I62" s="120">
        <f>E62*H62</f>
        <v>0</v>
      </c>
      <c r="J62" s="119"/>
      <c r="K62" s="120">
        <f>E62*J62</f>
        <v>0</v>
      </c>
      <c r="O62" s="111"/>
      <c r="Z62" s="121"/>
      <c r="AA62" s="121">
        <v>11</v>
      </c>
      <c r="AB62" s="121">
        <v>3</v>
      </c>
      <c r="AC62" s="121">
        <v>41</v>
      </c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CA62" s="121">
        <v>11</v>
      </c>
      <c r="CB62" s="121">
        <v>3</v>
      </c>
      <c r="CZ62" s="73">
        <v>1</v>
      </c>
    </row>
    <row r="63" spans="1:104" ht="22.5">
      <c r="A63" s="112">
        <v>44</v>
      </c>
      <c r="B63" s="113" t="s">
        <v>155</v>
      </c>
      <c r="C63" s="114" t="s">
        <v>156</v>
      </c>
      <c r="D63" s="115" t="s">
        <v>80</v>
      </c>
      <c r="E63" s="116">
        <v>1</v>
      </c>
      <c r="F63" s="117">
        <v>30000</v>
      </c>
      <c r="G63" s="118">
        <f>E63*F63</f>
        <v>30000</v>
      </c>
      <c r="H63" s="119">
        <v>0</v>
      </c>
      <c r="I63" s="120">
        <f>E63*H63</f>
        <v>0</v>
      </c>
      <c r="J63" s="119"/>
      <c r="K63" s="120">
        <f>E63*J63</f>
        <v>0</v>
      </c>
      <c r="O63" s="111"/>
      <c r="Z63" s="121"/>
      <c r="AA63" s="121">
        <v>11</v>
      </c>
      <c r="AB63" s="121">
        <v>3</v>
      </c>
      <c r="AC63" s="121">
        <v>42</v>
      </c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CA63" s="121">
        <v>11</v>
      </c>
      <c r="CB63" s="121">
        <v>3</v>
      </c>
      <c r="CZ63" s="73">
        <v>1</v>
      </c>
    </row>
    <row r="64" spans="1:104" ht="12.75">
      <c r="A64" s="112">
        <v>45</v>
      </c>
      <c r="B64" s="113" t="s">
        <v>157</v>
      </c>
      <c r="C64" s="114" t="s">
        <v>158</v>
      </c>
      <c r="D64" s="115" t="s">
        <v>80</v>
      </c>
      <c r="E64" s="116">
        <v>1</v>
      </c>
      <c r="F64" s="117">
        <v>2000</v>
      </c>
      <c r="G64" s="118">
        <f>E64*F64</f>
        <v>2000</v>
      </c>
      <c r="H64" s="119">
        <v>0</v>
      </c>
      <c r="I64" s="120">
        <f>E64*H64</f>
        <v>0</v>
      </c>
      <c r="J64" s="119"/>
      <c r="K64" s="120">
        <f>E64*J64</f>
        <v>0</v>
      </c>
      <c r="O64" s="111"/>
      <c r="Z64" s="121"/>
      <c r="AA64" s="121">
        <v>11</v>
      </c>
      <c r="AB64" s="121">
        <v>0</v>
      </c>
      <c r="AC64" s="121">
        <v>43</v>
      </c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CA64" s="121">
        <v>11</v>
      </c>
      <c r="CB64" s="121">
        <v>0</v>
      </c>
      <c r="CZ64" s="73">
        <v>1</v>
      </c>
    </row>
    <row r="65" spans="1:63" ht="12.75">
      <c r="A65" s="123" t="s">
        <v>38</v>
      </c>
      <c r="B65" s="124" t="s">
        <v>150</v>
      </c>
      <c r="C65" s="125" t="s">
        <v>151</v>
      </c>
      <c r="D65" s="126"/>
      <c r="E65" s="127"/>
      <c r="F65" s="127"/>
      <c r="G65" s="128">
        <f>SUM(G61:G64)</f>
        <v>41000</v>
      </c>
      <c r="H65" s="129"/>
      <c r="I65" s="130">
        <f>SUM(I61:I64)</f>
        <v>0</v>
      </c>
      <c r="J65" s="131"/>
      <c r="K65" s="130">
        <f>SUM(K61:K64)</f>
        <v>0</v>
      </c>
      <c r="O65" s="111"/>
      <c r="X65" s="132">
        <f>K65</f>
        <v>0</v>
      </c>
      <c r="Y65" s="132">
        <f>I65</f>
        <v>0</v>
      </c>
      <c r="Z65" s="133">
        <f>G65</f>
        <v>41000</v>
      </c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34"/>
      <c r="BB65" s="134"/>
      <c r="BC65" s="134"/>
      <c r="BD65" s="134"/>
      <c r="BE65" s="134"/>
      <c r="BF65" s="134"/>
      <c r="BG65" s="121"/>
      <c r="BH65" s="121"/>
      <c r="BI65" s="121"/>
      <c r="BJ65" s="121"/>
      <c r="BK65" s="121"/>
    </row>
    <row r="66" spans="1:15" ht="14.25" customHeight="1">
      <c r="A66" s="101" t="s">
        <v>34</v>
      </c>
      <c r="B66" s="102" t="s">
        <v>159</v>
      </c>
      <c r="C66" s="103" t="s">
        <v>160</v>
      </c>
      <c r="D66" s="104"/>
      <c r="E66" s="105"/>
      <c r="F66" s="105"/>
      <c r="G66" s="106"/>
      <c r="H66" s="107"/>
      <c r="I66" s="108"/>
      <c r="J66" s="109"/>
      <c r="K66" s="110"/>
      <c r="O66" s="111"/>
    </row>
    <row r="67" spans="1:104" ht="12.75">
      <c r="A67" s="112">
        <v>46</v>
      </c>
      <c r="B67" s="113" t="s">
        <v>161</v>
      </c>
      <c r="C67" s="114" t="s">
        <v>162</v>
      </c>
      <c r="D67" s="115" t="s">
        <v>85</v>
      </c>
      <c r="E67" s="116">
        <v>1</v>
      </c>
      <c r="F67" s="117">
        <v>3200</v>
      </c>
      <c r="G67" s="118">
        <f>E67*F67</f>
        <v>3200</v>
      </c>
      <c r="H67" s="119">
        <v>0</v>
      </c>
      <c r="I67" s="120">
        <f>E67*H67</f>
        <v>0</v>
      </c>
      <c r="J67" s="119"/>
      <c r="K67" s="120">
        <f>E67*J67</f>
        <v>0</v>
      </c>
      <c r="O67" s="111"/>
      <c r="Z67" s="121"/>
      <c r="AA67" s="121">
        <v>11</v>
      </c>
      <c r="AB67" s="121">
        <v>-1</v>
      </c>
      <c r="AC67" s="121">
        <v>48</v>
      </c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CA67" s="121">
        <v>11</v>
      </c>
      <c r="CB67" s="121">
        <v>-1</v>
      </c>
      <c r="CZ67" s="73">
        <v>2</v>
      </c>
    </row>
    <row r="68" spans="1:104" ht="12.75">
      <c r="A68" s="112">
        <v>47</v>
      </c>
      <c r="B68" s="113" t="s">
        <v>163</v>
      </c>
      <c r="C68" s="114" t="s">
        <v>164</v>
      </c>
      <c r="D68" s="115" t="s">
        <v>122</v>
      </c>
      <c r="E68" s="116">
        <v>1</v>
      </c>
      <c r="F68" s="117">
        <v>26172.5</v>
      </c>
      <c r="G68" s="118">
        <f>E68*F68</f>
        <v>26172.5</v>
      </c>
      <c r="H68" s="119">
        <v>0.025</v>
      </c>
      <c r="I68" s="120">
        <f>E68*H68</f>
        <v>0.025</v>
      </c>
      <c r="J68" s="119"/>
      <c r="K68" s="120">
        <f>E68*J68</f>
        <v>0</v>
      </c>
      <c r="O68" s="111"/>
      <c r="Z68" s="121"/>
      <c r="AA68" s="121">
        <v>3</v>
      </c>
      <c r="AB68" s="121">
        <v>7</v>
      </c>
      <c r="AC68" s="121" t="s">
        <v>163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CA68" s="121">
        <v>3</v>
      </c>
      <c r="CB68" s="121">
        <v>7</v>
      </c>
      <c r="CZ68" s="73">
        <v>2</v>
      </c>
    </row>
    <row r="69" spans="1:104" ht="12.75">
      <c r="A69" s="112">
        <v>48</v>
      </c>
      <c r="B69" s="113" t="s">
        <v>165</v>
      </c>
      <c r="C69" s="114" t="s">
        <v>166</v>
      </c>
      <c r="D69" s="115" t="s">
        <v>139</v>
      </c>
      <c r="E69" s="116">
        <v>0.025</v>
      </c>
      <c r="F69" s="117">
        <v>590</v>
      </c>
      <c r="G69" s="118">
        <f>E69*F69</f>
        <v>14.75</v>
      </c>
      <c r="H69" s="119">
        <v>0</v>
      </c>
      <c r="I69" s="120">
        <f>E69*H69</f>
        <v>0</v>
      </c>
      <c r="J69" s="119"/>
      <c r="K69" s="120">
        <f>E69*J69</f>
        <v>0</v>
      </c>
      <c r="O69" s="111"/>
      <c r="Z69" s="121"/>
      <c r="AA69" s="121">
        <v>7</v>
      </c>
      <c r="AB69" s="121">
        <v>1001</v>
      </c>
      <c r="AC69" s="121">
        <v>5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CA69" s="121">
        <v>7</v>
      </c>
      <c r="CB69" s="121">
        <v>1001</v>
      </c>
      <c r="CZ69" s="73">
        <v>2</v>
      </c>
    </row>
    <row r="70" spans="1:63" ht="12.75">
      <c r="A70" s="123" t="s">
        <v>38</v>
      </c>
      <c r="B70" s="124" t="s">
        <v>159</v>
      </c>
      <c r="C70" s="125" t="s">
        <v>160</v>
      </c>
      <c r="D70" s="126"/>
      <c r="E70" s="127"/>
      <c r="F70" s="127"/>
      <c r="G70" s="128">
        <f>SUM(G66:G69)</f>
        <v>29387.25</v>
      </c>
      <c r="H70" s="129"/>
      <c r="I70" s="130">
        <f>SUM(I66:I69)</f>
        <v>0.025</v>
      </c>
      <c r="J70" s="131"/>
      <c r="K70" s="130">
        <f>SUM(K66:K69)</f>
        <v>0</v>
      </c>
      <c r="O70" s="111"/>
      <c r="X70" s="132">
        <f>K70</f>
        <v>0</v>
      </c>
      <c r="Y70" s="132">
        <f>I70</f>
        <v>0.025</v>
      </c>
      <c r="Z70" s="133">
        <f>G70</f>
        <v>29387.25</v>
      </c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34"/>
      <c r="BB70" s="134"/>
      <c r="BC70" s="134"/>
      <c r="BD70" s="134"/>
      <c r="BE70" s="134"/>
      <c r="BF70" s="134"/>
      <c r="BG70" s="121"/>
      <c r="BH70" s="121"/>
      <c r="BI70" s="121"/>
      <c r="BJ70" s="121"/>
      <c r="BK70" s="121"/>
    </row>
    <row r="71" spans="1:15" ht="14.25" customHeight="1">
      <c r="A71" s="101" t="s">
        <v>34</v>
      </c>
      <c r="B71" s="102" t="s">
        <v>167</v>
      </c>
      <c r="C71" s="103" t="s">
        <v>168</v>
      </c>
      <c r="D71" s="104"/>
      <c r="E71" s="105"/>
      <c r="F71" s="105"/>
      <c r="G71" s="106"/>
      <c r="H71" s="107"/>
      <c r="I71" s="108"/>
      <c r="J71" s="109"/>
      <c r="K71" s="110"/>
      <c r="O71" s="111"/>
    </row>
    <row r="72" spans="1:104" ht="12.75">
      <c r="A72" s="112">
        <v>49</v>
      </c>
      <c r="B72" s="113" t="s">
        <v>169</v>
      </c>
      <c r="C72" s="114" t="s">
        <v>170</v>
      </c>
      <c r="D72" s="115" t="s">
        <v>75</v>
      </c>
      <c r="E72" s="116">
        <v>104</v>
      </c>
      <c r="F72" s="117">
        <v>65</v>
      </c>
      <c r="G72" s="118">
        <f aca="true" t="shared" si="9" ref="G72:G77">E72*F72</f>
        <v>6760</v>
      </c>
      <c r="H72" s="119">
        <v>0</v>
      </c>
      <c r="I72" s="120">
        <f aca="true" t="shared" si="10" ref="I72:I77">E72*H72</f>
        <v>0</v>
      </c>
      <c r="J72" s="119">
        <v>-0.01064</v>
      </c>
      <c r="K72" s="120">
        <f aca="true" t="shared" si="11" ref="K72:K77">E72*J72</f>
        <v>-1.10656</v>
      </c>
      <c r="O72" s="111"/>
      <c r="Z72" s="121"/>
      <c r="AA72" s="121">
        <v>1</v>
      </c>
      <c r="AB72" s="121">
        <v>7</v>
      </c>
      <c r="AC72" s="121">
        <v>7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CA72" s="121">
        <v>1</v>
      </c>
      <c r="CB72" s="121">
        <v>7</v>
      </c>
      <c r="CZ72" s="73">
        <v>2</v>
      </c>
    </row>
    <row r="73" spans="1:104" ht="12.75">
      <c r="A73" s="112">
        <v>50</v>
      </c>
      <c r="B73" s="113" t="s">
        <v>171</v>
      </c>
      <c r="C73" s="114" t="s">
        <v>172</v>
      </c>
      <c r="D73" s="115" t="s">
        <v>85</v>
      </c>
      <c r="E73" s="116">
        <v>1</v>
      </c>
      <c r="F73" s="117">
        <v>532</v>
      </c>
      <c r="G73" s="118">
        <f t="shared" si="9"/>
        <v>532</v>
      </c>
      <c r="H73" s="119">
        <v>0</v>
      </c>
      <c r="I73" s="120">
        <f t="shared" si="10"/>
        <v>0</v>
      </c>
      <c r="J73" s="119">
        <v>0</v>
      </c>
      <c r="K73" s="120">
        <f t="shared" si="11"/>
        <v>0</v>
      </c>
      <c r="O73" s="111"/>
      <c r="Z73" s="121"/>
      <c r="AA73" s="121">
        <v>1</v>
      </c>
      <c r="AB73" s="121">
        <v>7</v>
      </c>
      <c r="AC73" s="121">
        <v>7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CA73" s="121">
        <v>1</v>
      </c>
      <c r="CB73" s="121">
        <v>7</v>
      </c>
      <c r="CZ73" s="73">
        <v>2</v>
      </c>
    </row>
    <row r="74" spans="1:104" ht="12.75">
      <c r="A74" s="112">
        <v>51</v>
      </c>
      <c r="B74" s="113" t="s">
        <v>173</v>
      </c>
      <c r="C74" s="114" t="s">
        <v>174</v>
      </c>
      <c r="D74" s="115" t="s">
        <v>175</v>
      </c>
      <c r="E74" s="116">
        <v>876.12</v>
      </c>
      <c r="F74" s="117">
        <v>31.2</v>
      </c>
      <c r="G74" s="118">
        <f t="shared" si="9"/>
        <v>27334.944</v>
      </c>
      <c r="H74" s="119">
        <v>0</v>
      </c>
      <c r="I74" s="120">
        <f t="shared" si="10"/>
        <v>0</v>
      </c>
      <c r="J74" s="119">
        <v>-0.001</v>
      </c>
      <c r="K74" s="120">
        <f t="shared" si="11"/>
        <v>-0.87612</v>
      </c>
      <c r="O74" s="111"/>
      <c r="Z74" s="121"/>
      <c r="AA74" s="121">
        <v>1</v>
      </c>
      <c r="AB74" s="121">
        <v>7</v>
      </c>
      <c r="AC74" s="121">
        <v>7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CA74" s="121">
        <v>1</v>
      </c>
      <c r="CB74" s="121">
        <v>7</v>
      </c>
      <c r="CZ74" s="73">
        <v>2</v>
      </c>
    </row>
    <row r="75" spans="1:104" ht="12.75">
      <c r="A75" s="112">
        <v>52</v>
      </c>
      <c r="B75" s="113" t="s">
        <v>176</v>
      </c>
      <c r="C75" s="114" t="s">
        <v>177</v>
      </c>
      <c r="D75" s="115" t="s">
        <v>175</v>
      </c>
      <c r="E75" s="116">
        <v>297.5</v>
      </c>
      <c r="F75" s="117">
        <v>20.1</v>
      </c>
      <c r="G75" s="118">
        <f t="shared" si="9"/>
        <v>5979.75</v>
      </c>
      <c r="H75" s="119">
        <v>0</v>
      </c>
      <c r="I75" s="120">
        <f t="shared" si="10"/>
        <v>0</v>
      </c>
      <c r="J75" s="119">
        <v>-0.001</v>
      </c>
      <c r="K75" s="120">
        <f t="shared" si="11"/>
        <v>-0.2975</v>
      </c>
      <c r="O75" s="111"/>
      <c r="Z75" s="121"/>
      <c r="AA75" s="121">
        <v>1</v>
      </c>
      <c r="AB75" s="121">
        <v>7</v>
      </c>
      <c r="AC75" s="121">
        <v>7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CA75" s="121">
        <v>1</v>
      </c>
      <c r="CB75" s="121">
        <v>7</v>
      </c>
      <c r="CZ75" s="73">
        <v>2</v>
      </c>
    </row>
    <row r="76" spans="1:104" ht="12.75">
      <c r="A76" s="112">
        <v>53</v>
      </c>
      <c r="B76" s="113" t="s">
        <v>142</v>
      </c>
      <c r="C76" s="114" t="s">
        <v>143</v>
      </c>
      <c r="D76" s="115" t="s">
        <v>139</v>
      </c>
      <c r="E76" s="116">
        <v>2.28018</v>
      </c>
      <c r="F76" s="117">
        <v>68.6</v>
      </c>
      <c r="G76" s="118">
        <f t="shared" si="9"/>
        <v>156.420348</v>
      </c>
      <c r="H76" s="119">
        <v>0</v>
      </c>
      <c r="I76" s="120">
        <f t="shared" si="10"/>
        <v>0</v>
      </c>
      <c r="J76" s="119"/>
      <c r="K76" s="120">
        <f t="shared" si="11"/>
        <v>0</v>
      </c>
      <c r="O76" s="111"/>
      <c r="Z76" s="121"/>
      <c r="AA76" s="121">
        <v>8</v>
      </c>
      <c r="AB76" s="121">
        <v>0</v>
      </c>
      <c r="AC76" s="121">
        <v>3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CA76" s="121">
        <v>8</v>
      </c>
      <c r="CB76" s="121">
        <v>0</v>
      </c>
      <c r="CZ76" s="73">
        <v>2</v>
      </c>
    </row>
    <row r="77" spans="1:104" ht="12.75">
      <c r="A77" s="112">
        <v>54</v>
      </c>
      <c r="B77" s="113" t="s">
        <v>144</v>
      </c>
      <c r="C77" s="114" t="s">
        <v>145</v>
      </c>
      <c r="D77" s="115" t="s">
        <v>139</v>
      </c>
      <c r="E77" s="116">
        <v>22.8018</v>
      </c>
      <c r="F77" s="117">
        <v>21.2</v>
      </c>
      <c r="G77" s="118">
        <f t="shared" si="9"/>
        <v>483.39815999999996</v>
      </c>
      <c r="H77" s="119">
        <v>0</v>
      </c>
      <c r="I77" s="120">
        <f t="shared" si="10"/>
        <v>0</v>
      </c>
      <c r="J77" s="119"/>
      <c r="K77" s="120">
        <f t="shared" si="11"/>
        <v>0</v>
      </c>
      <c r="O77" s="111"/>
      <c r="Z77" s="121"/>
      <c r="AA77" s="121">
        <v>8</v>
      </c>
      <c r="AB77" s="121">
        <v>0</v>
      </c>
      <c r="AC77" s="121">
        <v>3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CA77" s="121">
        <v>8</v>
      </c>
      <c r="CB77" s="121">
        <v>0</v>
      </c>
      <c r="CZ77" s="73">
        <v>2</v>
      </c>
    </row>
    <row r="78" spans="1:63" ht="12.75">
      <c r="A78" s="123" t="s">
        <v>38</v>
      </c>
      <c r="B78" s="124" t="s">
        <v>167</v>
      </c>
      <c r="C78" s="125" t="s">
        <v>168</v>
      </c>
      <c r="D78" s="126"/>
      <c r="E78" s="127"/>
      <c r="F78" s="127"/>
      <c r="G78" s="128">
        <f>SUM(G71:G77)</f>
        <v>41246.512508</v>
      </c>
      <c r="H78" s="129"/>
      <c r="I78" s="130">
        <f>SUM(I71:I77)</f>
        <v>0</v>
      </c>
      <c r="J78" s="131"/>
      <c r="K78" s="130">
        <f>SUM(K71:K77)</f>
        <v>-2.28018</v>
      </c>
      <c r="O78" s="111"/>
      <c r="X78" s="132">
        <f>K78</f>
        <v>-2.28018</v>
      </c>
      <c r="Y78" s="132">
        <f>I78</f>
        <v>0</v>
      </c>
      <c r="Z78" s="133">
        <f>G78</f>
        <v>41246.512508</v>
      </c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34"/>
      <c r="BB78" s="134"/>
      <c r="BC78" s="134"/>
      <c r="BD78" s="134"/>
      <c r="BE78" s="134"/>
      <c r="BF78" s="134"/>
      <c r="BG78" s="121"/>
      <c r="BH78" s="121"/>
      <c r="BI78" s="121"/>
      <c r="BJ78" s="121"/>
      <c r="BK78" s="121"/>
    </row>
    <row r="79" spans="1:58" ht="12.75">
      <c r="A79" s="135" t="s">
        <v>39</v>
      </c>
      <c r="B79" s="136" t="s">
        <v>40</v>
      </c>
      <c r="C79" s="137"/>
      <c r="D79" s="138"/>
      <c r="E79" s="139"/>
      <c r="F79" s="139"/>
      <c r="G79" s="140">
        <f>SUM(Z7:Z79)</f>
        <v>1657438.322162</v>
      </c>
      <c r="H79" s="141"/>
      <c r="I79" s="142">
        <f>SUM(Y7:Y79)</f>
        <v>767.4652169999999</v>
      </c>
      <c r="J79" s="141"/>
      <c r="K79" s="142">
        <f>SUM(X7:X79)</f>
        <v>-547.42796</v>
      </c>
      <c r="O79" s="111"/>
      <c r="BA79" s="143"/>
      <c r="BB79" s="143"/>
      <c r="BC79" s="143"/>
      <c r="BD79" s="143"/>
      <c r="BE79" s="143"/>
      <c r="BF79" s="143"/>
    </row>
    <row r="80" ht="12.75">
      <c r="E80" s="73"/>
    </row>
    <row r="81" spans="1:5" ht="12.75">
      <c r="A81" s="144"/>
      <c r="E81" s="73"/>
    </row>
    <row r="82" spans="1:7" ht="12.75">
      <c r="A82" s="145"/>
      <c r="B82" s="146"/>
      <c r="C82" s="147" t="s">
        <v>41</v>
      </c>
      <c r="D82" s="146"/>
      <c r="E82" s="148"/>
      <c r="F82" s="146"/>
      <c r="G82" s="149" t="s">
        <v>42</v>
      </c>
    </row>
    <row r="83" spans="1:7" ht="12.75">
      <c r="A83" s="150"/>
      <c r="B83" s="151"/>
      <c r="C83" s="152" t="s">
        <v>178</v>
      </c>
      <c r="D83" s="153"/>
      <c r="E83" s="154"/>
      <c r="F83" s="154"/>
      <c r="G83" s="155">
        <v>0</v>
      </c>
    </row>
    <row r="84" spans="1:7" ht="12.75">
      <c r="A84" s="150"/>
      <c r="B84" s="151"/>
      <c r="C84" s="152" t="s">
        <v>43</v>
      </c>
      <c r="D84" s="153"/>
      <c r="E84" s="154"/>
      <c r="F84" s="154"/>
      <c r="G84" s="155">
        <v>0</v>
      </c>
    </row>
    <row r="85" spans="1:7" ht="12.75">
      <c r="A85" s="150"/>
      <c r="B85" s="151"/>
      <c r="C85" s="152" t="s">
        <v>44</v>
      </c>
      <c r="D85" s="153"/>
      <c r="E85" s="154"/>
      <c r="F85" s="154"/>
      <c r="G85" s="155">
        <v>35740</v>
      </c>
    </row>
    <row r="86" spans="1:7" ht="12.75">
      <c r="A86" s="150"/>
      <c r="B86" s="151"/>
      <c r="C86" s="152" t="s">
        <v>45</v>
      </c>
      <c r="D86" s="153"/>
      <c r="E86" s="154"/>
      <c r="F86" s="154"/>
      <c r="G86" s="155">
        <v>0</v>
      </c>
    </row>
    <row r="87" spans="1:7" ht="12.75">
      <c r="A87" s="150"/>
      <c r="B87" s="151"/>
      <c r="C87" s="152" t="s">
        <v>46</v>
      </c>
      <c r="D87" s="153"/>
      <c r="E87" s="154"/>
      <c r="F87" s="154"/>
      <c r="G87" s="155">
        <v>15000</v>
      </c>
    </row>
    <row r="88" spans="1:7" ht="12.75">
      <c r="A88" s="150"/>
      <c r="B88" s="151"/>
      <c r="C88" s="152" t="s">
        <v>47</v>
      </c>
      <c r="D88" s="153"/>
      <c r="E88" s="154"/>
      <c r="F88" s="154"/>
      <c r="G88" s="155">
        <v>0</v>
      </c>
    </row>
    <row r="89" spans="1:7" ht="12.75">
      <c r="A89" s="150"/>
      <c r="B89" s="151"/>
      <c r="C89" s="152" t="s">
        <v>48</v>
      </c>
      <c r="D89" s="153"/>
      <c r="E89" s="154"/>
      <c r="F89" s="154"/>
      <c r="G89" s="155">
        <v>0</v>
      </c>
    </row>
    <row r="90" spans="1:7" ht="12.75">
      <c r="A90" s="150"/>
      <c r="B90" s="151"/>
      <c r="C90" s="152" t="s">
        <v>49</v>
      </c>
      <c r="D90" s="153"/>
      <c r="E90" s="154"/>
      <c r="F90" s="154"/>
      <c r="G90" s="155">
        <v>0</v>
      </c>
    </row>
    <row r="91" spans="1:7" ht="12.75">
      <c r="A91" s="156"/>
      <c r="B91" s="157" t="s">
        <v>42</v>
      </c>
      <c r="C91" s="158"/>
      <c r="D91" s="159"/>
      <c r="E91" s="160"/>
      <c r="F91" s="160"/>
      <c r="G91" s="161">
        <f>SUM(G83:G90)</f>
        <v>50740</v>
      </c>
    </row>
    <row r="92" ht="12.75">
      <c r="E92" s="73"/>
    </row>
    <row r="93" ht="12.75">
      <c r="E93" s="73"/>
    </row>
    <row r="94" ht="12.75">
      <c r="E94" s="73"/>
    </row>
    <row r="95" spans="3:5" ht="12.75">
      <c r="C95" s="122"/>
      <c r="E95" s="73"/>
    </row>
    <row r="96" ht="12.75">
      <c r="E96" s="73"/>
    </row>
    <row r="97" ht="12.75">
      <c r="E97" s="73"/>
    </row>
    <row r="98" ht="12.75">
      <c r="E98" s="73"/>
    </row>
    <row r="99" ht="12.75">
      <c r="E99" s="73"/>
    </row>
    <row r="100" ht="12.75">
      <c r="E100" s="73"/>
    </row>
    <row r="101" ht="12.75">
      <c r="E101" s="73"/>
    </row>
    <row r="102" ht="12.75">
      <c r="E102" s="73"/>
    </row>
    <row r="103" ht="12.75">
      <c r="E103" s="73"/>
    </row>
    <row r="104" ht="12.75">
      <c r="E104" s="73"/>
    </row>
    <row r="105" ht="12.75">
      <c r="E105" s="73"/>
    </row>
    <row r="106" ht="12.75">
      <c r="E106" s="73"/>
    </row>
    <row r="107" ht="12.75">
      <c r="E107" s="73"/>
    </row>
    <row r="108" ht="12.75">
      <c r="E108" s="73"/>
    </row>
    <row r="109" spans="1:7" ht="12.75">
      <c r="A109" s="122"/>
      <c r="B109" s="122"/>
      <c r="C109" s="122"/>
      <c r="D109" s="122"/>
      <c r="E109" s="122"/>
      <c r="F109" s="122"/>
      <c r="G109" s="122"/>
    </row>
    <row r="110" spans="1:7" ht="12.75">
      <c r="A110" s="122"/>
      <c r="B110" s="122"/>
      <c r="C110" s="122"/>
      <c r="D110" s="122"/>
      <c r="E110" s="122"/>
      <c r="F110" s="122"/>
      <c r="G110" s="122"/>
    </row>
    <row r="111" spans="1:7" ht="12.75">
      <c r="A111" s="122"/>
      <c r="B111" s="122"/>
      <c r="C111" s="122"/>
      <c r="D111" s="122"/>
      <c r="E111" s="122"/>
      <c r="F111" s="122"/>
      <c r="G111" s="122"/>
    </row>
    <row r="112" spans="1:7" ht="12.75">
      <c r="A112" s="122"/>
      <c r="B112" s="122"/>
      <c r="C112" s="122"/>
      <c r="D112" s="122"/>
      <c r="E112" s="122"/>
      <c r="F112" s="122"/>
      <c r="G112" s="122"/>
    </row>
    <row r="113" ht="12.75">
      <c r="E113" s="73"/>
    </row>
    <row r="114" ht="12.75">
      <c r="E114" s="73"/>
    </row>
    <row r="115" ht="12.75">
      <c r="E115" s="73"/>
    </row>
    <row r="116" ht="12.75">
      <c r="E116" s="73"/>
    </row>
    <row r="117" ht="12.75">
      <c r="E117" s="73"/>
    </row>
    <row r="118" ht="12.75">
      <c r="E118" s="73"/>
    </row>
    <row r="119" ht="12.75">
      <c r="E119" s="73"/>
    </row>
    <row r="120" ht="12.75">
      <c r="E120" s="73"/>
    </row>
    <row r="121" ht="12.75">
      <c r="E121" s="73"/>
    </row>
    <row r="122" ht="12.75">
      <c r="E122" s="73"/>
    </row>
    <row r="123" ht="12.75">
      <c r="E123" s="73"/>
    </row>
    <row r="124" ht="12.75">
      <c r="E124" s="73"/>
    </row>
    <row r="125" ht="12.75">
      <c r="E125" s="73"/>
    </row>
    <row r="126" ht="12.75">
      <c r="E126" s="73"/>
    </row>
    <row r="127" ht="12.75">
      <c r="E127" s="73"/>
    </row>
    <row r="128" ht="12.75">
      <c r="E128" s="73"/>
    </row>
    <row r="129" ht="12.75">
      <c r="E129" s="73"/>
    </row>
    <row r="130" ht="12.75">
      <c r="E130" s="73"/>
    </row>
    <row r="131" ht="12.75">
      <c r="E131" s="73"/>
    </row>
    <row r="132" ht="12.75">
      <c r="E132" s="73"/>
    </row>
    <row r="133" ht="12.75">
      <c r="E133" s="73"/>
    </row>
    <row r="134" ht="12.75">
      <c r="E134" s="73"/>
    </row>
    <row r="135" ht="12.75">
      <c r="E135" s="73"/>
    </row>
    <row r="136" ht="12.75">
      <c r="E136" s="73"/>
    </row>
    <row r="137" ht="12.75">
      <c r="E137" s="73"/>
    </row>
    <row r="138" ht="12.75">
      <c r="E138" s="73"/>
    </row>
    <row r="139" ht="12.75">
      <c r="E139" s="73"/>
    </row>
    <row r="140" ht="12.75">
      <c r="E140" s="73"/>
    </row>
    <row r="141" ht="12.75">
      <c r="E141" s="73"/>
    </row>
    <row r="142" ht="12.75">
      <c r="E142" s="73"/>
    </row>
    <row r="143" ht="12.75">
      <c r="E143" s="73"/>
    </row>
    <row r="144" spans="1:2" ht="12.75">
      <c r="A144" s="162"/>
      <c r="B144" s="162"/>
    </row>
    <row r="145" spans="1:7" ht="12.75">
      <c r="A145" s="122"/>
      <c r="B145" s="122"/>
      <c r="C145" s="163"/>
      <c r="D145" s="163"/>
      <c r="E145" s="164"/>
      <c r="F145" s="163"/>
      <c r="G145" s="165"/>
    </row>
    <row r="146" spans="1:7" ht="12.75">
      <c r="A146" s="166"/>
      <c r="B146" s="166"/>
      <c r="C146" s="122"/>
      <c r="D146" s="122"/>
      <c r="E146" s="167"/>
      <c r="F146" s="122"/>
      <c r="G146" s="122"/>
    </row>
    <row r="147" spans="1:7" ht="12.75">
      <c r="A147" s="122"/>
      <c r="B147" s="122"/>
      <c r="C147" s="122"/>
      <c r="D147" s="122"/>
      <c r="E147" s="167"/>
      <c r="F147" s="122"/>
      <c r="G147" s="122"/>
    </row>
    <row r="148" spans="1:7" ht="12.75">
      <c r="A148" s="122"/>
      <c r="B148" s="122"/>
      <c r="C148" s="122"/>
      <c r="D148" s="122"/>
      <c r="E148" s="167"/>
      <c r="F148" s="122"/>
      <c r="G148" s="122"/>
    </row>
    <row r="149" spans="1:7" ht="12.75">
      <c r="A149" s="122"/>
      <c r="B149" s="122"/>
      <c r="C149" s="122"/>
      <c r="D149" s="122"/>
      <c r="E149" s="167"/>
      <c r="F149" s="122"/>
      <c r="G149" s="122"/>
    </row>
    <row r="150" spans="1:7" ht="12.75">
      <c r="A150" s="122"/>
      <c r="B150" s="122"/>
      <c r="C150" s="122"/>
      <c r="D150" s="122"/>
      <c r="E150" s="167"/>
      <c r="F150" s="122"/>
      <c r="G150" s="122"/>
    </row>
    <row r="151" spans="1:7" ht="12.75">
      <c r="A151" s="122"/>
      <c r="B151" s="122"/>
      <c r="C151" s="122"/>
      <c r="D151" s="122"/>
      <c r="E151" s="167"/>
      <c r="F151" s="122"/>
      <c r="G151" s="122"/>
    </row>
    <row r="152" spans="1:7" ht="12.75">
      <c r="A152" s="122"/>
      <c r="B152" s="122"/>
      <c r="C152" s="122"/>
      <c r="D152" s="122"/>
      <c r="E152" s="167"/>
      <c r="F152" s="122"/>
      <c r="G152" s="122"/>
    </row>
    <row r="153" spans="1:7" ht="12.75">
      <c r="A153" s="122"/>
      <c r="B153" s="122"/>
      <c r="C153" s="122"/>
      <c r="D153" s="122"/>
      <c r="E153" s="167"/>
      <c r="F153" s="122"/>
      <c r="G153" s="122"/>
    </row>
    <row r="154" spans="1:7" ht="12.75">
      <c r="A154" s="122"/>
      <c r="B154" s="122"/>
      <c r="C154" s="122"/>
      <c r="D154" s="122"/>
      <c r="E154" s="167"/>
      <c r="F154" s="122"/>
      <c r="G154" s="122"/>
    </row>
    <row r="155" spans="1:7" ht="12.75">
      <c r="A155" s="122"/>
      <c r="B155" s="122"/>
      <c r="C155" s="122"/>
      <c r="D155" s="122"/>
      <c r="E155" s="167"/>
      <c r="F155" s="122"/>
      <c r="G155" s="122"/>
    </row>
    <row r="156" spans="1:7" ht="12.75">
      <c r="A156" s="122"/>
      <c r="B156" s="122"/>
      <c r="C156" s="122"/>
      <c r="D156" s="122"/>
      <c r="E156" s="167"/>
      <c r="F156" s="122"/>
      <c r="G156" s="122"/>
    </row>
    <row r="157" spans="1:7" ht="12.75">
      <c r="A157" s="122"/>
      <c r="B157" s="122"/>
      <c r="C157" s="122"/>
      <c r="D157" s="122"/>
      <c r="E157" s="167"/>
      <c r="F157" s="122"/>
      <c r="G157" s="122"/>
    </row>
    <row r="158" spans="1:7" ht="12.75">
      <c r="A158" s="122"/>
      <c r="B158" s="122"/>
      <c r="C158" s="122"/>
      <c r="D158" s="122"/>
      <c r="E158" s="167"/>
      <c r="F158" s="122"/>
      <c r="G158" s="122"/>
    </row>
    <row r="1063" spans="1:7" ht="12.75">
      <c r="A1063" s="168"/>
      <c r="B1063" s="169"/>
      <c r="C1063" s="170" t="s">
        <v>43</v>
      </c>
      <c r="D1063" s="171"/>
      <c r="E1063" s="172"/>
      <c r="F1063" s="172"/>
      <c r="G1063" s="173">
        <v>100000</v>
      </c>
    </row>
    <row r="1064" spans="1:7" ht="12.75">
      <c r="A1064" s="168"/>
      <c r="B1064" s="169"/>
      <c r="C1064" s="170" t="s">
        <v>44</v>
      </c>
      <c r="D1064" s="171"/>
      <c r="E1064" s="172"/>
      <c r="F1064" s="172"/>
      <c r="G1064" s="173">
        <v>100000</v>
      </c>
    </row>
    <row r="1065" spans="1:7" ht="12.75">
      <c r="A1065" s="168"/>
      <c r="B1065" s="169"/>
      <c r="C1065" s="170" t="s">
        <v>45</v>
      </c>
      <c r="D1065" s="171"/>
      <c r="E1065" s="172"/>
      <c r="F1065" s="172"/>
      <c r="G1065" s="173">
        <v>100000</v>
      </c>
    </row>
    <row r="1066" spans="1:7" ht="12.75">
      <c r="A1066" s="168"/>
      <c r="B1066" s="169"/>
      <c r="C1066" s="170" t="s">
        <v>46</v>
      </c>
      <c r="D1066" s="171"/>
      <c r="E1066" s="172"/>
      <c r="F1066" s="172"/>
      <c r="G1066" s="173">
        <v>100000</v>
      </c>
    </row>
    <row r="1067" spans="1:7" ht="12.75">
      <c r="A1067" s="168"/>
      <c r="B1067" s="169"/>
      <c r="C1067" s="170" t="s">
        <v>47</v>
      </c>
      <c r="D1067" s="171"/>
      <c r="E1067" s="172"/>
      <c r="F1067" s="172"/>
      <c r="G1067" s="173">
        <v>100000</v>
      </c>
    </row>
    <row r="1068" spans="1:7" ht="12.75">
      <c r="A1068" s="168"/>
      <c r="B1068" s="169"/>
      <c r="C1068" s="170" t="s">
        <v>48</v>
      </c>
      <c r="D1068" s="171"/>
      <c r="E1068" s="172"/>
      <c r="F1068" s="172"/>
      <c r="G1068" s="173">
        <v>100000</v>
      </c>
    </row>
    <row r="1069" spans="1:7" ht="12.75">
      <c r="A1069" s="168"/>
      <c r="B1069" s="169"/>
      <c r="C1069" s="170" t="s">
        <v>49</v>
      </c>
      <c r="D1069" s="171"/>
      <c r="E1069" s="172"/>
      <c r="F1069" s="172"/>
      <c r="G1069" s="173">
        <v>100000</v>
      </c>
    </row>
  </sheetData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CZ1122"/>
  <sheetViews>
    <sheetView showGridLines="0" showZeros="0" workbookViewId="0" topLeftCell="A1">
      <selection activeCell="J1" sqref="J1:J16384 K1:K16384"/>
    </sheetView>
  </sheetViews>
  <sheetFormatPr defaultColWidth="9.00390625" defaultRowHeight="12.75"/>
  <cols>
    <col min="1" max="1" width="4.375" style="73" customWidth="1"/>
    <col min="2" max="2" width="11.625" style="73" customWidth="1"/>
    <col min="3" max="3" width="40.375" style="73" customWidth="1"/>
    <col min="4" max="4" width="5.625" style="73" customWidth="1"/>
    <col min="5" max="5" width="8.625" style="93" customWidth="1"/>
    <col min="6" max="6" width="9.875" style="73" customWidth="1"/>
    <col min="7" max="7" width="13.875" style="73" customWidth="1"/>
    <col min="8" max="8" width="11.00390625" style="73" hidden="1" customWidth="1"/>
    <col min="9" max="9" width="9.75390625" style="73" hidden="1" customWidth="1"/>
    <col min="10" max="10" width="11.25390625" style="73" hidden="1" customWidth="1"/>
    <col min="11" max="11" width="10.375" style="73" hidden="1" customWidth="1"/>
    <col min="12" max="12" width="75.375" style="73" customWidth="1"/>
    <col min="13" max="13" width="45.25390625" style="73" customWidth="1"/>
    <col min="14" max="55" width="9.125" style="73" customWidth="1"/>
    <col min="56" max="56" width="62.25390625" style="73" customWidth="1"/>
    <col min="57" max="16384" width="9.125" style="73" customWidth="1"/>
  </cols>
  <sheetData>
    <row r="1" spans="1:7" ht="15" customHeight="1">
      <c r="A1" s="183" t="s">
        <v>20</v>
      </c>
      <c r="B1" s="183"/>
      <c r="C1" s="183"/>
      <c r="D1" s="183"/>
      <c r="E1" s="183"/>
      <c r="F1" s="183"/>
      <c r="G1" s="183"/>
    </row>
    <row r="2" spans="2:7" ht="3" customHeight="1" thickBot="1">
      <c r="B2" s="74"/>
      <c r="C2" s="75"/>
      <c r="D2" s="75"/>
      <c r="E2" s="76"/>
      <c r="F2" s="75"/>
      <c r="G2" s="75"/>
    </row>
    <row r="3" spans="1:7" ht="13.5" customHeight="1" thickTop="1">
      <c r="A3" s="77" t="s">
        <v>21</v>
      </c>
      <c r="B3" s="78"/>
      <c r="C3" s="79"/>
      <c r="D3" s="80" t="s">
        <v>181</v>
      </c>
      <c r="E3" s="81"/>
      <c r="F3" s="82"/>
      <c r="G3" s="83"/>
    </row>
    <row r="4" spans="1:7" ht="13.5" customHeight="1" thickBot="1">
      <c r="A4" s="84" t="s">
        <v>22</v>
      </c>
      <c r="B4" s="85"/>
      <c r="C4" s="86"/>
      <c r="D4" s="87" t="s">
        <v>374</v>
      </c>
      <c r="E4" s="88"/>
      <c r="F4" s="89"/>
      <c r="G4" s="90"/>
    </row>
    <row r="5" spans="1:7" ht="13.5" thickTop="1">
      <c r="A5" s="91"/>
      <c r="B5" s="92"/>
      <c r="C5" s="92"/>
      <c r="G5" s="94"/>
    </row>
    <row r="6" spans="1:11" s="100" customFormat="1" ht="26.25" customHeight="1">
      <c r="A6" s="95" t="s">
        <v>23</v>
      </c>
      <c r="B6" s="96" t="s">
        <v>24</v>
      </c>
      <c r="C6" s="96" t="s">
        <v>25</v>
      </c>
      <c r="D6" s="96" t="s">
        <v>26</v>
      </c>
      <c r="E6" s="97" t="s">
        <v>27</v>
      </c>
      <c r="F6" s="96" t="s">
        <v>28</v>
      </c>
      <c r="G6" s="98" t="s">
        <v>29</v>
      </c>
      <c r="H6" s="99" t="s">
        <v>30</v>
      </c>
      <c r="I6" s="99" t="s">
        <v>31</v>
      </c>
      <c r="J6" s="99" t="s">
        <v>32</v>
      </c>
      <c r="K6" s="99" t="s">
        <v>33</v>
      </c>
    </row>
    <row r="7" spans="1:15" ht="14.25" customHeight="1">
      <c r="A7" s="101" t="s">
        <v>34</v>
      </c>
      <c r="B7" s="102" t="s">
        <v>35</v>
      </c>
      <c r="C7" s="103" t="s">
        <v>36</v>
      </c>
      <c r="D7" s="104"/>
      <c r="E7" s="105"/>
      <c r="F7" s="105"/>
      <c r="G7" s="106"/>
      <c r="H7" s="107"/>
      <c r="I7" s="108"/>
      <c r="J7" s="109"/>
      <c r="K7" s="110"/>
      <c r="O7" s="111"/>
    </row>
    <row r="8" spans="1:104" ht="12.75">
      <c r="A8" s="112">
        <v>1</v>
      </c>
      <c r="B8" s="113" t="s">
        <v>183</v>
      </c>
      <c r="C8" s="114" t="s">
        <v>184</v>
      </c>
      <c r="D8" s="115" t="s">
        <v>52</v>
      </c>
      <c r="E8" s="116">
        <v>197.4242</v>
      </c>
      <c r="F8" s="117">
        <v>248</v>
      </c>
      <c r="G8" s="118">
        <f>E8*F8</f>
        <v>48961.2016</v>
      </c>
      <c r="H8" s="119">
        <v>0</v>
      </c>
      <c r="I8" s="120">
        <f>E8*H8</f>
        <v>0</v>
      </c>
      <c r="J8" s="119">
        <v>0</v>
      </c>
      <c r="K8" s="120">
        <f>E8*J8</f>
        <v>0</v>
      </c>
      <c r="O8" s="111"/>
      <c r="Z8" s="121"/>
      <c r="AA8" s="121">
        <v>1</v>
      </c>
      <c r="AB8" s="121">
        <v>1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</v>
      </c>
      <c r="CB8" s="121">
        <v>1</v>
      </c>
      <c r="CZ8" s="73">
        <v>1</v>
      </c>
    </row>
    <row r="9" spans="1:104" ht="12.75">
      <c r="A9" s="112">
        <v>2</v>
      </c>
      <c r="B9" s="113" t="s">
        <v>185</v>
      </c>
      <c r="C9" s="114" t="s">
        <v>186</v>
      </c>
      <c r="D9" s="115" t="s">
        <v>52</v>
      </c>
      <c r="E9" s="116">
        <v>197.4242</v>
      </c>
      <c r="F9" s="117">
        <v>247.5</v>
      </c>
      <c r="G9" s="118">
        <f>E9*F9</f>
        <v>48862.4895</v>
      </c>
      <c r="H9" s="119">
        <v>0</v>
      </c>
      <c r="I9" s="120">
        <f>E9*H9</f>
        <v>0</v>
      </c>
      <c r="J9" s="119"/>
      <c r="K9" s="120">
        <f>E9*J9</f>
        <v>0</v>
      </c>
      <c r="O9" s="111"/>
      <c r="Z9" s="121"/>
      <c r="AA9" s="121">
        <v>3</v>
      </c>
      <c r="AB9" s="121">
        <v>1</v>
      </c>
      <c r="AC9" s="121" t="s">
        <v>185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CA9" s="121">
        <v>3</v>
      </c>
      <c r="CB9" s="121">
        <v>1</v>
      </c>
      <c r="CZ9" s="73">
        <v>1</v>
      </c>
    </row>
    <row r="10" spans="1:63" ht="12.75">
      <c r="A10" s="123" t="s">
        <v>38</v>
      </c>
      <c r="B10" s="124" t="s">
        <v>35</v>
      </c>
      <c r="C10" s="125" t="s">
        <v>36</v>
      </c>
      <c r="D10" s="126"/>
      <c r="E10" s="127"/>
      <c r="F10" s="127"/>
      <c r="G10" s="128">
        <f>SUM(G7:G9)</f>
        <v>97823.6911</v>
      </c>
      <c r="H10" s="129"/>
      <c r="I10" s="130">
        <f>SUM(I7:I9)</f>
        <v>0</v>
      </c>
      <c r="J10" s="131"/>
      <c r="K10" s="130">
        <f>SUM(K7:K9)</f>
        <v>0</v>
      </c>
      <c r="O10" s="111"/>
      <c r="X10" s="132">
        <f>K10</f>
        <v>0</v>
      </c>
      <c r="Y10" s="132">
        <f>I10</f>
        <v>0</v>
      </c>
      <c r="Z10" s="133">
        <f>G10</f>
        <v>97823.6911</v>
      </c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34"/>
      <c r="BB10" s="134"/>
      <c r="BC10" s="134"/>
      <c r="BD10" s="134"/>
      <c r="BE10" s="134"/>
      <c r="BF10" s="134"/>
      <c r="BG10" s="121"/>
      <c r="BH10" s="121"/>
      <c r="BI10" s="121"/>
      <c r="BJ10" s="121"/>
      <c r="BK10" s="121"/>
    </row>
    <row r="11" spans="1:15" ht="14.25" customHeight="1">
      <c r="A11" s="101" t="s">
        <v>34</v>
      </c>
      <c r="B11" s="102" t="s">
        <v>187</v>
      </c>
      <c r="C11" s="103" t="s">
        <v>188</v>
      </c>
      <c r="D11" s="104"/>
      <c r="E11" s="105"/>
      <c r="F11" s="105"/>
      <c r="G11" s="106"/>
      <c r="H11" s="107"/>
      <c r="I11" s="108"/>
      <c r="J11" s="109"/>
      <c r="K11" s="110"/>
      <c r="O11" s="111"/>
    </row>
    <row r="12" spans="1:104" ht="12.75">
      <c r="A12" s="112">
        <v>3</v>
      </c>
      <c r="B12" s="113" t="s">
        <v>63</v>
      </c>
      <c r="C12" s="114" t="s">
        <v>64</v>
      </c>
      <c r="D12" s="115" t="s">
        <v>52</v>
      </c>
      <c r="E12" s="116">
        <v>295</v>
      </c>
      <c r="F12" s="117">
        <v>56.6</v>
      </c>
      <c r="G12" s="118">
        <f>E12*F12</f>
        <v>16697</v>
      </c>
      <c r="H12" s="119">
        <v>0</v>
      </c>
      <c r="I12" s="120">
        <f>E12*H12</f>
        <v>0</v>
      </c>
      <c r="J12" s="119">
        <v>0</v>
      </c>
      <c r="K12" s="120">
        <f>E12*J12</f>
        <v>0</v>
      </c>
      <c r="O12" s="111"/>
      <c r="Z12" s="121"/>
      <c r="AA12" s="121">
        <v>1</v>
      </c>
      <c r="AB12" s="121">
        <v>1</v>
      </c>
      <c r="AC12" s="121">
        <v>1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CA12" s="121">
        <v>1</v>
      </c>
      <c r="CB12" s="121">
        <v>1</v>
      </c>
      <c r="CZ12" s="73">
        <v>1</v>
      </c>
    </row>
    <row r="13" spans="1:104" ht="12.75">
      <c r="A13" s="112">
        <v>4</v>
      </c>
      <c r="B13" s="113" t="s">
        <v>189</v>
      </c>
      <c r="C13" s="114" t="s">
        <v>190</v>
      </c>
      <c r="D13" s="115" t="s">
        <v>52</v>
      </c>
      <c r="E13" s="116">
        <v>293.7</v>
      </c>
      <c r="F13" s="117">
        <v>30.8</v>
      </c>
      <c r="G13" s="118">
        <f>E13*F13</f>
        <v>9045.96</v>
      </c>
      <c r="H13" s="119">
        <v>0</v>
      </c>
      <c r="I13" s="120">
        <f>E13*H13</f>
        <v>0</v>
      </c>
      <c r="J13" s="119">
        <v>0</v>
      </c>
      <c r="K13" s="120">
        <f>E13*J13</f>
        <v>0</v>
      </c>
      <c r="O13" s="111"/>
      <c r="Z13" s="121"/>
      <c r="AA13" s="121">
        <v>1</v>
      </c>
      <c r="AB13" s="121">
        <v>1</v>
      </c>
      <c r="AC13" s="121">
        <v>1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CA13" s="121">
        <v>1</v>
      </c>
      <c r="CB13" s="121">
        <v>1</v>
      </c>
      <c r="CZ13" s="73">
        <v>1</v>
      </c>
    </row>
    <row r="14" spans="1:104" ht="12.75">
      <c r="A14" s="112">
        <v>5</v>
      </c>
      <c r="B14" s="113" t="s">
        <v>191</v>
      </c>
      <c r="C14" s="114" t="s">
        <v>192</v>
      </c>
      <c r="D14" s="115" t="s">
        <v>37</v>
      </c>
      <c r="E14" s="116">
        <v>1468.5</v>
      </c>
      <c r="F14" s="117">
        <v>13.6</v>
      </c>
      <c r="G14" s="118">
        <f>E14*F14</f>
        <v>19971.6</v>
      </c>
      <c r="H14" s="119">
        <v>0</v>
      </c>
      <c r="I14" s="120">
        <f>E14*H14</f>
        <v>0</v>
      </c>
      <c r="J14" s="119">
        <v>0</v>
      </c>
      <c r="K14" s="120">
        <f>E14*J14</f>
        <v>0</v>
      </c>
      <c r="O14" s="111"/>
      <c r="Z14" s="121"/>
      <c r="AA14" s="121">
        <v>1</v>
      </c>
      <c r="AB14" s="121">
        <v>1</v>
      </c>
      <c r="AC14" s="121">
        <v>1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CA14" s="121">
        <v>1</v>
      </c>
      <c r="CB14" s="121">
        <v>1</v>
      </c>
      <c r="CZ14" s="73">
        <v>1</v>
      </c>
    </row>
    <row r="15" spans="1:104" ht="12.75">
      <c r="A15" s="112">
        <v>6</v>
      </c>
      <c r="B15" s="113" t="s">
        <v>193</v>
      </c>
      <c r="C15" s="114" t="s">
        <v>194</v>
      </c>
      <c r="D15" s="115" t="s">
        <v>37</v>
      </c>
      <c r="E15" s="116">
        <v>1468.5</v>
      </c>
      <c r="F15" s="117">
        <v>8.3</v>
      </c>
      <c r="G15" s="118">
        <f>E15*F15</f>
        <v>12188.550000000001</v>
      </c>
      <c r="H15" s="119">
        <v>0</v>
      </c>
      <c r="I15" s="120">
        <f>E15*H15</f>
        <v>0</v>
      </c>
      <c r="J15" s="119">
        <v>0</v>
      </c>
      <c r="K15" s="120">
        <f>E15*J15</f>
        <v>0</v>
      </c>
      <c r="O15" s="111"/>
      <c r="Z15" s="121"/>
      <c r="AA15" s="121">
        <v>1</v>
      </c>
      <c r="AB15" s="121">
        <v>1</v>
      </c>
      <c r="AC15" s="121">
        <v>1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CA15" s="121">
        <v>1</v>
      </c>
      <c r="CB15" s="121">
        <v>1</v>
      </c>
      <c r="CZ15" s="73">
        <v>1</v>
      </c>
    </row>
    <row r="16" spans="1:104" ht="12.75">
      <c r="A16" s="112">
        <v>7</v>
      </c>
      <c r="B16" s="113" t="s">
        <v>195</v>
      </c>
      <c r="C16" s="114" t="s">
        <v>196</v>
      </c>
      <c r="D16" s="115" t="s">
        <v>175</v>
      </c>
      <c r="E16" s="116">
        <v>73.425</v>
      </c>
      <c r="F16" s="117">
        <v>129.27</v>
      </c>
      <c r="G16" s="118">
        <f>E16*F16</f>
        <v>9491.64975</v>
      </c>
      <c r="H16" s="119">
        <v>0.001</v>
      </c>
      <c r="I16" s="120">
        <f>E16*H16</f>
        <v>0.073425</v>
      </c>
      <c r="J16" s="119"/>
      <c r="K16" s="120">
        <f>E16*J16</f>
        <v>0</v>
      </c>
      <c r="O16" s="111"/>
      <c r="Z16" s="121"/>
      <c r="AA16" s="121">
        <v>3</v>
      </c>
      <c r="AB16" s="121">
        <v>1</v>
      </c>
      <c r="AC16" s="121">
        <v>572440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CA16" s="121">
        <v>3</v>
      </c>
      <c r="CB16" s="121">
        <v>1</v>
      </c>
      <c r="CZ16" s="73">
        <v>1</v>
      </c>
    </row>
    <row r="17" spans="1:63" ht="12.75">
      <c r="A17" s="123" t="s">
        <v>38</v>
      </c>
      <c r="B17" s="124" t="s">
        <v>187</v>
      </c>
      <c r="C17" s="125" t="s">
        <v>188</v>
      </c>
      <c r="D17" s="126"/>
      <c r="E17" s="127"/>
      <c r="F17" s="127"/>
      <c r="G17" s="128">
        <f>SUM(G11:G16)</f>
        <v>67394.75975</v>
      </c>
      <c r="H17" s="129"/>
      <c r="I17" s="130">
        <f>SUM(I11:I16)</f>
        <v>0.073425</v>
      </c>
      <c r="J17" s="131"/>
      <c r="K17" s="130">
        <f>SUM(K11:K16)</f>
        <v>0</v>
      </c>
      <c r="O17" s="111"/>
      <c r="X17" s="132">
        <f>K17</f>
        <v>0</v>
      </c>
      <c r="Y17" s="132">
        <f>I17</f>
        <v>0.073425</v>
      </c>
      <c r="Z17" s="133">
        <f>G17</f>
        <v>67394.75975</v>
      </c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34"/>
      <c r="BB17" s="134"/>
      <c r="BC17" s="134"/>
      <c r="BD17" s="134"/>
      <c r="BE17" s="134"/>
      <c r="BF17" s="134"/>
      <c r="BG17" s="121"/>
      <c r="BH17" s="121"/>
      <c r="BI17" s="121"/>
      <c r="BJ17" s="121"/>
      <c r="BK17" s="121"/>
    </row>
    <row r="18" spans="1:15" ht="14.25" customHeight="1">
      <c r="A18" s="101" t="s">
        <v>34</v>
      </c>
      <c r="B18" s="102" t="s">
        <v>197</v>
      </c>
      <c r="C18" s="103" t="s">
        <v>198</v>
      </c>
      <c r="D18" s="104"/>
      <c r="E18" s="105"/>
      <c r="F18" s="105"/>
      <c r="G18" s="106"/>
      <c r="H18" s="107"/>
      <c r="I18" s="108"/>
      <c r="J18" s="109"/>
      <c r="K18" s="110"/>
      <c r="O18" s="111"/>
    </row>
    <row r="19" spans="1:104" ht="12.75">
      <c r="A19" s="112">
        <v>8</v>
      </c>
      <c r="B19" s="113" t="s">
        <v>199</v>
      </c>
      <c r="C19" s="114" t="s">
        <v>200</v>
      </c>
      <c r="D19" s="115" t="s">
        <v>52</v>
      </c>
      <c r="E19" s="116">
        <v>1.908</v>
      </c>
      <c r="F19" s="117">
        <v>775</v>
      </c>
      <c r="G19" s="118">
        <f>E19*F19</f>
        <v>1478.7</v>
      </c>
      <c r="H19" s="119">
        <v>0</v>
      </c>
      <c r="I19" s="120">
        <f>E19*H19</f>
        <v>0</v>
      </c>
      <c r="J19" s="119">
        <v>0</v>
      </c>
      <c r="K19" s="120">
        <f>E19*J19</f>
        <v>0</v>
      </c>
      <c r="O19" s="111"/>
      <c r="Z19" s="121"/>
      <c r="AA19" s="121">
        <v>1</v>
      </c>
      <c r="AB19" s="121">
        <v>1</v>
      </c>
      <c r="AC19" s="121">
        <v>1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CA19" s="121">
        <v>1</v>
      </c>
      <c r="CB19" s="121">
        <v>1</v>
      </c>
      <c r="CZ19" s="73">
        <v>1</v>
      </c>
    </row>
    <row r="20" spans="1:104" ht="12.75">
      <c r="A20" s="112">
        <v>9</v>
      </c>
      <c r="B20" s="113" t="s">
        <v>201</v>
      </c>
      <c r="C20" s="114" t="s">
        <v>202</v>
      </c>
      <c r="D20" s="115" t="s">
        <v>52</v>
      </c>
      <c r="E20" s="116">
        <v>1.908</v>
      </c>
      <c r="F20" s="117">
        <v>114</v>
      </c>
      <c r="G20" s="118">
        <f>E20*F20</f>
        <v>217.512</v>
      </c>
      <c r="H20" s="119">
        <v>0</v>
      </c>
      <c r="I20" s="120">
        <f>E20*H20</f>
        <v>0</v>
      </c>
      <c r="J20" s="119">
        <v>0</v>
      </c>
      <c r="K20" s="120">
        <f>E20*J20</f>
        <v>0</v>
      </c>
      <c r="O20" s="111"/>
      <c r="Z20" s="121"/>
      <c r="AA20" s="121">
        <v>1</v>
      </c>
      <c r="AB20" s="121">
        <v>1</v>
      </c>
      <c r="AC20" s="121">
        <v>1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CA20" s="121">
        <v>1</v>
      </c>
      <c r="CB20" s="121">
        <v>1</v>
      </c>
      <c r="CZ20" s="73">
        <v>1</v>
      </c>
    </row>
    <row r="21" spans="1:104" ht="12.75">
      <c r="A21" s="112">
        <v>10</v>
      </c>
      <c r="B21" s="113" t="s">
        <v>203</v>
      </c>
      <c r="C21" s="114" t="s">
        <v>204</v>
      </c>
      <c r="D21" s="115" t="s">
        <v>52</v>
      </c>
      <c r="E21" s="116">
        <v>1.908</v>
      </c>
      <c r="F21" s="117">
        <v>2885</v>
      </c>
      <c r="G21" s="118">
        <f>E21*F21</f>
        <v>5504.58</v>
      </c>
      <c r="H21" s="119">
        <v>2.475</v>
      </c>
      <c r="I21" s="120">
        <f>E21*H21</f>
        <v>4.7223</v>
      </c>
      <c r="J21" s="119">
        <v>0</v>
      </c>
      <c r="K21" s="120">
        <f>E21*J21</f>
        <v>0</v>
      </c>
      <c r="O21" s="111"/>
      <c r="Z21" s="121"/>
      <c r="AA21" s="121">
        <v>1</v>
      </c>
      <c r="AB21" s="121">
        <v>1</v>
      </c>
      <c r="AC21" s="121">
        <v>1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CA21" s="121">
        <v>1</v>
      </c>
      <c r="CB21" s="121">
        <v>1</v>
      </c>
      <c r="CZ21" s="73">
        <v>1</v>
      </c>
    </row>
    <row r="22" spans="1:63" ht="12.75">
      <c r="A22" s="123" t="s">
        <v>38</v>
      </c>
      <c r="B22" s="124" t="s">
        <v>197</v>
      </c>
      <c r="C22" s="125" t="s">
        <v>198</v>
      </c>
      <c r="D22" s="126"/>
      <c r="E22" s="127"/>
      <c r="F22" s="127"/>
      <c r="G22" s="128">
        <f>SUM(G18:G21)</f>
        <v>7200.7919999999995</v>
      </c>
      <c r="H22" s="129"/>
      <c r="I22" s="130">
        <f>SUM(I18:I21)</f>
        <v>4.7223</v>
      </c>
      <c r="J22" s="131"/>
      <c r="K22" s="130">
        <f>SUM(K18:K21)</f>
        <v>0</v>
      </c>
      <c r="O22" s="111"/>
      <c r="X22" s="132">
        <f>K22</f>
        <v>0</v>
      </c>
      <c r="Y22" s="132">
        <f>I22</f>
        <v>4.7223</v>
      </c>
      <c r="Z22" s="133">
        <f>G22</f>
        <v>7200.7919999999995</v>
      </c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34"/>
      <c r="BB22" s="134"/>
      <c r="BC22" s="134"/>
      <c r="BD22" s="134"/>
      <c r="BE22" s="134"/>
      <c r="BF22" s="134"/>
      <c r="BG22" s="121"/>
      <c r="BH22" s="121"/>
      <c r="BI22" s="121"/>
      <c r="BJ22" s="121"/>
      <c r="BK22" s="121"/>
    </row>
    <row r="23" spans="1:15" ht="14.25" customHeight="1">
      <c r="A23" s="101" t="s">
        <v>34</v>
      </c>
      <c r="B23" s="102" t="s">
        <v>205</v>
      </c>
      <c r="C23" s="103" t="s">
        <v>206</v>
      </c>
      <c r="D23" s="104"/>
      <c r="E23" s="105"/>
      <c r="F23" s="105"/>
      <c r="G23" s="106"/>
      <c r="H23" s="107"/>
      <c r="I23" s="108"/>
      <c r="J23" s="109"/>
      <c r="K23" s="110"/>
      <c r="O23" s="111"/>
    </row>
    <row r="24" spans="1:104" ht="12.75">
      <c r="A24" s="112">
        <v>11</v>
      </c>
      <c r="B24" s="113" t="s">
        <v>207</v>
      </c>
      <c r="C24" s="114" t="s">
        <v>208</v>
      </c>
      <c r="D24" s="115" t="s">
        <v>75</v>
      </c>
      <c r="E24" s="116">
        <v>6.6</v>
      </c>
      <c r="F24" s="117">
        <v>602</v>
      </c>
      <c r="G24" s="118">
        <f aca="true" t="shared" si="0" ref="G24:G30">E24*F24</f>
        <v>3973.2</v>
      </c>
      <c r="H24" s="119">
        <v>0.18942</v>
      </c>
      <c r="I24" s="120">
        <f aca="true" t="shared" si="1" ref="I24:I30">E24*H24</f>
        <v>1.250172</v>
      </c>
      <c r="J24" s="119">
        <v>0</v>
      </c>
      <c r="K24" s="120">
        <f aca="true" t="shared" si="2" ref="K24:K30">E24*J24</f>
        <v>0</v>
      </c>
      <c r="O24" s="111"/>
      <c r="Z24" s="121"/>
      <c r="AA24" s="121">
        <v>1</v>
      </c>
      <c r="AB24" s="121">
        <v>1</v>
      </c>
      <c r="AC24" s="121">
        <v>1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CA24" s="121">
        <v>1</v>
      </c>
      <c r="CB24" s="121">
        <v>1</v>
      </c>
      <c r="CZ24" s="73">
        <v>1</v>
      </c>
    </row>
    <row r="25" spans="1:104" ht="12.75">
      <c r="A25" s="112">
        <v>12</v>
      </c>
      <c r="B25" s="113" t="s">
        <v>209</v>
      </c>
      <c r="C25" s="114" t="s">
        <v>210</v>
      </c>
      <c r="D25" s="115" t="s">
        <v>37</v>
      </c>
      <c r="E25" s="116">
        <v>850.5</v>
      </c>
      <c r="F25" s="117">
        <v>161.51</v>
      </c>
      <c r="G25" s="118">
        <f t="shared" si="0"/>
        <v>137364.255</v>
      </c>
      <c r="H25" s="119">
        <v>0.311</v>
      </c>
      <c r="I25" s="120">
        <f t="shared" si="1"/>
        <v>264.5055</v>
      </c>
      <c r="J25" s="119">
        <v>0</v>
      </c>
      <c r="K25" s="120">
        <f t="shared" si="2"/>
        <v>0</v>
      </c>
      <c r="O25" s="111"/>
      <c r="Z25" s="121"/>
      <c r="AA25" s="121">
        <v>1</v>
      </c>
      <c r="AB25" s="121">
        <v>1</v>
      </c>
      <c r="AC25" s="121">
        <v>1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A25" s="121">
        <v>1</v>
      </c>
      <c r="CB25" s="121">
        <v>1</v>
      </c>
      <c r="CZ25" s="73">
        <v>1</v>
      </c>
    </row>
    <row r="26" spans="1:104" ht="22.5">
      <c r="A26" s="112">
        <v>13</v>
      </c>
      <c r="B26" s="113" t="s">
        <v>211</v>
      </c>
      <c r="C26" s="114" t="s">
        <v>212</v>
      </c>
      <c r="D26" s="115" t="s">
        <v>37</v>
      </c>
      <c r="E26" s="116">
        <v>850.5</v>
      </c>
      <c r="F26" s="117">
        <v>66.82</v>
      </c>
      <c r="G26" s="118">
        <f t="shared" si="0"/>
        <v>56830.409999999996</v>
      </c>
      <c r="H26" s="119">
        <v>0.08</v>
      </c>
      <c r="I26" s="120">
        <f t="shared" si="1"/>
        <v>68.04</v>
      </c>
      <c r="J26" s="119">
        <v>0</v>
      </c>
      <c r="K26" s="120">
        <f t="shared" si="2"/>
        <v>0</v>
      </c>
      <c r="O26" s="111"/>
      <c r="Z26" s="121"/>
      <c r="AA26" s="121">
        <v>1</v>
      </c>
      <c r="AB26" s="121">
        <v>1</v>
      </c>
      <c r="AC26" s="121">
        <v>1</v>
      </c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CA26" s="121">
        <v>1</v>
      </c>
      <c r="CB26" s="121">
        <v>1</v>
      </c>
      <c r="CZ26" s="73">
        <v>1</v>
      </c>
    </row>
    <row r="27" spans="1:104" ht="12.75">
      <c r="A27" s="112">
        <v>14</v>
      </c>
      <c r="B27" s="113" t="s">
        <v>213</v>
      </c>
      <c r="C27" s="114" t="s">
        <v>214</v>
      </c>
      <c r="D27" s="115" t="s">
        <v>37</v>
      </c>
      <c r="E27" s="116">
        <v>850.5</v>
      </c>
      <c r="F27" s="117">
        <v>214.33</v>
      </c>
      <c r="G27" s="118">
        <f t="shared" si="0"/>
        <v>182287.665</v>
      </c>
      <c r="H27" s="119">
        <v>0.0739</v>
      </c>
      <c r="I27" s="120">
        <f t="shared" si="1"/>
        <v>62.851949999999995</v>
      </c>
      <c r="J27" s="119">
        <v>0</v>
      </c>
      <c r="K27" s="120">
        <f t="shared" si="2"/>
        <v>0</v>
      </c>
      <c r="O27" s="111"/>
      <c r="Z27" s="121"/>
      <c r="AA27" s="121">
        <v>1</v>
      </c>
      <c r="AB27" s="121">
        <v>1</v>
      </c>
      <c r="AC27" s="121">
        <v>1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CA27" s="121">
        <v>1</v>
      </c>
      <c r="CB27" s="121">
        <v>1</v>
      </c>
      <c r="CZ27" s="73">
        <v>1</v>
      </c>
    </row>
    <row r="28" spans="1:104" ht="22.5">
      <c r="A28" s="112">
        <v>15</v>
      </c>
      <c r="B28" s="113" t="s">
        <v>215</v>
      </c>
      <c r="C28" s="114" t="s">
        <v>216</v>
      </c>
      <c r="D28" s="115" t="s">
        <v>75</v>
      </c>
      <c r="E28" s="116">
        <v>142</v>
      </c>
      <c r="F28" s="117">
        <v>316.44</v>
      </c>
      <c r="G28" s="118">
        <f t="shared" si="0"/>
        <v>44934.48</v>
      </c>
      <c r="H28" s="119">
        <v>0.11463</v>
      </c>
      <c r="I28" s="120">
        <f t="shared" si="1"/>
        <v>16.277459999999998</v>
      </c>
      <c r="J28" s="119">
        <v>0</v>
      </c>
      <c r="K28" s="120">
        <f t="shared" si="2"/>
        <v>0</v>
      </c>
      <c r="O28" s="111"/>
      <c r="Z28" s="121"/>
      <c r="AA28" s="121">
        <v>1</v>
      </c>
      <c r="AB28" s="121">
        <v>1</v>
      </c>
      <c r="AC28" s="121">
        <v>1</v>
      </c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CA28" s="121">
        <v>1</v>
      </c>
      <c r="CB28" s="121">
        <v>1</v>
      </c>
      <c r="CZ28" s="73">
        <v>1</v>
      </c>
    </row>
    <row r="29" spans="1:104" ht="12.75">
      <c r="A29" s="112">
        <v>16</v>
      </c>
      <c r="B29" s="113" t="s">
        <v>217</v>
      </c>
      <c r="C29" s="114" t="s">
        <v>218</v>
      </c>
      <c r="D29" s="115" t="s">
        <v>85</v>
      </c>
      <c r="E29" s="116">
        <v>68</v>
      </c>
      <c r="F29" s="117">
        <v>75.75</v>
      </c>
      <c r="G29" s="118">
        <f t="shared" si="0"/>
        <v>5151</v>
      </c>
      <c r="H29" s="119">
        <v>0.0120000000000005</v>
      </c>
      <c r="I29" s="120">
        <f t="shared" si="1"/>
        <v>0.816000000000034</v>
      </c>
      <c r="J29" s="119"/>
      <c r="K29" s="120">
        <f t="shared" si="2"/>
        <v>0</v>
      </c>
      <c r="O29" s="111"/>
      <c r="Z29" s="121"/>
      <c r="AA29" s="121">
        <v>3</v>
      </c>
      <c r="AB29" s="121">
        <v>1</v>
      </c>
      <c r="AC29" s="121">
        <v>59228408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CA29" s="121">
        <v>3</v>
      </c>
      <c r="CB29" s="121">
        <v>1</v>
      </c>
      <c r="CZ29" s="73">
        <v>1</v>
      </c>
    </row>
    <row r="30" spans="1:104" ht="12.75">
      <c r="A30" s="112">
        <v>17</v>
      </c>
      <c r="B30" s="113" t="s">
        <v>219</v>
      </c>
      <c r="C30" s="114" t="s">
        <v>220</v>
      </c>
      <c r="D30" s="115" t="s">
        <v>37</v>
      </c>
      <c r="E30" s="116">
        <v>859.005</v>
      </c>
      <c r="F30" s="117">
        <v>335.81</v>
      </c>
      <c r="G30" s="118">
        <f t="shared" si="0"/>
        <v>288462.46905</v>
      </c>
      <c r="H30" s="119">
        <v>0.144999999999982</v>
      </c>
      <c r="I30" s="120">
        <f t="shared" si="1"/>
        <v>124.55572499998453</v>
      </c>
      <c r="J30" s="119"/>
      <c r="K30" s="120">
        <f t="shared" si="2"/>
        <v>0</v>
      </c>
      <c r="O30" s="111"/>
      <c r="Z30" s="121"/>
      <c r="AA30" s="121">
        <v>3</v>
      </c>
      <c r="AB30" s="121">
        <v>0</v>
      </c>
      <c r="AC30" s="121" t="s">
        <v>219</v>
      </c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CA30" s="121">
        <v>3</v>
      </c>
      <c r="CB30" s="121">
        <v>0</v>
      </c>
      <c r="CZ30" s="73">
        <v>1</v>
      </c>
    </row>
    <row r="31" spans="1:63" ht="12.75">
      <c r="A31" s="123" t="s">
        <v>38</v>
      </c>
      <c r="B31" s="124" t="s">
        <v>205</v>
      </c>
      <c r="C31" s="125" t="s">
        <v>206</v>
      </c>
      <c r="D31" s="126"/>
      <c r="E31" s="127"/>
      <c r="F31" s="127"/>
      <c r="G31" s="128">
        <f>SUM(G23:G30)</f>
        <v>719003.47905</v>
      </c>
      <c r="H31" s="129"/>
      <c r="I31" s="130">
        <f>SUM(I23:I30)</f>
        <v>538.2968069999846</v>
      </c>
      <c r="J31" s="131"/>
      <c r="K31" s="130">
        <f>SUM(K23:K30)</f>
        <v>0</v>
      </c>
      <c r="O31" s="111"/>
      <c r="X31" s="132">
        <f>K31</f>
        <v>0</v>
      </c>
      <c r="Y31" s="132">
        <f>I31</f>
        <v>538.2968069999846</v>
      </c>
      <c r="Z31" s="133">
        <f>G31</f>
        <v>719003.47905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34"/>
      <c r="BB31" s="134"/>
      <c r="BC31" s="134"/>
      <c r="BD31" s="134"/>
      <c r="BE31" s="134"/>
      <c r="BF31" s="134"/>
      <c r="BG31" s="121"/>
      <c r="BH31" s="121"/>
      <c r="BI31" s="121"/>
      <c r="BJ31" s="121"/>
      <c r="BK31" s="121"/>
    </row>
    <row r="32" spans="1:15" ht="14.25" customHeight="1">
      <c r="A32" s="101" t="s">
        <v>34</v>
      </c>
      <c r="B32" s="102" t="s">
        <v>100</v>
      </c>
      <c r="C32" s="103" t="s">
        <v>101</v>
      </c>
      <c r="D32" s="104"/>
      <c r="E32" s="105"/>
      <c r="F32" s="105"/>
      <c r="G32" s="106"/>
      <c r="H32" s="107"/>
      <c r="I32" s="108"/>
      <c r="J32" s="109"/>
      <c r="K32" s="110"/>
      <c r="O32" s="111"/>
    </row>
    <row r="33" spans="1:104" ht="12.75">
      <c r="A33" s="112">
        <v>18</v>
      </c>
      <c r="B33" s="113" t="s">
        <v>102</v>
      </c>
      <c r="C33" s="114" t="s">
        <v>103</v>
      </c>
      <c r="D33" s="115" t="s">
        <v>37</v>
      </c>
      <c r="E33" s="116">
        <v>7698</v>
      </c>
      <c r="F33" s="117">
        <v>90.75</v>
      </c>
      <c r="G33" s="118">
        <f>E33*F33</f>
        <v>698593.5</v>
      </c>
      <c r="H33" s="119">
        <v>0.21588</v>
      </c>
      <c r="I33" s="120">
        <f>E33*H33</f>
        <v>1661.84424</v>
      </c>
      <c r="J33" s="119">
        <v>0</v>
      </c>
      <c r="K33" s="120">
        <f>E33*J33</f>
        <v>0</v>
      </c>
      <c r="O33" s="111"/>
      <c r="Z33" s="121"/>
      <c r="AA33" s="121">
        <v>1</v>
      </c>
      <c r="AB33" s="121">
        <v>1</v>
      </c>
      <c r="AC33" s="121">
        <v>1</v>
      </c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CA33" s="121">
        <v>1</v>
      </c>
      <c r="CB33" s="121">
        <v>1</v>
      </c>
      <c r="CZ33" s="73">
        <v>1</v>
      </c>
    </row>
    <row r="34" spans="1:104" ht="22.5">
      <c r="A34" s="112">
        <v>19</v>
      </c>
      <c r="B34" s="113" t="s">
        <v>211</v>
      </c>
      <c r="C34" s="114" t="s">
        <v>212</v>
      </c>
      <c r="D34" s="115" t="s">
        <v>37</v>
      </c>
      <c r="E34" s="116">
        <v>7698</v>
      </c>
      <c r="F34" s="117">
        <v>66.82</v>
      </c>
      <c r="G34" s="118">
        <f>E34*F34</f>
        <v>514380.3599999999</v>
      </c>
      <c r="H34" s="119">
        <v>0.08</v>
      </c>
      <c r="I34" s="120">
        <f>E34*H34</f>
        <v>615.84</v>
      </c>
      <c r="J34" s="119">
        <v>0</v>
      </c>
      <c r="K34" s="120">
        <f>E34*J34</f>
        <v>0</v>
      </c>
      <c r="O34" s="111"/>
      <c r="Z34" s="121"/>
      <c r="AA34" s="121">
        <v>1</v>
      </c>
      <c r="AB34" s="121">
        <v>1</v>
      </c>
      <c r="AC34" s="121">
        <v>1</v>
      </c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CA34" s="121">
        <v>1</v>
      </c>
      <c r="CB34" s="121">
        <v>1</v>
      </c>
      <c r="CZ34" s="73">
        <v>1</v>
      </c>
    </row>
    <row r="35" spans="1:104" ht="22.5">
      <c r="A35" s="112">
        <v>20</v>
      </c>
      <c r="B35" s="113" t="s">
        <v>221</v>
      </c>
      <c r="C35" s="114" t="s">
        <v>222</v>
      </c>
      <c r="D35" s="115" t="s">
        <v>37</v>
      </c>
      <c r="E35" s="116">
        <v>7698</v>
      </c>
      <c r="F35" s="117">
        <v>72.74</v>
      </c>
      <c r="G35" s="118">
        <f>E35*F35</f>
        <v>559952.52</v>
      </c>
      <c r="H35" s="119">
        <v>0.13</v>
      </c>
      <c r="I35" s="120">
        <f>E35*H35</f>
        <v>1000.74</v>
      </c>
      <c r="J35" s="119">
        <v>0</v>
      </c>
      <c r="K35" s="120">
        <f>E35*J35</f>
        <v>0</v>
      </c>
      <c r="O35" s="111"/>
      <c r="Z35" s="121"/>
      <c r="AA35" s="121">
        <v>1</v>
      </c>
      <c r="AB35" s="121">
        <v>1</v>
      </c>
      <c r="AC35" s="121">
        <v>1</v>
      </c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CA35" s="121">
        <v>1</v>
      </c>
      <c r="CB35" s="121">
        <v>1</v>
      </c>
      <c r="CZ35" s="73">
        <v>1</v>
      </c>
    </row>
    <row r="36" spans="1:104" ht="22.5">
      <c r="A36" s="112">
        <v>21</v>
      </c>
      <c r="B36" s="113" t="s">
        <v>223</v>
      </c>
      <c r="C36" s="114" t="s">
        <v>224</v>
      </c>
      <c r="D36" s="115" t="s">
        <v>37</v>
      </c>
      <c r="E36" s="116">
        <v>7698</v>
      </c>
      <c r="F36" s="117">
        <v>61.02</v>
      </c>
      <c r="G36" s="118">
        <f>E36*F36</f>
        <v>469731.96</v>
      </c>
      <c r="H36" s="119">
        <v>0.098</v>
      </c>
      <c r="I36" s="120">
        <f>E36*H36</f>
        <v>754.404</v>
      </c>
      <c r="J36" s="119">
        <v>0</v>
      </c>
      <c r="K36" s="120">
        <f>E36*J36</f>
        <v>0</v>
      </c>
      <c r="O36" s="111"/>
      <c r="Z36" s="121"/>
      <c r="AA36" s="121">
        <v>1</v>
      </c>
      <c r="AB36" s="121">
        <v>1</v>
      </c>
      <c r="AC36" s="121">
        <v>1</v>
      </c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CA36" s="121">
        <v>1</v>
      </c>
      <c r="CB36" s="121">
        <v>1</v>
      </c>
      <c r="CZ36" s="73">
        <v>1</v>
      </c>
    </row>
    <row r="37" spans="1:104" ht="22.5">
      <c r="A37" s="112">
        <v>22</v>
      </c>
      <c r="B37" s="113" t="s">
        <v>225</v>
      </c>
      <c r="C37" s="114" t="s">
        <v>226</v>
      </c>
      <c r="D37" s="115" t="s">
        <v>75</v>
      </c>
      <c r="E37" s="116">
        <v>353</v>
      </c>
      <c r="F37" s="117">
        <v>224.42</v>
      </c>
      <c r="G37" s="118">
        <f>E37*F37</f>
        <v>79220.26</v>
      </c>
      <c r="H37" s="119">
        <v>0.11463</v>
      </c>
      <c r="I37" s="120">
        <f>E37*H37</f>
        <v>40.46439</v>
      </c>
      <c r="J37" s="119">
        <v>0</v>
      </c>
      <c r="K37" s="120">
        <f>E37*J37</f>
        <v>0</v>
      </c>
      <c r="O37" s="111"/>
      <c r="Z37" s="121"/>
      <c r="AA37" s="121">
        <v>1</v>
      </c>
      <c r="AB37" s="121">
        <v>1</v>
      </c>
      <c r="AC37" s="121">
        <v>1</v>
      </c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CA37" s="121">
        <v>1</v>
      </c>
      <c r="CB37" s="121">
        <v>1</v>
      </c>
      <c r="CZ37" s="73">
        <v>1</v>
      </c>
    </row>
    <row r="38" spans="1:63" ht="12.75">
      <c r="A38" s="123" t="s">
        <v>38</v>
      </c>
      <c r="B38" s="124" t="s">
        <v>100</v>
      </c>
      <c r="C38" s="125" t="s">
        <v>101</v>
      </c>
      <c r="D38" s="126"/>
      <c r="E38" s="127"/>
      <c r="F38" s="127"/>
      <c r="G38" s="128">
        <f>SUM(G32:G37)</f>
        <v>2321878.5999999996</v>
      </c>
      <c r="H38" s="129"/>
      <c r="I38" s="130">
        <f>SUM(I32:I37)</f>
        <v>4073.2926300000004</v>
      </c>
      <c r="J38" s="131"/>
      <c r="K38" s="130">
        <f>SUM(K32:K37)</f>
        <v>0</v>
      </c>
      <c r="O38" s="111"/>
      <c r="X38" s="132">
        <f>K38</f>
        <v>0</v>
      </c>
      <c r="Y38" s="132">
        <f>I38</f>
        <v>4073.2926300000004</v>
      </c>
      <c r="Z38" s="133">
        <f>G38</f>
        <v>2321878.5999999996</v>
      </c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34"/>
      <c r="BB38" s="134"/>
      <c r="BC38" s="134"/>
      <c r="BD38" s="134"/>
      <c r="BE38" s="134"/>
      <c r="BF38" s="134"/>
      <c r="BG38" s="121"/>
      <c r="BH38" s="121"/>
      <c r="BI38" s="121"/>
      <c r="BJ38" s="121"/>
      <c r="BK38" s="121"/>
    </row>
    <row r="39" spans="1:15" ht="14.25" customHeight="1">
      <c r="A39" s="101" t="s">
        <v>34</v>
      </c>
      <c r="B39" s="102" t="s">
        <v>227</v>
      </c>
      <c r="C39" s="103" t="s">
        <v>228</v>
      </c>
      <c r="D39" s="104"/>
      <c r="E39" s="105"/>
      <c r="F39" s="105"/>
      <c r="G39" s="106"/>
      <c r="H39" s="107"/>
      <c r="I39" s="108"/>
      <c r="J39" s="109"/>
      <c r="K39" s="110"/>
      <c r="O39" s="111"/>
    </row>
    <row r="40" spans="1:104" ht="12.75">
      <c r="A40" s="112">
        <v>23</v>
      </c>
      <c r="B40" s="113" t="s">
        <v>229</v>
      </c>
      <c r="C40" s="114" t="s">
        <v>230</v>
      </c>
      <c r="D40" s="115" t="s">
        <v>52</v>
      </c>
      <c r="E40" s="116">
        <v>1</v>
      </c>
      <c r="F40" s="117">
        <v>302.21</v>
      </c>
      <c r="G40" s="118">
        <f aca="true" t="shared" si="3" ref="G40:G50">E40*F40</f>
        <v>302.21</v>
      </c>
      <c r="H40" s="119">
        <v>0</v>
      </c>
      <c r="I40" s="120">
        <f aca="true" t="shared" si="4" ref="I40:I50">E40*H40</f>
        <v>0</v>
      </c>
      <c r="J40" s="119">
        <v>0</v>
      </c>
      <c r="K40" s="120">
        <f aca="true" t="shared" si="5" ref="K40:K50">E40*J40</f>
        <v>0</v>
      </c>
      <c r="O40" s="111"/>
      <c r="Z40" s="121"/>
      <c r="AA40" s="121">
        <v>1</v>
      </c>
      <c r="AB40" s="121">
        <v>1</v>
      </c>
      <c r="AC40" s="121">
        <v>1</v>
      </c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CA40" s="121">
        <v>1</v>
      </c>
      <c r="CB40" s="121">
        <v>1</v>
      </c>
      <c r="CZ40" s="73">
        <v>1</v>
      </c>
    </row>
    <row r="41" spans="1:104" ht="12.75">
      <c r="A41" s="112">
        <v>24</v>
      </c>
      <c r="B41" s="113" t="s">
        <v>231</v>
      </c>
      <c r="C41" s="114" t="s">
        <v>232</v>
      </c>
      <c r="D41" s="115" t="s">
        <v>75</v>
      </c>
      <c r="E41" s="116">
        <v>1023</v>
      </c>
      <c r="F41" s="117">
        <v>112.58</v>
      </c>
      <c r="G41" s="118">
        <f t="shared" si="3"/>
        <v>115169.34</v>
      </c>
      <c r="H41" s="119">
        <v>0</v>
      </c>
      <c r="I41" s="120">
        <f t="shared" si="4"/>
        <v>0</v>
      </c>
      <c r="J41" s="119">
        <v>0</v>
      </c>
      <c r="K41" s="120">
        <f t="shared" si="5"/>
        <v>0</v>
      </c>
      <c r="O41" s="111"/>
      <c r="Z41" s="121"/>
      <c r="AA41" s="121">
        <v>1</v>
      </c>
      <c r="AB41" s="121">
        <v>1</v>
      </c>
      <c r="AC41" s="121">
        <v>1</v>
      </c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CA41" s="121">
        <v>1</v>
      </c>
      <c r="CB41" s="121">
        <v>1</v>
      </c>
      <c r="CZ41" s="73">
        <v>1</v>
      </c>
    </row>
    <row r="42" spans="1:104" ht="12.75">
      <c r="A42" s="112">
        <v>25</v>
      </c>
      <c r="B42" s="113" t="s">
        <v>233</v>
      </c>
      <c r="C42" s="114" t="s">
        <v>234</v>
      </c>
      <c r="D42" s="115" t="s">
        <v>52</v>
      </c>
      <c r="E42" s="116">
        <v>153.45</v>
      </c>
      <c r="F42" s="117">
        <v>775.33</v>
      </c>
      <c r="G42" s="118">
        <f t="shared" si="3"/>
        <v>118974.3885</v>
      </c>
      <c r="H42" s="119">
        <v>1.665</v>
      </c>
      <c r="I42" s="120">
        <f t="shared" si="4"/>
        <v>255.49425</v>
      </c>
      <c r="J42" s="119">
        <v>0</v>
      </c>
      <c r="K42" s="120">
        <f t="shared" si="5"/>
        <v>0</v>
      </c>
      <c r="O42" s="111"/>
      <c r="Z42" s="121"/>
      <c r="AA42" s="121">
        <v>1</v>
      </c>
      <c r="AB42" s="121">
        <v>1</v>
      </c>
      <c r="AC42" s="121">
        <v>1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CA42" s="121">
        <v>1</v>
      </c>
      <c r="CB42" s="121">
        <v>1</v>
      </c>
      <c r="CZ42" s="73">
        <v>1</v>
      </c>
    </row>
    <row r="43" spans="1:104" ht="12.75">
      <c r="A43" s="112">
        <v>26</v>
      </c>
      <c r="B43" s="113" t="s">
        <v>235</v>
      </c>
      <c r="C43" s="114" t="s">
        <v>236</v>
      </c>
      <c r="D43" s="115" t="s">
        <v>75</v>
      </c>
      <c r="E43" s="116">
        <v>1023</v>
      </c>
      <c r="F43" s="117">
        <v>16.63</v>
      </c>
      <c r="G43" s="118">
        <f t="shared" si="3"/>
        <v>17012.489999999998</v>
      </c>
      <c r="H43" s="119">
        <v>0</v>
      </c>
      <c r="I43" s="120">
        <f t="shared" si="4"/>
        <v>0</v>
      </c>
      <c r="J43" s="119">
        <v>0</v>
      </c>
      <c r="K43" s="120">
        <f t="shared" si="5"/>
        <v>0</v>
      </c>
      <c r="O43" s="111"/>
      <c r="Z43" s="121"/>
      <c r="AA43" s="121">
        <v>1</v>
      </c>
      <c r="AB43" s="121">
        <v>1</v>
      </c>
      <c r="AC43" s="121">
        <v>1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CA43" s="121">
        <v>1</v>
      </c>
      <c r="CB43" s="121">
        <v>1</v>
      </c>
      <c r="CZ43" s="73">
        <v>1</v>
      </c>
    </row>
    <row r="44" spans="1:104" ht="12.75">
      <c r="A44" s="112">
        <v>27</v>
      </c>
      <c r="B44" s="113" t="s">
        <v>237</v>
      </c>
      <c r="C44" s="114" t="s">
        <v>238</v>
      </c>
      <c r="D44" s="115" t="s">
        <v>75</v>
      </c>
      <c r="E44" s="116">
        <v>1058.4</v>
      </c>
      <c r="F44" s="117">
        <v>35.41</v>
      </c>
      <c r="G44" s="118">
        <f t="shared" si="3"/>
        <v>37477.944</v>
      </c>
      <c r="H44" s="119">
        <v>0.00048</v>
      </c>
      <c r="I44" s="120">
        <f t="shared" si="4"/>
        <v>0.508032</v>
      </c>
      <c r="J44" s="119"/>
      <c r="K44" s="120">
        <f t="shared" si="5"/>
        <v>0</v>
      </c>
      <c r="O44" s="111"/>
      <c r="Z44" s="121"/>
      <c r="AA44" s="121">
        <v>3</v>
      </c>
      <c r="AB44" s="121">
        <v>1</v>
      </c>
      <c r="AC44" s="121">
        <v>28611223</v>
      </c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CA44" s="121">
        <v>3</v>
      </c>
      <c r="CB44" s="121">
        <v>1</v>
      </c>
      <c r="CZ44" s="73">
        <v>1</v>
      </c>
    </row>
    <row r="45" spans="1:104" ht="12.75">
      <c r="A45" s="112">
        <v>28</v>
      </c>
      <c r="B45" s="113" t="s">
        <v>239</v>
      </c>
      <c r="C45" s="114" t="s">
        <v>240</v>
      </c>
      <c r="D45" s="115" t="s">
        <v>75</v>
      </c>
      <c r="E45" s="116">
        <v>46.44</v>
      </c>
      <c r="F45" s="117">
        <v>103.79</v>
      </c>
      <c r="G45" s="118">
        <f t="shared" si="3"/>
        <v>4820.0076</v>
      </c>
      <c r="H45" s="119">
        <v>0.0008</v>
      </c>
      <c r="I45" s="120">
        <f t="shared" si="4"/>
        <v>0.037152</v>
      </c>
      <c r="J45" s="119"/>
      <c r="K45" s="120">
        <f t="shared" si="5"/>
        <v>0</v>
      </c>
      <c r="O45" s="111"/>
      <c r="Z45" s="121"/>
      <c r="AA45" s="121">
        <v>3</v>
      </c>
      <c r="AB45" s="121">
        <v>1</v>
      </c>
      <c r="AC45" s="121" t="s">
        <v>239</v>
      </c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CA45" s="121">
        <v>3</v>
      </c>
      <c r="CB45" s="121">
        <v>1</v>
      </c>
      <c r="CZ45" s="73">
        <v>1</v>
      </c>
    </row>
    <row r="46" spans="1:104" ht="12.75">
      <c r="A46" s="112">
        <v>29</v>
      </c>
      <c r="B46" s="113" t="s">
        <v>241</v>
      </c>
      <c r="C46" s="114" t="s">
        <v>242</v>
      </c>
      <c r="D46" s="115" t="s">
        <v>85</v>
      </c>
      <c r="E46" s="116">
        <v>12</v>
      </c>
      <c r="F46" s="117">
        <v>100.77</v>
      </c>
      <c r="G46" s="118">
        <f t="shared" si="3"/>
        <v>1209.24</v>
      </c>
      <c r="H46" s="119">
        <v>0</v>
      </c>
      <c r="I46" s="120">
        <f t="shared" si="4"/>
        <v>0</v>
      </c>
      <c r="J46" s="119"/>
      <c r="K46" s="120">
        <f t="shared" si="5"/>
        <v>0</v>
      </c>
      <c r="O46" s="111"/>
      <c r="Z46" s="121"/>
      <c r="AA46" s="121">
        <v>3</v>
      </c>
      <c r="AB46" s="121">
        <v>1</v>
      </c>
      <c r="AC46" s="121" t="s">
        <v>241</v>
      </c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CA46" s="121">
        <v>3</v>
      </c>
      <c r="CB46" s="121">
        <v>1</v>
      </c>
      <c r="CZ46" s="73">
        <v>1</v>
      </c>
    </row>
    <row r="47" spans="1:104" ht="12.75">
      <c r="A47" s="112">
        <v>30</v>
      </c>
      <c r="B47" s="113" t="s">
        <v>243</v>
      </c>
      <c r="C47" s="114" t="s">
        <v>244</v>
      </c>
      <c r="D47" s="115" t="s">
        <v>85</v>
      </c>
      <c r="E47" s="116">
        <v>68</v>
      </c>
      <c r="F47" s="117">
        <v>149.44</v>
      </c>
      <c r="G47" s="118">
        <f t="shared" si="3"/>
        <v>10161.92</v>
      </c>
      <c r="H47" s="119">
        <v>0</v>
      </c>
      <c r="I47" s="120">
        <f t="shared" si="4"/>
        <v>0</v>
      </c>
      <c r="J47" s="119"/>
      <c r="K47" s="120">
        <f t="shared" si="5"/>
        <v>0</v>
      </c>
      <c r="O47" s="111"/>
      <c r="Z47" s="121"/>
      <c r="AA47" s="121">
        <v>3</v>
      </c>
      <c r="AB47" s="121">
        <v>1</v>
      </c>
      <c r="AC47" s="121" t="s">
        <v>243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CA47" s="121">
        <v>3</v>
      </c>
      <c r="CB47" s="121">
        <v>1</v>
      </c>
      <c r="CZ47" s="73">
        <v>1</v>
      </c>
    </row>
    <row r="48" spans="1:104" ht="12.75">
      <c r="A48" s="112">
        <v>31</v>
      </c>
      <c r="B48" s="113" t="s">
        <v>245</v>
      </c>
      <c r="C48" s="114" t="s">
        <v>246</v>
      </c>
      <c r="D48" s="115" t="s">
        <v>85</v>
      </c>
      <c r="E48" s="116">
        <v>5</v>
      </c>
      <c r="F48" s="117">
        <v>252.93</v>
      </c>
      <c r="G48" s="118">
        <f t="shared" si="3"/>
        <v>1264.65</v>
      </c>
      <c r="H48" s="119">
        <v>0</v>
      </c>
      <c r="I48" s="120">
        <f t="shared" si="4"/>
        <v>0</v>
      </c>
      <c r="J48" s="119"/>
      <c r="K48" s="120">
        <f t="shared" si="5"/>
        <v>0</v>
      </c>
      <c r="O48" s="111"/>
      <c r="Z48" s="121"/>
      <c r="AA48" s="121">
        <v>3</v>
      </c>
      <c r="AB48" s="121">
        <v>1</v>
      </c>
      <c r="AC48" s="121" t="s">
        <v>245</v>
      </c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CA48" s="121">
        <v>3</v>
      </c>
      <c r="CB48" s="121">
        <v>1</v>
      </c>
      <c r="CZ48" s="73">
        <v>1</v>
      </c>
    </row>
    <row r="49" spans="1:104" ht="12.75">
      <c r="A49" s="112">
        <v>32</v>
      </c>
      <c r="B49" s="113" t="s">
        <v>247</v>
      </c>
      <c r="C49" s="114" t="s">
        <v>248</v>
      </c>
      <c r="D49" s="115" t="s">
        <v>85</v>
      </c>
      <c r="E49" s="116">
        <v>10</v>
      </c>
      <c r="F49" s="117">
        <v>735.91</v>
      </c>
      <c r="G49" s="118">
        <f t="shared" si="3"/>
        <v>7359.099999999999</v>
      </c>
      <c r="H49" s="119">
        <v>0</v>
      </c>
      <c r="I49" s="120">
        <f t="shared" si="4"/>
        <v>0</v>
      </c>
      <c r="J49" s="119"/>
      <c r="K49" s="120">
        <f t="shared" si="5"/>
        <v>0</v>
      </c>
      <c r="O49" s="111"/>
      <c r="Z49" s="121"/>
      <c r="AA49" s="121">
        <v>3</v>
      </c>
      <c r="AB49" s="121">
        <v>1</v>
      </c>
      <c r="AC49" s="121" t="s">
        <v>247</v>
      </c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CA49" s="121">
        <v>3</v>
      </c>
      <c r="CB49" s="121">
        <v>1</v>
      </c>
      <c r="CZ49" s="73">
        <v>1</v>
      </c>
    </row>
    <row r="50" spans="1:104" ht="12.75">
      <c r="A50" s="112">
        <v>33</v>
      </c>
      <c r="B50" s="113" t="s">
        <v>249</v>
      </c>
      <c r="C50" s="114" t="s">
        <v>250</v>
      </c>
      <c r="D50" s="115" t="s">
        <v>85</v>
      </c>
      <c r="E50" s="116">
        <v>19</v>
      </c>
      <c r="F50" s="117">
        <v>41.94</v>
      </c>
      <c r="G50" s="118">
        <f t="shared" si="3"/>
        <v>796.8599999999999</v>
      </c>
      <c r="H50" s="119">
        <v>0</v>
      </c>
      <c r="I50" s="120">
        <f t="shared" si="4"/>
        <v>0</v>
      </c>
      <c r="J50" s="119"/>
      <c r="K50" s="120">
        <f t="shared" si="5"/>
        <v>0</v>
      </c>
      <c r="O50" s="111"/>
      <c r="Z50" s="121"/>
      <c r="AA50" s="121">
        <v>3</v>
      </c>
      <c r="AB50" s="121">
        <v>1</v>
      </c>
      <c r="AC50" s="121" t="s">
        <v>249</v>
      </c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CA50" s="121">
        <v>3</v>
      </c>
      <c r="CB50" s="121">
        <v>1</v>
      </c>
      <c r="CZ50" s="73">
        <v>1</v>
      </c>
    </row>
    <row r="51" spans="1:63" ht="12.75">
      <c r="A51" s="123" t="s">
        <v>38</v>
      </c>
      <c r="B51" s="124" t="s">
        <v>227</v>
      </c>
      <c r="C51" s="125" t="s">
        <v>228</v>
      </c>
      <c r="D51" s="126"/>
      <c r="E51" s="127"/>
      <c r="F51" s="127"/>
      <c r="G51" s="128">
        <f>SUM(G39:G50)</f>
        <v>314548.15009999997</v>
      </c>
      <c r="H51" s="129"/>
      <c r="I51" s="130">
        <f>SUM(I39:I50)</f>
        <v>256.03943399999997</v>
      </c>
      <c r="J51" s="131"/>
      <c r="K51" s="130">
        <f>SUM(K39:K50)</f>
        <v>0</v>
      </c>
      <c r="O51" s="111"/>
      <c r="X51" s="132">
        <f>K51</f>
        <v>0</v>
      </c>
      <c r="Y51" s="132">
        <f>I51</f>
        <v>256.03943399999997</v>
      </c>
      <c r="Z51" s="133">
        <f>G51</f>
        <v>314548.15009999997</v>
      </c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34"/>
      <c r="BB51" s="134"/>
      <c r="BC51" s="134"/>
      <c r="BD51" s="134"/>
      <c r="BE51" s="134"/>
      <c r="BF51" s="134"/>
      <c r="BG51" s="121"/>
      <c r="BH51" s="121"/>
      <c r="BI51" s="121"/>
      <c r="BJ51" s="121"/>
      <c r="BK51" s="121"/>
    </row>
    <row r="52" spans="1:15" ht="14.25" customHeight="1">
      <c r="A52" s="101" t="s">
        <v>34</v>
      </c>
      <c r="B52" s="102" t="s">
        <v>104</v>
      </c>
      <c r="C52" s="103" t="s">
        <v>105</v>
      </c>
      <c r="D52" s="104"/>
      <c r="E52" s="105"/>
      <c r="F52" s="105"/>
      <c r="G52" s="106"/>
      <c r="H52" s="107"/>
      <c r="I52" s="108"/>
      <c r="J52" s="109"/>
      <c r="K52" s="110"/>
      <c r="O52" s="111"/>
    </row>
    <row r="53" spans="1:104" ht="22.5">
      <c r="A53" s="112">
        <v>34</v>
      </c>
      <c r="B53" s="113" t="s">
        <v>251</v>
      </c>
      <c r="C53" s="114" t="s">
        <v>252</v>
      </c>
      <c r="D53" s="115" t="s">
        <v>85</v>
      </c>
      <c r="E53" s="116">
        <v>1</v>
      </c>
      <c r="F53" s="117">
        <v>4630</v>
      </c>
      <c r="G53" s="118">
        <f aca="true" t="shared" si="6" ref="G53:G59">E53*F53</f>
        <v>4630</v>
      </c>
      <c r="H53" s="119">
        <v>1.24246</v>
      </c>
      <c r="I53" s="120">
        <f aca="true" t="shared" si="7" ref="I53:I59">E53*H53</f>
        <v>1.24246</v>
      </c>
      <c r="J53" s="119">
        <v>0</v>
      </c>
      <c r="K53" s="120">
        <f aca="true" t="shared" si="8" ref="K53:K59">E53*J53</f>
        <v>0</v>
      </c>
      <c r="O53" s="111"/>
      <c r="Z53" s="121"/>
      <c r="AA53" s="121">
        <v>1</v>
      </c>
      <c r="AB53" s="121">
        <v>1</v>
      </c>
      <c r="AC53" s="121">
        <v>1</v>
      </c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CA53" s="121">
        <v>1</v>
      </c>
      <c r="CB53" s="121">
        <v>1</v>
      </c>
      <c r="CZ53" s="73">
        <v>1</v>
      </c>
    </row>
    <row r="54" spans="1:104" ht="12.75">
      <c r="A54" s="112">
        <v>35</v>
      </c>
      <c r="B54" s="113" t="s">
        <v>253</v>
      </c>
      <c r="C54" s="114" t="s">
        <v>254</v>
      </c>
      <c r="D54" s="115" t="s">
        <v>85</v>
      </c>
      <c r="E54" s="116">
        <v>1</v>
      </c>
      <c r="F54" s="117">
        <v>150.5</v>
      </c>
      <c r="G54" s="118">
        <f t="shared" si="6"/>
        <v>150.5</v>
      </c>
      <c r="H54" s="119">
        <v>0</v>
      </c>
      <c r="I54" s="120">
        <f t="shared" si="7"/>
        <v>0</v>
      </c>
      <c r="J54" s="119">
        <v>0</v>
      </c>
      <c r="K54" s="120">
        <f t="shared" si="8"/>
        <v>0</v>
      </c>
      <c r="O54" s="111"/>
      <c r="Z54" s="121"/>
      <c r="AA54" s="121">
        <v>1</v>
      </c>
      <c r="AB54" s="121">
        <v>1</v>
      </c>
      <c r="AC54" s="121">
        <v>1</v>
      </c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CA54" s="121">
        <v>1</v>
      </c>
      <c r="CB54" s="121">
        <v>1</v>
      </c>
      <c r="CZ54" s="73">
        <v>1</v>
      </c>
    </row>
    <row r="55" spans="1:104" ht="12.75">
      <c r="A55" s="112">
        <v>36</v>
      </c>
      <c r="B55" s="113" t="s">
        <v>255</v>
      </c>
      <c r="C55" s="114" t="s">
        <v>256</v>
      </c>
      <c r="D55" s="115" t="s">
        <v>122</v>
      </c>
      <c r="E55" s="116">
        <v>1</v>
      </c>
      <c r="F55" s="117">
        <v>1981.49</v>
      </c>
      <c r="G55" s="118">
        <f t="shared" si="6"/>
        <v>1981.49</v>
      </c>
      <c r="H55" s="119">
        <v>0.025</v>
      </c>
      <c r="I55" s="120">
        <f t="shared" si="7"/>
        <v>0.025</v>
      </c>
      <c r="J55" s="119"/>
      <c r="K55" s="120">
        <f t="shared" si="8"/>
        <v>0</v>
      </c>
      <c r="O55" s="111"/>
      <c r="Z55" s="121"/>
      <c r="AA55" s="121">
        <v>3</v>
      </c>
      <c r="AB55" s="121">
        <v>7</v>
      </c>
      <c r="AC55" s="121" t="s">
        <v>255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CA55" s="121">
        <v>3</v>
      </c>
      <c r="CB55" s="121">
        <v>7</v>
      </c>
      <c r="CZ55" s="73">
        <v>1</v>
      </c>
    </row>
    <row r="56" spans="1:104" ht="12.75">
      <c r="A56" s="112">
        <v>37</v>
      </c>
      <c r="B56" s="113" t="s">
        <v>257</v>
      </c>
      <c r="C56" s="114" t="s">
        <v>258</v>
      </c>
      <c r="D56" s="115" t="s">
        <v>122</v>
      </c>
      <c r="E56" s="116">
        <v>1</v>
      </c>
      <c r="F56" s="117">
        <v>1523.93</v>
      </c>
      <c r="G56" s="118">
        <f t="shared" si="6"/>
        <v>1523.93</v>
      </c>
      <c r="H56" s="119">
        <v>0.01</v>
      </c>
      <c r="I56" s="120">
        <f t="shared" si="7"/>
        <v>0.01</v>
      </c>
      <c r="J56" s="119"/>
      <c r="K56" s="120">
        <f t="shared" si="8"/>
        <v>0</v>
      </c>
      <c r="O56" s="111"/>
      <c r="Z56" s="121"/>
      <c r="AA56" s="121">
        <v>3</v>
      </c>
      <c r="AB56" s="121">
        <v>7</v>
      </c>
      <c r="AC56" s="121" t="s">
        <v>257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CA56" s="121">
        <v>3</v>
      </c>
      <c r="CB56" s="121">
        <v>7</v>
      </c>
      <c r="CZ56" s="73">
        <v>1</v>
      </c>
    </row>
    <row r="57" spans="1:104" ht="12.75">
      <c r="A57" s="112">
        <v>38</v>
      </c>
      <c r="B57" s="113" t="s">
        <v>259</v>
      </c>
      <c r="C57" s="114" t="s">
        <v>260</v>
      </c>
      <c r="D57" s="115" t="s">
        <v>122</v>
      </c>
      <c r="E57" s="116">
        <v>1</v>
      </c>
      <c r="F57" s="117">
        <v>823.6</v>
      </c>
      <c r="G57" s="118">
        <f t="shared" si="6"/>
        <v>823.6</v>
      </c>
      <c r="H57" s="119">
        <v>0.025</v>
      </c>
      <c r="I57" s="120">
        <f t="shared" si="7"/>
        <v>0.025</v>
      </c>
      <c r="J57" s="119"/>
      <c r="K57" s="120">
        <f t="shared" si="8"/>
        <v>0</v>
      </c>
      <c r="O57" s="111"/>
      <c r="Z57" s="121"/>
      <c r="AA57" s="121">
        <v>3</v>
      </c>
      <c r="AB57" s="121">
        <v>7</v>
      </c>
      <c r="AC57" s="121" t="s">
        <v>259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CA57" s="121">
        <v>3</v>
      </c>
      <c r="CB57" s="121">
        <v>7</v>
      </c>
      <c r="CZ57" s="73">
        <v>1</v>
      </c>
    </row>
    <row r="58" spans="1:104" ht="12.75">
      <c r="A58" s="112">
        <v>39</v>
      </c>
      <c r="B58" s="113" t="s">
        <v>261</v>
      </c>
      <c r="C58" s="114" t="s">
        <v>262</v>
      </c>
      <c r="D58" s="115" t="s">
        <v>122</v>
      </c>
      <c r="E58" s="116">
        <v>1</v>
      </c>
      <c r="F58" s="117">
        <v>1182.03</v>
      </c>
      <c r="G58" s="118">
        <f t="shared" si="6"/>
        <v>1182.03</v>
      </c>
      <c r="H58" s="119">
        <v>0.025</v>
      </c>
      <c r="I58" s="120">
        <f t="shared" si="7"/>
        <v>0.025</v>
      </c>
      <c r="J58" s="119"/>
      <c r="K58" s="120">
        <f t="shared" si="8"/>
        <v>0</v>
      </c>
      <c r="O58" s="111"/>
      <c r="Z58" s="121"/>
      <c r="AA58" s="121">
        <v>3</v>
      </c>
      <c r="AB58" s="121">
        <v>1</v>
      </c>
      <c r="AC58" s="121" t="s">
        <v>261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CA58" s="121">
        <v>3</v>
      </c>
      <c r="CB58" s="121">
        <v>1</v>
      </c>
      <c r="CZ58" s="73">
        <v>1</v>
      </c>
    </row>
    <row r="59" spans="1:104" ht="12.75">
      <c r="A59" s="112">
        <v>40</v>
      </c>
      <c r="B59" s="113" t="s">
        <v>263</v>
      </c>
      <c r="C59" s="114" t="s">
        <v>264</v>
      </c>
      <c r="D59" s="115" t="s">
        <v>75</v>
      </c>
      <c r="E59" s="116">
        <v>1</v>
      </c>
      <c r="F59" s="117">
        <v>1034.16</v>
      </c>
      <c r="G59" s="118">
        <f t="shared" si="6"/>
        <v>1034.16</v>
      </c>
      <c r="H59" s="119">
        <v>0.037</v>
      </c>
      <c r="I59" s="120">
        <f t="shared" si="7"/>
        <v>0.037</v>
      </c>
      <c r="J59" s="119"/>
      <c r="K59" s="120">
        <f t="shared" si="8"/>
        <v>0</v>
      </c>
      <c r="O59" s="111"/>
      <c r="Z59" s="121"/>
      <c r="AA59" s="121">
        <v>3</v>
      </c>
      <c r="AB59" s="121">
        <v>1</v>
      </c>
      <c r="AC59" s="121">
        <v>59710633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CA59" s="121">
        <v>3</v>
      </c>
      <c r="CB59" s="121">
        <v>1</v>
      </c>
      <c r="CZ59" s="73">
        <v>1</v>
      </c>
    </row>
    <row r="60" spans="1:63" ht="12.75">
      <c r="A60" s="123" t="s">
        <v>38</v>
      </c>
      <c r="B60" s="124" t="s">
        <v>104</v>
      </c>
      <c r="C60" s="125" t="s">
        <v>105</v>
      </c>
      <c r="D60" s="126"/>
      <c r="E60" s="127"/>
      <c r="F60" s="127"/>
      <c r="G60" s="128">
        <f>SUM(G52:G59)</f>
        <v>11325.710000000001</v>
      </c>
      <c r="H60" s="129"/>
      <c r="I60" s="130">
        <f>SUM(I52:I59)</f>
        <v>1.3644599999999996</v>
      </c>
      <c r="J60" s="131"/>
      <c r="K60" s="130">
        <f>SUM(K52:K59)</f>
        <v>0</v>
      </c>
      <c r="O60" s="111"/>
      <c r="X60" s="132">
        <f>K60</f>
        <v>0</v>
      </c>
      <c r="Y60" s="132">
        <f>I60</f>
        <v>1.3644599999999996</v>
      </c>
      <c r="Z60" s="133">
        <f>G60</f>
        <v>11325.710000000001</v>
      </c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34"/>
      <c r="BB60" s="134"/>
      <c r="BC60" s="134"/>
      <c r="BD60" s="134"/>
      <c r="BE60" s="134"/>
      <c r="BF60" s="134"/>
      <c r="BG60" s="121"/>
      <c r="BH60" s="121"/>
      <c r="BI60" s="121"/>
      <c r="BJ60" s="121"/>
      <c r="BK60" s="121"/>
    </row>
    <row r="61" spans="1:15" ht="14.25" customHeight="1">
      <c r="A61" s="101" t="s">
        <v>34</v>
      </c>
      <c r="B61" s="102" t="s">
        <v>146</v>
      </c>
      <c r="C61" s="103" t="s">
        <v>147</v>
      </c>
      <c r="D61" s="104"/>
      <c r="E61" s="105"/>
      <c r="F61" s="105"/>
      <c r="G61" s="106"/>
      <c r="H61" s="107"/>
      <c r="I61" s="108"/>
      <c r="J61" s="109"/>
      <c r="K61" s="110"/>
      <c r="O61" s="111"/>
    </row>
    <row r="62" spans="1:104" ht="12.75">
      <c r="A62" s="112">
        <v>41</v>
      </c>
      <c r="B62" s="113" t="s">
        <v>148</v>
      </c>
      <c r="C62" s="114" t="s">
        <v>149</v>
      </c>
      <c r="D62" s="115" t="s">
        <v>139</v>
      </c>
      <c r="E62" s="116">
        <v>4873.78905599998</v>
      </c>
      <c r="F62" s="117">
        <v>78</v>
      </c>
      <c r="G62" s="118">
        <f>E62*F62</f>
        <v>380155.5463679984</v>
      </c>
      <c r="H62" s="119">
        <v>0</v>
      </c>
      <c r="I62" s="120">
        <f>E62*H62</f>
        <v>0</v>
      </c>
      <c r="J62" s="119"/>
      <c r="K62" s="120">
        <f>E62*J62</f>
        <v>0</v>
      </c>
      <c r="O62" s="111"/>
      <c r="Z62" s="121"/>
      <c r="AA62" s="121">
        <v>7</v>
      </c>
      <c r="AB62" s="121">
        <v>1</v>
      </c>
      <c r="AC62" s="121">
        <v>2</v>
      </c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CA62" s="121">
        <v>7</v>
      </c>
      <c r="CB62" s="121">
        <v>1</v>
      </c>
      <c r="CZ62" s="73">
        <v>1</v>
      </c>
    </row>
    <row r="63" spans="1:63" ht="12.75">
      <c r="A63" s="123" t="s">
        <v>38</v>
      </c>
      <c r="B63" s="124" t="s">
        <v>146</v>
      </c>
      <c r="C63" s="125" t="s">
        <v>147</v>
      </c>
      <c r="D63" s="126"/>
      <c r="E63" s="127"/>
      <c r="F63" s="127"/>
      <c r="G63" s="128">
        <f>SUM(G61:G62)</f>
        <v>380155.5463679984</v>
      </c>
      <c r="H63" s="129"/>
      <c r="I63" s="130">
        <f>SUM(I61:I62)</f>
        <v>0</v>
      </c>
      <c r="J63" s="131"/>
      <c r="K63" s="130">
        <f>SUM(K61:K62)</f>
        <v>0</v>
      </c>
      <c r="O63" s="111"/>
      <c r="X63" s="132">
        <f>K63</f>
        <v>0</v>
      </c>
      <c r="Y63" s="132">
        <f>I63</f>
        <v>0</v>
      </c>
      <c r="Z63" s="133">
        <f>G63</f>
        <v>380155.5463679984</v>
      </c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34"/>
      <c r="BB63" s="134"/>
      <c r="BC63" s="134"/>
      <c r="BD63" s="134"/>
      <c r="BE63" s="134"/>
      <c r="BF63" s="134"/>
      <c r="BG63" s="121"/>
      <c r="BH63" s="121"/>
      <c r="BI63" s="121"/>
      <c r="BJ63" s="121"/>
      <c r="BK63" s="121"/>
    </row>
    <row r="64" spans="1:15" ht="14.25" customHeight="1">
      <c r="A64" s="101" t="s">
        <v>34</v>
      </c>
      <c r="B64" s="102" t="s">
        <v>150</v>
      </c>
      <c r="C64" s="103" t="s">
        <v>151</v>
      </c>
      <c r="D64" s="104"/>
      <c r="E64" s="105"/>
      <c r="F64" s="105"/>
      <c r="G64" s="106"/>
      <c r="H64" s="107"/>
      <c r="I64" s="108"/>
      <c r="J64" s="109"/>
      <c r="K64" s="110"/>
      <c r="O64" s="111"/>
    </row>
    <row r="65" spans="1:104" ht="12.75">
      <c r="A65" s="112">
        <v>42</v>
      </c>
      <c r="B65" s="113" t="s">
        <v>157</v>
      </c>
      <c r="C65" s="114" t="s">
        <v>265</v>
      </c>
      <c r="D65" s="115" t="s">
        <v>154</v>
      </c>
      <c r="E65" s="116">
        <v>1</v>
      </c>
      <c r="F65" s="117">
        <v>13552</v>
      </c>
      <c r="G65" s="118">
        <f>E65*F65</f>
        <v>13552</v>
      </c>
      <c r="H65" s="119">
        <v>0</v>
      </c>
      <c r="I65" s="120">
        <f>E65*H65</f>
        <v>0</v>
      </c>
      <c r="J65" s="119"/>
      <c r="K65" s="120">
        <f>E65*J65</f>
        <v>0</v>
      </c>
      <c r="O65" s="111"/>
      <c r="Z65" s="121"/>
      <c r="AA65" s="121">
        <v>11</v>
      </c>
      <c r="AB65" s="121">
        <v>3</v>
      </c>
      <c r="AC65" s="121">
        <v>2</v>
      </c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CA65" s="121">
        <v>11</v>
      </c>
      <c r="CB65" s="121">
        <v>3</v>
      </c>
      <c r="CZ65" s="73">
        <v>1</v>
      </c>
    </row>
    <row r="66" spans="1:104" ht="12.75">
      <c r="A66" s="112">
        <v>43</v>
      </c>
      <c r="B66" s="113" t="s">
        <v>266</v>
      </c>
      <c r="C66" s="114" t="s">
        <v>267</v>
      </c>
      <c r="D66" s="115" t="s">
        <v>154</v>
      </c>
      <c r="E66" s="116">
        <v>1</v>
      </c>
      <c r="F66" s="117">
        <v>11000</v>
      </c>
      <c r="G66" s="118">
        <f>E66*F66</f>
        <v>11000</v>
      </c>
      <c r="H66" s="119">
        <v>0</v>
      </c>
      <c r="I66" s="120">
        <f>E66*H66</f>
        <v>0</v>
      </c>
      <c r="J66" s="119"/>
      <c r="K66" s="120">
        <f>E66*J66</f>
        <v>0</v>
      </c>
      <c r="O66" s="111"/>
      <c r="Z66" s="121"/>
      <c r="AA66" s="121">
        <v>11</v>
      </c>
      <c r="AB66" s="121">
        <v>3</v>
      </c>
      <c r="AC66" s="121">
        <v>15</v>
      </c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CA66" s="121">
        <v>11</v>
      </c>
      <c r="CB66" s="121">
        <v>3</v>
      </c>
      <c r="CZ66" s="73">
        <v>1</v>
      </c>
    </row>
    <row r="67" spans="1:104" ht="12.75">
      <c r="A67" s="112">
        <v>44</v>
      </c>
      <c r="B67" s="113" t="s">
        <v>268</v>
      </c>
      <c r="C67" s="114" t="s">
        <v>269</v>
      </c>
      <c r="D67" s="115" t="s">
        <v>80</v>
      </c>
      <c r="E67" s="116">
        <v>1</v>
      </c>
      <c r="F67" s="117">
        <v>1100</v>
      </c>
      <c r="G67" s="118">
        <f>E67*F67</f>
        <v>1100</v>
      </c>
      <c r="H67" s="119">
        <v>0</v>
      </c>
      <c r="I67" s="120">
        <f>E67*H67</f>
        <v>0</v>
      </c>
      <c r="J67" s="119"/>
      <c r="K67" s="120">
        <f>E67*J67</f>
        <v>0</v>
      </c>
      <c r="O67" s="111"/>
      <c r="Z67" s="121"/>
      <c r="AA67" s="121">
        <v>11</v>
      </c>
      <c r="AB67" s="121">
        <v>0</v>
      </c>
      <c r="AC67" s="121">
        <v>134</v>
      </c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CA67" s="121">
        <v>11</v>
      </c>
      <c r="CB67" s="121">
        <v>0</v>
      </c>
      <c r="CZ67" s="73">
        <v>1</v>
      </c>
    </row>
    <row r="68" spans="1:63" ht="12.75">
      <c r="A68" s="123" t="s">
        <v>38</v>
      </c>
      <c r="B68" s="124" t="s">
        <v>150</v>
      </c>
      <c r="C68" s="125" t="s">
        <v>151</v>
      </c>
      <c r="D68" s="126"/>
      <c r="E68" s="127"/>
      <c r="F68" s="127"/>
      <c r="G68" s="128">
        <f>SUM(G64:G67)</f>
        <v>25652</v>
      </c>
      <c r="H68" s="129"/>
      <c r="I68" s="130">
        <f>SUM(I64:I67)</f>
        <v>0</v>
      </c>
      <c r="J68" s="131"/>
      <c r="K68" s="130">
        <f>SUM(K64:K67)</f>
        <v>0</v>
      </c>
      <c r="O68" s="111"/>
      <c r="X68" s="132">
        <f>K68</f>
        <v>0</v>
      </c>
      <c r="Y68" s="132">
        <f>I68</f>
        <v>0</v>
      </c>
      <c r="Z68" s="133">
        <f>G68</f>
        <v>25652</v>
      </c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34"/>
      <c r="BB68" s="134"/>
      <c r="BC68" s="134"/>
      <c r="BD68" s="134"/>
      <c r="BE68" s="134"/>
      <c r="BF68" s="134"/>
      <c r="BG68" s="121"/>
      <c r="BH68" s="121"/>
      <c r="BI68" s="121"/>
      <c r="BJ68" s="121"/>
      <c r="BK68" s="121"/>
    </row>
    <row r="69" spans="1:15" ht="14.25" customHeight="1">
      <c r="A69" s="101" t="s">
        <v>34</v>
      </c>
      <c r="B69" s="102" t="s">
        <v>270</v>
      </c>
      <c r="C69" s="103" t="s">
        <v>271</v>
      </c>
      <c r="D69" s="104"/>
      <c r="E69" s="105"/>
      <c r="F69" s="105"/>
      <c r="G69" s="106"/>
      <c r="H69" s="107"/>
      <c r="I69" s="108"/>
      <c r="J69" s="109"/>
      <c r="K69" s="110"/>
      <c r="O69" s="111"/>
    </row>
    <row r="70" spans="1:104" ht="22.5">
      <c r="A70" s="112">
        <v>45</v>
      </c>
      <c r="B70" s="113" t="s">
        <v>272</v>
      </c>
      <c r="C70" s="114" t="s">
        <v>273</v>
      </c>
      <c r="D70" s="115" t="s">
        <v>37</v>
      </c>
      <c r="E70" s="116">
        <v>7614</v>
      </c>
      <c r="F70" s="117">
        <v>38.9</v>
      </c>
      <c r="G70" s="118">
        <f aca="true" t="shared" si="9" ref="G70:G80">E70*F70</f>
        <v>296184.6</v>
      </c>
      <c r="H70" s="119">
        <v>0</v>
      </c>
      <c r="I70" s="120">
        <f aca="true" t="shared" si="10" ref="I70:I80">E70*H70</f>
        <v>0</v>
      </c>
      <c r="J70" s="119">
        <v>0</v>
      </c>
      <c r="K70" s="120">
        <f aca="true" t="shared" si="11" ref="K70:K80">E70*J70</f>
        <v>0</v>
      </c>
      <c r="O70" s="111"/>
      <c r="Z70" s="121"/>
      <c r="AA70" s="121">
        <v>1</v>
      </c>
      <c r="AB70" s="121">
        <v>7</v>
      </c>
      <c r="AC70" s="121">
        <v>7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CA70" s="121">
        <v>1</v>
      </c>
      <c r="CB70" s="121">
        <v>7</v>
      </c>
      <c r="CZ70" s="73">
        <v>2</v>
      </c>
    </row>
    <row r="71" spans="1:104" ht="12.75">
      <c r="A71" s="112">
        <v>46</v>
      </c>
      <c r="B71" s="113" t="s">
        <v>274</v>
      </c>
      <c r="C71" s="114" t="s">
        <v>275</v>
      </c>
      <c r="D71" s="115" t="s">
        <v>37</v>
      </c>
      <c r="E71" s="116">
        <v>7436.5</v>
      </c>
      <c r="F71" s="117">
        <v>43.32</v>
      </c>
      <c r="G71" s="118">
        <f t="shared" si="9"/>
        <v>322149.18</v>
      </c>
      <c r="H71" s="119">
        <v>0</v>
      </c>
      <c r="I71" s="120">
        <f t="shared" si="10"/>
        <v>0</v>
      </c>
      <c r="J71" s="119">
        <v>0</v>
      </c>
      <c r="K71" s="120">
        <f t="shared" si="11"/>
        <v>0</v>
      </c>
      <c r="O71" s="111"/>
      <c r="Z71" s="121"/>
      <c r="AA71" s="121">
        <v>1</v>
      </c>
      <c r="AB71" s="121">
        <v>7</v>
      </c>
      <c r="AC71" s="121">
        <v>7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CA71" s="121">
        <v>1</v>
      </c>
      <c r="CB71" s="121">
        <v>7</v>
      </c>
      <c r="CZ71" s="73">
        <v>2</v>
      </c>
    </row>
    <row r="72" spans="1:104" ht="12.75">
      <c r="A72" s="112">
        <v>47</v>
      </c>
      <c r="B72" s="113" t="s">
        <v>276</v>
      </c>
      <c r="C72" s="114" t="s">
        <v>277</v>
      </c>
      <c r="D72" s="115" t="s">
        <v>37</v>
      </c>
      <c r="E72" s="116">
        <v>177.5</v>
      </c>
      <c r="F72" s="117">
        <v>53.42</v>
      </c>
      <c r="G72" s="118">
        <f t="shared" si="9"/>
        <v>9482.050000000001</v>
      </c>
      <c r="H72" s="119">
        <v>0</v>
      </c>
      <c r="I72" s="120">
        <f t="shared" si="10"/>
        <v>0</v>
      </c>
      <c r="J72" s="119">
        <v>0</v>
      </c>
      <c r="K72" s="120">
        <f t="shared" si="11"/>
        <v>0</v>
      </c>
      <c r="O72" s="111"/>
      <c r="Z72" s="121"/>
      <c r="AA72" s="121">
        <v>1</v>
      </c>
      <c r="AB72" s="121">
        <v>7</v>
      </c>
      <c r="AC72" s="121">
        <v>7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CA72" s="121">
        <v>1</v>
      </c>
      <c r="CB72" s="121">
        <v>7</v>
      </c>
      <c r="CZ72" s="73">
        <v>2</v>
      </c>
    </row>
    <row r="73" spans="1:104" ht="12.75">
      <c r="A73" s="112">
        <v>48</v>
      </c>
      <c r="B73" s="113" t="s">
        <v>278</v>
      </c>
      <c r="C73" s="114" t="s">
        <v>279</v>
      </c>
      <c r="D73" s="115" t="s">
        <v>175</v>
      </c>
      <c r="E73" s="116">
        <v>45684</v>
      </c>
      <c r="F73" s="117">
        <v>34.47</v>
      </c>
      <c r="G73" s="118">
        <f t="shared" si="9"/>
        <v>1574727.48</v>
      </c>
      <c r="H73" s="119">
        <v>1</v>
      </c>
      <c r="I73" s="120">
        <f t="shared" si="10"/>
        <v>45684</v>
      </c>
      <c r="J73" s="119"/>
      <c r="K73" s="120">
        <f t="shared" si="11"/>
        <v>0</v>
      </c>
      <c r="O73" s="111"/>
      <c r="Z73" s="121"/>
      <c r="AA73" s="121">
        <v>3</v>
      </c>
      <c r="AB73" s="121">
        <v>7</v>
      </c>
      <c r="AC73" s="121" t="s">
        <v>278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CA73" s="121">
        <v>3</v>
      </c>
      <c r="CB73" s="121">
        <v>7</v>
      </c>
      <c r="CZ73" s="73">
        <v>2</v>
      </c>
    </row>
    <row r="74" spans="1:104" ht="12.75">
      <c r="A74" s="112">
        <v>49</v>
      </c>
      <c r="B74" s="113" t="s">
        <v>280</v>
      </c>
      <c r="C74" s="114" t="s">
        <v>281</v>
      </c>
      <c r="D74" s="115" t="s">
        <v>37</v>
      </c>
      <c r="E74" s="116">
        <v>7614</v>
      </c>
      <c r="F74" s="117">
        <v>631.6</v>
      </c>
      <c r="G74" s="118">
        <f t="shared" si="9"/>
        <v>4809002.4</v>
      </c>
      <c r="H74" s="119">
        <v>0.00225000000000009</v>
      </c>
      <c r="I74" s="120">
        <f t="shared" si="10"/>
        <v>17.131500000000685</v>
      </c>
      <c r="J74" s="119"/>
      <c r="K74" s="120">
        <f t="shared" si="11"/>
        <v>0</v>
      </c>
      <c r="O74" s="111"/>
      <c r="Z74" s="121"/>
      <c r="AA74" s="121">
        <v>3</v>
      </c>
      <c r="AB74" s="121">
        <v>7</v>
      </c>
      <c r="AC74" s="121" t="s">
        <v>280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CA74" s="121">
        <v>3</v>
      </c>
      <c r="CB74" s="121">
        <v>7</v>
      </c>
      <c r="CZ74" s="73">
        <v>2</v>
      </c>
    </row>
    <row r="75" spans="1:104" ht="12.75">
      <c r="A75" s="112">
        <v>50</v>
      </c>
      <c r="B75" s="113" t="s">
        <v>282</v>
      </c>
      <c r="C75" s="114" t="s">
        <v>283</v>
      </c>
      <c r="D75" s="115" t="s">
        <v>75</v>
      </c>
      <c r="E75" s="116">
        <v>705.1</v>
      </c>
      <c r="F75" s="117">
        <v>85.7</v>
      </c>
      <c r="G75" s="118">
        <f t="shared" si="9"/>
        <v>60427.07000000001</v>
      </c>
      <c r="H75" s="119">
        <v>0.00025</v>
      </c>
      <c r="I75" s="120">
        <f t="shared" si="10"/>
        <v>0.17627500000000002</v>
      </c>
      <c r="J75" s="119"/>
      <c r="K75" s="120">
        <f t="shared" si="11"/>
        <v>0</v>
      </c>
      <c r="O75" s="111"/>
      <c r="Z75" s="121"/>
      <c r="AA75" s="121">
        <v>3</v>
      </c>
      <c r="AB75" s="121">
        <v>7</v>
      </c>
      <c r="AC75" s="121" t="s">
        <v>282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CA75" s="121">
        <v>3</v>
      </c>
      <c r="CB75" s="121">
        <v>7</v>
      </c>
      <c r="CZ75" s="73">
        <v>2</v>
      </c>
    </row>
    <row r="76" spans="1:104" ht="12.75">
      <c r="A76" s="112">
        <v>51</v>
      </c>
      <c r="B76" s="113" t="s">
        <v>284</v>
      </c>
      <c r="C76" s="114" t="s">
        <v>285</v>
      </c>
      <c r="D76" s="115" t="s">
        <v>75</v>
      </c>
      <c r="E76" s="116">
        <v>1833</v>
      </c>
      <c r="F76" s="117">
        <v>29.81</v>
      </c>
      <c r="G76" s="118">
        <f t="shared" si="9"/>
        <v>54641.729999999996</v>
      </c>
      <c r="H76" s="119">
        <v>0.0001</v>
      </c>
      <c r="I76" s="120">
        <f t="shared" si="10"/>
        <v>0.18330000000000002</v>
      </c>
      <c r="J76" s="119"/>
      <c r="K76" s="120">
        <f t="shared" si="11"/>
        <v>0</v>
      </c>
      <c r="O76" s="111"/>
      <c r="Z76" s="121"/>
      <c r="AA76" s="121">
        <v>3</v>
      </c>
      <c r="AB76" s="121">
        <v>7</v>
      </c>
      <c r="AC76" s="121" t="s">
        <v>284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CA76" s="121">
        <v>3</v>
      </c>
      <c r="CB76" s="121">
        <v>7</v>
      </c>
      <c r="CZ76" s="73">
        <v>2</v>
      </c>
    </row>
    <row r="77" spans="1:104" ht="12.75">
      <c r="A77" s="112">
        <v>52</v>
      </c>
      <c r="B77" s="113" t="s">
        <v>286</v>
      </c>
      <c r="C77" s="114" t="s">
        <v>287</v>
      </c>
      <c r="D77" s="115" t="s">
        <v>75</v>
      </c>
      <c r="E77" s="116">
        <v>705.1</v>
      </c>
      <c r="F77" s="117">
        <v>37.26</v>
      </c>
      <c r="G77" s="118">
        <f t="shared" si="9"/>
        <v>26272.025999999998</v>
      </c>
      <c r="H77" s="119">
        <v>0.0001</v>
      </c>
      <c r="I77" s="120">
        <f t="shared" si="10"/>
        <v>0.07051</v>
      </c>
      <c r="J77" s="119"/>
      <c r="K77" s="120">
        <f t="shared" si="11"/>
        <v>0</v>
      </c>
      <c r="O77" s="111"/>
      <c r="Z77" s="121"/>
      <c r="AA77" s="121">
        <v>3</v>
      </c>
      <c r="AB77" s="121">
        <v>7</v>
      </c>
      <c r="AC77" s="121" t="s">
        <v>286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CA77" s="121">
        <v>3</v>
      </c>
      <c r="CB77" s="121">
        <v>7</v>
      </c>
      <c r="CZ77" s="73">
        <v>2</v>
      </c>
    </row>
    <row r="78" spans="1:104" ht="12.75">
      <c r="A78" s="112">
        <v>53</v>
      </c>
      <c r="B78" s="113" t="s">
        <v>288</v>
      </c>
      <c r="C78" s="114" t="s">
        <v>289</v>
      </c>
      <c r="D78" s="115" t="s">
        <v>175</v>
      </c>
      <c r="E78" s="116">
        <v>1085.75</v>
      </c>
      <c r="F78" s="117">
        <v>115.51</v>
      </c>
      <c r="G78" s="118">
        <f t="shared" si="9"/>
        <v>125414.98250000001</v>
      </c>
      <c r="H78" s="119">
        <v>0.001</v>
      </c>
      <c r="I78" s="120">
        <f t="shared" si="10"/>
        <v>1.08575</v>
      </c>
      <c r="J78" s="119"/>
      <c r="K78" s="120">
        <f t="shared" si="11"/>
        <v>0</v>
      </c>
      <c r="O78" s="111"/>
      <c r="Z78" s="121"/>
      <c r="AA78" s="121">
        <v>3</v>
      </c>
      <c r="AB78" s="121">
        <v>7</v>
      </c>
      <c r="AC78" s="121" t="s">
        <v>288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CA78" s="121">
        <v>3</v>
      </c>
      <c r="CB78" s="121">
        <v>7</v>
      </c>
      <c r="CZ78" s="73">
        <v>2</v>
      </c>
    </row>
    <row r="79" spans="1:104" ht="12.75">
      <c r="A79" s="112">
        <v>54</v>
      </c>
      <c r="B79" s="113" t="s">
        <v>290</v>
      </c>
      <c r="C79" s="114" t="s">
        <v>291</v>
      </c>
      <c r="D79" s="115" t="s">
        <v>175</v>
      </c>
      <c r="E79" s="116">
        <v>108.575</v>
      </c>
      <c r="F79" s="117">
        <v>115.51</v>
      </c>
      <c r="G79" s="118">
        <f t="shared" si="9"/>
        <v>12541.49825</v>
      </c>
      <c r="H79" s="119">
        <v>0.001</v>
      </c>
      <c r="I79" s="120">
        <f t="shared" si="10"/>
        <v>0.108575</v>
      </c>
      <c r="J79" s="119"/>
      <c r="K79" s="120">
        <f t="shared" si="11"/>
        <v>0</v>
      </c>
      <c r="O79" s="111"/>
      <c r="Z79" s="121"/>
      <c r="AA79" s="121">
        <v>3</v>
      </c>
      <c r="AB79" s="121">
        <v>7</v>
      </c>
      <c r="AC79" s="121" t="s">
        <v>290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CA79" s="121">
        <v>3</v>
      </c>
      <c r="CB79" s="121">
        <v>7</v>
      </c>
      <c r="CZ79" s="73">
        <v>2</v>
      </c>
    </row>
    <row r="80" spans="1:104" ht="12.75">
      <c r="A80" s="112">
        <v>55</v>
      </c>
      <c r="B80" s="113" t="s">
        <v>292</v>
      </c>
      <c r="C80" s="114" t="s">
        <v>293</v>
      </c>
      <c r="D80" s="115" t="s">
        <v>175</v>
      </c>
      <c r="E80" s="116">
        <v>114210</v>
      </c>
      <c r="F80" s="117">
        <v>2.53</v>
      </c>
      <c r="G80" s="118">
        <f t="shared" si="9"/>
        <v>288951.3</v>
      </c>
      <c r="H80" s="119">
        <v>0.001</v>
      </c>
      <c r="I80" s="120">
        <f t="shared" si="10"/>
        <v>114.21000000000001</v>
      </c>
      <c r="J80" s="119"/>
      <c r="K80" s="120">
        <f t="shared" si="11"/>
        <v>0</v>
      </c>
      <c r="O80" s="111"/>
      <c r="Z80" s="121"/>
      <c r="AA80" s="121">
        <v>3</v>
      </c>
      <c r="AB80" s="121">
        <v>7</v>
      </c>
      <c r="AC80" s="121" t="s">
        <v>292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CA80" s="121">
        <v>3</v>
      </c>
      <c r="CB80" s="121">
        <v>7</v>
      </c>
      <c r="CZ80" s="73">
        <v>2</v>
      </c>
    </row>
    <row r="81" spans="1:63" ht="12.75">
      <c r="A81" s="123" t="s">
        <v>38</v>
      </c>
      <c r="B81" s="124" t="s">
        <v>270</v>
      </c>
      <c r="C81" s="125" t="s">
        <v>271</v>
      </c>
      <c r="D81" s="126"/>
      <c r="E81" s="127"/>
      <c r="F81" s="127"/>
      <c r="G81" s="128">
        <f>SUM(G69:G80)</f>
        <v>7579794.316750001</v>
      </c>
      <c r="H81" s="129"/>
      <c r="I81" s="130">
        <f>SUM(I69:I80)</f>
        <v>45816.96590999999</v>
      </c>
      <c r="J81" s="131"/>
      <c r="K81" s="130">
        <f>SUM(K69:K80)</f>
        <v>0</v>
      </c>
      <c r="O81" s="111"/>
      <c r="X81" s="132">
        <f>K81</f>
        <v>0</v>
      </c>
      <c r="Y81" s="132">
        <f>I81</f>
        <v>45816.96590999999</v>
      </c>
      <c r="Z81" s="133">
        <f>G81</f>
        <v>7579794.316750001</v>
      </c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34"/>
      <c r="BB81" s="134"/>
      <c r="BC81" s="134"/>
      <c r="BD81" s="134"/>
      <c r="BE81" s="134"/>
      <c r="BF81" s="134"/>
      <c r="BG81" s="121"/>
      <c r="BH81" s="121"/>
      <c r="BI81" s="121"/>
      <c r="BJ81" s="121"/>
      <c r="BK81" s="121"/>
    </row>
    <row r="82" spans="1:15" ht="14.25" customHeight="1">
      <c r="A82" s="101" t="s">
        <v>34</v>
      </c>
      <c r="B82" s="102" t="s">
        <v>294</v>
      </c>
      <c r="C82" s="103" t="s">
        <v>36</v>
      </c>
      <c r="D82" s="104"/>
      <c r="E82" s="105"/>
      <c r="F82" s="105"/>
      <c r="G82" s="106"/>
      <c r="H82" s="107"/>
      <c r="I82" s="108"/>
      <c r="J82" s="109"/>
      <c r="K82" s="110"/>
      <c r="O82" s="111"/>
    </row>
    <row r="83" spans="1:104" ht="12.75">
      <c r="A83" s="112">
        <v>56</v>
      </c>
      <c r="B83" s="113" t="s">
        <v>295</v>
      </c>
      <c r="C83" s="114" t="s">
        <v>296</v>
      </c>
      <c r="D83" s="115" t="s">
        <v>37</v>
      </c>
      <c r="E83" s="116">
        <v>8724</v>
      </c>
      <c r="F83" s="117">
        <v>431.25</v>
      </c>
      <c r="G83" s="118">
        <f>E83*F83</f>
        <v>3762225</v>
      </c>
      <c r="H83" s="119">
        <v>0.0018</v>
      </c>
      <c r="I83" s="120">
        <f>E83*H83</f>
        <v>15.703199999999999</v>
      </c>
      <c r="J83" s="119"/>
      <c r="K83" s="120">
        <f>E83*J83</f>
        <v>0</v>
      </c>
      <c r="O83" s="111"/>
      <c r="Z83" s="121"/>
      <c r="AA83" s="121">
        <v>11</v>
      </c>
      <c r="AB83" s="121">
        <v>3</v>
      </c>
      <c r="AC83" s="121">
        <v>251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CA83" s="121">
        <v>11</v>
      </c>
      <c r="CB83" s="121">
        <v>3</v>
      </c>
      <c r="CZ83" s="73">
        <v>2</v>
      </c>
    </row>
    <row r="84" spans="1:63" ht="12.75">
      <c r="A84" s="123" t="s">
        <v>38</v>
      </c>
      <c r="B84" s="124" t="s">
        <v>294</v>
      </c>
      <c r="C84" s="125" t="s">
        <v>36</v>
      </c>
      <c r="D84" s="126"/>
      <c r="E84" s="127"/>
      <c r="F84" s="127"/>
      <c r="G84" s="128">
        <f>SUM(G82:G83)</f>
        <v>3762225</v>
      </c>
      <c r="H84" s="129"/>
      <c r="I84" s="130">
        <f>SUM(I82:I83)</f>
        <v>15.703199999999999</v>
      </c>
      <c r="J84" s="131"/>
      <c r="K84" s="130">
        <f>SUM(K82:K83)</f>
        <v>0</v>
      </c>
      <c r="O84" s="111"/>
      <c r="X84" s="132">
        <f>K84</f>
        <v>0</v>
      </c>
      <c r="Y84" s="132">
        <f>I84</f>
        <v>15.703199999999999</v>
      </c>
      <c r="Z84" s="133">
        <f>G84</f>
        <v>3762225</v>
      </c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34"/>
      <c r="BB84" s="134"/>
      <c r="BC84" s="134"/>
      <c r="BD84" s="134"/>
      <c r="BE84" s="134"/>
      <c r="BF84" s="134"/>
      <c r="BG84" s="121"/>
      <c r="BH84" s="121"/>
      <c r="BI84" s="121"/>
      <c r="BJ84" s="121"/>
      <c r="BK84" s="121"/>
    </row>
    <row r="85" spans="1:15" ht="14.25" customHeight="1">
      <c r="A85" s="101" t="s">
        <v>34</v>
      </c>
      <c r="B85" s="102" t="s">
        <v>297</v>
      </c>
      <c r="C85" s="103" t="s">
        <v>298</v>
      </c>
      <c r="D85" s="104"/>
      <c r="E85" s="105"/>
      <c r="F85" s="105"/>
      <c r="G85" s="106"/>
      <c r="H85" s="107"/>
      <c r="I85" s="108"/>
      <c r="J85" s="109"/>
      <c r="K85" s="110"/>
      <c r="O85" s="111"/>
    </row>
    <row r="86" spans="1:104" ht="12.75">
      <c r="A86" s="112">
        <v>57</v>
      </c>
      <c r="B86" s="113" t="s">
        <v>299</v>
      </c>
      <c r="C86" s="114" t="s">
        <v>300</v>
      </c>
      <c r="D86" s="115" t="s">
        <v>80</v>
      </c>
      <c r="E86" s="116">
        <v>1</v>
      </c>
      <c r="F86" s="117">
        <v>21641.16</v>
      </c>
      <c r="G86" s="118">
        <f aca="true" t="shared" si="12" ref="G86:G92">E86*F86</f>
        <v>21641.16</v>
      </c>
      <c r="H86" s="119">
        <v>0</v>
      </c>
      <c r="I86" s="120">
        <f aca="true" t="shared" si="13" ref="I86:I92">E86*H86</f>
        <v>0</v>
      </c>
      <c r="J86" s="119"/>
      <c r="K86" s="120">
        <f aca="true" t="shared" si="14" ref="K86:K92">E86*J86</f>
        <v>0</v>
      </c>
      <c r="O86" s="111"/>
      <c r="Z86" s="121"/>
      <c r="AA86" s="121">
        <v>11</v>
      </c>
      <c r="AB86" s="121">
        <v>3</v>
      </c>
      <c r="AC86" s="121">
        <v>7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CA86" s="121">
        <v>11</v>
      </c>
      <c r="CB86" s="121">
        <v>3</v>
      </c>
      <c r="CZ86" s="73">
        <v>2</v>
      </c>
    </row>
    <row r="87" spans="1:104" ht="12.75">
      <c r="A87" s="112">
        <v>58</v>
      </c>
      <c r="B87" s="113" t="s">
        <v>301</v>
      </c>
      <c r="C87" s="114" t="s">
        <v>302</v>
      </c>
      <c r="D87" s="115" t="s">
        <v>122</v>
      </c>
      <c r="E87" s="116">
        <v>2</v>
      </c>
      <c r="F87" s="117">
        <v>13613.4</v>
      </c>
      <c r="G87" s="118">
        <f t="shared" si="12"/>
        <v>27226.8</v>
      </c>
      <c r="H87" s="119">
        <v>0.085</v>
      </c>
      <c r="I87" s="120">
        <f t="shared" si="13"/>
        <v>0.17</v>
      </c>
      <c r="J87" s="119"/>
      <c r="K87" s="120">
        <f t="shared" si="14"/>
        <v>0</v>
      </c>
      <c r="O87" s="111"/>
      <c r="Z87" s="121"/>
      <c r="AA87" s="121">
        <v>3</v>
      </c>
      <c r="AB87" s="121">
        <v>7</v>
      </c>
      <c r="AC87" s="121" t="s">
        <v>301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CA87" s="121">
        <v>3</v>
      </c>
      <c r="CB87" s="121">
        <v>7</v>
      </c>
      <c r="CZ87" s="73">
        <v>2</v>
      </c>
    </row>
    <row r="88" spans="1:104" ht="12.75">
      <c r="A88" s="112">
        <v>59</v>
      </c>
      <c r="B88" s="113" t="s">
        <v>303</v>
      </c>
      <c r="C88" s="114" t="s">
        <v>304</v>
      </c>
      <c r="D88" s="115" t="s">
        <v>122</v>
      </c>
      <c r="E88" s="116">
        <v>2</v>
      </c>
      <c r="F88" s="117">
        <v>3697.65</v>
      </c>
      <c r="G88" s="118">
        <f t="shared" si="12"/>
        <v>7395.3</v>
      </c>
      <c r="H88" s="119">
        <v>0.025</v>
      </c>
      <c r="I88" s="120">
        <f t="shared" si="13"/>
        <v>0.05</v>
      </c>
      <c r="J88" s="119"/>
      <c r="K88" s="120">
        <f t="shared" si="14"/>
        <v>0</v>
      </c>
      <c r="O88" s="111"/>
      <c r="Z88" s="121"/>
      <c r="AA88" s="121">
        <v>3</v>
      </c>
      <c r="AB88" s="121">
        <v>7</v>
      </c>
      <c r="AC88" s="121" t="s">
        <v>303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CA88" s="121">
        <v>3</v>
      </c>
      <c r="CB88" s="121">
        <v>7</v>
      </c>
      <c r="CZ88" s="73">
        <v>2</v>
      </c>
    </row>
    <row r="89" spans="1:104" ht="12.75">
      <c r="A89" s="112">
        <v>60</v>
      </c>
      <c r="B89" s="113" t="s">
        <v>305</v>
      </c>
      <c r="C89" s="114" t="s">
        <v>306</v>
      </c>
      <c r="D89" s="115" t="s">
        <v>307</v>
      </c>
      <c r="E89" s="116">
        <v>2</v>
      </c>
      <c r="F89" s="117">
        <v>2824.2</v>
      </c>
      <c r="G89" s="118">
        <f t="shared" si="12"/>
        <v>5648.4</v>
      </c>
      <c r="H89" s="119">
        <v>0.005</v>
      </c>
      <c r="I89" s="120">
        <f t="shared" si="13"/>
        <v>0.01</v>
      </c>
      <c r="J89" s="119"/>
      <c r="K89" s="120">
        <f t="shared" si="14"/>
        <v>0</v>
      </c>
      <c r="O89" s="111"/>
      <c r="Z89" s="121"/>
      <c r="AA89" s="121">
        <v>3</v>
      </c>
      <c r="AB89" s="121">
        <v>7</v>
      </c>
      <c r="AC89" s="121" t="s">
        <v>305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CA89" s="121">
        <v>3</v>
      </c>
      <c r="CB89" s="121">
        <v>7</v>
      </c>
      <c r="CZ89" s="73">
        <v>2</v>
      </c>
    </row>
    <row r="90" spans="1:104" ht="12.75">
      <c r="A90" s="112">
        <v>61</v>
      </c>
      <c r="B90" s="113" t="s">
        <v>308</v>
      </c>
      <c r="C90" s="114" t="s">
        <v>309</v>
      </c>
      <c r="D90" s="115" t="s">
        <v>122</v>
      </c>
      <c r="E90" s="116">
        <v>4</v>
      </c>
      <c r="F90" s="117">
        <v>901.8</v>
      </c>
      <c r="G90" s="118">
        <f t="shared" si="12"/>
        <v>3607.2</v>
      </c>
      <c r="H90" s="119">
        <v>0.005</v>
      </c>
      <c r="I90" s="120">
        <f t="shared" si="13"/>
        <v>0.02</v>
      </c>
      <c r="J90" s="119"/>
      <c r="K90" s="120">
        <f t="shared" si="14"/>
        <v>0</v>
      </c>
      <c r="O90" s="111"/>
      <c r="Z90" s="121"/>
      <c r="AA90" s="121">
        <v>3</v>
      </c>
      <c r="AB90" s="121">
        <v>7</v>
      </c>
      <c r="AC90" s="121" t="s">
        <v>308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CA90" s="121">
        <v>3</v>
      </c>
      <c r="CB90" s="121">
        <v>7</v>
      </c>
      <c r="CZ90" s="73">
        <v>2</v>
      </c>
    </row>
    <row r="91" spans="1:104" ht="12.75">
      <c r="A91" s="112">
        <v>62</v>
      </c>
      <c r="B91" s="113" t="s">
        <v>310</v>
      </c>
      <c r="C91" s="114" t="s">
        <v>311</v>
      </c>
      <c r="D91" s="115" t="s">
        <v>122</v>
      </c>
      <c r="E91" s="116">
        <v>4</v>
      </c>
      <c r="F91" s="117">
        <v>1462.05</v>
      </c>
      <c r="G91" s="118">
        <f t="shared" si="12"/>
        <v>5848.2</v>
      </c>
      <c r="H91" s="119">
        <v>0.00405</v>
      </c>
      <c r="I91" s="120">
        <f t="shared" si="13"/>
        <v>0.0162</v>
      </c>
      <c r="J91" s="119"/>
      <c r="K91" s="120">
        <f t="shared" si="14"/>
        <v>0</v>
      </c>
      <c r="O91" s="111"/>
      <c r="Z91" s="121"/>
      <c r="AA91" s="121">
        <v>3</v>
      </c>
      <c r="AB91" s="121">
        <v>7</v>
      </c>
      <c r="AC91" s="121" t="s">
        <v>310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CA91" s="121">
        <v>3</v>
      </c>
      <c r="CB91" s="121">
        <v>7</v>
      </c>
      <c r="CZ91" s="73">
        <v>2</v>
      </c>
    </row>
    <row r="92" spans="1:104" ht="12.75">
      <c r="A92" s="112">
        <v>63</v>
      </c>
      <c r="B92" s="113" t="s">
        <v>312</v>
      </c>
      <c r="C92" s="114" t="s">
        <v>313</v>
      </c>
      <c r="D92" s="115" t="s">
        <v>85</v>
      </c>
      <c r="E92" s="116">
        <v>2</v>
      </c>
      <c r="F92" s="117">
        <v>1274.4</v>
      </c>
      <c r="G92" s="118">
        <f t="shared" si="12"/>
        <v>2548.8</v>
      </c>
      <c r="H92" s="119">
        <v>0.005</v>
      </c>
      <c r="I92" s="120">
        <f t="shared" si="13"/>
        <v>0.01</v>
      </c>
      <c r="J92" s="119"/>
      <c r="K92" s="120">
        <f t="shared" si="14"/>
        <v>0</v>
      </c>
      <c r="O92" s="111"/>
      <c r="Z92" s="121"/>
      <c r="AA92" s="121">
        <v>3</v>
      </c>
      <c r="AB92" s="121">
        <v>7</v>
      </c>
      <c r="AC92" s="121" t="s">
        <v>312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CA92" s="121">
        <v>3</v>
      </c>
      <c r="CB92" s="121">
        <v>7</v>
      </c>
      <c r="CZ92" s="73">
        <v>2</v>
      </c>
    </row>
    <row r="93" spans="1:63" ht="12.75">
      <c r="A93" s="123" t="s">
        <v>38</v>
      </c>
      <c r="B93" s="124" t="s">
        <v>297</v>
      </c>
      <c r="C93" s="125" t="s">
        <v>298</v>
      </c>
      <c r="D93" s="126"/>
      <c r="E93" s="127"/>
      <c r="F93" s="127"/>
      <c r="G93" s="128">
        <f>SUM(G85:G92)</f>
        <v>73915.86</v>
      </c>
      <c r="H93" s="129"/>
      <c r="I93" s="130">
        <f>SUM(I85:I92)</f>
        <v>0.27620000000000006</v>
      </c>
      <c r="J93" s="131"/>
      <c r="K93" s="130">
        <f>SUM(K85:K92)</f>
        <v>0</v>
      </c>
      <c r="O93" s="111"/>
      <c r="X93" s="132">
        <f>K93</f>
        <v>0</v>
      </c>
      <c r="Y93" s="132">
        <f>I93</f>
        <v>0.27620000000000006</v>
      </c>
      <c r="Z93" s="133">
        <f>G93</f>
        <v>73915.86</v>
      </c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34"/>
      <c r="BB93" s="134"/>
      <c r="BC93" s="134"/>
      <c r="BD93" s="134"/>
      <c r="BE93" s="134"/>
      <c r="BF93" s="134"/>
      <c r="BG93" s="121"/>
      <c r="BH93" s="121"/>
      <c r="BI93" s="121"/>
      <c r="BJ93" s="121"/>
      <c r="BK93" s="121"/>
    </row>
    <row r="94" spans="1:15" ht="14.25" customHeight="1">
      <c r="A94" s="101" t="s">
        <v>34</v>
      </c>
      <c r="B94" s="102" t="s">
        <v>314</v>
      </c>
      <c r="C94" s="103" t="s">
        <v>315</v>
      </c>
      <c r="D94" s="104"/>
      <c r="E94" s="105"/>
      <c r="F94" s="105"/>
      <c r="G94" s="106"/>
      <c r="H94" s="107"/>
      <c r="I94" s="108"/>
      <c r="J94" s="109"/>
      <c r="K94" s="110"/>
      <c r="O94" s="111"/>
    </row>
    <row r="95" spans="1:104" ht="22.5">
      <c r="A95" s="112">
        <v>64</v>
      </c>
      <c r="B95" s="113" t="s">
        <v>316</v>
      </c>
      <c r="C95" s="114" t="s">
        <v>317</v>
      </c>
      <c r="D95" s="115" t="s">
        <v>122</v>
      </c>
      <c r="E95" s="116">
        <v>22</v>
      </c>
      <c r="F95" s="117">
        <v>6612.5</v>
      </c>
      <c r="G95" s="118">
        <f aca="true" t="shared" si="15" ref="G95:G125">E95*F95</f>
        <v>145475</v>
      </c>
      <c r="H95" s="119">
        <v>0.084</v>
      </c>
      <c r="I95" s="120">
        <f aca="true" t="shared" si="16" ref="I95:I125">E95*H95</f>
        <v>1.848</v>
      </c>
      <c r="J95" s="119"/>
      <c r="K95" s="120">
        <f aca="true" t="shared" si="17" ref="K95:K125">E95*J95</f>
        <v>0</v>
      </c>
      <c r="O95" s="111"/>
      <c r="Z95" s="121"/>
      <c r="AA95" s="121">
        <v>11</v>
      </c>
      <c r="AB95" s="121">
        <v>3</v>
      </c>
      <c r="AC95" s="121">
        <v>214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CA95" s="121">
        <v>11</v>
      </c>
      <c r="CB95" s="121">
        <v>3</v>
      </c>
      <c r="CZ95" s="73">
        <v>2</v>
      </c>
    </row>
    <row r="96" spans="1:104" ht="22.5">
      <c r="A96" s="112">
        <v>65</v>
      </c>
      <c r="B96" s="113" t="s">
        <v>318</v>
      </c>
      <c r="C96" s="114" t="s">
        <v>319</v>
      </c>
      <c r="D96" s="115" t="s">
        <v>122</v>
      </c>
      <c r="E96" s="116">
        <v>4</v>
      </c>
      <c r="F96" s="117">
        <v>6785</v>
      </c>
      <c r="G96" s="118">
        <f t="shared" si="15"/>
        <v>27140</v>
      </c>
      <c r="H96" s="119">
        <v>0.0084</v>
      </c>
      <c r="I96" s="120">
        <f t="shared" si="16"/>
        <v>0.0336</v>
      </c>
      <c r="J96" s="119"/>
      <c r="K96" s="120">
        <f t="shared" si="17"/>
        <v>0</v>
      </c>
      <c r="O96" s="111"/>
      <c r="Z96" s="121"/>
      <c r="AA96" s="121">
        <v>11</v>
      </c>
      <c r="AB96" s="121">
        <v>3</v>
      </c>
      <c r="AC96" s="121">
        <v>215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CA96" s="121">
        <v>11</v>
      </c>
      <c r="CB96" s="121">
        <v>3</v>
      </c>
      <c r="CZ96" s="73">
        <v>2</v>
      </c>
    </row>
    <row r="97" spans="1:104" ht="22.5">
      <c r="A97" s="112">
        <v>66</v>
      </c>
      <c r="B97" s="113" t="s">
        <v>320</v>
      </c>
      <c r="C97" s="114" t="s">
        <v>321</v>
      </c>
      <c r="D97" s="115" t="s">
        <v>122</v>
      </c>
      <c r="E97" s="116">
        <v>4</v>
      </c>
      <c r="F97" s="117">
        <v>6555</v>
      </c>
      <c r="G97" s="118">
        <f t="shared" si="15"/>
        <v>26220</v>
      </c>
      <c r="H97" s="119">
        <v>0.083</v>
      </c>
      <c r="I97" s="120">
        <f t="shared" si="16"/>
        <v>0.332</v>
      </c>
      <c r="J97" s="119"/>
      <c r="K97" s="120">
        <f t="shared" si="17"/>
        <v>0</v>
      </c>
      <c r="O97" s="111"/>
      <c r="Z97" s="121"/>
      <c r="AA97" s="121">
        <v>11</v>
      </c>
      <c r="AB97" s="121">
        <v>3</v>
      </c>
      <c r="AC97" s="121">
        <v>238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CA97" s="121">
        <v>11</v>
      </c>
      <c r="CB97" s="121">
        <v>3</v>
      </c>
      <c r="CZ97" s="73">
        <v>2</v>
      </c>
    </row>
    <row r="98" spans="1:104" ht="22.5">
      <c r="A98" s="112">
        <v>67</v>
      </c>
      <c r="B98" s="113" t="s">
        <v>322</v>
      </c>
      <c r="C98" s="114" t="s">
        <v>323</v>
      </c>
      <c r="D98" s="115" t="s">
        <v>122</v>
      </c>
      <c r="E98" s="116">
        <v>26</v>
      </c>
      <c r="F98" s="117">
        <v>2323</v>
      </c>
      <c r="G98" s="118">
        <f t="shared" si="15"/>
        <v>60398</v>
      </c>
      <c r="H98" s="119">
        <v>0.025</v>
      </c>
      <c r="I98" s="120">
        <f t="shared" si="16"/>
        <v>0.65</v>
      </c>
      <c r="J98" s="119"/>
      <c r="K98" s="120">
        <f t="shared" si="17"/>
        <v>0</v>
      </c>
      <c r="O98" s="111"/>
      <c r="Z98" s="121"/>
      <c r="AA98" s="121">
        <v>11</v>
      </c>
      <c r="AB98" s="121">
        <v>3</v>
      </c>
      <c r="AC98" s="121">
        <v>237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CA98" s="121">
        <v>11</v>
      </c>
      <c r="CB98" s="121">
        <v>3</v>
      </c>
      <c r="CZ98" s="73">
        <v>2</v>
      </c>
    </row>
    <row r="99" spans="1:104" ht="22.5">
      <c r="A99" s="112">
        <v>68</v>
      </c>
      <c r="B99" s="113" t="s">
        <v>324</v>
      </c>
      <c r="C99" s="114" t="s">
        <v>325</v>
      </c>
      <c r="D99" s="115" t="s">
        <v>122</v>
      </c>
      <c r="E99" s="116">
        <v>4</v>
      </c>
      <c r="F99" s="117">
        <v>2277</v>
      </c>
      <c r="G99" s="118">
        <f t="shared" si="15"/>
        <v>9108</v>
      </c>
      <c r="H99" s="119">
        <v>0.025</v>
      </c>
      <c r="I99" s="120">
        <f t="shared" si="16"/>
        <v>0.1</v>
      </c>
      <c r="J99" s="119"/>
      <c r="K99" s="120">
        <f t="shared" si="17"/>
        <v>0</v>
      </c>
      <c r="O99" s="111"/>
      <c r="Z99" s="121"/>
      <c r="AA99" s="121">
        <v>11</v>
      </c>
      <c r="AB99" s="121">
        <v>3</v>
      </c>
      <c r="AC99" s="121">
        <v>236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CA99" s="121">
        <v>11</v>
      </c>
      <c r="CB99" s="121">
        <v>3</v>
      </c>
      <c r="CZ99" s="73">
        <v>2</v>
      </c>
    </row>
    <row r="100" spans="1:104" ht="12.75">
      <c r="A100" s="112">
        <v>69</v>
      </c>
      <c r="B100" s="113" t="s">
        <v>326</v>
      </c>
      <c r="C100" s="114" t="s">
        <v>327</v>
      </c>
      <c r="D100" s="115" t="s">
        <v>122</v>
      </c>
      <c r="E100" s="116">
        <v>50</v>
      </c>
      <c r="F100" s="117">
        <v>2150.5</v>
      </c>
      <c r="G100" s="118">
        <f t="shared" si="15"/>
        <v>107525</v>
      </c>
      <c r="H100" s="119">
        <v>0.023</v>
      </c>
      <c r="I100" s="120">
        <f t="shared" si="16"/>
        <v>1.15</v>
      </c>
      <c r="J100" s="119"/>
      <c r="K100" s="120">
        <f t="shared" si="17"/>
        <v>0</v>
      </c>
      <c r="O100" s="111"/>
      <c r="Z100" s="121"/>
      <c r="AA100" s="121">
        <v>11</v>
      </c>
      <c r="AB100" s="121">
        <v>3</v>
      </c>
      <c r="AC100" s="121">
        <v>241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CA100" s="121">
        <v>11</v>
      </c>
      <c r="CB100" s="121">
        <v>3</v>
      </c>
      <c r="CZ100" s="73">
        <v>2</v>
      </c>
    </row>
    <row r="101" spans="1:104" ht="12.75">
      <c r="A101" s="112">
        <v>70</v>
      </c>
      <c r="B101" s="113" t="s">
        <v>328</v>
      </c>
      <c r="C101" s="114" t="s">
        <v>329</v>
      </c>
      <c r="D101" s="115" t="s">
        <v>122</v>
      </c>
      <c r="E101" s="116">
        <v>4</v>
      </c>
      <c r="F101" s="117">
        <v>2254</v>
      </c>
      <c r="G101" s="118">
        <f t="shared" si="15"/>
        <v>9016</v>
      </c>
      <c r="H101" s="119">
        <v>0.025</v>
      </c>
      <c r="I101" s="120">
        <f t="shared" si="16"/>
        <v>0.1</v>
      </c>
      <c r="J101" s="119"/>
      <c r="K101" s="120">
        <f t="shared" si="17"/>
        <v>0</v>
      </c>
      <c r="O101" s="111"/>
      <c r="Z101" s="121"/>
      <c r="AA101" s="121">
        <v>11</v>
      </c>
      <c r="AB101" s="121">
        <v>3</v>
      </c>
      <c r="AC101" s="121">
        <v>240</v>
      </c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CA101" s="121">
        <v>11</v>
      </c>
      <c r="CB101" s="121">
        <v>3</v>
      </c>
      <c r="CZ101" s="73">
        <v>2</v>
      </c>
    </row>
    <row r="102" spans="1:104" ht="12.75">
      <c r="A102" s="112">
        <v>71</v>
      </c>
      <c r="B102" s="113" t="s">
        <v>330</v>
      </c>
      <c r="C102" s="114" t="s">
        <v>331</v>
      </c>
      <c r="D102" s="115" t="s">
        <v>122</v>
      </c>
      <c r="E102" s="116">
        <v>2</v>
      </c>
      <c r="F102" s="117">
        <v>2162</v>
      </c>
      <c r="G102" s="118">
        <f t="shared" si="15"/>
        <v>4324</v>
      </c>
      <c r="H102" s="119">
        <v>0.023</v>
      </c>
      <c r="I102" s="120">
        <f t="shared" si="16"/>
        <v>0.046</v>
      </c>
      <c r="J102" s="119"/>
      <c r="K102" s="120">
        <f t="shared" si="17"/>
        <v>0</v>
      </c>
      <c r="O102" s="111"/>
      <c r="Z102" s="121"/>
      <c r="AA102" s="121">
        <v>11</v>
      </c>
      <c r="AB102" s="121">
        <v>3</v>
      </c>
      <c r="AC102" s="121">
        <v>239</v>
      </c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CA102" s="121">
        <v>11</v>
      </c>
      <c r="CB102" s="121">
        <v>3</v>
      </c>
      <c r="CZ102" s="73">
        <v>2</v>
      </c>
    </row>
    <row r="103" spans="1:104" ht="12.75">
      <c r="A103" s="112">
        <v>72</v>
      </c>
      <c r="B103" s="113" t="s">
        <v>332</v>
      </c>
      <c r="C103" s="114" t="s">
        <v>333</v>
      </c>
      <c r="D103" s="115" t="s">
        <v>122</v>
      </c>
      <c r="E103" s="116">
        <v>2</v>
      </c>
      <c r="F103" s="117">
        <v>1207.5</v>
      </c>
      <c r="G103" s="118">
        <f t="shared" si="15"/>
        <v>2415</v>
      </c>
      <c r="H103" s="119">
        <v>0.01</v>
      </c>
      <c r="I103" s="120">
        <f t="shared" si="16"/>
        <v>0.02</v>
      </c>
      <c r="J103" s="119"/>
      <c r="K103" s="120">
        <f t="shared" si="17"/>
        <v>0</v>
      </c>
      <c r="O103" s="111"/>
      <c r="Z103" s="121"/>
      <c r="AA103" s="121">
        <v>11</v>
      </c>
      <c r="AB103" s="121">
        <v>3</v>
      </c>
      <c r="AC103" s="121">
        <v>242</v>
      </c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CA103" s="121">
        <v>11</v>
      </c>
      <c r="CB103" s="121">
        <v>3</v>
      </c>
      <c r="CZ103" s="73">
        <v>2</v>
      </c>
    </row>
    <row r="104" spans="1:104" ht="12.75">
      <c r="A104" s="112">
        <v>73</v>
      </c>
      <c r="B104" s="113" t="s">
        <v>334</v>
      </c>
      <c r="C104" s="114" t="s">
        <v>335</v>
      </c>
      <c r="D104" s="115" t="s">
        <v>122</v>
      </c>
      <c r="E104" s="116">
        <v>32</v>
      </c>
      <c r="F104" s="117">
        <v>1627.25</v>
      </c>
      <c r="G104" s="118">
        <f t="shared" si="15"/>
        <v>52072</v>
      </c>
      <c r="H104" s="119">
        <v>0.017</v>
      </c>
      <c r="I104" s="120">
        <f t="shared" si="16"/>
        <v>0.544</v>
      </c>
      <c r="J104" s="119"/>
      <c r="K104" s="120">
        <f t="shared" si="17"/>
        <v>0</v>
      </c>
      <c r="O104" s="111"/>
      <c r="Z104" s="121"/>
      <c r="AA104" s="121">
        <v>11</v>
      </c>
      <c r="AB104" s="121">
        <v>3</v>
      </c>
      <c r="AC104" s="121">
        <v>243</v>
      </c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CA104" s="121">
        <v>11</v>
      </c>
      <c r="CB104" s="121">
        <v>3</v>
      </c>
      <c r="CZ104" s="73">
        <v>2</v>
      </c>
    </row>
    <row r="105" spans="1:104" ht="12.75">
      <c r="A105" s="112">
        <v>74</v>
      </c>
      <c r="B105" s="113" t="s">
        <v>336</v>
      </c>
      <c r="C105" s="114" t="s">
        <v>337</v>
      </c>
      <c r="D105" s="115" t="s">
        <v>122</v>
      </c>
      <c r="E105" s="116">
        <v>12</v>
      </c>
      <c r="F105" s="117">
        <v>1575.5</v>
      </c>
      <c r="G105" s="118">
        <f t="shared" si="15"/>
        <v>18906</v>
      </c>
      <c r="H105" s="119">
        <v>0.014</v>
      </c>
      <c r="I105" s="120">
        <f t="shared" si="16"/>
        <v>0.168</v>
      </c>
      <c r="J105" s="119"/>
      <c r="K105" s="120">
        <f t="shared" si="17"/>
        <v>0</v>
      </c>
      <c r="O105" s="111"/>
      <c r="Z105" s="121"/>
      <c r="AA105" s="121">
        <v>11</v>
      </c>
      <c r="AB105" s="121">
        <v>3</v>
      </c>
      <c r="AC105" s="121">
        <v>244</v>
      </c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CA105" s="121">
        <v>11</v>
      </c>
      <c r="CB105" s="121">
        <v>3</v>
      </c>
      <c r="CZ105" s="73">
        <v>2</v>
      </c>
    </row>
    <row r="106" spans="1:104" ht="12.75">
      <c r="A106" s="112">
        <v>75</v>
      </c>
      <c r="B106" s="113" t="s">
        <v>338</v>
      </c>
      <c r="C106" s="114" t="s">
        <v>339</v>
      </c>
      <c r="D106" s="115" t="s">
        <v>122</v>
      </c>
      <c r="E106" s="116">
        <v>6</v>
      </c>
      <c r="F106" s="117">
        <v>322</v>
      </c>
      <c r="G106" s="118">
        <f t="shared" si="15"/>
        <v>1932</v>
      </c>
      <c r="H106" s="119">
        <v>0.003</v>
      </c>
      <c r="I106" s="120">
        <f t="shared" si="16"/>
        <v>0.018000000000000002</v>
      </c>
      <c r="J106" s="119"/>
      <c r="K106" s="120">
        <f t="shared" si="17"/>
        <v>0</v>
      </c>
      <c r="O106" s="111"/>
      <c r="Z106" s="121"/>
      <c r="AA106" s="121">
        <v>11</v>
      </c>
      <c r="AB106" s="121">
        <v>3</v>
      </c>
      <c r="AC106" s="121">
        <v>245</v>
      </c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CA106" s="121">
        <v>11</v>
      </c>
      <c r="CB106" s="121">
        <v>3</v>
      </c>
      <c r="CZ106" s="73">
        <v>2</v>
      </c>
    </row>
    <row r="107" spans="1:104" ht="12.75">
      <c r="A107" s="112">
        <v>76</v>
      </c>
      <c r="B107" s="113" t="s">
        <v>340</v>
      </c>
      <c r="C107" s="114" t="s">
        <v>341</v>
      </c>
      <c r="D107" s="115" t="s">
        <v>122</v>
      </c>
      <c r="E107" s="116">
        <v>18</v>
      </c>
      <c r="F107" s="117">
        <v>253</v>
      </c>
      <c r="G107" s="118">
        <f t="shared" si="15"/>
        <v>4554</v>
      </c>
      <c r="H107" s="119">
        <v>0.002</v>
      </c>
      <c r="I107" s="120">
        <f t="shared" si="16"/>
        <v>0.036000000000000004</v>
      </c>
      <c r="J107" s="119"/>
      <c r="K107" s="120">
        <f t="shared" si="17"/>
        <v>0</v>
      </c>
      <c r="O107" s="111"/>
      <c r="Z107" s="121"/>
      <c r="AA107" s="121">
        <v>11</v>
      </c>
      <c r="AB107" s="121">
        <v>3</v>
      </c>
      <c r="AC107" s="121">
        <v>246</v>
      </c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CA107" s="121">
        <v>11</v>
      </c>
      <c r="CB107" s="121">
        <v>3</v>
      </c>
      <c r="CZ107" s="73">
        <v>2</v>
      </c>
    </row>
    <row r="108" spans="1:104" ht="12.75">
      <c r="A108" s="112">
        <v>77</v>
      </c>
      <c r="B108" s="113" t="s">
        <v>342</v>
      </c>
      <c r="C108" s="114" t="s">
        <v>343</v>
      </c>
      <c r="D108" s="115" t="s">
        <v>122</v>
      </c>
      <c r="E108" s="116">
        <v>1</v>
      </c>
      <c r="F108" s="117">
        <v>16813</v>
      </c>
      <c r="G108" s="118">
        <f t="shared" si="15"/>
        <v>16813</v>
      </c>
      <c r="H108" s="119">
        <v>0.094</v>
      </c>
      <c r="I108" s="120">
        <f t="shared" si="16"/>
        <v>0.094</v>
      </c>
      <c r="J108" s="119"/>
      <c r="K108" s="120">
        <f t="shared" si="17"/>
        <v>0</v>
      </c>
      <c r="O108" s="111"/>
      <c r="Z108" s="121"/>
      <c r="AA108" s="121">
        <v>11</v>
      </c>
      <c r="AB108" s="121">
        <v>3</v>
      </c>
      <c r="AC108" s="121">
        <v>247</v>
      </c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CA108" s="121">
        <v>11</v>
      </c>
      <c r="CB108" s="121">
        <v>3</v>
      </c>
      <c r="CZ108" s="73">
        <v>2</v>
      </c>
    </row>
    <row r="109" spans="1:104" ht="12.75">
      <c r="A109" s="112">
        <v>78</v>
      </c>
      <c r="B109" s="113" t="s">
        <v>344</v>
      </c>
      <c r="C109" s="114" t="s">
        <v>345</v>
      </c>
      <c r="D109" s="115" t="s">
        <v>122</v>
      </c>
      <c r="E109" s="116">
        <v>2</v>
      </c>
      <c r="F109" s="117">
        <v>22149</v>
      </c>
      <c r="G109" s="118">
        <f t="shared" si="15"/>
        <v>44298</v>
      </c>
      <c r="H109" s="119">
        <v>0.167</v>
      </c>
      <c r="I109" s="120">
        <f t="shared" si="16"/>
        <v>0.334</v>
      </c>
      <c r="J109" s="119"/>
      <c r="K109" s="120">
        <f t="shared" si="17"/>
        <v>0</v>
      </c>
      <c r="O109" s="111"/>
      <c r="Z109" s="121"/>
      <c r="AA109" s="121">
        <v>11</v>
      </c>
      <c r="AB109" s="121">
        <v>3</v>
      </c>
      <c r="AC109" s="121">
        <v>248</v>
      </c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CA109" s="121">
        <v>11</v>
      </c>
      <c r="CB109" s="121">
        <v>3</v>
      </c>
      <c r="CZ109" s="73">
        <v>2</v>
      </c>
    </row>
    <row r="110" spans="1:104" ht="22.5">
      <c r="A110" s="112">
        <v>79</v>
      </c>
      <c r="B110" s="113" t="s">
        <v>346</v>
      </c>
      <c r="C110" s="114" t="s">
        <v>347</v>
      </c>
      <c r="D110" s="115" t="s">
        <v>80</v>
      </c>
      <c r="E110" s="116">
        <v>1</v>
      </c>
      <c r="F110" s="117">
        <v>2806</v>
      </c>
      <c r="G110" s="118">
        <f t="shared" si="15"/>
        <v>2806</v>
      </c>
      <c r="H110" s="119">
        <v>0</v>
      </c>
      <c r="I110" s="120">
        <f t="shared" si="16"/>
        <v>0</v>
      </c>
      <c r="J110" s="119"/>
      <c r="K110" s="120">
        <f t="shared" si="17"/>
        <v>0</v>
      </c>
      <c r="O110" s="111"/>
      <c r="Z110" s="121"/>
      <c r="AA110" s="121">
        <v>11</v>
      </c>
      <c r="AB110" s="121">
        <v>3</v>
      </c>
      <c r="AC110" s="121">
        <v>249</v>
      </c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CA110" s="121">
        <v>11</v>
      </c>
      <c r="CB110" s="121">
        <v>3</v>
      </c>
      <c r="CZ110" s="73">
        <v>2</v>
      </c>
    </row>
    <row r="111" spans="1:104" ht="12.75">
      <c r="A111" s="112">
        <v>80</v>
      </c>
      <c r="B111" s="113" t="s">
        <v>348</v>
      </c>
      <c r="C111" s="114" t="s">
        <v>349</v>
      </c>
      <c r="D111" s="115" t="s">
        <v>154</v>
      </c>
      <c r="E111" s="116">
        <v>1</v>
      </c>
      <c r="F111" s="117">
        <v>1966.5</v>
      </c>
      <c r="G111" s="118">
        <f t="shared" si="15"/>
        <v>1966.5</v>
      </c>
      <c r="H111" s="119">
        <v>0</v>
      </c>
      <c r="I111" s="120">
        <f t="shared" si="16"/>
        <v>0</v>
      </c>
      <c r="J111" s="119"/>
      <c r="K111" s="120">
        <f t="shared" si="17"/>
        <v>0</v>
      </c>
      <c r="O111" s="111"/>
      <c r="Z111" s="121"/>
      <c r="AA111" s="121">
        <v>11</v>
      </c>
      <c r="AB111" s="121">
        <v>3</v>
      </c>
      <c r="AC111" s="121">
        <v>250</v>
      </c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CA111" s="121">
        <v>11</v>
      </c>
      <c r="CB111" s="121">
        <v>3</v>
      </c>
      <c r="CZ111" s="73">
        <v>2</v>
      </c>
    </row>
    <row r="112" spans="1:104" ht="12.75">
      <c r="A112" s="112">
        <v>81</v>
      </c>
      <c r="B112" s="113" t="s">
        <v>199</v>
      </c>
      <c r="C112" s="114" t="s">
        <v>200</v>
      </c>
      <c r="D112" s="115" t="s">
        <v>52</v>
      </c>
      <c r="E112" s="116">
        <v>25.776</v>
      </c>
      <c r="F112" s="117">
        <v>775</v>
      </c>
      <c r="G112" s="118">
        <f t="shared" si="15"/>
        <v>19976.4</v>
      </c>
      <c r="H112" s="119">
        <v>0</v>
      </c>
      <c r="I112" s="120">
        <f t="shared" si="16"/>
        <v>0</v>
      </c>
      <c r="J112" s="119">
        <v>0</v>
      </c>
      <c r="K112" s="120">
        <f t="shared" si="17"/>
        <v>0</v>
      </c>
      <c r="O112" s="111"/>
      <c r="Z112" s="121"/>
      <c r="AA112" s="121">
        <v>1</v>
      </c>
      <c r="AB112" s="121">
        <v>1</v>
      </c>
      <c r="AC112" s="121">
        <v>1</v>
      </c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CA112" s="121">
        <v>1</v>
      </c>
      <c r="CB112" s="121">
        <v>1</v>
      </c>
      <c r="CZ112" s="73">
        <v>2</v>
      </c>
    </row>
    <row r="113" spans="1:104" ht="12.75">
      <c r="A113" s="112">
        <v>82</v>
      </c>
      <c r="B113" s="113" t="s">
        <v>350</v>
      </c>
      <c r="C113" s="114" t="s">
        <v>351</v>
      </c>
      <c r="D113" s="115" t="s">
        <v>85</v>
      </c>
      <c r="E113" s="116">
        <v>30</v>
      </c>
      <c r="F113" s="117">
        <v>616</v>
      </c>
      <c r="G113" s="118">
        <f t="shared" si="15"/>
        <v>18480</v>
      </c>
      <c r="H113" s="119">
        <v>0.011</v>
      </c>
      <c r="I113" s="120">
        <f t="shared" si="16"/>
        <v>0.32999999999999996</v>
      </c>
      <c r="J113" s="119">
        <v>0</v>
      </c>
      <c r="K113" s="120">
        <f t="shared" si="17"/>
        <v>0</v>
      </c>
      <c r="O113" s="111"/>
      <c r="Z113" s="121"/>
      <c r="AA113" s="121">
        <v>1</v>
      </c>
      <c r="AB113" s="121">
        <v>1</v>
      </c>
      <c r="AC113" s="121">
        <v>1</v>
      </c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CA113" s="121">
        <v>1</v>
      </c>
      <c r="CB113" s="121">
        <v>1</v>
      </c>
      <c r="CZ113" s="73">
        <v>2</v>
      </c>
    </row>
    <row r="114" spans="1:104" ht="12.75">
      <c r="A114" s="112">
        <v>83</v>
      </c>
      <c r="B114" s="113" t="s">
        <v>352</v>
      </c>
      <c r="C114" s="114" t="s">
        <v>353</v>
      </c>
      <c r="D114" s="115" t="s">
        <v>52</v>
      </c>
      <c r="E114" s="116">
        <v>2.4</v>
      </c>
      <c r="F114" s="117">
        <v>829</v>
      </c>
      <c r="G114" s="118">
        <f t="shared" si="15"/>
        <v>1989.6</v>
      </c>
      <c r="H114" s="119">
        <v>1.93971</v>
      </c>
      <c r="I114" s="120">
        <f t="shared" si="16"/>
        <v>4.655304</v>
      </c>
      <c r="J114" s="119">
        <v>0</v>
      </c>
      <c r="K114" s="120">
        <f t="shared" si="17"/>
        <v>0</v>
      </c>
      <c r="O114" s="111"/>
      <c r="Z114" s="121"/>
      <c r="AA114" s="121">
        <v>1</v>
      </c>
      <c r="AB114" s="121">
        <v>1</v>
      </c>
      <c r="AC114" s="121">
        <v>1</v>
      </c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CA114" s="121">
        <v>1</v>
      </c>
      <c r="CB114" s="121">
        <v>1</v>
      </c>
      <c r="CZ114" s="73">
        <v>2</v>
      </c>
    </row>
    <row r="115" spans="1:104" ht="12.75">
      <c r="A115" s="112">
        <v>84</v>
      </c>
      <c r="B115" s="113" t="s">
        <v>203</v>
      </c>
      <c r="C115" s="114" t="s">
        <v>204</v>
      </c>
      <c r="D115" s="115" t="s">
        <v>52</v>
      </c>
      <c r="E115" s="116">
        <v>27.0648</v>
      </c>
      <c r="F115" s="117">
        <v>2885</v>
      </c>
      <c r="G115" s="118">
        <f t="shared" si="15"/>
        <v>78081.948</v>
      </c>
      <c r="H115" s="119">
        <v>2.475</v>
      </c>
      <c r="I115" s="120">
        <f t="shared" si="16"/>
        <v>66.98538</v>
      </c>
      <c r="J115" s="119">
        <v>0</v>
      </c>
      <c r="K115" s="120">
        <f t="shared" si="17"/>
        <v>0</v>
      </c>
      <c r="O115" s="111"/>
      <c r="Z115" s="121"/>
      <c r="AA115" s="121">
        <v>1</v>
      </c>
      <c r="AB115" s="121">
        <v>1</v>
      </c>
      <c r="AC115" s="121">
        <v>1</v>
      </c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CA115" s="121">
        <v>1</v>
      </c>
      <c r="CB115" s="121">
        <v>1</v>
      </c>
      <c r="CZ115" s="73">
        <v>2</v>
      </c>
    </row>
    <row r="116" spans="1:104" ht="12.75">
      <c r="A116" s="112">
        <v>85</v>
      </c>
      <c r="B116" s="113" t="s">
        <v>354</v>
      </c>
      <c r="C116" s="114" t="s">
        <v>355</v>
      </c>
      <c r="D116" s="115" t="s">
        <v>75</v>
      </c>
      <c r="E116" s="116">
        <v>249.4</v>
      </c>
      <c r="F116" s="117">
        <v>165.55</v>
      </c>
      <c r="G116" s="118">
        <f t="shared" si="15"/>
        <v>41288.170000000006</v>
      </c>
      <c r="H116" s="119">
        <v>0</v>
      </c>
      <c r="I116" s="120">
        <f t="shared" si="16"/>
        <v>0</v>
      </c>
      <c r="J116" s="119">
        <v>0</v>
      </c>
      <c r="K116" s="120">
        <f t="shared" si="17"/>
        <v>0</v>
      </c>
      <c r="O116" s="111"/>
      <c r="Z116" s="121"/>
      <c r="AA116" s="121">
        <v>1</v>
      </c>
      <c r="AB116" s="121">
        <v>7</v>
      </c>
      <c r="AC116" s="121">
        <v>7</v>
      </c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CA116" s="121">
        <v>1</v>
      </c>
      <c r="CB116" s="121">
        <v>7</v>
      </c>
      <c r="CZ116" s="73">
        <v>2</v>
      </c>
    </row>
    <row r="117" spans="1:104" ht="12.75">
      <c r="A117" s="112">
        <v>86</v>
      </c>
      <c r="B117" s="113" t="s">
        <v>356</v>
      </c>
      <c r="C117" s="114" t="s">
        <v>357</v>
      </c>
      <c r="D117" s="115" t="s">
        <v>85</v>
      </c>
      <c r="E117" s="116">
        <v>1</v>
      </c>
      <c r="F117" s="117">
        <v>208</v>
      </c>
      <c r="G117" s="118">
        <f t="shared" si="15"/>
        <v>208</v>
      </c>
      <c r="H117" s="119">
        <v>0</v>
      </c>
      <c r="I117" s="120">
        <f t="shared" si="16"/>
        <v>0</v>
      </c>
      <c r="J117" s="119">
        <v>0</v>
      </c>
      <c r="K117" s="120">
        <f t="shared" si="17"/>
        <v>0</v>
      </c>
      <c r="O117" s="111"/>
      <c r="Z117" s="121"/>
      <c r="AA117" s="121">
        <v>1</v>
      </c>
      <c r="AB117" s="121">
        <v>7</v>
      </c>
      <c r="AC117" s="121">
        <v>7</v>
      </c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CA117" s="121">
        <v>1</v>
      </c>
      <c r="CB117" s="121">
        <v>7</v>
      </c>
      <c r="CZ117" s="73">
        <v>2</v>
      </c>
    </row>
    <row r="118" spans="1:104" ht="12.75">
      <c r="A118" s="112">
        <v>87</v>
      </c>
      <c r="B118" s="113" t="s">
        <v>171</v>
      </c>
      <c r="C118" s="114" t="s">
        <v>172</v>
      </c>
      <c r="D118" s="115" t="s">
        <v>85</v>
      </c>
      <c r="E118" s="116">
        <v>3</v>
      </c>
      <c r="F118" s="117">
        <v>532</v>
      </c>
      <c r="G118" s="118">
        <f t="shared" si="15"/>
        <v>1596</v>
      </c>
      <c r="H118" s="119">
        <v>0</v>
      </c>
      <c r="I118" s="120">
        <f t="shared" si="16"/>
        <v>0</v>
      </c>
      <c r="J118" s="119">
        <v>0</v>
      </c>
      <c r="K118" s="120">
        <f t="shared" si="17"/>
        <v>0</v>
      </c>
      <c r="O118" s="111"/>
      <c r="Z118" s="121"/>
      <c r="AA118" s="121">
        <v>1</v>
      </c>
      <c r="AB118" s="121">
        <v>7</v>
      </c>
      <c r="AC118" s="121">
        <v>7</v>
      </c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CA118" s="121">
        <v>1</v>
      </c>
      <c r="CB118" s="121">
        <v>7</v>
      </c>
      <c r="CZ118" s="73">
        <v>2</v>
      </c>
    </row>
    <row r="119" spans="1:104" ht="12.75">
      <c r="A119" s="112">
        <v>88</v>
      </c>
      <c r="B119" s="113" t="s">
        <v>358</v>
      </c>
      <c r="C119" s="114" t="s">
        <v>359</v>
      </c>
      <c r="D119" s="115" t="s">
        <v>122</v>
      </c>
      <c r="E119" s="116">
        <v>42</v>
      </c>
      <c r="F119" s="117">
        <v>66.25</v>
      </c>
      <c r="G119" s="118">
        <f t="shared" si="15"/>
        <v>2782.5</v>
      </c>
      <c r="H119" s="119">
        <v>0</v>
      </c>
      <c r="I119" s="120">
        <f t="shared" si="16"/>
        <v>0</v>
      </c>
      <c r="J119" s="119"/>
      <c r="K119" s="120">
        <f t="shared" si="17"/>
        <v>0</v>
      </c>
      <c r="O119" s="111"/>
      <c r="Z119" s="121"/>
      <c r="AA119" s="121">
        <v>3</v>
      </c>
      <c r="AB119" s="121">
        <v>7</v>
      </c>
      <c r="AC119" s="121" t="s">
        <v>358</v>
      </c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CA119" s="121">
        <v>3</v>
      </c>
      <c r="CB119" s="121">
        <v>7</v>
      </c>
      <c r="CZ119" s="73">
        <v>2</v>
      </c>
    </row>
    <row r="120" spans="1:104" ht="12.75">
      <c r="A120" s="112">
        <v>89</v>
      </c>
      <c r="B120" s="113" t="s">
        <v>360</v>
      </c>
      <c r="C120" s="114" t="s">
        <v>361</v>
      </c>
      <c r="D120" s="115" t="s">
        <v>75</v>
      </c>
      <c r="E120" s="116">
        <v>940</v>
      </c>
      <c r="F120" s="117">
        <v>11.25</v>
      </c>
      <c r="G120" s="118">
        <f t="shared" si="15"/>
        <v>10575</v>
      </c>
      <c r="H120" s="119">
        <v>4E-05</v>
      </c>
      <c r="I120" s="120">
        <f t="shared" si="16"/>
        <v>0.0376</v>
      </c>
      <c r="J120" s="119"/>
      <c r="K120" s="120">
        <f t="shared" si="17"/>
        <v>0</v>
      </c>
      <c r="O120" s="111"/>
      <c r="Z120" s="121"/>
      <c r="AA120" s="121">
        <v>3</v>
      </c>
      <c r="AB120" s="121">
        <v>7</v>
      </c>
      <c r="AC120" s="121" t="s">
        <v>360</v>
      </c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CA120" s="121">
        <v>3</v>
      </c>
      <c r="CB120" s="121">
        <v>7</v>
      </c>
      <c r="CZ120" s="73">
        <v>2</v>
      </c>
    </row>
    <row r="121" spans="1:104" ht="12.75">
      <c r="A121" s="112">
        <v>90</v>
      </c>
      <c r="B121" s="113" t="s">
        <v>362</v>
      </c>
      <c r="C121" s="114" t="s">
        <v>363</v>
      </c>
      <c r="D121" s="115" t="s">
        <v>122</v>
      </c>
      <c r="E121" s="116">
        <v>126</v>
      </c>
      <c r="F121" s="117">
        <v>7.5</v>
      </c>
      <c r="G121" s="118">
        <f t="shared" si="15"/>
        <v>945</v>
      </c>
      <c r="H121" s="119">
        <v>0</v>
      </c>
      <c r="I121" s="120">
        <f t="shared" si="16"/>
        <v>0</v>
      </c>
      <c r="J121" s="119"/>
      <c r="K121" s="120">
        <f t="shared" si="17"/>
        <v>0</v>
      </c>
      <c r="O121" s="111"/>
      <c r="Z121" s="121"/>
      <c r="AA121" s="121">
        <v>3</v>
      </c>
      <c r="AB121" s="121">
        <v>7</v>
      </c>
      <c r="AC121" s="121" t="s">
        <v>362</v>
      </c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CA121" s="121">
        <v>3</v>
      </c>
      <c r="CB121" s="121">
        <v>7</v>
      </c>
      <c r="CZ121" s="73">
        <v>2</v>
      </c>
    </row>
    <row r="122" spans="1:104" ht="12.75">
      <c r="A122" s="112">
        <v>91</v>
      </c>
      <c r="B122" s="113" t="s">
        <v>364</v>
      </c>
      <c r="C122" s="114" t="s">
        <v>365</v>
      </c>
      <c r="D122" s="115" t="s">
        <v>122</v>
      </c>
      <c r="E122" s="116">
        <v>1880</v>
      </c>
      <c r="F122" s="117">
        <v>6.25</v>
      </c>
      <c r="G122" s="118">
        <f t="shared" si="15"/>
        <v>11750</v>
      </c>
      <c r="H122" s="119">
        <v>0</v>
      </c>
      <c r="I122" s="120">
        <f t="shared" si="16"/>
        <v>0</v>
      </c>
      <c r="J122" s="119"/>
      <c r="K122" s="120">
        <f t="shared" si="17"/>
        <v>0</v>
      </c>
      <c r="O122" s="111"/>
      <c r="Z122" s="121"/>
      <c r="AA122" s="121">
        <v>3</v>
      </c>
      <c r="AB122" s="121">
        <v>7</v>
      </c>
      <c r="AC122" s="121" t="s">
        <v>364</v>
      </c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CA122" s="121">
        <v>3</v>
      </c>
      <c r="CB122" s="121">
        <v>7</v>
      </c>
      <c r="CZ122" s="73">
        <v>2</v>
      </c>
    </row>
    <row r="123" spans="1:104" ht="12.75">
      <c r="A123" s="112">
        <v>92</v>
      </c>
      <c r="B123" s="113" t="s">
        <v>366</v>
      </c>
      <c r="C123" s="114" t="s">
        <v>367</v>
      </c>
      <c r="D123" s="115" t="s">
        <v>37</v>
      </c>
      <c r="E123" s="116">
        <v>1924.4</v>
      </c>
      <c r="F123" s="117">
        <v>56.25</v>
      </c>
      <c r="G123" s="118">
        <f t="shared" si="15"/>
        <v>108247.5</v>
      </c>
      <c r="H123" s="119">
        <v>0.001</v>
      </c>
      <c r="I123" s="120">
        <f t="shared" si="16"/>
        <v>1.9244</v>
      </c>
      <c r="J123" s="119"/>
      <c r="K123" s="120">
        <f t="shared" si="17"/>
        <v>0</v>
      </c>
      <c r="O123" s="111"/>
      <c r="Z123" s="121"/>
      <c r="AA123" s="121">
        <v>3</v>
      </c>
      <c r="AB123" s="121">
        <v>7</v>
      </c>
      <c r="AC123" s="121" t="s">
        <v>366</v>
      </c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CA123" s="121">
        <v>3</v>
      </c>
      <c r="CB123" s="121">
        <v>7</v>
      </c>
      <c r="CZ123" s="73">
        <v>2</v>
      </c>
    </row>
    <row r="124" spans="1:104" ht="12.75">
      <c r="A124" s="112">
        <v>93</v>
      </c>
      <c r="B124" s="113" t="s">
        <v>368</v>
      </c>
      <c r="C124" s="114" t="s">
        <v>369</v>
      </c>
      <c r="D124" s="115" t="s">
        <v>122</v>
      </c>
      <c r="E124" s="116">
        <v>1</v>
      </c>
      <c r="F124" s="117">
        <v>11088</v>
      </c>
      <c r="G124" s="118">
        <f t="shared" si="15"/>
        <v>11088</v>
      </c>
      <c r="H124" s="119">
        <v>0.0950000000000273</v>
      </c>
      <c r="I124" s="120">
        <f t="shared" si="16"/>
        <v>0.0950000000000273</v>
      </c>
      <c r="J124" s="119"/>
      <c r="K124" s="120">
        <f t="shared" si="17"/>
        <v>0</v>
      </c>
      <c r="O124" s="111"/>
      <c r="Z124" s="121"/>
      <c r="AA124" s="121">
        <v>3</v>
      </c>
      <c r="AB124" s="121">
        <v>7</v>
      </c>
      <c r="AC124" s="121" t="s">
        <v>368</v>
      </c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CA124" s="121">
        <v>3</v>
      </c>
      <c r="CB124" s="121">
        <v>7</v>
      </c>
      <c r="CZ124" s="73">
        <v>2</v>
      </c>
    </row>
    <row r="125" spans="1:104" ht="12.75">
      <c r="A125" s="112">
        <v>94</v>
      </c>
      <c r="B125" s="113" t="s">
        <v>165</v>
      </c>
      <c r="C125" s="114" t="s">
        <v>166</v>
      </c>
      <c r="D125" s="115" t="s">
        <v>139</v>
      </c>
      <c r="E125" s="116">
        <v>79.501284</v>
      </c>
      <c r="F125" s="117">
        <v>449.5</v>
      </c>
      <c r="G125" s="118">
        <f t="shared" si="15"/>
        <v>35735.827158</v>
      </c>
      <c r="H125" s="119">
        <v>0</v>
      </c>
      <c r="I125" s="120">
        <f t="shared" si="16"/>
        <v>0</v>
      </c>
      <c r="J125" s="119"/>
      <c r="K125" s="120">
        <f t="shared" si="17"/>
        <v>0</v>
      </c>
      <c r="O125" s="111"/>
      <c r="Z125" s="121"/>
      <c r="AA125" s="121">
        <v>7</v>
      </c>
      <c r="AB125" s="121">
        <v>1001</v>
      </c>
      <c r="AC125" s="121">
        <v>5</v>
      </c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CA125" s="121">
        <v>7</v>
      </c>
      <c r="CB125" s="121">
        <v>1001</v>
      </c>
      <c r="CZ125" s="73">
        <v>2</v>
      </c>
    </row>
    <row r="126" spans="1:63" ht="12.75">
      <c r="A126" s="123" t="s">
        <v>38</v>
      </c>
      <c r="B126" s="124" t="s">
        <v>314</v>
      </c>
      <c r="C126" s="125" t="s">
        <v>315</v>
      </c>
      <c r="D126" s="126"/>
      <c r="E126" s="127"/>
      <c r="F126" s="127"/>
      <c r="G126" s="128">
        <f>SUM(G94:G125)</f>
        <v>877712.445158</v>
      </c>
      <c r="H126" s="129"/>
      <c r="I126" s="130">
        <f>SUM(I94:I125)</f>
        <v>79.50128400000004</v>
      </c>
      <c r="J126" s="131"/>
      <c r="K126" s="130">
        <f>SUM(K94:K125)</f>
        <v>0</v>
      </c>
      <c r="O126" s="111"/>
      <c r="X126" s="132">
        <f>K126</f>
        <v>0</v>
      </c>
      <c r="Y126" s="132">
        <f>I126</f>
        <v>79.50128400000004</v>
      </c>
      <c r="Z126" s="133">
        <f>G126</f>
        <v>877712.445158</v>
      </c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34"/>
      <c r="BB126" s="134"/>
      <c r="BC126" s="134"/>
      <c r="BD126" s="134"/>
      <c r="BE126" s="134"/>
      <c r="BF126" s="134"/>
      <c r="BG126" s="121"/>
      <c r="BH126" s="121"/>
      <c r="BI126" s="121"/>
      <c r="BJ126" s="121"/>
      <c r="BK126" s="121"/>
    </row>
    <row r="127" spans="1:15" ht="14.25" customHeight="1">
      <c r="A127" s="101" t="s">
        <v>34</v>
      </c>
      <c r="B127" s="102" t="s">
        <v>370</v>
      </c>
      <c r="C127" s="103" t="s">
        <v>371</v>
      </c>
      <c r="D127" s="104"/>
      <c r="E127" s="105"/>
      <c r="F127" s="105"/>
      <c r="G127" s="106"/>
      <c r="H127" s="107"/>
      <c r="I127" s="108"/>
      <c r="J127" s="109"/>
      <c r="K127" s="110"/>
      <c r="O127" s="111"/>
    </row>
    <row r="128" spans="1:104" ht="22.5">
      <c r="A128" s="112">
        <v>95</v>
      </c>
      <c r="B128" s="113" t="s">
        <v>372</v>
      </c>
      <c r="C128" s="114" t="s">
        <v>373</v>
      </c>
      <c r="D128" s="115" t="s">
        <v>122</v>
      </c>
      <c r="E128" s="116">
        <v>2</v>
      </c>
      <c r="F128" s="117">
        <v>112500</v>
      </c>
      <c r="G128" s="118">
        <f>E128*F128</f>
        <v>225000</v>
      </c>
      <c r="H128" s="119">
        <v>0</v>
      </c>
      <c r="I128" s="120">
        <f>E128*H128</f>
        <v>0</v>
      </c>
      <c r="J128" s="119"/>
      <c r="K128" s="120">
        <f>E128*J128</f>
        <v>0</v>
      </c>
      <c r="O128" s="111"/>
      <c r="Z128" s="121"/>
      <c r="AA128" s="121">
        <v>11</v>
      </c>
      <c r="AB128" s="121">
        <v>3</v>
      </c>
      <c r="AC128" s="121">
        <v>10</v>
      </c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CA128" s="121">
        <v>11</v>
      </c>
      <c r="CB128" s="121">
        <v>3</v>
      </c>
      <c r="CZ128" s="73">
        <v>2</v>
      </c>
    </row>
    <row r="129" spans="1:104" ht="12.75">
      <c r="A129" s="112">
        <v>96</v>
      </c>
      <c r="B129" s="113" t="s">
        <v>199</v>
      </c>
      <c r="C129" s="114" t="s">
        <v>200</v>
      </c>
      <c r="D129" s="115" t="s">
        <v>52</v>
      </c>
      <c r="E129" s="116">
        <v>3.456</v>
      </c>
      <c r="F129" s="117">
        <v>775</v>
      </c>
      <c r="G129" s="118">
        <f>E129*F129</f>
        <v>2678.4</v>
      </c>
      <c r="H129" s="119">
        <v>0</v>
      </c>
      <c r="I129" s="120">
        <f>E129*H129</f>
        <v>0</v>
      </c>
      <c r="J129" s="119">
        <v>0</v>
      </c>
      <c r="K129" s="120">
        <f>E129*J129</f>
        <v>0</v>
      </c>
      <c r="O129" s="111"/>
      <c r="Z129" s="121"/>
      <c r="AA129" s="121">
        <v>1</v>
      </c>
      <c r="AB129" s="121">
        <v>1</v>
      </c>
      <c r="AC129" s="121">
        <v>1</v>
      </c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CA129" s="121">
        <v>1</v>
      </c>
      <c r="CB129" s="121">
        <v>1</v>
      </c>
      <c r="CZ129" s="73">
        <v>2</v>
      </c>
    </row>
    <row r="130" spans="1:104" ht="12.75">
      <c r="A130" s="112">
        <v>97</v>
      </c>
      <c r="B130" s="113" t="s">
        <v>203</v>
      </c>
      <c r="C130" s="114" t="s">
        <v>204</v>
      </c>
      <c r="D130" s="115" t="s">
        <v>52</v>
      </c>
      <c r="E130" s="116">
        <v>3.6288</v>
      </c>
      <c r="F130" s="117">
        <v>2885</v>
      </c>
      <c r="G130" s="118">
        <f>E130*F130</f>
        <v>10469.088</v>
      </c>
      <c r="H130" s="119">
        <v>2.475</v>
      </c>
      <c r="I130" s="120">
        <f>E130*H130</f>
        <v>8.98128</v>
      </c>
      <c r="J130" s="119">
        <v>0</v>
      </c>
      <c r="K130" s="120">
        <f>E130*J130</f>
        <v>0</v>
      </c>
      <c r="O130" s="111"/>
      <c r="Z130" s="121"/>
      <c r="AA130" s="121">
        <v>1</v>
      </c>
      <c r="AB130" s="121">
        <v>1</v>
      </c>
      <c r="AC130" s="121">
        <v>1</v>
      </c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CA130" s="121">
        <v>1</v>
      </c>
      <c r="CB130" s="121">
        <v>1</v>
      </c>
      <c r="CZ130" s="73">
        <v>2</v>
      </c>
    </row>
    <row r="131" spans="1:63" ht="12.75">
      <c r="A131" s="123" t="s">
        <v>38</v>
      </c>
      <c r="B131" s="124" t="s">
        <v>370</v>
      </c>
      <c r="C131" s="125" t="s">
        <v>371</v>
      </c>
      <c r="D131" s="126"/>
      <c r="E131" s="127"/>
      <c r="F131" s="127"/>
      <c r="G131" s="128">
        <f>SUM(G127:G130)</f>
        <v>238147.48799999998</v>
      </c>
      <c r="H131" s="129"/>
      <c r="I131" s="130">
        <f>SUM(I127:I130)</f>
        <v>8.98128</v>
      </c>
      <c r="J131" s="131"/>
      <c r="K131" s="130">
        <f>SUM(K127:K130)</f>
        <v>0</v>
      </c>
      <c r="O131" s="111"/>
      <c r="X131" s="132">
        <f>K131</f>
        <v>0</v>
      </c>
      <c r="Y131" s="132">
        <f>I131</f>
        <v>8.98128</v>
      </c>
      <c r="Z131" s="133">
        <f>G131</f>
        <v>238147.48799999998</v>
      </c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34"/>
      <c r="BB131" s="134"/>
      <c r="BC131" s="134"/>
      <c r="BD131" s="134"/>
      <c r="BE131" s="134"/>
      <c r="BF131" s="134"/>
      <c r="BG131" s="121"/>
      <c r="BH131" s="121"/>
      <c r="BI131" s="121"/>
      <c r="BJ131" s="121"/>
      <c r="BK131" s="121"/>
    </row>
    <row r="132" spans="1:58" ht="12.75">
      <c r="A132" s="135" t="s">
        <v>39</v>
      </c>
      <c r="B132" s="136" t="s">
        <v>40</v>
      </c>
      <c r="C132" s="137"/>
      <c r="D132" s="138"/>
      <c r="E132" s="139"/>
      <c r="F132" s="139"/>
      <c r="G132" s="140">
        <f>SUM(Z7:Z132)</f>
        <v>16476777.838275999</v>
      </c>
      <c r="H132" s="141"/>
      <c r="I132" s="142">
        <f>SUM(Y7:Y132)</f>
        <v>50795.21692999998</v>
      </c>
      <c r="J132" s="141"/>
      <c r="K132" s="142">
        <f>SUM(X7:X132)</f>
        <v>0</v>
      </c>
      <c r="O132" s="111"/>
      <c r="BA132" s="143"/>
      <c r="BB132" s="143"/>
      <c r="BC132" s="143"/>
      <c r="BD132" s="143"/>
      <c r="BE132" s="143"/>
      <c r="BF132" s="143"/>
    </row>
    <row r="133" ht="12.75">
      <c r="E133" s="73"/>
    </row>
    <row r="134" spans="1:5" ht="12.75">
      <c r="A134" s="144"/>
      <c r="E134" s="73"/>
    </row>
    <row r="135" spans="1:7" ht="12.75">
      <c r="A135" s="145"/>
      <c r="B135" s="146"/>
      <c r="C135" s="147" t="s">
        <v>41</v>
      </c>
      <c r="D135" s="146"/>
      <c r="E135" s="148"/>
      <c r="F135" s="146"/>
      <c r="G135" s="149" t="s">
        <v>42</v>
      </c>
    </row>
    <row r="136" spans="1:7" ht="12.75">
      <c r="A136" s="150"/>
      <c r="B136" s="151"/>
      <c r="C136" s="152" t="s">
        <v>178</v>
      </c>
      <c r="D136" s="153"/>
      <c r="E136" s="154"/>
      <c r="F136" s="154"/>
      <c r="G136" s="155">
        <v>0</v>
      </c>
    </row>
    <row r="137" spans="1:7" ht="12.75">
      <c r="A137" s="150"/>
      <c r="B137" s="151"/>
      <c r="C137" s="152" t="s">
        <v>43</v>
      </c>
      <c r="D137" s="153"/>
      <c r="E137" s="154"/>
      <c r="F137" s="154"/>
      <c r="G137" s="155">
        <v>0</v>
      </c>
    </row>
    <row r="138" spans="1:7" ht="12.75">
      <c r="A138" s="150"/>
      <c r="B138" s="151"/>
      <c r="C138" s="152" t="s">
        <v>44</v>
      </c>
      <c r="D138" s="153"/>
      <c r="E138" s="154"/>
      <c r="F138" s="154"/>
      <c r="G138" s="155">
        <v>192200</v>
      </c>
    </row>
    <row r="139" spans="1:7" ht="12.75">
      <c r="A139" s="150"/>
      <c r="B139" s="151"/>
      <c r="C139" s="152" t="s">
        <v>45</v>
      </c>
      <c r="D139" s="153"/>
      <c r="E139" s="154"/>
      <c r="F139" s="154"/>
      <c r="G139" s="155">
        <v>0</v>
      </c>
    </row>
    <row r="140" spans="1:7" ht="12.75">
      <c r="A140" s="150"/>
      <c r="B140" s="151"/>
      <c r="C140" s="152" t="s">
        <v>46</v>
      </c>
      <c r="D140" s="153"/>
      <c r="E140" s="154"/>
      <c r="F140" s="154"/>
      <c r="G140" s="155">
        <v>76880</v>
      </c>
    </row>
    <row r="141" spans="1:7" ht="12.75">
      <c r="A141" s="150"/>
      <c r="B141" s="151"/>
      <c r="C141" s="152" t="s">
        <v>47</v>
      </c>
      <c r="D141" s="153"/>
      <c r="E141" s="154"/>
      <c r="F141" s="154"/>
      <c r="G141" s="155">
        <v>0</v>
      </c>
    </row>
    <row r="142" spans="1:7" ht="12.75">
      <c r="A142" s="150"/>
      <c r="B142" s="151"/>
      <c r="C142" s="152" t="s">
        <v>48</v>
      </c>
      <c r="D142" s="153"/>
      <c r="E142" s="154"/>
      <c r="F142" s="154"/>
      <c r="G142" s="155">
        <v>0</v>
      </c>
    </row>
    <row r="143" spans="1:7" ht="12.75">
      <c r="A143" s="150"/>
      <c r="B143" s="151"/>
      <c r="C143" s="152" t="s">
        <v>49</v>
      </c>
      <c r="D143" s="153"/>
      <c r="E143" s="154"/>
      <c r="F143" s="154"/>
      <c r="G143" s="155">
        <v>0</v>
      </c>
    </row>
    <row r="144" spans="1:7" ht="12.75">
      <c r="A144" s="156"/>
      <c r="B144" s="157" t="s">
        <v>42</v>
      </c>
      <c r="C144" s="158"/>
      <c r="D144" s="159"/>
      <c r="E144" s="160"/>
      <c r="F144" s="160"/>
      <c r="G144" s="161">
        <f>SUM(G136:G143)</f>
        <v>269080</v>
      </c>
    </row>
    <row r="145" ht="12.75">
      <c r="E145" s="73"/>
    </row>
    <row r="146" ht="12.75">
      <c r="E146" s="73"/>
    </row>
    <row r="147" ht="12.75">
      <c r="E147" s="73"/>
    </row>
    <row r="148" spans="3:5" ht="12.75">
      <c r="C148" s="122"/>
      <c r="E148" s="73"/>
    </row>
    <row r="149" ht="12.75">
      <c r="E149" s="73"/>
    </row>
    <row r="150" ht="12.75">
      <c r="E150" s="73"/>
    </row>
    <row r="151" ht="12.75">
      <c r="E151" s="73"/>
    </row>
    <row r="152" ht="12.75">
      <c r="E152" s="73"/>
    </row>
    <row r="153" ht="12.75">
      <c r="E153" s="73"/>
    </row>
    <row r="154" ht="12.75">
      <c r="E154" s="73"/>
    </row>
    <row r="155" ht="12.75">
      <c r="E155" s="73"/>
    </row>
    <row r="156" ht="12.75">
      <c r="E156" s="73"/>
    </row>
    <row r="157" ht="12.75">
      <c r="E157" s="73"/>
    </row>
    <row r="158" ht="12.75">
      <c r="E158" s="73"/>
    </row>
    <row r="159" ht="12.75">
      <c r="E159" s="73"/>
    </row>
    <row r="160" ht="12.75">
      <c r="E160" s="73"/>
    </row>
    <row r="161" ht="12.75">
      <c r="E161" s="73"/>
    </row>
    <row r="162" spans="1:7" ht="12.75">
      <c r="A162" s="122"/>
      <c r="B162" s="122"/>
      <c r="C162" s="122"/>
      <c r="D162" s="122"/>
      <c r="E162" s="122"/>
      <c r="F162" s="122"/>
      <c r="G162" s="122"/>
    </row>
    <row r="163" spans="1:7" ht="12.75">
      <c r="A163" s="122"/>
      <c r="B163" s="122"/>
      <c r="C163" s="122"/>
      <c r="D163" s="122"/>
      <c r="E163" s="122"/>
      <c r="F163" s="122"/>
      <c r="G163" s="122"/>
    </row>
    <row r="164" spans="1:7" ht="12.75">
      <c r="A164" s="122"/>
      <c r="B164" s="122"/>
      <c r="C164" s="122"/>
      <c r="D164" s="122"/>
      <c r="E164" s="122"/>
      <c r="F164" s="122"/>
      <c r="G164" s="122"/>
    </row>
    <row r="165" spans="1:7" ht="12.75">
      <c r="A165" s="122"/>
      <c r="B165" s="122"/>
      <c r="C165" s="122"/>
      <c r="D165" s="122"/>
      <c r="E165" s="122"/>
      <c r="F165" s="122"/>
      <c r="G165" s="122"/>
    </row>
    <row r="166" ht="12.75">
      <c r="E166" s="73"/>
    </row>
    <row r="167" ht="12.75">
      <c r="E167" s="73"/>
    </row>
    <row r="168" ht="12.75">
      <c r="E168" s="73"/>
    </row>
    <row r="169" ht="12.75">
      <c r="E169" s="73"/>
    </row>
    <row r="170" ht="12.75">
      <c r="E170" s="73"/>
    </row>
    <row r="171" ht="12.75">
      <c r="E171" s="73"/>
    </row>
    <row r="172" ht="12.75">
      <c r="E172" s="73"/>
    </row>
    <row r="173" ht="12.75">
      <c r="E173" s="73"/>
    </row>
    <row r="174" ht="12.75">
      <c r="E174" s="73"/>
    </row>
    <row r="175" ht="12.75">
      <c r="E175" s="73"/>
    </row>
    <row r="176" ht="12.75">
      <c r="E176" s="73"/>
    </row>
    <row r="177" ht="12.75">
      <c r="E177" s="73"/>
    </row>
    <row r="178" ht="12.75">
      <c r="E178" s="73"/>
    </row>
    <row r="179" ht="12.75">
      <c r="E179" s="73"/>
    </row>
    <row r="180" ht="12.75">
      <c r="E180" s="73"/>
    </row>
    <row r="181" ht="12.75">
      <c r="E181" s="73"/>
    </row>
    <row r="182" ht="12.75">
      <c r="E182" s="73"/>
    </row>
    <row r="183" ht="12.75">
      <c r="E183" s="73"/>
    </row>
    <row r="184" ht="12.75">
      <c r="E184" s="73"/>
    </row>
    <row r="185" ht="12.75">
      <c r="E185" s="73"/>
    </row>
    <row r="186" ht="12.75">
      <c r="E186" s="73"/>
    </row>
    <row r="187" ht="12.75">
      <c r="E187" s="73"/>
    </row>
    <row r="188" ht="12.75">
      <c r="E188" s="73"/>
    </row>
    <row r="189" ht="12.75">
      <c r="E189" s="73"/>
    </row>
    <row r="190" ht="12.75">
      <c r="E190" s="73"/>
    </row>
    <row r="191" ht="12.75">
      <c r="E191" s="73"/>
    </row>
    <row r="192" ht="12.75">
      <c r="E192" s="73"/>
    </row>
    <row r="193" ht="12.75">
      <c r="E193" s="73"/>
    </row>
    <row r="194" ht="12.75">
      <c r="E194" s="73"/>
    </row>
    <row r="195" ht="12.75">
      <c r="E195" s="73"/>
    </row>
    <row r="196" ht="12.75">
      <c r="E196" s="73"/>
    </row>
    <row r="197" spans="1:2" ht="12.75">
      <c r="A197" s="162"/>
      <c r="B197" s="162"/>
    </row>
    <row r="198" spans="1:7" ht="12.75">
      <c r="A198" s="122"/>
      <c r="B198" s="122"/>
      <c r="C198" s="163"/>
      <c r="D198" s="163"/>
      <c r="E198" s="164"/>
      <c r="F198" s="163"/>
      <c r="G198" s="165"/>
    </row>
    <row r="199" spans="1:7" ht="12.75">
      <c r="A199" s="166"/>
      <c r="B199" s="166"/>
      <c r="C199" s="122"/>
      <c r="D199" s="122"/>
      <c r="E199" s="167"/>
      <c r="F199" s="122"/>
      <c r="G199" s="122"/>
    </row>
    <row r="200" spans="1:7" ht="12.75">
      <c r="A200" s="122"/>
      <c r="B200" s="122"/>
      <c r="C200" s="122"/>
      <c r="D200" s="122"/>
      <c r="E200" s="167"/>
      <c r="F200" s="122"/>
      <c r="G200" s="122"/>
    </row>
    <row r="201" spans="1:7" ht="12.75">
      <c r="A201" s="122"/>
      <c r="B201" s="122"/>
      <c r="C201" s="122"/>
      <c r="D201" s="122"/>
      <c r="E201" s="167"/>
      <c r="F201" s="122"/>
      <c r="G201" s="122"/>
    </row>
    <row r="202" spans="1:7" ht="12.75">
      <c r="A202" s="122"/>
      <c r="B202" s="122"/>
      <c r="C202" s="122"/>
      <c r="D202" s="122"/>
      <c r="E202" s="167"/>
      <c r="F202" s="122"/>
      <c r="G202" s="122"/>
    </row>
    <row r="203" spans="1:7" ht="12.75">
      <c r="A203" s="122"/>
      <c r="B203" s="122"/>
      <c r="C203" s="122"/>
      <c r="D203" s="122"/>
      <c r="E203" s="167"/>
      <c r="F203" s="122"/>
      <c r="G203" s="122"/>
    </row>
    <row r="204" spans="1:7" ht="12.75">
      <c r="A204" s="122"/>
      <c r="B204" s="122"/>
      <c r="C204" s="122"/>
      <c r="D204" s="122"/>
      <c r="E204" s="167"/>
      <c r="F204" s="122"/>
      <c r="G204" s="122"/>
    </row>
    <row r="205" spans="1:7" ht="12.75">
      <c r="A205" s="122"/>
      <c r="B205" s="122"/>
      <c r="C205" s="122"/>
      <c r="D205" s="122"/>
      <c r="E205" s="167"/>
      <c r="F205" s="122"/>
      <c r="G205" s="122"/>
    </row>
    <row r="206" spans="1:7" ht="12.75">
      <c r="A206" s="122"/>
      <c r="B206" s="122"/>
      <c r="C206" s="122"/>
      <c r="D206" s="122"/>
      <c r="E206" s="167"/>
      <c r="F206" s="122"/>
      <c r="G206" s="122"/>
    </row>
    <row r="207" spans="1:7" ht="12.75">
      <c r="A207" s="122"/>
      <c r="B207" s="122"/>
      <c r="C207" s="122"/>
      <c r="D207" s="122"/>
      <c r="E207" s="167"/>
      <c r="F207" s="122"/>
      <c r="G207" s="122"/>
    </row>
    <row r="208" spans="1:7" ht="12.75">
      <c r="A208" s="122"/>
      <c r="B208" s="122"/>
      <c r="C208" s="122"/>
      <c r="D208" s="122"/>
      <c r="E208" s="167"/>
      <c r="F208" s="122"/>
      <c r="G208" s="122"/>
    </row>
    <row r="209" spans="1:7" ht="12.75">
      <c r="A209" s="122"/>
      <c r="B209" s="122"/>
      <c r="C209" s="122"/>
      <c r="D209" s="122"/>
      <c r="E209" s="167"/>
      <c r="F209" s="122"/>
      <c r="G209" s="122"/>
    </row>
    <row r="210" spans="1:7" ht="12.75">
      <c r="A210" s="122"/>
      <c r="B210" s="122"/>
      <c r="C210" s="122"/>
      <c r="D210" s="122"/>
      <c r="E210" s="167"/>
      <c r="F210" s="122"/>
      <c r="G210" s="122"/>
    </row>
    <row r="211" spans="1:7" ht="12.75">
      <c r="A211" s="122"/>
      <c r="B211" s="122"/>
      <c r="C211" s="122"/>
      <c r="D211" s="122"/>
      <c r="E211" s="167"/>
      <c r="F211" s="122"/>
      <c r="G211" s="122"/>
    </row>
    <row r="1116" spans="1:7" ht="12.75">
      <c r="A1116" s="168"/>
      <c r="B1116" s="169"/>
      <c r="C1116" s="170" t="s">
        <v>43</v>
      </c>
      <c r="D1116" s="171"/>
      <c r="E1116" s="172"/>
      <c r="F1116" s="172"/>
      <c r="G1116" s="173">
        <v>100000</v>
      </c>
    </row>
    <row r="1117" spans="1:7" ht="12.75">
      <c r="A1117" s="168"/>
      <c r="B1117" s="169"/>
      <c r="C1117" s="170" t="s">
        <v>44</v>
      </c>
      <c r="D1117" s="171"/>
      <c r="E1117" s="172"/>
      <c r="F1117" s="172"/>
      <c r="G1117" s="173">
        <v>100000</v>
      </c>
    </row>
    <row r="1118" spans="1:7" ht="12.75">
      <c r="A1118" s="168"/>
      <c r="B1118" s="169"/>
      <c r="C1118" s="170" t="s">
        <v>45</v>
      </c>
      <c r="D1118" s="171"/>
      <c r="E1118" s="172"/>
      <c r="F1118" s="172"/>
      <c r="G1118" s="173">
        <v>100000</v>
      </c>
    </row>
    <row r="1119" spans="1:7" ht="12.75">
      <c r="A1119" s="168"/>
      <c r="B1119" s="169"/>
      <c r="C1119" s="170" t="s">
        <v>46</v>
      </c>
      <c r="D1119" s="171"/>
      <c r="E1119" s="172"/>
      <c r="F1119" s="172"/>
      <c r="G1119" s="173">
        <v>100000</v>
      </c>
    </row>
    <row r="1120" spans="1:7" ht="12.75">
      <c r="A1120" s="168"/>
      <c r="B1120" s="169"/>
      <c r="C1120" s="170" t="s">
        <v>47</v>
      </c>
      <c r="D1120" s="171"/>
      <c r="E1120" s="172"/>
      <c r="F1120" s="172"/>
      <c r="G1120" s="173">
        <v>100000</v>
      </c>
    </row>
    <row r="1121" spans="1:7" ht="12.75">
      <c r="A1121" s="168"/>
      <c r="B1121" s="169"/>
      <c r="C1121" s="170" t="s">
        <v>48</v>
      </c>
      <c r="D1121" s="171"/>
      <c r="E1121" s="172"/>
      <c r="F1121" s="172"/>
      <c r="G1121" s="173">
        <v>100000</v>
      </c>
    </row>
    <row r="1122" spans="1:7" ht="12.75">
      <c r="A1122" s="168"/>
      <c r="B1122" s="169"/>
      <c r="C1122" s="170" t="s">
        <v>49</v>
      </c>
      <c r="D1122" s="171"/>
      <c r="E1122" s="172"/>
      <c r="F1122" s="172"/>
      <c r="G1122" s="173">
        <v>100000</v>
      </c>
    </row>
  </sheetData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CZ1037"/>
  <sheetViews>
    <sheetView showGridLines="0" showZeros="0" workbookViewId="0" topLeftCell="A1">
      <selection activeCell="J1" sqref="J1:J16384 K1:K16384"/>
    </sheetView>
  </sheetViews>
  <sheetFormatPr defaultColWidth="9.00390625" defaultRowHeight="12.75"/>
  <cols>
    <col min="1" max="1" width="4.375" style="73" customWidth="1"/>
    <col min="2" max="2" width="11.625" style="73" customWidth="1"/>
    <col min="3" max="3" width="40.375" style="73" customWidth="1"/>
    <col min="4" max="4" width="5.625" style="73" customWidth="1"/>
    <col min="5" max="5" width="8.625" style="93" customWidth="1"/>
    <col min="6" max="6" width="9.875" style="73" customWidth="1"/>
    <col min="7" max="7" width="13.875" style="73" customWidth="1"/>
    <col min="8" max="8" width="11.00390625" style="73" hidden="1" customWidth="1"/>
    <col min="9" max="9" width="9.75390625" style="73" hidden="1" customWidth="1"/>
    <col min="10" max="10" width="11.25390625" style="73" hidden="1" customWidth="1"/>
    <col min="11" max="11" width="10.375" style="73" hidden="1" customWidth="1"/>
    <col min="12" max="12" width="75.375" style="73" customWidth="1"/>
    <col min="13" max="13" width="45.25390625" style="73" customWidth="1"/>
    <col min="14" max="55" width="9.125" style="73" customWidth="1"/>
    <col min="56" max="56" width="62.25390625" style="73" customWidth="1"/>
    <col min="57" max="16384" width="9.125" style="73" customWidth="1"/>
  </cols>
  <sheetData>
    <row r="1" spans="1:7" ht="15" customHeight="1">
      <c r="A1" s="183" t="s">
        <v>20</v>
      </c>
      <c r="B1" s="183"/>
      <c r="C1" s="183"/>
      <c r="D1" s="183"/>
      <c r="E1" s="183"/>
      <c r="F1" s="183"/>
      <c r="G1" s="183"/>
    </row>
    <row r="2" spans="2:7" ht="3" customHeight="1" thickBot="1">
      <c r="B2" s="74"/>
      <c r="C2" s="75"/>
      <c r="D2" s="75"/>
      <c r="E2" s="76"/>
      <c r="F2" s="75"/>
      <c r="G2" s="75"/>
    </row>
    <row r="3" spans="1:7" ht="13.5" customHeight="1" thickTop="1">
      <c r="A3" s="77" t="s">
        <v>21</v>
      </c>
      <c r="B3" s="78"/>
      <c r="C3" s="79"/>
      <c r="D3" s="80" t="s">
        <v>181</v>
      </c>
      <c r="E3" s="81"/>
      <c r="F3" s="82"/>
      <c r="G3" s="83"/>
    </row>
    <row r="4" spans="1:7" ht="13.5" customHeight="1" thickBot="1">
      <c r="A4" s="84" t="s">
        <v>22</v>
      </c>
      <c r="B4" s="85"/>
      <c r="C4" s="86"/>
      <c r="D4" s="87" t="s">
        <v>437</v>
      </c>
      <c r="E4" s="88"/>
      <c r="F4" s="89"/>
      <c r="G4" s="90"/>
    </row>
    <row r="5" spans="1:7" ht="13.5" thickTop="1">
      <c r="A5" s="91"/>
      <c r="B5" s="92"/>
      <c r="C5" s="92"/>
      <c r="G5" s="94"/>
    </row>
    <row r="6" spans="1:11" s="100" customFormat="1" ht="26.25" customHeight="1">
      <c r="A6" s="95" t="s">
        <v>23</v>
      </c>
      <c r="B6" s="96" t="s">
        <v>24</v>
      </c>
      <c r="C6" s="96" t="s">
        <v>25</v>
      </c>
      <c r="D6" s="96" t="s">
        <v>26</v>
      </c>
      <c r="E6" s="97" t="s">
        <v>27</v>
      </c>
      <c r="F6" s="96" t="s">
        <v>28</v>
      </c>
      <c r="G6" s="98" t="s">
        <v>29</v>
      </c>
      <c r="H6" s="99" t="s">
        <v>30</v>
      </c>
      <c r="I6" s="99" t="s">
        <v>31</v>
      </c>
      <c r="J6" s="99" t="s">
        <v>32</v>
      </c>
      <c r="K6" s="99" t="s">
        <v>33</v>
      </c>
    </row>
    <row r="7" spans="1:15" ht="14.25" customHeight="1">
      <c r="A7" s="101" t="s">
        <v>34</v>
      </c>
      <c r="B7" s="102" t="s">
        <v>375</v>
      </c>
      <c r="C7" s="103" t="s">
        <v>376</v>
      </c>
      <c r="D7" s="104"/>
      <c r="E7" s="105"/>
      <c r="F7" s="105"/>
      <c r="G7" s="106"/>
      <c r="H7" s="107"/>
      <c r="I7" s="108"/>
      <c r="J7" s="109"/>
      <c r="K7" s="110"/>
      <c r="O7" s="111"/>
    </row>
    <row r="8" spans="1:104" ht="12.75">
      <c r="A8" s="112">
        <v>1</v>
      </c>
      <c r="B8" s="113" t="s">
        <v>377</v>
      </c>
      <c r="C8" s="114" t="s">
        <v>378</v>
      </c>
      <c r="D8" s="115" t="s">
        <v>75</v>
      </c>
      <c r="E8" s="116">
        <v>75</v>
      </c>
      <c r="F8" s="117">
        <v>456</v>
      </c>
      <c r="G8" s="118">
        <f aca="true" t="shared" si="0" ref="G8:G13">E8*F8</f>
        <v>34200</v>
      </c>
      <c r="H8" s="119">
        <v>0</v>
      </c>
      <c r="I8" s="120">
        <f aca="true" t="shared" si="1" ref="I8:I13">E8*H8</f>
        <v>0</v>
      </c>
      <c r="J8" s="119"/>
      <c r="K8" s="120">
        <f aca="true" t="shared" si="2" ref="K8:K13">E8*J8</f>
        <v>0</v>
      </c>
      <c r="O8" s="111"/>
      <c r="Z8" s="121"/>
      <c r="AA8" s="121">
        <v>11</v>
      </c>
      <c r="AB8" s="121">
        <v>3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11</v>
      </c>
      <c r="CB8" s="121">
        <v>3</v>
      </c>
      <c r="CZ8" s="73">
        <v>1</v>
      </c>
    </row>
    <row r="9" spans="1:104" ht="12.75">
      <c r="A9" s="112">
        <v>2</v>
      </c>
      <c r="B9" s="113" t="s">
        <v>379</v>
      </c>
      <c r="C9" s="114" t="s">
        <v>380</v>
      </c>
      <c r="D9" s="115" t="s">
        <v>75</v>
      </c>
      <c r="E9" s="116">
        <v>75</v>
      </c>
      <c r="F9" s="117">
        <v>74.9</v>
      </c>
      <c r="G9" s="118">
        <f t="shared" si="0"/>
        <v>5617.5</v>
      </c>
      <c r="H9" s="119">
        <v>0</v>
      </c>
      <c r="I9" s="120">
        <f t="shared" si="1"/>
        <v>0</v>
      </c>
      <c r="J9" s="119">
        <v>0</v>
      </c>
      <c r="K9" s="120">
        <f t="shared" si="2"/>
        <v>0</v>
      </c>
      <c r="O9" s="111"/>
      <c r="Z9" s="121"/>
      <c r="AA9" s="121">
        <v>1</v>
      </c>
      <c r="AB9" s="121">
        <v>9</v>
      </c>
      <c r="AC9" s="121">
        <v>9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CA9" s="121">
        <v>1</v>
      </c>
      <c r="CB9" s="121">
        <v>9</v>
      </c>
      <c r="CZ9" s="73">
        <v>1</v>
      </c>
    </row>
    <row r="10" spans="1:104" ht="12.75">
      <c r="A10" s="112">
        <v>3</v>
      </c>
      <c r="B10" s="113" t="s">
        <v>381</v>
      </c>
      <c r="C10" s="114" t="s">
        <v>382</v>
      </c>
      <c r="D10" s="115" t="s">
        <v>75</v>
      </c>
      <c r="E10" s="116">
        <v>75</v>
      </c>
      <c r="F10" s="117">
        <v>42.5</v>
      </c>
      <c r="G10" s="118">
        <f t="shared" si="0"/>
        <v>3187.5</v>
      </c>
      <c r="H10" s="119">
        <v>0.00663</v>
      </c>
      <c r="I10" s="120">
        <f t="shared" si="1"/>
        <v>0.49724999999999997</v>
      </c>
      <c r="J10" s="119">
        <v>0</v>
      </c>
      <c r="K10" s="120">
        <f t="shared" si="2"/>
        <v>0</v>
      </c>
      <c r="O10" s="111"/>
      <c r="Z10" s="121"/>
      <c r="AA10" s="121">
        <v>1</v>
      </c>
      <c r="AB10" s="121">
        <v>9</v>
      </c>
      <c r="AC10" s="121">
        <v>9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CA10" s="121">
        <v>1</v>
      </c>
      <c r="CB10" s="121">
        <v>9</v>
      </c>
      <c r="CZ10" s="73">
        <v>1</v>
      </c>
    </row>
    <row r="11" spans="1:104" ht="12.75">
      <c r="A11" s="112">
        <v>4</v>
      </c>
      <c r="B11" s="113" t="s">
        <v>383</v>
      </c>
      <c r="C11" s="114" t="s">
        <v>384</v>
      </c>
      <c r="D11" s="115" t="s">
        <v>75</v>
      </c>
      <c r="E11" s="116">
        <v>75</v>
      </c>
      <c r="F11" s="117">
        <v>17.9</v>
      </c>
      <c r="G11" s="118">
        <f t="shared" si="0"/>
        <v>1342.5</v>
      </c>
      <c r="H11" s="119">
        <v>0</v>
      </c>
      <c r="I11" s="120">
        <f t="shared" si="1"/>
        <v>0</v>
      </c>
      <c r="J11" s="119">
        <v>0</v>
      </c>
      <c r="K11" s="120">
        <f t="shared" si="2"/>
        <v>0</v>
      </c>
      <c r="O11" s="111"/>
      <c r="Z11" s="121"/>
      <c r="AA11" s="121">
        <v>1</v>
      </c>
      <c r="AB11" s="121">
        <v>9</v>
      </c>
      <c r="AC11" s="121">
        <v>9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CA11" s="121">
        <v>1</v>
      </c>
      <c r="CB11" s="121">
        <v>9</v>
      </c>
      <c r="CZ11" s="73">
        <v>1</v>
      </c>
    </row>
    <row r="12" spans="1:104" ht="12.75">
      <c r="A12" s="112">
        <v>5</v>
      </c>
      <c r="B12" s="113" t="s">
        <v>385</v>
      </c>
      <c r="C12" s="114" t="s">
        <v>386</v>
      </c>
      <c r="D12" s="115" t="s">
        <v>75</v>
      </c>
      <c r="E12" s="116">
        <v>75</v>
      </c>
      <c r="F12" s="117">
        <v>22.1</v>
      </c>
      <c r="G12" s="118">
        <f t="shared" si="0"/>
        <v>1657.5</v>
      </c>
      <c r="H12" s="119">
        <v>0</v>
      </c>
      <c r="I12" s="120">
        <f t="shared" si="1"/>
        <v>0</v>
      </c>
      <c r="J12" s="119">
        <v>0</v>
      </c>
      <c r="K12" s="120">
        <f t="shared" si="2"/>
        <v>0</v>
      </c>
      <c r="O12" s="111"/>
      <c r="Z12" s="121"/>
      <c r="AA12" s="121">
        <v>1</v>
      </c>
      <c r="AB12" s="121">
        <v>9</v>
      </c>
      <c r="AC12" s="121">
        <v>9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CA12" s="121">
        <v>1</v>
      </c>
      <c r="CB12" s="121">
        <v>9</v>
      </c>
      <c r="CZ12" s="73">
        <v>1</v>
      </c>
    </row>
    <row r="13" spans="1:104" ht="12.75">
      <c r="A13" s="112">
        <v>6</v>
      </c>
      <c r="B13" s="113" t="s">
        <v>387</v>
      </c>
      <c r="C13" s="114" t="s">
        <v>388</v>
      </c>
      <c r="D13" s="115" t="s">
        <v>37</v>
      </c>
      <c r="E13" s="116">
        <v>75</v>
      </c>
      <c r="F13" s="117">
        <v>25.6</v>
      </c>
      <c r="G13" s="118">
        <f t="shared" si="0"/>
        <v>1920</v>
      </c>
      <c r="H13" s="119">
        <v>0</v>
      </c>
      <c r="I13" s="120">
        <f t="shared" si="1"/>
        <v>0</v>
      </c>
      <c r="J13" s="119">
        <v>0</v>
      </c>
      <c r="K13" s="120">
        <f t="shared" si="2"/>
        <v>0</v>
      </c>
      <c r="O13" s="111"/>
      <c r="Z13" s="121"/>
      <c r="AA13" s="121">
        <v>1</v>
      </c>
      <c r="AB13" s="121">
        <v>9</v>
      </c>
      <c r="AC13" s="121">
        <v>9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CA13" s="121">
        <v>1</v>
      </c>
      <c r="CB13" s="121">
        <v>9</v>
      </c>
      <c r="CZ13" s="73">
        <v>1</v>
      </c>
    </row>
    <row r="14" spans="1:63" ht="12.75">
      <c r="A14" s="123" t="s">
        <v>38</v>
      </c>
      <c r="B14" s="124" t="s">
        <v>375</v>
      </c>
      <c r="C14" s="125" t="s">
        <v>376</v>
      </c>
      <c r="D14" s="126"/>
      <c r="E14" s="127"/>
      <c r="F14" s="127"/>
      <c r="G14" s="128">
        <f>SUM(G7:G13)</f>
        <v>47925</v>
      </c>
      <c r="H14" s="129"/>
      <c r="I14" s="130">
        <f>SUM(I7:I13)</f>
        <v>0.49724999999999997</v>
      </c>
      <c r="J14" s="131"/>
      <c r="K14" s="130">
        <f>SUM(K7:K13)</f>
        <v>0</v>
      </c>
      <c r="O14" s="111"/>
      <c r="X14" s="132">
        <f>K14</f>
        <v>0</v>
      </c>
      <c r="Y14" s="132">
        <f>I14</f>
        <v>0.49724999999999997</v>
      </c>
      <c r="Z14" s="133">
        <f>G14</f>
        <v>47925</v>
      </c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34"/>
      <c r="BB14" s="134"/>
      <c r="BC14" s="134"/>
      <c r="BD14" s="134"/>
      <c r="BE14" s="134"/>
      <c r="BF14" s="134"/>
      <c r="BG14" s="121"/>
      <c r="BH14" s="121"/>
      <c r="BI14" s="121"/>
      <c r="BJ14" s="121"/>
      <c r="BK14" s="121"/>
    </row>
    <row r="15" spans="1:15" ht="14.25" customHeight="1">
      <c r="A15" s="101" t="s">
        <v>34</v>
      </c>
      <c r="B15" s="102" t="s">
        <v>389</v>
      </c>
      <c r="C15" s="103" t="s">
        <v>390</v>
      </c>
      <c r="D15" s="104"/>
      <c r="E15" s="105"/>
      <c r="F15" s="105"/>
      <c r="G15" s="106"/>
      <c r="H15" s="107"/>
      <c r="I15" s="108"/>
      <c r="J15" s="109"/>
      <c r="K15" s="110"/>
      <c r="O15" s="111"/>
    </row>
    <row r="16" spans="1:104" ht="22.5">
      <c r="A16" s="112">
        <v>7</v>
      </c>
      <c r="B16" s="113" t="s">
        <v>391</v>
      </c>
      <c r="C16" s="114" t="s">
        <v>392</v>
      </c>
      <c r="D16" s="115" t="s">
        <v>75</v>
      </c>
      <c r="E16" s="116">
        <v>642</v>
      </c>
      <c r="F16" s="117">
        <v>93.84</v>
      </c>
      <c r="G16" s="118">
        <f aca="true" t="shared" si="3" ref="G16:G34">E16*F16</f>
        <v>60245.28</v>
      </c>
      <c r="H16" s="119">
        <v>0</v>
      </c>
      <c r="I16" s="120">
        <f aca="true" t="shared" si="4" ref="I16:I34">E16*H16</f>
        <v>0</v>
      </c>
      <c r="J16" s="119"/>
      <c r="K16" s="120">
        <f aca="true" t="shared" si="5" ref="K16:K34">E16*J16</f>
        <v>0</v>
      </c>
      <c r="O16" s="111"/>
      <c r="Z16" s="121"/>
      <c r="AA16" s="121">
        <v>11</v>
      </c>
      <c r="AB16" s="121">
        <v>3</v>
      </c>
      <c r="AC16" s="121">
        <v>2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CA16" s="121">
        <v>11</v>
      </c>
      <c r="CB16" s="121">
        <v>3</v>
      </c>
      <c r="CZ16" s="73">
        <v>4</v>
      </c>
    </row>
    <row r="17" spans="1:104" ht="12.75">
      <c r="A17" s="112">
        <v>8</v>
      </c>
      <c r="B17" s="113" t="s">
        <v>393</v>
      </c>
      <c r="C17" s="114" t="s">
        <v>394</v>
      </c>
      <c r="D17" s="115" t="s">
        <v>122</v>
      </c>
      <c r="E17" s="116">
        <v>12</v>
      </c>
      <c r="F17" s="117">
        <v>322.8</v>
      </c>
      <c r="G17" s="118">
        <f t="shared" si="3"/>
        <v>3873.6000000000004</v>
      </c>
      <c r="H17" s="119">
        <v>0</v>
      </c>
      <c r="I17" s="120">
        <f t="shared" si="4"/>
        <v>0</v>
      </c>
      <c r="J17" s="119"/>
      <c r="K17" s="120">
        <f t="shared" si="5"/>
        <v>0</v>
      </c>
      <c r="O17" s="111"/>
      <c r="Z17" s="121"/>
      <c r="AA17" s="121">
        <v>11</v>
      </c>
      <c r="AB17" s="121">
        <v>3</v>
      </c>
      <c r="AC17" s="121">
        <v>3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CA17" s="121">
        <v>11</v>
      </c>
      <c r="CB17" s="121">
        <v>3</v>
      </c>
      <c r="CZ17" s="73">
        <v>4</v>
      </c>
    </row>
    <row r="18" spans="1:104" ht="12.75">
      <c r="A18" s="112">
        <v>9</v>
      </c>
      <c r="B18" s="113" t="s">
        <v>395</v>
      </c>
      <c r="C18" s="114" t="s">
        <v>396</v>
      </c>
      <c r="D18" s="115" t="s">
        <v>122</v>
      </c>
      <c r="E18" s="116">
        <v>20</v>
      </c>
      <c r="F18" s="117">
        <v>90</v>
      </c>
      <c r="G18" s="118">
        <f t="shared" si="3"/>
        <v>1800</v>
      </c>
      <c r="H18" s="119">
        <v>0</v>
      </c>
      <c r="I18" s="120">
        <f t="shared" si="4"/>
        <v>0</v>
      </c>
      <c r="J18" s="119"/>
      <c r="K18" s="120">
        <f t="shared" si="5"/>
        <v>0</v>
      </c>
      <c r="O18" s="111"/>
      <c r="Z18" s="121"/>
      <c r="AA18" s="121">
        <v>11</v>
      </c>
      <c r="AB18" s="121">
        <v>3</v>
      </c>
      <c r="AC18" s="121">
        <v>4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CA18" s="121">
        <v>11</v>
      </c>
      <c r="CB18" s="121">
        <v>3</v>
      </c>
      <c r="CZ18" s="73">
        <v>4</v>
      </c>
    </row>
    <row r="19" spans="1:104" ht="12.75">
      <c r="A19" s="112">
        <v>10</v>
      </c>
      <c r="B19" s="113" t="s">
        <v>397</v>
      </c>
      <c r="C19" s="114" t="s">
        <v>398</v>
      </c>
      <c r="D19" s="115" t="s">
        <v>75</v>
      </c>
      <c r="E19" s="116">
        <v>270</v>
      </c>
      <c r="F19" s="117">
        <v>70.68</v>
      </c>
      <c r="G19" s="118">
        <f t="shared" si="3"/>
        <v>19083.600000000002</v>
      </c>
      <c r="H19" s="119">
        <v>0</v>
      </c>
      <c r="I19" s="120">
        <f t="shared" si="4"/>
        <v>0</v>
      </c>
      <c r="J19" s="119"/>
      <c r="K19" s="120">
        <f t="shared" si="5"/>
        <v>0</v>
      </c>
      <c r="O19" s="111"/>
      <c r="Z19" s="121"/>
      <c r="AA19" s="121">
        <v>11</v>
      </c>
      <c r="AB19" s="121">
        <v>3</v>
      </c>
      <c r="AC19" s="121">
        <v>5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CA19" s="121">
        <v>11</v>
      </c>
      <c r="CB19" s="121">
        <v>3</v>
      </c>
      <c r="CZ19" s="73">
        <v>4</v>
      </c>
    </row>
    <row r="20" spans="1:104" ht="12.75">
      <c r="A20" s="112">
        <v>11</v>
      </c>
      <c r="B20" s="113" t="s">
        <v>399</v>
      </c>
      <c r="C20" s="114" t="s">
        <v>400</v>
      </c>
      <c r="D20" s="115" t="s">
        <v>122</v>
      </c>
      <c r="E20" s="116">
        <v>18</v>
      </c>
      <c r="F20" s="117">
        <v>17736</v>
      </c>
      <c r="G20" s="118">
        <f t="shared" si="3"/>
        <v>319248</v>
      </c>
      <c r="H20" s="119">
        <v>0</v>
      </c>
      <c r="I20" s="120">
        <f t="shared" si="4"/>
        <v>0</v>
      </c>
      <c r="J20" s="119"/>
      <c r="K20" s="120">
        <f t="shared" si="5"/>
        <v>0</v>
      </c>
      <c r="O20" s="111"/>
      <c r="Z20" s="121"/>
      <c r="AA20" s="121">
        <v>11</v>
      </c>
      <c r="AB20" s="121">
        <v>3</v>
      </c>
      <c r="AC20" s="121">
        <v>6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CA20" s="121">
        <v>11</v>
      </c>
      <c r="CB20" s="121">
        <v>3</v>
      </c>
      <c r="CZ20" s="73">
        <v>4</v>
      </c>
    </row>
    <row r="21" spans="1:104" ht="12.75">
      <c r="A21" s="112">
        <v>12</v>
      </c>
      <c r="B21" s="113" t="s">
        <v>401</v>
      </c>
      <c r="C21" s="114" t="s">
        <v>402</v>
      </c>
      <c r="D21" s="115" t="s">
        <v>122</v>
      </c>
      <c r="E21" s="116">
        <v>18</v>
      </c>
      <c r="F21" s="117">
        <v>5970</v>
      </c>
      <c r="G21" s="118">
        <f t="shared" si="3"/>
        <v>107460</v>
      </c>
      <c r="H21" s="119">
        <v>0</v>
      </c>
      <c r="I21" s="120">
        <f t="shared" si="4"/>
        <v>0</v>
      </c>
      <c r="J21" s="119"/>
      <c r="K21" s="120">
        <f t="shared" si="5"/>
        <v>0</v>
      </c>
      <c r="O21" s="111"/>
      <c r="Z21" s="121"/>
      <c r="AA21" s="121">
        <v>11</v>
      </c>
      <c r="AB21" s="121">
        <v>3</v>
      </c>
      <c r="AC21" s="121">
        <v>7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CA21" s="121">
        <v>11</v>
      </c>
      <c r="CB21" s="121">
        <v>3</v>
      </c>
      <c r="CZ21" s="73">
        <v>4</v>
      </c>
    </row>
    <row r="22" spans="1:104" ht="12.75">
      <c r="A22" s="112">
        <v>13</v>
      </c>
      <c r="B22" s="113" t="s">
        <v>403</v>
      </c>
      <c r="C22" s="114" t="s">
        <v>404</v>
      </c>
      <c r="D22" s="115" t="s">
        <v>122</v>
      </c>
      <c r="E22" s="116">
        <v>18</v>
      </c>
      <c r="F22" s="117">
        <v>4440</v>
      </c>
      <c r="G22" s="118">
        <f t="shared" si="3"/>
        <v>79920</v>
      </c>
      <c r="H22" s="119">
        <v>0</v>
      </c>
      <c r="I22" s="120">
        <f t="shared" si="4"/>
        <v>0</v>
      </c>
      <c r="J22" s="119"/>
      <c r="K22" s="120">
        <f t="shared" si="5"/>
        <v>0</v>
      </c>
      <c r="O22" s="111"/>
      <c r="Z22" s="121"/>
      <c r="AA22" s="121">
        <v>11</v>
      </c>
      <c r="AB22" s="121">
        <v>3</v>
      </c>
      <c r="AC22" s="121">
        <v>8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CA22" s="121">
        <v>11</v>
      </c>
      <c r="CB22" s="121">
        <v>3</v>
      </c>
      <c r="CZ22" s="73">
        <v>4</v>
      </c>
    </row>
    <row r="23" spans="1:104" ht="12.75">
      <c r="A23" s="112">
        <v>14</v>
      </c>
      <c r="B23" s="113" t="s">
        <v>405</v>
      </c>
      <c r="C23" s="114" t="s">
        <v>406</v>
      </c>
      <c r="D23" s="115" t="s">
        <v>122</v>
      </c>
      <c r="E23" s="116">
        <v>6</v>
      </c>
      <c r="F23" s="117">
        <v>64320</v>
      </c>
      <c r="G23" s="118">
        <f t="shared" si="3"/>
        <v>385920</v>
      </c>
      <c r="H23" s="119">
        <v>0</v>
      </c>
      <c r="I23" s="120">
        <f t="shared" si="4"/>
        <v>0</v>
      </c>
      <c r="J23" s="119"/>
      <c r="K23" s="120">
        <f t="shared" si="5"/>
        <v>0</v>
      </c>
      <c r="O23" s="111"/>
      <c r="Z23" s="121"/>
      <c r="AA23" s="121">
        <v>11</v>
      </c>
      <c r="AB23" s="121">
        <v>3</v>
      </c>
      <c r="AC23" s="121">
        <v>9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CA23" s="121">
        <v>11</v>
      </c>
      <c r="CB23" s="121">
        <v>3</v>
      </c>
      <c r="CZ23" s="73">
        <v>4</v>
      </c>
    </row>
    <row r="24" spans="1:104" ht="12.75">
      <c r="A24" s="112">
        <v>15</v>
      </c>
      <c r="B24" s="113" t="s">
        <v>407</v>
      </c>
      <c r="C24" s="114" t="s">
        <v>408</v>
      </c>
      <c r="D24" s="115" t="s">
        <v>122</v>
      </c>
      <c r="E24" s="116">
        <v>6</v>
      </c>
      <c r="F24" s="117">
        <v>3264</v>
      </c>
      <c r="G24" s="118">
        <f t="shared" si="3"/>
        <v>19584</v>
      </c>
      <c r="H24" s="119">
        <v>0</v>
      </c>
      <c r="I24" s="120">
        <f t="shared" si="4"/>
        <v>0</v>
      </c>
      <c r="J24" s="119"/>
      <c r="K24" s="120">
        <f t="shared" si="5"/>
        <v>0</v>
      </c>
      <c r="O24" s="111"/>
      <c r="Z24" s="121"/>
      <c r="AA24" s="121">
        <v>11</v>
      </c>
      <c r="AB24" s="121">
        <v>3</v>
      </c>
      <c r="AC24" s="121">
        <v>10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CA24" s="121">
        <v>11</v>
      </c>
      <c r="CB24" s="121">
        <v>3</v>
      </c>
      <c r="CZ24" s="73">
        <v>4</v>
      </c>
    </row>
    <row r="25" spans="1:104" ht="12.75">
      <c r="A25" s="112">
        <v>16</v>
      </c>
      <c r="B25" s="113" t="s">
        <v>409</v>
      </c>
      <c r="C25" s="114" t="s">
        <v>410</v>
      </c>
      <c r="D25" s="115" t="s">
        <v>75</v>
      </c>
      <c r="E25" s="116">
        <v>306</v>
      </c>
      <c r="F25" s="117">
        <v>50.64</v>
      </c>
      <c r="G25" s="118">
        <f t="shared" si="3"/>
        <v>15495.84</v>
      </c>
      <c r="H25" s="119">
        <v>0</v>
      </c>
      <c r="I25" s="120">
        <f t="shared" si="4"/>
        <v>0</v>
      </c>
      <c r="J25" s="119"/>
      <c r="K25" s="120">
        <f t="shared" si="5"/>
        <v>0</v>
      </c>
      <c r="O25" s="111"/>
      <c r="Z25" s="121"/>
      <c r="AA25" s="121">
        <v>11</v>
      </c>
      <c r="AB25" s="121">
        <v>3</v>
      </c>
      <c r="AC25" s="121">
        <v>11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A25" s="121">
        <v>11</v>
      </c>
      <c r="CB25" s="121">
        <v>3</v>
      </c>
      <c r="CZ25" s="73">
        <v>4</v>
      </c>
    </row>
    <row r="26" spans="1:104" ht="12.75">
      <c r="A26" s="112">
        <v>17</v>
      </c>
      <c r="B26" s="113" t="s">
        <v>411</v>
      </c>
      <c r="C26" s="114" t="s">
        <v>412</v>
      </c>
      <c r="D26" s="115" t="s">
        <v>122</v>
      </c>
      <c r="E26" s="116">
        <v>6</v>
      </c>
      <c r="F26" s="117">
        <v>1239.48</v>
      </c>
      <c r="G26" s="118">
        <f t="shared" si="3"/>
        <v>7436.88</v>
      </c>
      <c r="H26" s="119">
        <v>0</v>
      </c>
      <c r="I26" s="120">
        <f t="shared" si="4"/>
        <v>0</v>
      </c>
      <c r="J26" s="119"/>
      <c r="K26" s="120">
        <f t="shared" si="5"/>
        <v>0</v>
      </c>
      <c r="O26" s="111"/>
      <c r="Z26" s="121"/>
      <c r="AA26" s="121">
        <v>11</v>
      </c>
      <c r="AB26" s="121">
        <v>3</v>
      </c>
      <c r="AC26" s="121">
        <v>12</v>
      </c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CA26" s="121">
        <v>11</v>
      </c>
      <c r="CB26" s="121">
        <v>3</v>
      </c>
      <c r="CZ26" s="73">
        <v>4</v>
      </c>
    </row>
    <row r="27" spans="1:104" ht="12.75">
      <c r="A27" s="112">
        <v>18</v>
      </c>
      <c r="B27" s="113" t="s">
        <v>413</v>
      </c>
      <c r="C27" s="114" t="s">
        <v>396</v>
      </c>
      <c r="D27" s="115" t="s">
        <v>122</v>
      </c>
      <c r="E27" s="116">
        <v>6</v>
      </c>
      <c r="F27" s="117">
        <v>80.04</v>
      </c>
      <c r="G27" s="118">
        <f t="shared" si="3"/>
        <v>480.24</v>
      </c>
      <c r="H27" s="119">
        <v>0</v>
      </c>
      <c r="I27" s="120">
        <f t="shared" si="4"/>
        <v>0</v>
      </c>
      <c r="J27" s="119"/>
      <c r="K27" s="120">
        <f t="shared" si="5"/>
        <v>0</v>
      </c>
      <c r="O27" s="111"/>
      <c r="Z27" s="121"/>
      <c r="AA27" s="121">
        <v>11</v>
      </c>
      <c r="AB27" s="121">
        <v>3</v>
      </c>
      <c r="AC27" s="121">
        <v>13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CA27" s="121">
        <v>11</v>
      </c>
      <c r="CB27" s="121">
        <v>3</v>
      </c>
      <c r="CZ27" s="73">
        <v>4</v>
      </c>
    </row>
    <row r="28" spans="1:104" ht="12.75">
      <c r="A28" s="112">
        <v>19</v>
      </c>
      <c r="B28" s="113" t="s">
        <v>414</v>
      </c>
      <c r="C28" s="114" t="s">
        <v>415</v>
      </c>
      <c r="D28" s="115" t="s">
        <v>122</v>
      </c>
      <c r="E28" s="116">
        <v>6</v>
      </c>
      <c r="F28" s="117">
        <v>7440</v>
      </c>
      <c r="G28" s="118">
        <f t="shared" si="3"/>
        <v>44640</v>
      </c>
      <c r="H28" s="119">
        <v>0</v>
      </c>
      <c r="I28" s="120">
        <f t="shared" si="4"/>
        <v>0</v>
      </c>
      <c r="J28" s="119"/>
      <c r="K28" s="120">
        <f t="shared" si="5"/>
        <v>0</v>
      </c>
      <c r="O28" s="111"/>
      <c r="Z28" s="121"/>
      <c r="AA28" s="121">
        <v>11</v>
      </c>
      <c r="AB28" s="121">
        <v>3</v>
      </c>
      <c r="AC28" s="121">
        <v>14</v>
      </c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CA28" s="121">
        <v>11</v>
      </c>
      <c r="CB28" s="121">
        <v>3</v>
      </c>
      <c r="CZ28" s="73">
        <v>4</v>
      </c>
    </row>
    <row r="29" spans="1:104" ht="12.75">
      <c r="A29" s="112">
        <v>20</v>
      </c>
      <c r="B29" s="113" t="s">
        <v>416</v>
      </c>
      <c r="C29" s="114" t="s">
        <v>417</v>
      </c>
      <c r="D29" s="115" t="s">
        <v>80</v>
      </c>
      <c r="E29" s="116">
        <v>1</v>
      </c>
      <c r="F29" s="117">
        <v>11760</v>
      </c>
      <c r="G29" s="118">
        <f t="shared" si="3"/>
        <v>11760</v>
      </c>
      <c r="H29" s="119">
        <v>0</v>
      </c>
      <c r="I29" s="120">
        <f t="shared" si="4"/>
        <v>0</v>
      </c>
      <c r="J29" s="119"/>
      <c r="K29" s="120">
        <f t="shared" si="5"/>
        <v>0</v>
      </c>
      <c r="O29" s="111"/>
      <c r="Z29" s="121"/>
      <c r="AA29" s="121">
        <v>11</v>
      </c>
      <c r="AB29" s="121">
        <v>3</v>
      </c>
      <c r="AC29" s="121">
        <v>15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CA29" s="121">
        <v>11</v>
      </c>
      <c r="CB29" s="121">
        <v>3</v>
      </c>
      <c r="CZ29" s="73">
        <v>4</v>
      </c>
    </row>
    <row r="30" spans="1:104" ht="12.75">
      <c r="A30" s="112">
        <v>21</v>
      </c>
      <c r="B30" s="113" t="s">
        <v>418</v>
      </c>
      <c r="C30" s="114" t="s">
        <v>419</v>
      </c>
      <c r="D30" s="115" t="s">
        <v>154</v>
      </c>
      <c r="E30" s="116">
        <v>1</v>
      </c>
      <c r="F30" s="117">
        <v>10200</v>
      </c>
      <c r="G30" s="118">
        <f t="shared" si="3"/>
        <v>10200</v>
      </c>
      <c r="H30" s="119">
        <v>0</v>
      </c>
      <c r="I30" s="120">
        <f t="shared" si="4"/>
        <v>0</v>
      </c>
      <c r="J30" s="119"/>
      <c r="K30" s="120">
        <f t="shared" si="5"/>
        <v>0</v>
      </c>
      <c r="O30" s="111"/>
      <c r="Z30" s="121"/>
      <c r="AA30" s="121">
        <v>11</v>
      </c>
      <c r="AB30" s="121">
        <v>3</v>
      </c>
      <c r="AC30" s="121">
        <v>16</v>
      </c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CA30" s="121">
        <v>11</v>
      </c>
      <c r="CB30" s="121">
        <v>3</v>
      </c>
      <c r="CZ30" s="73">
        <v>4</v>
      </c>
    </row>
    <row r="31" spans="1:104" ht="12.75">
      <c r="A31" s="112">
        <v>22</v>
      </c>
      <c r="B31" s="113" t="s">
        <v>420</v>
      </c>
      <c r="C31" s="114" t="s">
        <v>421</v>
      </c>
      <c r="D31" s="115" t="s">
        <v>154</v>
      </c>
      <c r="E31" s="116">
        <v>1</v>
      </c>
      <c r="F31" s="117">
        <v>8640</v>
      </c>
      <c r="G31" s="118">
        <f t="shared" si="3"/>
        <v>8640</v>
      </c>
      <c r="H31" s="119">
        <v>0</v>
      </c>
      <c r="I31" s="120">
        <f t="shared" si="4"/>
        <v>0</v>
      </c>
      <c r="J31" s="119"/>
      <c r="K31" s="120">
        <f t="shared" si="5"/>
        <v>0</v>
      </c>
      <c r="O31" s="111"/>
      <c r="Z31" s="121"/>
      <c r="AA31" s="121">
        <v>11</v>
      </c>
      <c r="AB31" s="121">
        <v>3</v>
      </c>
      <c r="AC31" s="121">
        <v>17</v>
      </c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CA31" s="121">
        <v>11</v>
      </c>
      <c r="CB31" s="121">
        <v>3</v>
      </c>
      <c r="CZ31" s="73">
        <v>4</v>
      </c>
    </row>
    <row r="32" spans="1:104" ht="12.75">
      <c r="A32" s="112">
        <v>23</v>
      </c>
      <c r="B32" s="113" t="s">
        <v>422</v>
      </c>
      <c r="C32" s="114" t="s">
        <v>423</v>
      </c>
      <c r="D32" s="115" t="s">
        <v>154</v>
      </c>
      <c r="E32" s="116">
        <v>1</v>
      </c>
      <c r="F32" s="117">
        <v>3312</v>
      </c>
      <c r="G32" s="118">
        <f t="shared" si="3"/>
        <v>3312</v>
      </c>
      <c r="H32" s="119">
        <v>0</v>
      </c>
      <c r="I32" s="120">
        <f t="shared" si="4"/>
        <v>0</v>
      </c>
      <c r="J32" s="119"/>
      <c r="K32" s="120">
        <f t="shared" si="5"/>
        <v>0</v>
      </c>
      <c r="O32" s="111"/>
      <c r="Z32" s="121"/>
      <c r="AA32" s="121">
        <v>11</v>
      </c>
      <c r="AB32" s="121">
        <v>3</v>
      </c>
      <c r="AC32" s="121">
        <v>18</v>
      </c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CA32" s="121">
        <v>11</v>
      </c>
      <c r="CB32" s="121">
        <v>3</v>
      </c>
      <c r="CZ32" s="73">
        <v>4</v>
      </c>
    </row>
    <row r="33" spans="1:104" ht="12.75">
      <c r="A33" s="112">
        <v>24</v>
      </c>
      <c r="B33" s="113" t="s">
        <v>424</v>
      </c>
      <c r="C33" s="114" t="s">
        <v>425</v>
      </c>
      <c r="D33" s="115" t="s">
        <v>154</v>
      </c>
      <c r="E33" s="116">
        <v>1</v>
      </c>
      <c r="F33" s="117">
        <v>702</v>
      </c>
      <c r="G33" s="118">
        <f t="shared" si="3"/>
        <v>702</v>
      </c>
      <c r="H33" s="119">
        <v>0</v>
      </c>
      <c r="I33" s="120">
        <f t="shared" si="4"/>
        <v>0</v>
      </c>
      <c r="J33" s="119"/>
      <c r="K33" s="120">
        <f t="shared" si="5"/>
        <v>0</v>
      </c>
      <c r="O33" s="111"/>
      <c r="Z33" s="121"/>
      <c r="AA33" s="121">
        <v>11</v>
      </c>
      <c r="AB33" s="121">
        <v>3</v>
      </c>
      <c r="AC33" s="121">
        <v>19</v>
      </c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CA33" s="121">
        <v>11</v>
      </c>
      <c r="CB33" s="121">
        <v>3</v>
      </c>
      <c r="CZ33" s="73">
        <v>4</v>
      </c>
    </row>
    <row r="34" spans="1:104" ht="12.75">
      <c r="A34" s="112">
        <v>25</v>
      </c>
      <c r="B34" s="113" t="s">
        <v>426</v>
      </c>
      <c r="C34" s="114" t="s">
        <v>427</v>
      </c>
      <c r="D34" s="115" t="s">
        <v>154</v>
      </c>
      <c r="E34" s="116">
        <v>1</v>
      </c>
      <c r="F34" s="117">
        <v>25200</v>
      </c>
      <c r="G34" s="118">
        <f t="shared" si="3"/>
        <v>25200</v>
      </c>
      <c r="H34" s="119">
        <v>0</v>
      </c>
      <c r="I34" s="120">
        <f t="shared" si="4"/>
        <v>0</v>
      </c>
      <c r="J34" s="119"/>
      <c r="K34" s="120">
        <f t="shared" si="5"/>
        <v>0</v>
      </c>
      <c r="O34" s="111"/>
      <c r="Z34" s="121"/>
      <c r="AA34" s="121">
        <v>11</v>
      </c>
      <c r="AB34" s="121">
        <v>3</v>
      </c>
      <c r="AC34" s="121">
        <v>20</v>
      </c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CA34" s="121">
        <v>11</v>
      </c>
      <c r="CB34" s="121">
        <v>3</v>
      </c>
      <c r="CZ34" s="73">
        <v>4</v>
      </c>
    </row>
    <row r="35" spans="1:63" ht="12.75">
      <c r="A35" s="123" t="s">
        <v>38</v>
      </c>
      <c r="B35" s="124" t="s">
        <v>389</v>
      </c>
      <c r="C35" s="125" t="s">
        <v>390</v>
      </c>
      <c r="D35" s="126"/>
      <c r="E35" s="127"/>
      <c r="F35" s="127"/>
      <c r="G35" s="128">
        <f>SUM(G15:G34)</f>
        <v>1125001.44</v>
      </c>
      <c r="H35" s="129"/>
      <c r="I35" s="130">
        <f>SUM(I15:I34)</f>
        <v>0</v>
      </c>
      <c r="J35" s="131"/>
      <c r="K35" s="130">
        <f>SUM(K15:K34)</f>
        <v>0</v>
      </c>
      <c r="O35" s="111"/>
      <c r="X35" s="132">
        <f>K35</f>
        <v>0</v>
      </c>
      <c r="Y35" s="132">
        <f>I35</f>
        <v>0</v>
      </c>
      <c r="Z35" s="133">
        <f>G35</f>
        <v>1125001.44</v>
      </c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34"/>
      <c r="BB35" s="134"/>
      <c r="BC35" s="134"/>
      <c r="BD35" s="134"/>
      <c r="BE35" s="134"/>
      <c r="BF35" s="134"/>
      <c r="BG35" s="121"/>
      <c r="BH35" s="121"/>
      <c r="BI35" s="121"/>
      <c r="BJ35" s="121"/>
      <c r="BK35" s="121"/>
    </row>
    <row r="36" spans="1:15" ht="14.25" customHeight="1">
      <c r="A36" s="101" t="s">
        <v>34</v>
      </c>
      <c r="B36" s="102" t="s">
        <v>428</v>
      </c>
      <c r="C36" s="103" t="s">
        <v>429</v>
      </c>
      <c r="D36" s="104"/>
      <c r="E36" s="105"/>
      <c r="F36" s="105"/>
      <c r="G36" s="106"/>
      <c r="H36" s="107"/>
      <c r="I36" s="108"/>
      <c r="J36" s="109"/>
      <c r="K36" s="110"/>
      <c r="O36" s="111"/>
    </row>
    <row r="37" spans="1:104" ht="22.5">
      <c r="A37" s="112">
        <v>26</v>
      </c>
      <c r="B37" s="113" t="s">
        <v>199</v>
      </c>
      <c r="C37" s="114" t="s">
        <v>430</v>
      </c>
      <c r="D37" s="115" t="s">
        <v>52</v>
      </c>
      <c r="E37" s="116">
        <v>14.52</v>
      </c>
      <c r="F37" s="117">
        <v>775</v>
      </c>
      <c r="G37" s="118">
        <f aca="true" t="shared" si="6" ref="G37:G45">E37*F37</f>
        <v>11253</v>
      </c>
      <c r="H37" s="119">
        <v>0</v>
      </c>
      <c r="I37" s="120">
        <f aca="true" t="shared" si="7" ref="I37:I45">E37*H37</f>
        <v>0</v>
      </c>
      <c r="J37" s="119">
        <v>0</v>
      </c>
      <c r="K37" s="120">
        <f aca="true" t="shared" si="8" ref="K37:K45">E37*J37</f>
        <v>0</v>
      </c>
      <c r="O37" s="111"/>
      <c r="Z37" s="121"/>
      <c r="AA37" s="121">
        <v>1</v>
      </c>
      <c r="AB37" s="121">
        <v>1</v>
      </c>
      <c r="AC37" s="121">
        <v>1</v>
      </c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CA37" s="121">
        <v>1</v>
      </c>
      <c r="CB37" s="121">
        <v>1</v>
      </c>
      <c r="CZ37" s="73">
        <v>4</v>
      </c>
    </row>
    <row r="38" spans="1:104" ht="22.5">
      <c r="A38" s="112">
        <v>27</v>
      </c>
      <c r="B38" s="113" t="s">
        <v>431</v>
      </c>
      <c r="C38" s="114" t="s">
        <v>432</v>
      </c>
      <c r="D38" s="115" t="s">
        <v>52</v>
      </c>
      <c r="E38" s="116">
        <v>15.246</v>
      </c>
      <c r="F38" s="117">
        <v>3290</v>
      </c>
      <c r="G38" s="118">
        <f t="shared" si="6"/>
        <v>50159.340000000004</v>
      </c>
      <c r="H38" s="119">
        <v>2.4038</v>
      </c>
      <c r="I38" s="120">
        <f t="shared" si="7"/>
        <v>36.6483348</v>
      </c>
      <c r="J38" s="119">
        <v>0</v>
      </c>
      <c r="K38" s="120">
        <f t="shared" si="8"/>
        <v>0</v>
      </c>
      <c r="O38" s="111"/>
      <c r="Z38" s="121"/>
      <c r="AA38" s="121">
        <v>1</v>
      </c>
      <c r="AB38" s="121">
        <v>9</v>
      </c>
      <c r="AC38" s="121">
        <v>9</v>
      </c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CA38" s="121">
        <v>1</v>
      </c>
      <c r="CB38" s="121">
        <v>9</v>
      </c>
      <c r="CZ38" s="73">
        <v>4</v>
      </c>
    </row>
    <row r="39" spans="1:104" ht="12.75">
      <c r="A39" s="112">
        <v>28</v>
      </c>
      <c r="B39" s="113" t="s">
        <v>379</v>
      </c>
      <c r="C39" s="114" t="s">
        <v>380</v>
      </c>
      <c r="D39" s="115" t="s">
        <v>75</v>
      </c>
      <c r="E39" s="116">
        <v>270</v>
      </c>
      <c r="F39" s="117">
        <v>74.9</v>
      </c>
      <c r="G39" s="118">
        <f t="shared" si="6"/>
        <v>20223</v>
      </c>
      <c r="H39" s="119">
        <v>0</v>
      </c>
      <c r="I39" s="120">
        <f t="shared" si="7"/>
        <v>0</v>
      </c>
      <c r="J39" s="119">
        <v>0</v>
      </c>
      <c r="K39" s="120">
        <f t="shared" si="8"/>
        <v>0</v>
      </c>
      <c r="O39" s="111"/>
      <c r="Z39" s="121"/>
      <c r="AA39" s="121">
        <v>1</v>
      </c>
      <c r="AB39" s="121">
        <v>9</v>
      </c>
      <c r="AC39" s="121">
        <v>9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CA39" s="121">
        <v>1</v>
      </c>
      <c r="CB39" s="121">
        <v>9</v>
      </c>
      <c r="CZ39" s="73">
        <v>4</v>
      </c>
    </row>
    <row r="40" spans="1:104" ht="12.75">
      <c r="A40" s="112">
        <v>29</v>
      </c>
      <c r="B40" s="113" t="s">
        <v>381</v>
      </c>
      <c r="C40" s="114" t="s">
        <v>382</v>
      </c>
      <c r="D40" s="115" t="s">
        <v>75</v>
      </c>
      <c r="E40" s="116">
        <v>270</v>
      </c>
      <c r="F40" s="117">
        <v>42.5</v>
      </c>
      <c r="G40" s="118">
        <f t="shared" si="6"/>
        <v>11475</v>
      </c>
      <c r="H40" s="119">
        <v>0.00663</v>
      </c>
      <c r="I40" s="120">
        <f t="shared" si="7"/>
        <v>1.7900999999999998</v>
      </c>
      <c r="J40" s="119">
        <v>0</v>
      </c>
      <c r="K40" s="120">
        <f t="shared" si="8"/>
        <v>0</v>
      </c>
      <c r="O40" s="111"/>
      <c r="Z40" s="121"/>
      <c r="AA40" s="121">
        <v>1</v>
      </c>
      <c r="AB40" s="121">
        <v>9</v>
      </c>
      <c r="AC40" s="121">
        <v>9</v>
      </c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CA40" s="121">
        <v>1</v>
      </c>
      <c r="CB40" s="121">
        <v>9</v>
      </c>
      <c r="CZ40" s="73">
        <v>4</v>
      </c>
    </row>
    <row r="41" spans="1:104" ht="12.75">
      <c r="A41" s="112">
        <v>30</v>
      </c>
      <c r="B41" s="113" t="s">
        <v>383</v>
      </c>
      <c r="C41" s="114" t="s">
        <v>384</v>
      </c>
      <c r="D41" s="115" t="s">
        <v>75</v>
      </c>
      <c r="E41" s="116">
        <v>270</v>
      </c>
      <c r="F41" s="117">
        <v>17.9</v>
      </c>
      <c r="G41" s="118">
        <f t="shared" si="6"/>
        <v>4833</v>
      </c>
      <c r="H41" s="119">
        <v>0</v>
      </c>
      <c r="I41" s="120">
        <f t="shared" si="7"/>
        <v>0</v>
      </c>
      <c r="J41" s="119">
        <v>0</v>
      </c>
      <c r="K41" s="120">
        <f t="shared" si="8"/>
        <v>0</v>
      </c>
      <c r="O41" s="111"/>
      <c r="Z41" s="121"/>
      <c r="AA41" s="121">
        <v>1</v>
      </c>
      <c r="AB41" s="121">
        <v>9</v>
      </c>
      <c r="AC41" s="121">
        <v>9</v>
      </c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CA41" s="121">
        <v>1</v>
      </c>
      <c r="CB41" s="121">
        <v>9</v>
      </c>
      <c r="CZ41" s="73">
        <v>4</v>
      </c>
    </row>
    <row r="42" spans="1:104" ht="12.75">
      <c r="A42" s="112">
        <v>31</v>
      </c>
      <c r="B42" s="113" t="s">
        <v>385</v>
      </c>
      <c r="C42" s="114" t="s">
        <v>386</v>
      </c>
      <c r="D42" s="115" t="s">
        <v>75</v>
      </c>
      <c r="E42" s="116">
        <v>270</v>
      </c>
      <c r="F42" s="117">
        <v>22.1</v>
      </c>
      <c r="G42" s="118">
        <f t="shared" si="6"/>
        <v>5967</v>
      </c>
      <c r="H42" s="119">
        <v>0</v>
      </c>
      <c r="I42" s="120">
        <f t="shared" si="7"/>
        <v>0</v>
      </c>
      <c r="J42" s="119">
        <v>0</v>
      </c>
      <c r="K42" s="120">
        <f t="shared" si="8"/>
        <v>0</v>
      </c>
      <c r="O42" s="111"/>
      <c r="Z42" s="121"/>
      <c r="AA42" s="121">
        <v>1</v>
      </c>
      <c r="AB42" s="121">
        <v>9</v>
      </c>
      <c r="AC42" s="121">
        <v>9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CA42" s="121">
        <v>1</v>
      </c>
      <c r="CB42" s="121">
        <v>9</v>
      </c>
      <c r="CZ42" s="73">
        <v>4</v>
      </c>
    </row>
    <row r="43" spans="1:104" ht="12.75">
      <c r="A43" s="112">
        <v>32</v>
      </c>
      <c r="B43" s="113" t="s">
        <v>387</v>
      </c>
      <c r="C43" s="114" t="s">
        <v>388</v>
      </c>
      <c r="D43" s="115" t="s">
        <v>37</v>
      </c>
      <c r="E43" s="116">
        <v>135</v>
      </c>
      <c r="F43" s="117">
        <v>25.6</v>
      </c>
      <c r="G43" s="118">
        <f t="shared" si="6"/>
        <v>3456</v>
      </c>
      <c r="H43" s="119">
        <v>0</v>
      </c>
      <c r="I43" s="120">
        <f t="shared" si="7"/>
        <v>0</v>
      </c>
      <c r="J43" s="119">
        <v>0</v>
      </c>
      <c r="K43" s="120">
        <f t="shared" si="8"/>
        <v>0</v>
      </c>
      <c r="O43" s="111"/>
      <c r="Z43" s="121"/>
      <c r="AA43" s="121">
        <v>1</v>
      </c>
      <c r="AB43" s="121">
        <v>9</v>
      </c>
      <c r="AC43" s="121">
        <v>9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CA43" s="121">
        <v>1</v>
      </c>
      <c r="CB43" s="121">
        <v>9</v>
      </c>
      <c r="CZ43" s="73">
        <v>4</v>
      </c>
    </row>
    <row r="44" spans="1:104" ht="12.75">
      <c r="A44" s="112">
        <v>33</v>
      </c>
      <c r="B44" s="113" t="s">
        <v>433</v>
      </c>
      <c r="C44" s="114" t="s">
        <v>434</v>
      </c>
      <c r="D44" s="115" t="s">
        <v>85</v>
      </c>
      <c r="E44" s="116">
        <v>2</v>
      </c>
      <c r="F44" s="117">
        <v>266.91</v>
      </c>
      <c r="G44" s="118">
        <f t="shared" si="6"/>
        <v>533.82</v>
      </c>
      <c r="H44" s="119">
        <v>0.005</v>
      </c>
      <c r="I44" s="120">
        <f t="shared" si="7"/>
        <v>0.01</v>
      </c>
      <c r="J44" s="119"/>
      <c r="K44" s="120">
        <f t="shared" si="8"/>
        <v>0</v>
      </c>
      <c r="O44" s="111"/>
      <c r="Z44" s="121"/>
      <c r="AA44" s="121">
        <v>3</v>
      </c>
      <c r="AB44" s="121">
        <v>9</v>
      </c>
      <c r="AC44" s="121" t="s">
        <v>433</v>
      </c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CA44" s="121">
        <v>3</v>
      </c>
      <c r="CB44" s="121">
        <v>9</v>
      </c>
      <c r="CZ44" s="73">
        <v>3</v>
      </c>
    </row>
    <row r="45" spans="1:104" ht="12.75">
      <c r="A45" s="112">
        <v>34</v>
      </c>
      <c r="B45" s="113" t="s">
        <v>435</v>
      </c>
      <c r="C45" s="114" t="s">
        <v>436</v>
      </c>
      <c r="D45" s="115" t="s">
        <v>85</v>
      </c>
      <c r="E45" s="116">
        <v>6</v>
      </c>
      <c r="F45" s="117">
        <v>2193.75</v>
      </c>
      <c r="G45" s="118">
        <f t="shared" si="6"/>
        <v>13162.5</v>
      </c>
      <c r="H45" s="119">
        <v>0.0356</v>
      </c>
      <c r="I45" s="120">
        <f t="shared" si="7"/>
        <v>0.2136</v>
      </c>
      <c r="J45" s="119"/>
      <c r="K45" s="120">
        <f t="shared" si="8"/>
        <v>0</v>
      </c>
      <c r="O45" s="111"/>
      <c r="Z45" s="121"/>
      <c r="AA45" s="121">
        <v>3</v>
      </c>
      <c r="AB45" s="121">
        <v>1</v>
      </c>
      <c r="AC45" s="121" t="s">
        <v>435</v>
      </c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CA45" s="121">
        <v>3</v>
      </c>
      <c r="CB45" s="121">
        <v>1</v>
      </c>
      <c r="CZ45" s="73">
        <v>3</v>
      </c>
    </row>
    <row r="46" spans="1:63" ht="12.75">
      <c r="A46" s="123" t="s">
        <v>38</v>
      </c>
      <c r="B46" s="124" t="s">
        <v>428</v>
      </c>
      <c r="C46" s="125" t="s">
        <v>429</v>
      </c>
      <c r="D46" s="126"/>
      <c r="E46" s="127"/>
      <c r="F46" s="127"/>
      <c r="G46" s="128">
        <f>SUM(G36:G45)</f>
        <v>121062.66</v>
      </c>
      <c r="H46" s="129"/>
      <c r="I46" s="130">
        <f>SUM(I36:I45)</f>
        <v>38.6620348</v>
      </c>
      <c r="J46" s="131"/>
      <c r="K46" s="130">
        <f>SUM(K36:K45)</f>
        <v>0</v>
      </c>
      <c r="O46" s="111"/>
      <c r="X46" s="132">
        <f>K46</f>
        <v>0</v>
      </c>
      <c r="Y46" s="132">
        <f>I46</f>
        <v>38.6620348</v>
      </c>
      <c r="Z46" s="133">
        <f>G46</f>
        <v>121062.66</v>
      </c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34"/>
      <c r="BB46" s="134"/>
      <c r="BC46" s="134"/>
      <c r="BD46" s="134"/>
      <c r="BE46" s="134"/>
      <c r="BF46" s="134"/>
      <c r="BG46" s="121"/>
      <c r="BH46" s="121"/>
      <c r="BI46" s="121"/>
      <c r="BJ46" s="121"/>
      <c r="BK46" s="121"/>
    </row>
    <row r="47" spans="1:58" ht="12.75">
      <c r="A47" s="135" t="s">
        <v>39</v>
      </c>
      <c r="B47" s="136" t="s">
        <v>40</v>
      </c>
      <c r="C47" s="137"/>
      <c r="D47" s="138"/>
      <c r="E47" s="139"/>
      <c r="F47" s="139"/>
      <c r="G47" s="140">
        <f>SUM(Z7:Z47)</f>
        <v>1293989.0999999999</v>
      </c>
      <c r="H47" s="141"/>
      <c r="I47" s="142">
        <f>SUM(Y7:Y47)</f>
        <v>39.1592848</v>
      </c>
      <c r="J47" s="141"/>
      <c r="K47" s="142">
        <f>SUM(X7:X47)</f>
        <v>0</v>
      </c>
      <c r="O47" s="111"/>
      <c r="BA47" s="143"/>
      <c r="BB47" s="143"/>
      <c r="BC47" s="143"/>
      <c r="BD47" s="143"/>
      <c r="BE47" s="143"/>
      <c r="BF47" s="143"/>
    </row>
    <row r="48" ht="12.75">
      <c r="E48" s="73"/>
    </row>
    <row r="49" spans="1:5" ht="12.75">
      <c r="A49" s="144"/>
      <c r="E49" s="73"/>
    </row>
    <row r="50" spans="1:7" ht="12.75">
      <c r="A50" s="145"/>
      <c r="B50" s="146"/>
      <c r="C50" s="147" t="s">
        <v>41</v>
      </c>
      <c r="D50" s="146"/>
      <c r="E50" s="148"/>
      <c r="F50" s="146"/>
      <c r="G50" s="149" t="s">
        <v>42</v>
      </c>
    </row>
    <row r="51" spans="1:7" ht="12.75">
      <c r="A51" s="150"/>
      <c r="B51" s="151"/>
      <c r="C51" s="152" t="s">
        <v>178</v>
      </c>
      <c r="D51" s="153"/>
      <c r="E51" s="154"/>
      <c r="F51" s="154"/>
      <c r="G51" s="155">
        <v>0</v>
      </c>
    </row>
    <row r="52" spans="1:7" ht="12.75">
      <c r="A52" s="150"/>
      <c r="B52" s="151"/>
      <c r="C52" s="152" t="s">
        <v>43</v>
      </c>
      <c r="D52" s="153"/>
      <c r="E52" s="154"/>
      <c r="F52" s="154"/>
      <c r="G52" s="155">
        <v>0</v>
      </c>
    </row>
    <row r="53" spans="1:7" ht="12.75">
      <c r="A53" s="150"/>
      <c r="B53" s="151"/>
      <c r="C53" s="152" t="s">
        <v>44</v>
      </c>
      <c r="D53" s="153"/>
      <c r="E53" s="154"/>
      <c r="F53" s="154"/>
      <c r="G53" s="155">
        <v>0</v>
      </c>
    </row>
    <row r="54" spans="1:7" ht="12.75">
      <c r="A54" s="150"/>
      <c r="B54" s="151"/>
      <c r="C54" s="152" t="s">
        <v>45</v>
      </c>
      <c r="D54" s="153"/>
      <c r="E54" s="154"/>
      <c r="F54" s="154"/>
      <c r="G54" s="155">
        <v>0</v>
      </c>
    </row>
    <row r="55" spans="1:7" ht="12.75">
      <c r="A55" s="150"/>
      <c r="B55" s="151"/>
      <c r="C55" s="152" t="s">
        <v>46</v>
      </c>
      <c r="D55" s="153"/>
      <c r="E55" s="154"/>
      <c r="F55" s="154"/>
      <c r="G55" s="155">
        <v>0</v>
      </c>
    </row>
    <row r="56" spans="1:7" ht="12.75">
      <c r="A56" s="150"/>
      <c r="B56" s="151"/>
      <c r="C56" s="152" t="s">
        <v>47</v>
      </c>
      <c r="D56" s="153"/>
      <c r="E56" s="154"/>
      <c r="F56" s="154"/>
      <c r="G56" s="155">
        <v>0</v>
      </c>
    </row>
    <row r="57" spans="1:7" ht="12.75">
      <c r="A57" s="150"/>
      <c r="B57" s="151"/>
      <c r="C57" s="152" t="s">
        <v>48</v>
      </c>
      <c r="D57" s="153"/>
      <c r="E57" s="154"/>
      <c r="F57" s="154"/>
      <c r="G57" s="155">
        <v>0</v>
      </c>
    </row>
    <row r="58" spans="1:7" ht="12.75">
      <c r="A58" s="150"/>
      <c r="B58" s="151"/>
      <c r="C58" s="152" t="s">
        <v>49</v>
      </c>
      <c r="D58" s="153"/>
      <c r="E58" s="154"/>
      <c r="F58" s="154"/>
      <c r="G58" s="155">
        <v>0</v>
      </c>
    </row>
    <row r="59" spans="1:7" ht="12.75">
      <c r="A59" s="156"/>
      <c r="B59" s="157" t="s">
        <v>42</v>
      </c>
      <c r="C59" s="158"/>
      <c r="D59" s="159"/>
      <c r="E59" s="160"/>
      <c r="F59" s="160"/>
      <c r="G59" s="161">
        <f>SUM(G51:G58)</f>
        <v>0</v>
      </c>
    </row>
    <row r="60" ht="12.75">
      <c r="E60" s="73"/>
    </row>
    <row r="61" ht="12.75">
      <c r="E61" s="73"/>
    </row>
    <row r="62" ht="12.75">
      <c r="E62" s="73"/>
    </row>
    <row r="63" spans="3:5" ht="12.75">
      <c r="C63" s="122"/>
      <c r="E63" s="73"/>
    </row>
    <row r="64" ht="12.75">
      <c r="E64" s="73"/>
    </row>
    <row r="65" ht="12.75">
      <c r="E65" s="73"/>
    </row>
    <row r="66" ht="12.75">
      <c r="E66" s="73"/>
    </row>
    <row r="67" ht="12.75">
      <c r="E67" s="73"/>
    </row>
    <row r="68" ht="12.75">
      <c r="E68" s="73"/>
    </row>
    <row r="69" ht="12.75">
      <c r="E69" s="73"/>
    </row>
    <row r="70" ht="12.75">
      <c r="E70" s="73"/>
    </row>
    <row r="71" ht="12.75">
      <c r="E71" s="73"/>
    </row>
    <row r="72" ht="12.75">
      <c r="E72" s="73"/>
    </row>
    <row r="73" ht="12.75">
      <c r="E73" s="73"/>
    </row>
    <row r="74" ht="12.75">
      <c r="E74" s="73"/>
    </row>
    <row r="75" ht="12.75">
      <c r="E75" s="73"/>
    </row>
    <row r="76" ht="12.75">
      <c r="E76" s="73"/>
    </row>
    <row r="77" spans="1:7" ht="12.75">
      <c r="A77" s="122"/>
      <c r="B77" s="122"/>
      <c r="C77" s="122"/>
      <c r="D77" s="122"/>
      <c r="E77" s="122"/>
      <c r="F77" s="122"/>
      <c r="G77" s="122"/>
    </row>
    <row r="78" spans="1:7" ht="12.75">
      <c r="A78" s="122"/>
      <c r="B78" s="122"/>
      <c r="C78" s="122"/>
      <c r="D78" s="122"/>
      <c r="E78" s="122"/>
      <c r="F78" s="122"/>
      <c r="G78" s="122"/>
    </row>
    <row r="79" spans="1:7" ht="12.75">
      <c r="A79" s="122"/>
      <c r="B79" s="122"/>
      <c r="C79" s="122"/>
      <c r="D79" s="122"/>
      <c r="E79" s="122"/>
      <c r="F79" s="122"/>
      <c r="G79" s="122"/>
    </row>
    <row r="80" spans="1:7" ht="12.75">
      <c r="A80" s="122"/>
      <c r="B80" s="122"/>
      <c r="C80" s="122"/>
      <c r="D80" s="122"/>
      <c r="E80" s="122"/>
      <c r="F80" s="122"/>
      <c r="G80" s="122"/>
    </row>
    <row r="81" ht="12.75">
      <c r="E81" s="73"/>
    </row>
    <row r="82" ht="12.75">
      <c r="E82" s="73"/>
    </row>
    <row r="83" ht="12.75">
      <c r="E83" s="73"/>
    </row>
    <row r="84" ht="12.75">
      <c r="E84" s="73"/>
    </row>
    <row r="85" ht="12.75">
      <c r="E85" s="73"/>
    </row>
    <row r="86" ht="12.75">
      <c r="E86" s="73"/>
    </row>
    <row r="87" ht="12.75">
      <c r="E87" s="73"/>
    </row>
    <row r="88" ht="12.75">
      <c r="E88" s="73"/>
    </row>
    <row r="89" ht="12.75">
      <c r="E89" s="73"/>
    </row>
    <row r="90" ht="12.75">
      <c r="E90" s="73"/>
    </row>
    <row r="91" ht="12.75">
      <c r="E91" s="73"/>
    </row>
    <row r="92" ht="12.75">
      <c r="E92" s="73"/>
    </row>
    <row r="93" ht="12.75">
      <c r="E93" s="73"/>
    </row>
    <row r="94" ht="12.75">
      <c r="E94" s="73"/>
    </row>
    <row r="95" ht="12.75">
      <c r="E95" s="73"/>
    </row>
    <row r="96" ht="12.75">
      <c r="E96" s="73"/>
    </row>
    <row r="97" ht="12.75">
      <c r="E97" s="73"/>
    </row>
    <row r="98" ht="12.75">
      <c r="E98" s="73"/>
    </row>
    <row r="99" ht="12.75">
      <c r="E99" s="73"/>
    </row>
    <row r="100" ht="12.75">
      <c r="E100" s="73"/>
    </row>
    <row r="101" ht="12.75">
      <c r="E101" s="73"/>
    </row>
    <row r="102" ht="12.75">
      <c r="E102" s="73"/>
    </row>
    <row r="103" ht="12.75">
      <c r="E103" s="73"/>
    </row>
    <row r="104" ht="12.75">
      <c r="E104" s="73"/>
    </row>
    <row r="105" ht="12.75">
      <c r="E105" s="73"/>
    </row>
    <row r="106" ht="12.75">
      <c r="E106" s="73"/>
    </row>
    <row r="107" ht="12.75">
      <c r="E107" s="73"/>
    </row>
    <row r="108" ht="12.75">
      <c r="E108" s="73"/>
    </row>
    <row r="109" ht="12.75">
      <c r="E109" s="73"/>
    </row>
    <row r="110" ht="12.75">
      <c r="E110" s="73"/>
    </row>
    <row r="111" ht="12.75">
      <c r="E111" s="73"/>
    </row>
    <row r="112" spans="1:2" ht="12.75">
      <c r="A112" s="162"/>
      <c r="B112" s="162"/>
    </row>
    <row r="113" spans="1:7" ht="12.75">
      <c r="A113" s="122"/>
      <c r="B113" s="122"/>
      <c r="C113" s="163"/>
      <c r="D113" s="163"/>
      <c r="E113" s="164"/>
      <c r="F113" s="163"/>
      <c r="G113" s="165"/>
    </row>
    <row r="114" spans="1:7" ht="12.75">
      <c r="A114" s="166"/>
      <c r="B114" s="166"/>
      <c r="C114" s="122"/>
      <c r="D114" s="122"/>
      <c r="E114" s="167"/>
      <c r="F114" s="122"/>
      <c r="G114" s="122"/>
    </row>
    <row r="115" spans="1:7" ht="12.75">
      <c r="A115" s="122"/>
      <c r="B115" s="122"/>
      <c r="C115" s="122"/>
      <c r="D115" s="122"/>
      <c r="E115" s="167"/>
      <c r="F115" s="122"/>
      <c r="G115" s="122"/>
    </row>
    <row r="116" spans="1:7" ht="12.75">
      <c r="A116" s="122"/>
      <c r="B116" s="122"/>
      <c r="C116" s="122"/>
      <c r="D116" s="122"/>
      <c r="E116" s="167"/>
      <c r="F116" s="122"/>
      <c r="G116" s="122"/>
    </row>
    <row r="117" spans="1:7" ht="12.75">
      <c r="A117" s="122"/>
      <c r="B117" s="122"/>
      <c r="C117" s="122"/>
      <c r="D117" s="122"/>
      <c r="E117" s="167"/>
      <c r="F117" s="122"/>
      <c r="G117" s="122"/>
    </row>
    <row r="118" spans="1:7" ht="12.75">
      <c r="A118" s="122"/>
      <c r="B118" s="122"/>
      <c r="C118" s="122"/>
      <c r="D118" s="122"/>
      <c r="E118" s="167"/>
      <c r="F118" s="122"/>
      <c r="G118" s="122"/>
    </row>
    <row r="119" spans="1:7" ht="12.75">
      <c r="A119" s="122"/>
      <c r="B119" s="122"/>
      <c r="C119" s="122"/>
      <c r="D119" s="122"/>
      <c r="E119" s="167"/>
      <c r="F119" s="122"/>
      <c r="G119" s="122"/>
    </row>
    <row r="120" spans="1:7" ht="12.75">
      <c r="A120" s="122"/>
      <c r="B120" s="122"/>
      <c r="C120" s="122"/>
      <c r="D120" s="122"/>
      <c r="E120" s="167"/>
      <c r="F120" s="122"/>
      <c r="G120" s="122"/>
    </row>
    <row r="121" spans="1:7" ht="12.75">
      <c r="A121" s="122"/>
      <c r="B121" s="122"/>
      <c r="C121" s="122"/>
      <c r="D121" s="122"/>
      <c r="E121" s="167"/>
      <c r="F121" s="122"/>
      <c r="G121" s="122"/>
    </row>
    <row r="122" spans="1:7" ht="12.75">
      <c r="A122" s="122"/>
      <c r="B122" s="122"/>
      <c r="C122" s="122"/>
      <c r="D122" s="122"/>
      <c r="E122" s="167"/>
      <c r="F122" s="122"/>
      <c r="G122" s="122"/>
    </row>
    <row r="123" spans="1:7" ht="12.75">
      <c r="A123" s="122"/>
      <c r="B123" s="122"/>
      <c r="C123" s="122"/>
      <c r="D123" s="122"/>
      <c r="E123" s="167"/>
      <c r="F123" s="122"/>
      <c r="G123" s="122"/>
    </row>
    <row r="124" spans="1:7" ht="12.75">
      <c r="A124" s="122"/>
      <c r="B124" s="122"/>
      <c r="C124" s="122"/>
      <c r="D124" s="122"/>
      <c r="E124" s="167"/>
      <c r="F124" s="122"/>
      <c r="G124" s="122"/>
    </row>
    <row r="125" spans="1:7" ht="12.75">
      <c r="A125" s="122"/>
      <c r="B125" s="122"/>
      <c r="C125" s="122"/>
      <c r="D125" s="122"/>
      <c r="E125" s="167"/>
      <c r="F125" s="122"/>
      <c r="G125" s="122"/>
    </row>
    <row r="126" spans="1:7" ht="12.75">
      <c r="A126" s="122"/>
      <c r="B126" s="122"/>
      <c r="C126" s="122"/>
      <c r="D126" s="122"/>
      <c r="E126" s="167"/>
      <c r="F126" s="122"/>
      <c r="G126" s="122"/>
    </row>
    <row r="1031" spans="1:7" ht="12.75">
      <c r="A1031" s="168"/>
      <c r="B1031" s="169"/>
      <c r="C1031" s="170" t="s">
        <v>43</v>
      </c>
      <c r="D1031" s="171"/>
      <c r="E1031" s="172"/>
      <c r="F1031" s="172"/>
      <c r="G1031" s="173">
        <v>100000</v>
      </c>
    </row>
    <row r="1032" spans="1:7" ht="12.75">
      <c r="A1032" s="168"/>
      <c r="B1032" s="169"/>
      <c r="C1032" s="170" t="s">
        <v>44</v>
      </c>
      <c r="D1032" s="171"/>
      <c r="E1032" s="172"/>
      <c r="F1032" s="172"/>
      <c r="G1032" s="173">
        <v>100000</v>
      </c>
    </row>
    <row r="1033" spans="1:7" ht="12.75">
      <c r="A1033" s="168"/>
      <c r="B1033" s="169"/>
      <c r="C1033" s="170" t="s">
        <v>45</v>
      </c>
      <c r="D1033" s="171"/>
      <c r="E1033" s="172"/>
      <c r="F1033" s="172"/>
      <c r="G1033" s="173">
        <v>100000</v>
      </c>
    </row>
    <row r="1034" spans="1:7" ht="12.75">
      <c r="A1034" s="168"/>
      <c r="B1034" s="169"/>
      <c r="C1034" s="170" t="s">
        <v>46</v>
      </c>
      <c r="D1034" s="171"/>
      <c r="E1034" s="172"/>
      <c r="F1034" s="172"/>
      <c r="G1034" s="173">
        <v>100000</v>
      </c>
    </row>
    <row r="1035" spans="1:7" ht="12.75">
      <c r="A1035" s="168"/>
      <c r="B1035" s="169"/>
      <c r="C1035" s="170" t="s">
        <v>47</v>
      </c>
      <c r="D1035" s="171"/>
      <c r="E1035" s="172"/>
      <c r="F1035" s="172"/>
      <c r="G1035" s="173">
        <v>100000</v>
      </c>
    </row>
    <row r="1036" spans="1:7" ht="12.75">
      <c r="A1036" s="168"/>
      <c r="B1036" s="169"/>
      <c r="C1036" s="170" t="s">
        <v>48</v>
      </c>
      <c r="D1036" s="171"/>
      <c r="E1036" s="172"/>
      <c r="F1036" s="172"/>
      <c r="G1036" s="173">
        <v>100000</v>
      </c>
    </row>
    <row r="1037" spans="1:7" ht="12.75">
      <c r="A1037" s="168"/>
      <c r="B1037" s="169"/>
      <c r="C1037" s="170" t="s">
        <v>49</v>
      </c>
      <c r="D1037" s="171"/>
      <c r="E1037" s="172"/>
      <c r="F1037" s="172"/>
      <c r="G1037" s="173">
        <v>100000</v>
      </c>
    </row>
  </sheetData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Pros-RS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Pacas</dc:creator>
  <cp:keywords/>
  <dc:description/>
  <cp:lastModifiedBy>chrastova</cp:lastModifiedBy>
  <cp:lastPrinted>2008-06-11T10:34:39Z</cp:lastPrinted>
  <dcterms:created xsi:type="dcterms:W3CDTF">2007-12-03T09:13:13Z</dcterms:created>
  <dcterms:modified xsi:type="dcterms:W3CDTF">2008-06-11T13:01:38Z</dcterms:modified>
  <cp:category/>
  <cp:version/>
  <cp:contentType/>
  <cp:contentStatus/>
</cp:coreProperties>
</file>