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  <sheet name="KEY" sheetId="14" r:id="rId14"/>
  </sheets>
  <externalReferences>
    <externalReference r:id="rId17"/>
  </externalReferences>
  <definedNames>
    <definedName name="_xlnm.Print_Area" localSheetId="10">'Čerpání EU '!$A$1:$N$67</definedName>
    <definedName name="_xlnm.Print_Area" localSheetId="4">'čerpání KÚ'!$A$1:$F$87</definedName>
    <definedName name="_xlnm.Print_Area" localSheetId="5">'čerpání zastupitelstva'!$A$1:$F$87</definedName>
    <definedName name="_xlnm.Print_Area" localSheetId="9">'Fond strateg.rez.'!$A$1:$F$113</definedName>
    <definedName name="_xlnm.Print_Area" localSheetId="8">'FOND VYS GP'!$A$1:$H$131</definedName>
    <definedName name="_xlnm.Print_Area" localSheetId="7">'FOND VYSOČINY'!$A$1:$E$31</definedName>
    <definedName name="_xlnm.Print_Area" localSheetId="13">'KEY'!$A$1:$D$58</definedName>
    <definedName name="_xlnm.Print_Area" localSheetId="1">'PLNĚNÍ PŘÍJMŮ'!$A$1:$E$95</definedName>
    <definedName name="_xlnm.Print_Area" localSheetId="6">'SOCIÁLNÍ FOND'!$A$1:$E$44</definedName>
    <definedName name="_xlnm.Print_Area" localSheetId="12">'UŽITÍ'!$A$1:$E$51</definedName>
    <definedName name="_xlnm.Print_Area" localSheetId="3">'VÝDAJE - kapitoly'!$A$1:$G$580</definedName>
  </definedNames>
  <calcPr fullCalcOnLoad="1"/>
</workbook>
</file>

<file path=xl/sharedStrings.xml><?xml version="1.0" encoding="utf-8"?>
<sst xmlns="http://schemas.openxmlformats.org/spreadsheetml/2006/main" count="2058" uniqueCount="1011">
  <si>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</si>
  <si>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</si>
  <si>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</si>
  <si>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</si>
  <si>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</si>
  <si>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</si>
  <si>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</si>
  <si>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</si>
  <si>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</si>
  <si>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</si>
  <si>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</si>
  <si>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</si>
  <si>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</si>
  <si>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</si>
  <si>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</si>
  <si>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</si>
  <si>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</si>
  <si>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</si>
  <si>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</si>
  <si>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</si>
  <si>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</si>
  <si>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</si>
  <si>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</si>
  <si>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</si>
  <si>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</si>
  <si>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</si>
  <si>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</si>
  <si>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</si>
  <si>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</si>
  <si>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</si>
  <si>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</si>
  <si>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</si>
  <si>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</si>
  <si>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</si>
  <si>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</si>
  <si>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</si>
  <si>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</si>
  <si>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</si>
  <si>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</si>
  <si>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PLNĚNÍ PŘÍJMŮ A VÝDAJŮ ROZPOČTU KRAJE VYSOČINA V OBDOBÍ 1 - 3/2008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</si>
  <si>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</si>
  <si>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</si>
  <si>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</si>
  <si>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</si>
  <si>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</si>
  <si>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</si>
  <si>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</si>
  <si>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</si>
  <si>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</si>
  <si>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</si>
  <si>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</si>
  <si>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</si>
  <si>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</si>
  <si>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</si>
  <si>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</si>
  <si>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</si>
  <si>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</si>
  <si>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</si>
  <si>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</si>
  <si>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</si>
  <si>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</si>
  <si>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</si>
  <si>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</si>
  <si>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</si>
  <si>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</si>
  <si>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</si>
  <si>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</si>
  <si>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</si>
  <si>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</si>
  <si>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</si>
  <si>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</si>
  <si>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</si>
  <si>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</si>
  <si>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</si>
  <si>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</si>
  <si>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</si>
  <si>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</si>
  <si>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</si>
  <si>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</si>
  <si>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</si>
  <si>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</si>
  <si>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Koordinace sociální výpomoci v obcích a hospicová péče</t>
  </si>
  <si>
    <t>Metropolitní sítě VIII - 2008, nerozd.</t>
  </si>
  <si>
    <t xml:space="preserve">                          </t>
  </si>
  <si>
    <t>Rozvoj malých podnikatelů ve vybr. regionech 2008 - I., nerozd.</t>
  </si>
  <si>
    <t>Jednorázové akce 2008, nerozd.</t>
  </si>
  <si>
    <t>Sportoviště 2008, nerozděleno</t>
  </si>
  <si>
    <t>Diagnóza památek 2008, nerozd.</t>
  </si>
  <si>
    <t>Čistá voda 2008, nerozděleno</t>
  </si>
  <si>
    <t>Bydlete na venkově 2008, nerozd.</t>
  </si>
  <si>
    <t>Prevence dět. úrazů ve školách 2008, nerozděleno</t>
  </si>
  <si>
    <t>Doprovodná infrastruktura CR 2008, nerozděleno</t>
  </si>
  <si>
    <t>Zdravé stravování ve školách 2008, nerozděleno</t>
  </si>
  <si>
    <t>Mezinárodní projekty 2008, nerozd.</t>
  </si>
  <si>
    <t>Rekultivace starých skládek 2008, nerozděleno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</si>
  <si>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</si>
  <si>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</si>
  <si>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</si>
  <si>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</si>
  <si>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</si>
  <si>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</si>
  <si>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</si>
  <si>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</si>
  <si>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</si>
  <si>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</si>
  <si>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</si>
  <si>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ZHODNOCENÍ  KEY</t>
  </si>
  <si>
    <t>Dotace městům na zachování a obnovu kulturních památek - UNESCO</t>
  </si>
  <si>
    <t>Dotace vlastníkům kulturních památek</t>
  </si>
  <si>
    <t>Transfery obecním PO - pověřeným knihovnám zajišťujícím výkon regionálních funkcí v kraji Vysočina</t>
  </si>
  <si>
    <t>Dotace  REGIONÁLNÍ RADĚ REGIONU SOUDRŽNOSTI JIHOVÝCHOD - ROP</t>
  </si>
  <si>
    <t>Dotace REGIONÁLNÍ RADĚ REGIONU SOUDRŽNOSTI JIHOVÝCHOD - ROP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</si>
  <si>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</si>
  <si>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</si>
  <si>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</si>
  <si>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</si>
  <si>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</si>
  <si>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</si>
  <si>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</si>
  <si>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</si>
  <si>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Část 10 připravila : H. Sošková</t>
  </si>
  <si>
    <t xml:space="preserve">Část 8 b) připravila : R. Tesařová  </t>
  </si>
  <si>
    <t>236 92</t>
  </si>
  <si>
    <t>236 93</t>
  </si>
  <si>
    <t>236 94</t>
  </si>
  <si>
    <t>236 95</t>
  </si>
  <si>
    <t>236 96</t>
  </si>
  <si>
    <t>236 97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</si>
  <si>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</si>
  <si>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</si>
  <si>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</si>
  <si>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</si>
  <si>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</si>
  <si>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</si>
  <si>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</si>
  <si>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</si>
  <si>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</si>
  <si>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</si>
  <si>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</si>
  <si>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</si>
  <si>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</si>
  <si>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</si>
  <si>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</si>
  <si>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</si>
  <si>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</si>
  <si>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</si>
  <si>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</si>
  <si>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</si>
  <si>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</si>
  <si>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</si>
  <si>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</si>
  <si>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</si>
  <si>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</si>
  <si>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</si>
  <si>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</si>
  <si>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</si>
  <si>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</si>
  <si>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</si>
  <si>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</si>
  <si>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</si>
  <si>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</si>
  <si>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</si>
  <si>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</si>
  <si>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</si>
  <si>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</si>
  <si>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</si>
  <si>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</si>
  <si>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</si>
  <si>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</si>
  <si>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</si>
  <si>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</si>
  <si>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</si>
  <si>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</si>
  <si>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</si>
  <si>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</si>
  <si>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</si>
  <si>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</si>
  <si>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</si>
  <si>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>Disponibilní zdroje SF k  31. 3.  2008</t>
  </si>
  <si>
    <t xml:space="preserve">Kapitálové příjmy </t>
  </si>
  <si>
    <t>(tis.Kč)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</si>
  <si>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</si>
  <si>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</si>
  <si>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</si>
  <si>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</si>
  <si>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</si>
  <si>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</si>
  <si>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</si>
  <si>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</si>
  <si>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</si>
  <si>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</si>
  <si>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</si>
  <si>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</si>
  <si>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</si>
  <si>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</si>
  <si>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</si>
  <si>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</si>
  <si>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</si>
  <si>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</si>
  <si>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Nákup služeb (stravenky, bazén)</t>
  </si>
  <si>
    <t>Upravený rozpočet</t>
  </si>
  <si>
    <t>% z upr.rozpočtu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</si>
  <si>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</si>
  <si>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</si>
  <si>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</si>
  <si>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</si>
  <si>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</si>
  <si>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</si>
  <si>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</si>
  <si>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</si>
  <si>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</si>
  <si>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</si>
  <si>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</si>
  <si>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</si>
  <si>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</si>
  <si>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</si>
  <si>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</si>
  <si>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</si>
  <si>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</si>
  <si>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</si>
  <si>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</si>
  <si>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</si>
  <si>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</si>
  <si>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</si>
  <si>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</si>
  <si>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</si>
  <si>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</si>
  <si>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</si>
  <si>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</si>
  <si>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</si>
  <si>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</si>
  <si>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</si>
  <si>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</si>
  <si>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</si>
  <si>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</si>
  <si>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</si>
  <si>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</si>
  <si>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</si>
  <si>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</si>
  <si>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</si>
  <si>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</si>
  <si>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</si>
  <si>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</si>
  <si>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</si>
  <si>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</si>
  <si>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</si>
  <si>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</si>
  <si>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</si>
  <si>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</si>
  <si>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</si>
  <si>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</si>
  <si>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</si>
  <si>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</si>
  <si>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</si>
  <si>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</si>
  <si>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</si>
  <si>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</si>
  <si>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</si>
  <si>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</si>
  <si>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</si>
  <si>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</si>
  <si>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</si>
  <si>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</si>
  <si>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</si>
  <si>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</si>
  <si>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</si>
  <si>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</si>
  <si>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</si>
  <si>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</si>
  <si>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</si>
  <si>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</si>
  <si>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</si>
  <si>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</si>
  <si>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</si>
  <si>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</si>
  <si>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</si>
  <si>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</si>
  <si>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</si>
  <si>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</si>
  <si>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</si>
  <si>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</si>
  <si>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</si>
  <si>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</si>
  <si>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>ZK-03-2008-06, př. 1</t>
  </si>
  <si>
    <t>počet stran: 34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</si>
  <si>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</si>
  <si>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</si>
  <si>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</si>
  <si>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</si>
  <si>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</si>
  <si>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</si>
  <si>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</si>
  <si>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</si>
  <si>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</si>
  <si>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</si>
  <si>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</si>
  <si>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</si>
  <si>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</si>
  <si>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</si>
  <si>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</si>
  <si>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</si>
  <si>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</si>
  <si>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</si>
  <si>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</si>
  <si>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</si>
  <si>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</si>
  <si>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</si>
  <si>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</si>
  <si>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</si>
  <si>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</si>
  <si>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</si>
  <si>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</si>
  <si>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</si>
  <si>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</si>
  <si>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</si>
  <si>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</si>
  <si>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</si>
  <si>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</si>
  <si>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</si>
  <si>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</si>
  <si>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</si>
  <si>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</si>
  <si>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</si>
  <si>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</si>
  <si>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</si>
  <si>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</si>
  <si>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</si>
  <si>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</si>
  <si>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</si>
  <si>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</si>
  <si>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</si>
  <si>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</si>
  <si>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</si>
  <si>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</si>
  <si>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</si>
  <si>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</si>
  <si>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</si>
  <si>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</si>
  <si>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</si>
  <si>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</si>
  <si>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</si>
  <si>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</si>
  <si>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</si>
  <si>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</si>
  <si>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</si>
  <si>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</si>
  <si>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</si>
  <si>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</si>
  <si>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</si>
  <si>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</si>
  <si>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</si>
  <si>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Převod z FSR a zapojení zůstatku zvláštního účtu vod </t>
  </si>
  <si>
    <t>Převod do FSR a splátka jistiny úvěru EIB</t>
  </si>
  <si>
    <t>Zůstatek portfolia  KEY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</si>
  <si>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</si>
  <si>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</si>
  <si>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</si>
  <si>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</si>
  <si>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</si>
  <si>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</si>
  <si>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</si>
  <si>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</si>
  <si>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</si>
  <si>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</si>
  <si>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</si>
  <si>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>Příjmy z fin. vypořádání min. let mezi krajem a obcemi (pol.2223)</t>
  </si>
  <si>
    <t>Ostatní přijaté vratky transferů (pol.2229)</t>
  </si>
  <si>
    <t xml:space="preserve">Ostatní nedaňové příjmy j.n. (pol.2329)  </t>
  </si>
  <si>
    <t>Přijaté vratky transferů od jiných veřejných rozpočtů (pol.2221)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</si>
  <si>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</si>
  <si>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</si>
  <si>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</si>
  <si>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</si>
  <si>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</si>
  <si>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</si>
  <si>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</si>
  <si>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</si>
  <si>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</si>
  <si>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</si>
  <si>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</si>
  <si>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</si>
  <si>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</si>
  <si>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</si>
  <si>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</si>
  <si>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</si>
  <si>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</si>
  <si>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</si>
  <si>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</si>
  <si>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</si>
  <si>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</si>
  <si>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</si>
  <si>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</si>
  <si>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</si>
  <si>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</si>
  <si>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</si>
  <si>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</si>
  <si>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</si>
  <si>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 xml:space="preserve">                                  Část 12 připravil : T. Vonka  </t>
  </si>
  <si>
    <t>Celkem třída 2 - nedaňové příjmy</t>
  </si>
  <si>
    <t>236 63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</si>
  <si>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</si>
  <si>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</si>
  <si>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</si>
  <si>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</si>
  <si>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</si>
  <si>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b) Čerpání projektů EU spolufinancovaných z půjčky SFDI k 31. 3. 2008 (v tis. Kč)</t>
  </si>
  <si>
    <t xml:space="preserve">      1 - 3/2008</t>
  </si>
  <si>
    <t>Disponibilní zdroje FSR k  31. 3. 2008</t>
  </si>
  <si>
    <t>Disponibilní zdroje FV k  31.  3.  2008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</si>
  <si>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</si>
  <si>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</si>
  <si>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</si>
  <si>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</si>
  <si>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</si>
  <si>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</si>
  <si>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</si>
  <si>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</si>
  <si>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</si>
  <si>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</si>
  <si>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</si>
  <si>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</si>
  <si>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</si>
  <si>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</si>
  <si>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</si>
  <si>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</si>
  <si>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</si>
  <si>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</si>
  <si>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</si>
  <si>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</si>
  <si>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</si>
  <si>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</si>
  <si>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</si>
  <si>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</si>
  <si>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</si>
  <si>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</si>
  <si>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</si>
  <si>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</si>
  <si>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</si>
  <si>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</si>
  <si>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</si>
  <si>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</si>
  <si>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</si>
  <si>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</si>
  <si>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Ostatní nedaňové příjmy  - provize ze smluv na penzijní připojištění</t>
  </si>
  <si>
    <t>236 77</t>
  </si>
  <si>
    <t>236 65</t>
  </si>
  <si>
    <t>Půjčky na projekty EU (2., 3. a 4. výzva)</t>
  </si>
  <si>
    <t>Podpora sociální integrace v kraji Vysočina 2004 - 2006 (grantová schémata 4. výzva)</t>
  </si>
  <si>
    <t>Grantové projekty ESF pro Opatření 3.1    OP RLZ 1. výzva</t>
  </si>
  <si>
    <t xml:space="preserve">Zdroje celkem   </t>
  </si>
  <si>
    <t>Veletrhy investičních příležitostí a cestovního ruchu, dotace na turistická infocentra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</si>
  <si>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</si>
  <si>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</si>
  <si>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</si>
  <si>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</si>
  <si>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</si>
  <si>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</si>
  <si>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</si>
  <si>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</si>
  <si>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</si>
  <si>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</si>
  <si>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</si>
  <si>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</si>
  <si>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</si>
  <si>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</si>
  <si>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</si>
  <si>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</si>
  <si>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</si>
  <si>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</si>
  <si>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</si>
  <si>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</si>
  <si>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</si>
  <si>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</si>
  <si>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</si>
  <si>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</si>
  <si>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</si>
  <si>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</si>
  <si>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</si>
  <si>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</si>
  <si>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</si>
  <si>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</si>
  <si>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</si>
  <si>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</si>
  <si>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</si>
  <si>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</si>
  <si>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</si>
  <si>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</si>
  <si>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</si>
  <si>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*Monitoring radioaktivního zaření</t>
  </si>
  <si>
    <t>Pořízení územně analytických podkladů, Zásady územního rozvoje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</si>
  <si>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</si>
  <si>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</si>
  <si>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</si>
  <si>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</si>
  <si>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</si>
  <si>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</si>
  <si>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Propagace turistické nabídky - včetně tvorby propagačních materiálů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</si>
  <si>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</si>
  <si>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</si>
  <si>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</si>
  <si>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</si>
  <si>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</si>
  <si>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</si>
  <si>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</si>
  <si>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</si>
  <si>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</si>
  <si>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</si>
  <si>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</si>
  <si>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</si>
  <si>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</si>
  <si>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</si>
  <si>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</si>
  <si>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</si>
  <si>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</si>
  <si>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</si>
  <si>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</si>
  <si>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</si>
  <si>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</si>
  <si>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</si>
  <si>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</si>
  <si>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</si>
  <si>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</si>
  <si>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</si>
  <si>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</si>
  <si>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</si>
  <si>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</si>
  <si>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</si>
  <si>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</si>
  <si>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</si>
  <si>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</si>
  <si>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</si>
  <si>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</si>
  <si>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</si>
  <si>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</si>
  <si>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</si>
  <si>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</si>
  <si>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</si>
  <si>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</si>
  <si>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</si>
  <si>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</si>
  <si>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</si>
  <si>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</si>
  <si>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</si>
  <si>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</si>
  <si>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</si>
  <si>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</si>
  <si>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</si>
  <si>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</si>
  <si>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</si>
  <si>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</si>
  <si>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</si>
  <si>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</si>
  <si>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</si>
  <si>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</si>
  <si>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</si>
  <si>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</si>
  <si>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</si>
  <si>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</si>
  <si>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</si>
  <si>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</si>
  <si>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</si>
  <si>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</si>
  <si>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</si>
  <si>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</si>
  <si>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</si>
  <si>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</si>
  <si>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</si>
  <si>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</si>
  <si>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</si>
  <si>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</si>
  <si>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</si>
  <si>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</si>
  <si>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</si>
  <si>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</si>
  <si>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</si>
  <si>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</si>
  <si>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</si>
  <si>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</si>
  <si>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</si>
  <si>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</si>
  <si>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</si>
  <si>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</si>
  <si>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</si>
  <si>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</si>
  <si>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</si>
  <si>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</si>
  <si>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</si>
  <si>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</si>
  <si>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</si>
  <si>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</si>
  <si>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</si>
  <si>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</si>
  <si>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</si>
  <si>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</si>
  <si>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</si>
  <si>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</si>
  <si>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</si>
  <si>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</si>
  <si>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</si>
  <si>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1) REKAPITULACE HOSPODAŘENÍ  KRAJE DLE ROZPOČTU V OBDOBÍ 1 - 3/2008</t>
  </si>
  <si>
    <t>2)  PLNĚNÍ PŘÍJMŮ ROZPOČTU KRAJE V OBDOBÍ 1 - 3/2008</t>
  </si>
  <si>
    <r>
      <t xml:space="preserve">3)  VÝVOJ DAŇOVÝCH PŘÍJMŮ KRAJE V OBDOBÍ  1. 1. - 31. 3. 2008 </t>
    </r>
    <r>
      <rPr>
        <b/>
        <sz val="12"/>
        <rFont val="Arial CE"/>
        <family val="2"/>
      </rPr>
      <t xml:space="preserve"> (v tis. Kč) </t>
    </r>
  </si>
  <si>
    <t>4)  ČERPÁNÍ VÝDAJŮ ROZPOČTU KRAJE PODLE KAPITOL V OBDOBÍ 1 - 3/2008</t>
  </si>
  <si>
    <t>Strategie krajiny v kraji Vysočina</t>
  </si>
  <si>
    <t>FINANCOVÁNÍ (-)</t>
  </si>
  <si>
    <t>FINANCOVÁNÍ CELKEM (+)</t>
  </si>
  <si>
    <t xml:space="preserve">Dotace Regionální radě </t>
  </si>
  <si>
    <t xml:space="preserve">Zapojení části předpokládaného zůstatku na účtu vod </t>
  </si>
  <si>
    <t>Zapojení části přebytku roku 2007 - závazky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</si>
  <si>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</si>
  <si>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</si>
  <si>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</si>
  <si>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</si>
  <si>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Licence na informační systém dotačních titulů J4B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</si>
  <si>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</si>
  <si>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</si>
  <si>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</si>
  <si>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</si>
  <si>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</si>
  <si>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</si>
  <si>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>Ostatní výdaje na regionální rozvoj - běžné výdaje (síť zdravých měst, KOUS)</t>
  </si>
  <si>
    <t xml:space="preserve">Technická zhodnocení a opravy ve zdravotnictví 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</si>
  <si>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</si>
  <si>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</si>
  <si>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</si>
  <si>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</si>
  <si>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</si>
  <si>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</si>
  <si>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</si>
  <si>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</si>
  <si>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</si>
  <si>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</si>
  <si>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</si>
  <si>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</si>
  <si>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</si>
  <si>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</si>
  <si>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</si>
  <si>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</si>
  <si>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</si>
  <si>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</si>
  <si>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</si>
  <si>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</si>
  <si>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</si>
  <si>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</si>
  <si>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</si>
  <si>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</si>
  <si>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</si>
  <si>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</si>
  <si>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</si>
  <si>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</si>
  <si>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</si>
  <si>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</si>
  <si>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</si>
  <si>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</si>
  <si>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</si>
  <si>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</si>
  <si>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</si>
  <si>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</si>
  <si>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</si>
  <si>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</si>
  <si>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</si>
  <si>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</si>
  <si>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</si>
  <si>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</si>
  <si>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</si>
  <si>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Investiční výdaje spojené s majetkem kraje - výkupy (pozemků a nemovitostí)</t>
  </si>
  <si>
    <t>Pojištění 2. úrovně rizik PO kraje Vysočina</t>
  </si>
  <si>
    <t>Mezinárodní spolupráce - kancelář v Bruselu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</si>
  <si>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</si>
  <si>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</si>
  <si>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</si>
  <si>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</si>
  <si>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</si>
  <si>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</si>
  <si>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</si>
  <si>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</si>
  <si>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</si>
  <si>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</si>
  <si>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</si>
  <si>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</si>
  <si>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</si>
  <si>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</si>
  <si>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</si>
  <si>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</si>
  <si>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</si>
  <si>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</si>
  <si>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</si>
  <si>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</si>
  <si>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Příspěvky na provoz zřizovaným příspěvkovýn organizacím kraje</t>
  </si>
  <si>
    <t>Ostatní ekologické záležitosti a programy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</si>
  <si>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</si>
  <si>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</si>
  <si>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</si>
  <si>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</si>
  <si>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</si>
  <si>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</si>
  <si>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</si>
  <si>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</si>
  <si>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</si>
  <si>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</si>
  <si>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</si>
  <si>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</si>
  <si>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</si>
  <si>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</si>
  <si>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</si>
  <si>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</si>
  <si>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</si>
  <si>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</si>
  <si>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</si>
  <si>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</si>
  <si>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</si>
  <si>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</si>
  <si>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</si>
  <si>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</si>
  <si>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</si>
  <si>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</si>
  <si>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Školení a informační kampaň k využití prostředků ze Strukturálních fondů EU</t>
  </si>
  <si>
    <t>Ostatní záležitosti lesního hospodářství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</si>
  <si>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</si>
  <si>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</si>
  <si>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</si>
  <si>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</si>
  <si>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</si>
  <si>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</si>
  <si>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</si>
  <si>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</si>
  <si>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</si>
  <si>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</si>
  <si>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</si>
  <si>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</si>
  <si>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</si>
  <si>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</si>
  <si>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</si>
  <si>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</si>
  <si>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</si>
  <si>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</si>
  <si>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</si>
  <si>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Státní informační politika - neinvestice</t>
  </si>
  <si>
    <t xml:space="preserve">Účelové neinvestiční dotace obcím a krajům </t>
  </si>
  <si>
    <t>Kulturní aktivity</t>
  </si>
  <si>
    <t>Dosud nerealizované převody aktivních projektů EU :</t>
  </si>
  <si>
    <t>Schválené dosud neotevřené účty projektů EU :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</si>
  <si>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</si>
  <si>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</si>
  <si>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</si>
  <si>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</si>
  <si>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</si>
  <si>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</si>
  <si>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</si>
  <si>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</si>
  <si>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</si>
  <si>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</si>
  <si>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</si>
  <si>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</si>
  <si>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</si>
  <si>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</si>
  <si>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</si>
  <si>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</si>
  <si>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</si>
  <si>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</si>
  <si>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</si>
  <si>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</si>
  <si>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</si>
  <si>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</si>
  <si>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</si>
  <si>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</si>
  <si>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236 73</t>
  </si>
  <si>
    <t>236 79</t>
  </si>
  <si>
    <t>236 82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</si>
  <si>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</si>
  <si>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</si>
  <si>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</si>
  <si>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</si>
  <si>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</si>
  <si>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</si>
  <si>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</si>
  <si>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</si>
  <si>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</si>
  <si>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</si>
  <si>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</si>
  <si>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</si>
  <si>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</si>
  <si>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</si>
  <si>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</si>
  <si>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</si>
  <si>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</si>
  <si>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</si>
  <si>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</si>
  <si>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</si>
  <si>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</si>
  <si>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</si>
  <si>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</si>
  <si>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</si>
  <si>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</si>
  <si>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</si>
  <si>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</si>
  <si>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</si>
  <si>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</si>
  <si>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</si>
  <si>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</si>
  <si>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</si>
  <si>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</si>
  <si>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</si>
  <si>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</si>
  <si>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</si>
  <si>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</si>
  <si>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</si>
  <si>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</si>
  <si>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</si>
  <si>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</si>
  <si>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</si>
  <si>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</si>
  <si>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Ostatní výdaje na regionální rozvoj - investiční výdaje</t>
  </si>
  <si>
    <t>Účelové inv. dotace ÚSC na učební pomůcky</t>
  </si>
  <si>
    <t>ROK 2008</t>
  </si>
  <si>
    <t>Příspěvky zřizované příspěvkové organizaci kraje Vysočina TOURISM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</si>
  <si>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</si>
  <si>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</si>
  <si>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</si>
  <si>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</si>
  <si>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</si>
  <si>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</si>
  <si>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1-3 2008</t>
  </si>
  <si>
    <t>Skutečné výdaje za trvání projektu 2005 - 2007</t>
  </si>
  <si>
    <t>skutečné výdaje                1-3 2008</t>
  </si>
  <si>
    <t>Přijatá půjčka ze SFDI 2006 - 2007 skutečnost</t>
  </si>
  <si>
    <t>Vrácení půjčky do SFDI</t>
  </si>
  <si>
    <t>Přijatá půjčka ze SFDI                     1- 3 2008              (dle smlouvy)</t>
  </si>
  <si>
    <t>Čerpání půjčky   1-3 2008</t>
  </si>
  <si>
    <t xml:space="preserve"> 2005 (dotace+isp-rofin+úroky) </t>
  </si>
  <si>
    <t>Přijaté dotace 2006 - 2007</t>
  </si>
  <si>
    <t>Přijaté dotace         1-3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</si>
  <si>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</si>
  <si>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</si>
  <si>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</si>
  <si>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Převod 1. části finančních prostředků do rozpočtu kraje dle SR usnesení č. 0499/07/2007/ZK.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</si>
  <si>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</si>
  <si>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</si>
  <si>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</si>
  <si>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</si>
  <si>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</si>
  <si>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</si>
  <si>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</si>
  <si>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</si>
  <si>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</si>
  <si>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</si>
  <si>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</si>
  <si>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</si>
  <si>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 xml:space="preserve">Vratka části finančních prostředků vložených ke zhodnocení KEY </t>
  </si>
  <si>
    <t>Městys Strážek - dotace na povodňové škody, Obec Číchov - dotace na PD na stavbu mostu</t>
  </si>
  <si>
    <t xml:space="preserve">Ostatní výdaje - příspěvek HZS kraje Vysočina a dotace obcím </t>
  </si>
  <si>
    <t>10 a) Čerpání projektů EU k 31.  3.  2008 (v tis. Kč)</t>
  </si>
  <si>
    <t>12)  Zpráva o stavu portfolia v období 1 - 3/2008 (Key Investments)</t>
  </si>
  <si>
    <t xml:space="preserve">11)  ČERPÁNÍ REZERVY, NEROZDĚLENÝCH POLOŽEK V OBDOBÍ </t>
  </si>
  <si>
    <r>
      <t xml:space="preserve">9)  FOND STRATEGICKÝCH REZERV V OBDOBÍ 1 - 3/2008   </t>
    </r>
    <r>
      <rPr>
        <b/>
        <sz val="10"/>
        <rFont val="Arial CE"/>
        <family val="2"/>
      </rPr>
      <t>(Kč)</t>
    </r>
  </si>
  <si>
    <t>b)  ČERPÁNÍ  FONDU VYSOČINY DLE GRANTOVÝCH PROGRAMŮ           (Kč)     1 - 3/2008</t>
  </si>
  <si>
    <r>
      <t xml:space="preserve">8 a)  FOND VYSOČINY V OBDOBÍ 1 - 3/2008    </t>
    </r>
    <r>
      <rPr>
        <b/>
        <sz val="10"/>
        <rFont val="Arial CE"/>
        <family val="2"/>
      </rPr>
      <t>(Kč)</t>
    </r>
  </si>
  <si>
    <r>
      <t xml:space="preserve">7)  SOCIÁLNÍ FOND V OBDOBÍ 1 - 3/2008    </t>
    </r>
    <r>
      <rPr>
        <b/>
        <sz val="10"/>
        <rFont val="Arial CE"/>
        <family val="2"/>
      </rPr>
      <t>(Kč)</t>
    </r>
  </si>
  <si>
    <t>6)  ČERPÁNÍ VÝDAJŮ NA KAPITOLE ZASTUPITELSTVO V 1 - 3/2008</t>
  </si>
  <si>
    <t>5)  ČERPÁNÍ VÝDAJŮ NA KAPITOLE KRAJSKÝ ÚŘAD V 1 - 3/2008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</si>
  <si>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</si>
  <si>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</si>
  <si>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</si>
  <si>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</si>
  <si>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Dotace Obci Puklice na opravu silnice III/4051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</si>
  <si>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</si>
  <si>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</si>
  <si>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</si>
  <si>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</si>
  <si>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</si>
  <si>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</si>
  <si>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</si>
  <si>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</si>
  <si>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</si>
  <si>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</si>
  <si>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>Dotace obci Číchov na zpracování dokumentace pro územní řízení pro stavbu mostu přes řeku Jihlavu - napojení obce ze silnice č. III/40510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</si>
  <si>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</si>
  <si>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</si>
  <si>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</si>
  <si>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</si>
  <si>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</si>
  <si>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</si>
  <si>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</si>
  <si>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</si>
  <si>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</si>
  <si>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</si>
  <si>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</si>
  <si>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</si>
  <si>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</si>
  <si>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</si>
  <si>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</si>
  <si>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t xml:space="preserve">Ostatní záležitosti vzdělávání </t>
  </si>
  <si>
    <t>Dotace na podporu společenských a kulturních aktivit obcí kraje Vysočina</t>
  </si>
  <si>
    <t>Dotace na opravu pomníků, památníku a pamětních desek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</si>
  <si>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</si>
  <si>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</si>
  <si>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</si>
  <si>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</si>
  <si>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</si>
  <si>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</si>
  <si>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1-3/2008</t>
  </si>
  <si>
    <t>Zbývá převést z FSR</t>
  </si>
  <si>
    <t>Skutečné výdaje za trvání projektu            2005 - 2007</t>
  </si>
  <si>
    <t xml:space="preserve">Skutečné výdaje 1-3 2008 </t>
  </si>
  <si>
    <t>Skutečné příjmy za trvání projektu 2005 - 2007</t>
  </si>
  <si>
    <t xml:space="preserve">Příjmy 1-3 2008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</si>
  <si>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</si>
  <si>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</si>
  <si>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</si>
  <si>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</si>
  <si>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</si>
  <si>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</si>
  <si>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</si>
  <si>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</si>
  <si>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</si>
  <si>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</si>
  <si>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</si>
  <si>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</si>
  <si>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</si>
  <si>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</si>
  <si>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</si>
  <si>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</si>
  <si>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</si>
  <si>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</si>
  <si>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</si>
  <si>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</si>
  <si>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</si>
  <si>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</si>
  <si>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</si>
  <si>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</si>
  <si>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</si>
  <si>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</si>
  <si>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</si>
  <si>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</si>
  <si>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</si>
  <si>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</si>
  <si>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</si>
  <si>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</si>
  <si>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</si>
  <si>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</si>
  <si>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</si>
  <si>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</si>
  <si>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</si>
  <si>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</si>
  <si>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</si>
  <si>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</si>
  <si>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</si>
  <si>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</si>
  <si>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</si>
  <si>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</si>
  <si>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 xml:space="preserve">Celkový rozpočet kraje Vysočina </t>
  </si>
  <si>
    <t>Celkový rozpočet kraje Vysočina skutečnost</t>
  </si>
  <si>
    <t>Převod z FSR    1-3 2008</t>
  </si>
  <si>
    <t>Přeložka silnice II/352 Jihlava - Heroltice</t>
  </si>
  <si>
    <t>Kulturní dědictví Vysočiny (FM EHP/Norsko - řízení)</t>
  </si>
  <si>
    <t>Zkvalitnění systému informování turistů v kraji Vysočina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</si>
  <si>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</si>
  <si>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</si>
  <si>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</si>
  <si>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</si>
  <si>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</si>
  <si>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</si>
  <si>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</si>
  <si>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</si>
  <si>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</si>
  <si>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</si>
  <si>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</si>
  <si>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</si>
  <si>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</si>
  <si>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</si>
  <si>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</si>
  <si>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</si>
  <si>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</si>
  <si>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II/353 Velký Beranov - obchvat**</t>
  </si>
  <si>
    <t>II/353 D1 - Rytířsko - Jamné**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</si>
  <si>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</si>
  <si>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</si>
  <si>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</si>
  <si>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</si>
  <si>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</si>
  <si>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</si>
  <si>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 xml:space="preserve">Příspěvky na provoz zřizovaným příspěvkovým organizacím kraje  </t>
  </si>
  <si>
    <t>Dotace na sociální služby z rozpočtu kraje Vysočina - zřizovatel obec nebo církev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</si>
  <si>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</si>
  <si>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</si>
  <si>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</si>
  <si>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</si>
  <si>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</si>
  <si>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</si>
  <si>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</si>
  <si>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</si>
  <si>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</si>
  <si>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</si>
  <si>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</si>
  <si>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</si>
  <si>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</si>
  <si>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</si>
  <si>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-85 442 104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</si>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</sst>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6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5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6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5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54" fillId="2" borderId="1" xfId="0" applyFont="1" applyFill="1" applyBorder="1" applyAlignment="1">
      <alignment wrapText="1"/>
    </xf>
    <xf numFmtId="3" fontId="54" fillId="2" borderId="1" xfId="0" applyNumberFormat="1" applyFont="1" applyFill="1" applyBorder="1" applyAlignment="1">
      <alignment vertical="top" wrapText="1"/>
    </xf>
    <xf numFmtId="0" fontId="54" fillId="2" borderId="1" xfId="0" applyFont="1" applyFill="1" applyBorder="1" applyAlignment="1">
      <alignment vertical="top"/>
    </xf>
    <xf numFmtId="0" fontId="54" fillId="2" borderId="1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46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2" fillId="0" borderId="14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192" fontId="0" fillId="0" borderId="1" xfId="0" applyNumberFormat="1" applyFont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/>
    </xf>
    <xf numFmtId="0" fontId="6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3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top"/>
    </xf>
    <xf numFmtId="1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39" fillId="0" borderId="0" xfId="0" applyFont="1" applyAlignment="1">
      <alignment horizontal="left"/>
    </xf>
    <xf numFmtId="0" fontId="64" fillId="2" borderId="16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/>
    </xf>
    <xf numFmtId="3" fontId="64" fillId="2" borderId="17" xfId="0" applyNumberFormat="1" applyFont="1" applyFill="1" applyBorder="1" applyAlignment="1">
      <alignment horizontal="center" vertical="center" wrapText="1"/>
    </xf>
    <xf numFmtId="3" fontId="64" fillId="2" borderId="18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3" fontId="64" fillId="0" borderId="9" xfId="0" applyNumberFormat="1" applyFont="1" applyBorder="1" applyAlignment="1">
      <alignment horizontal="right"/>
    </xf>
    <xf numFmtId="3" fontId="64" fillId="0" borderId="1" xfId="0" applyNumberFormat="1" applyFont="1" applyBorder="1" applyAlignment="1">
      <alignment/>
    </xf>
    <xf numFmtId="3" fontId="64" fillId="0" borderId="9" xfId="0" applyNumberFormat="1" applyFont="1" applyBorder="1" applyAlignment="1">
      <alignment/>
    </xf>
    <xf numFmtId="3" fontId="6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64" fillId="0" borderId="20" xfId="0" applyNumberFormat="1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3" fontId="65" fillId="0" borderId="1" xfId="0" applyNumberFormat="1" applyFont="1" applyBorder="1" applyAlignment="1">
      <alignment horizontal="right" vertical="top" wrapText="1"/>
    </xf>
    <xf numFmtId="0" fontId="64" fillId="0" borderId="21" xfId="0" applyFont="1" applyBorder="1" applyAlignment="1">
      <alignment horizontal="center"/>
    </xf>
    <xf numFmtId="0" fontId="64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64" fillId="0" borderId="1" xfId="0" applyFont="1" applyFill="1" applyBorder="1" applyAlignment="1">
      <alignment horizontal="left"/>
    </xf>
    <xf numFmtId="3" fontId="6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0" fontId="64" fillId="0" borderId="3" xfId="0" applyFont="1" applyFill="1" applyBorder="1" applyAlignment="1">
      <alignment horizontal="left"/>
    </xf>
    <xf numFmtId="3" fontId="65" fillId="0" borderId="3" xfId="0" applyNumberFormat="1" applyFont="1" applyFill="1" applyBorder="1" applyAlignment="1">
      <alignment horizontal="right" vertical="top" wrapText="1"/>
    </xf>
    <xf numFmtId="3" fontId="64" fillId="0" borderId="3" xfId="0" applyNumberFormat="1" applyFont="1" applyBorder="1" applyAlignment="1">
      <alignment/>
    </xf>
    <xf numFmtId="0" fontId="39" fillId="0" borderId="3" xfId="0" applyFont="1" applyFill="1" applyBorder="1" applyAlignment="1">
      <alignment horizontal="left"/>
    </xf>
    <xf numFmtId="3" fontId="64" fillId="0" borderId="20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4" fontId="64" fillId="0" borderId="3" xfId="0" applyNumberFormat="1" applyFont="1" applyBorder="1" applyAlignment="1">
      <alignment/>
    </xf>
    <xf numFmtId="4" fontId="64" fillId="0" borderId="20" xfId="0" applyNumberFormat="1" applyFont="1" applyBorder="1" applyAlignment="1">
      <alignment/>
    </xf>
    <xf numFmtId="3" fontId="64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39" fillId="0" borderId="19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3" fontId="64" fillId="0" borderId="1" xfId="0" applyNumberFormat="1" applyFont="1" applyFill="1" applyBorder="1" applyAlignment="1">
      <alignment/>
    </xf>
    <xf numFmtId="3" fontId="64" fillId="0" borderId="9" xfId="0" applyNumberFormat="1" applyFont="1" applyFill="1" applyBorder="1" applyAlignment="1">
      <alignment/>
    </xf>
    <xf numFmtId="0" fontId="64" fillId="0" borderId="19" xfId="0" applyFont="1" applyFill="1" applyBorder="1" applyAlignment="1">
      <alignment horizontal="center"/>
    </xf>
    <xf numFmtId="0" fontId="64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4" fillId="0" borderId="1" xfId="0" applyFont="1" applyFill="1" applyBorder="1" applyAlignment="1">
      <alignment shrinkToFit="1"/>
    </xf>
    <xf numFmtId="0" fontId="39" fillId="0" borderId="1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/>
    </xf>
    <xf numFmtId="0" fontId="66" fillId="0" borderId="3" xfId="0" applyFont="1" applyFill="1" applyBorder="1" applyAlignment="1">
      <alignment wrapText="1"/>
    </xf>
    <xf numFmtId="3" fontId="64" fillId="0" borderId="3" xfId="0" applyNumberFormat="1" applyFont="1" applyFill="1" applyBorder="1" applyAlignment="1">
      <alignment/>
    </xf>
    <xf numFmtId="3" fontId="64" fillId="0" borderId="20" xfId="0" applyNumberFormat="1" applyFont="1" applyFill="1" applyBorder="1" applyAlignment="1">
      <alignment/>
    </xf>
    <xf numFmtId="0" fontId="64" fillId="0" borderId="3" xfId="0" applyFont="1" applyFill="1" applyBorder="1" applyAlignment="1">
      <alignment wrapText="1"/>
    </xf>
    <xf numFmtId="3" fontId="39" fillId="0" borderId="23" xfId="0" applyNumberFormat="1" applyFont="1" applyFill="1" applyBorder="1" applyAlignment="1">
      <alignment horizontal="right"/>
    </xf>
    <xf numFmtId="3" fontId="39" fillId="0" borderId="24" xfId="0" applyNumberFormat="1" applyFont="1" applyFill="1" applyBorder="1" applyAlignment="1">
      <alignment horizontal="right"/>
    </xf>
    <xf numFmtId="3" fontId="64" fillId="0" borderId="0" xfId="0" applyNumberFormat="1" applyFont="1" applyAlignment="1">
      <alignment/>
    </xf>
    <xf numFmtId="3" fontId="6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39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39" fillId="0" borderId="9" xfId="0" applyNumberFormat="1" applyFont="1" applyBorder="1" applyAlignment="1">
      <alignment wrapText="1"/>
    </xf>
    <xf numFmtId="3" fontId="39" fillId="0" borderId="14" xfId="0" applyNumberFormat="1" applyFont="1" applyBorder="1" applyAlignment="1">
      <alignment horizontal="center" vertical="center"/>
    </xf>
    <xf numFmtId="0" fontId="64" fillId="0" borderId="9" xfId="0" applyFont="1" applyBorder="1" applyAlignment="1">
      <alignment/>
    </xf>
    <xf numFmtId="3" fontId="64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9" xfId="0" applyNumberFormat="1" applyFont="1" applyBorder="1" applyAlignment="1">
      <alignment/>
    </xf>
    <xf numFmtId="3" fontId="64" fillId="0" borderId="23" xfId="0" applyNumberFormat="1" applyFont="1" applyBorder="1" applyAlignment="1">
      <alignment/>
    </xf>
    <xf numFmtId="3" fontId="64" fillId="0" borderId="25" xfId="0" applyNumberFormat="1" applyFont="1" applyBorder="1" applyAlignment="1">
      <alignment/>
    </xf>
    <xf numFmtId="3" fontId="64" fillId="0" borderId="24" xfId="0" applyNumberFormat="1" applyFont="1" applyBorder="1" applyAlignment="1">
      <alignment/>
    </xf>
    <xf numFmtId="0" fontId="64" fillId="0" borderId="0" xfId="0" applyFont="1" applyAlignment="1">
      <alignment horizontal="left"/>
    </xf>
    <xf numFmtId="3" fontId="39" fillId="0" borderId="0" xfId="0" applyNumberFormat="1" applyFont="1" applyAlignment="1">
      <alignment horizontal="right"/>
    </xf>
    <xf numFmtId="3" fontId="64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3" fontId="32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26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0" xfId="0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4" fillId="2" borderId="27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left"/>
    </xf>
    <xf numFmtId="0" fontId="64" fillId="2" borderId="28" xfId="0" applyFont="1" applyFill="1" applyBorder="1" applyAlignment="1">
      <alignment horizontal="left"/>
    </xf>
    <xf numFmtId="0" fontId="64" fillId="9" borderId="27" xfId="0" applyFont="1" applyFill="1" applyBorder="1" applyAlignment="1">
      <alignment/>
    </xf>
    <xf numFmtId="0" fontId="64" fillId="9" borderId="10" xfId="0" applyFont="1" applyFill="1" applyBorder="1" applyAlignment="1">
      <alignment/>
    </xf>
    <xf numFmtId="0" fontId="64" fillId="9" borderId="28" xfId="0" applyFont="1" applyFill="1" applyBorder="1" applyAlignment="1">
      <alignment/>
    </xf>
    <xf numFmtId="0" fontId="39" fillId="10" borderId="29" xfId="0" applyFont="1" applyFill="1" applyBorder="1" applyAlignment="1">
      <alignment horizontal="left"/>
    </xf>
    <xf numFmtId="0" fontId="39" fillId="10" borderId="23" xfId="0" applyFont="1" applyFill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30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3" fontId="39" fillId="0" borderId="0" xfId="0" applyNumberFormat="1" applyFont="1" applyAlignment="1">
      <alignment horizontal="right"/>
    </xf>
    <xf numFmtId="0" fontId="39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39" fillId="0" borderId="29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6" fillId="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9" fillId="0" borderId="9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4" borderId="9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67" fillId="0" borderId="2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8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2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5631238"/>
        <c:crosses val="autoZero"/>
        <c:auto val="1"/>
        <c:lblOffset val="100"/>
        <c:noMultiLvlLbl val="0"/>
      </c:catAx>
      <c:valAx>
        <c:axId val="55631238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63778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91909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9162"/>
        <c:crossesAt val="0"/>
        <c:auto val="1"/>
        <c:lblOffset val="100"/>
        <c:noMultiLvlLbl val="0"/>
      </c:catAx>
      <c:valAx>
        <c:axId val="223891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2804"/>
        <c:crosses val="autoZero"/>
        <c:auto val="1"/>
        <c:lblOffset val="100"/>
        <c:noMultiLvlLbl val="0"/>
      </c:catAx>
      <c:valAx>
        <c:axId val="1582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45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2808"/>
        <c:crossesAt val="0"/>
        <c:auto val="1"/>
        <c:lblOffset val="100"/>
        <c:noMultiLvlLbl val="0"/>
      </c:catAx>
      <c:valAx>
        <c:axId val="500128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62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KÚ'!$A$54:$A$57</c:f>
              <c:strCache/>
            </c:strRef>
          </c:cat>
          <c:val>
            <c:numRef>
              <c:f>'čerpání KÚ'!$E$54:$E$57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0067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02042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152400</xdr:rowOff>
    </xdr:from>
    <xdr:to>
      <xdr:col>7</xdr:col>
      <xdr:colOff>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0" y="1082040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5717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5717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85725</xdr:rowOff>
    </xdr:from>
    <xdr:to>
      <xdr:col>3</xdr:col>
      <xdr:colOff>1724025</xdr:colOff>
      <xdr:row>56</xdr:row>
      <xdr:rowOff>133350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2900"/>
          <a:ext cx="6810375" cy="895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900" t="s">
        <v>283</v>
      </c>
      <c r="E1" s="517"/>
      <c r="F1" s="517"/>
      <c r="G1" s="517"/>
      <c r="H1" s="517"/>
    </row>
    <row r="2" spans="4:8" ht="15">
      <c r="D2" s="900" t="s">
        <v>284</v>
      </c>
      <c r="E2" s="517"/>
      <c r="F2" s="517"/>
      <c r="G2" s="517"/>
      <c r="H2" s="517"/>
    </row>
    <row r="4" spans="1:5" ht="18">
      <c r="A4" s="773" t="s">
        <v>39</v>
      </c>
      <c r="B4" s="773"/>
      <c r="C4" s="773"/>
      <c r="D4" s="773"/>
      <c r="E4" s="773"/>
    </row>
    <row r="7" spans="1:5" ht="18">
      <c r="A7" s="774" t="s">
        <v>599</v>
      </c>
      <c r="B7" s="774"/>
      <c r="C7" s="774"/>
      <c r="D7" s="774"/>
      <c r="E7" s="774"/>
    </row>
    <row r="8" spans="2:3" ht="14.25">
      <c r="B8" s="517"/>
      <c r="C8" s="517"/>
    </row>
    <row r="9" spans="2:3" ht="14.25">
      <c r="B9" s="517"/>
      <c r="C9" s="517"/>
    </row>
    <row r="10" spans="1:3" ht="12.75">
      <c r="A10" s="63" t="s">
        <v>196</v>
      </c>
      <c r="C10" s="15"/>
    </row>
    <row r="11" spans="1:5" ht="25.5">
      <c r="A11" s="21"/>
      <c r="B11" s="49" t="s">
        <v>198</v>
      </c>
      <c r="C11" s="58" t="s">
        <v>200</v>
      </c>
      <c r="D11" s="5" t="s">
        <v>774</v>
      </c>
      <c r="E11" s="50" t="s">
        <v>201</v>
      </c>
    </row>
    <row r="12" spans="1:5" ht="12.75">
      <c r="A12" s="22" t="s">
        <v>355</v>
      </c>
      <c r="B12" s="345">
        <v>7525545</v>
      </c>
      <c r="C12" s="345">
        <v>7763266</v>
      </c>
      <c r="D12" s="345">
        <v>3005736</v>
      </c>
      <c r="E12" s="344">
        <f>+D12/C12*100</f>
        <v>38.71741609781244</v>
      </c>
    </row>
    <row r="13" spans="1:5" ht="12.75">
      <c r="A13" s="22" t="s">
        <v>354</v>
      </c>
      <c r="B13" s="323">
        <v>7525545</v>
      </c>
      <c r="C13" s="312">
        <v>7763266</v>
      </c>
      <c r="D13" s="312">
        <v>1654780</v>
      </c>
      <c r="E13" s="344">
        <f>+D13/C13*100</f>
        <v>21.315513341936242</v>
      </c>
    </row>
    <row r="14" spans="1:5" ht="12.75">
      <c r="A14" s="33" t="s">
        <v>612</v>
      </c>
      <c r="B14" s="27">
        <f>B12-B13</f>
        <v>0</v>
      </c>
      <c r="C14" s="27">
        <f>C12-C13</f>
        <v>0</v>
      </c>
      <c r="D14" s="27">
        <f>D12-D13</f>
        <v>1350956</v>
      </c>
      <c r="E14" s="304">
        <v>0</v>
      </c>
    </row>
    <row r="15" spans="1:5" ht="12.75">
      <c r="A15" s="302"/>
      <c r="B15" s="440"/>
      <c r="C15" s="440"/>
      <c r="D15" s="440"/>
      <c r="E15" s="37"/>
    </row>
    <row r="16" spans="1:5" ht="12.75">
      <c r="A16" s="17"/>
      <c r="B16" s="53"/>
      <c r="C16" s="53"/>
      <c r="D16" s="53"/>
      <c r="E16" s="37"/>
    </row>
    <row r="17" spans="1:5" ht="15">
      <c r="A17" s="771"/>
      <c r="B17" s="772"/>
      <c r="C17" s="772"/>
      <c r="D17" s="772"/>
      <c r="E17" s="772"/>
    </row>
    <row r="18" spans="1:5" ht="12.75">
      <c r="A18" s="63" t="s">
        <v>595</v>
      </c>
      <c r="B18" s="317"/>
      <c r="C18" s="318"/>
      <c r="D18" s="318"/>
      <c r="E18" s="319"/>
    </row>
    <row r="19" spans="1:5" ht="22.5">
      <c r="A19" s="21"/>
      <c r="B19" s="436" t="s">
        <v>198</v>
      </c>
      <c r="C19" s="437" t="s">
        <v>200</v>
      </c>
      <c r="D19" s="438" t="s">
        <v>774</v>
      </c>
      <c r="E19" s="439" t="s">
        <v>201</v>
      </c>
    </row>
    <row r="20" spans="1:5" ht="12.75">
      <c r="A20" s="108" t="s">
        <v>356</v>
      </c>
      <c r="B20" s="299">
        <v>3794165</v>
      </c>
      <c r="C20" s="299">
        <v>4031886</v>
      </c>
      <c r="D20" s="324">
        <v>1119696</v>
      </c>
      <c r="E20" s="121">
        <f>+D20/C20*100</f>
        <v>27.771023287860817</v>
      </c>
    </row>
    <row r="21" spans="1:5" ht="12.75">
      <c r="A21" s="108" t="s">
        <v>354</v>
      </c>
      <c r="B21" s="324">
        <v>3794165</v>
      </c>
      <c r="C21" s="324">
        <v>4031886</v>
      </c>
      <c r="D21" s="324">
        <v>720160</v>
      </c>
      <c r="E21" s="121">
        <f>+D21/C21*100</f>
        <v>17.861616127043277</v>
      </c>
    </row>
    <row r="22" spans="1:5" ht="12.75">
      <c r="A22" s="108" t="s">
        <v>612</v>
      </c>
      <c r="B22" s="109">
        <f>B20-B21</f>
        <v>0</v>
      </c>
      <c r="C22" s="109">
        <f>C20-C21</f>
        <v>0</v>
      </c>
      <c r="D22" s="109">
        <f>D20-D21</f>
        <v>399536</v>
      </c>
      <c r="E22" s="233">
        <v>0</v>
      </c>
    </row>
    <row r="23" spans="2:3" ht="14.25">
      <c r="B23" s="517"/>
      <c r="C23" s="517"/>
    </row>
    <row r="24" spans="2:3" ht="14.25">
      <c r="B24" s="517"/>
      <c r="C24" s="517"/>
    </row>
    <row r="25" spans="2:3" ht="14.25">
      <c r="B25" s="517"/>
      <c r="C25" s="517"/>
    </row>
    <row r="26" spans="1:12" s="15" customFormat="1" ht="28.5" customHeight="1">
      <c r="A26" s="237" t="s">
        <v>580</v>
      </c>
      <c r="B26" s="49" t="s">
        <v>198</v>
      </c>
      <c r="C26" s="58" t="s">
        <v>200</v>
      </c>
      <c r="D26" s="5" t="s">
        <v>774</v>
      </c>
      <c r="E26" s="50" t="s">
        <v>201</v>
      </c>
      <c r="F26"/>
      <c r="G26"/>
      <c r="H26"/>
      <c r="I26"/>
      <c r="J26"/>
      <c r="K26"/>
      <c r="L26"/>
    </row>
    <row r="27" spans="1:12" s="15" customFormat="1" ht="16.5" customHeight="1">
      <c r="A27" s="726" t="s">
        <v>577</v>
      </c>
      <c r="B27" s="480">
        <v>3431507</v>
      </c>
      <c r="C27" s="527">
        <v>3431507</v>
      </c>
      <c r="D27" s="527">
        <v>936168</v>
      </c>
      <c r="E27" s="300">
        <f>D27/C27*100</f>
        <v>27.281541316978224</v>
      </c>
      <c r="F27"/>
      <c r="G27"/>
      <c r="H27"/>
      <c r="I27"/>
      <c r="J27"/>
      <c r="K27"/>
      <c r="L27"/>
    </row>
    <row r="28" spans="1:12" s="15" customFormat="1" ht="15" customHeight="1">
      <c r="A28" s="726" t="s">
        <v>581</v>
      </c>
      <c r="B28" s="480">
        <v>252130</v>
      </c>
      <c r="C28" s="527">
        <v>263640</v>
      </c>
      <c r="D28" s="306">
        <v>64365</v>
      </c>
      <c r="E28" s="300">
        <f>D28/C28*100</f>
        <v>24.413973600364134</v>
      </c>
      <c r="F28"/>
      <c r="G28"/>
      <c r="H28"/>
      <c r="I28"/>
      <c r="J28"/>
      <c r="K28"/>
      <c r="L28"/>
    </row>
    <row r="29" spans="1:12" s="15" customFormat="1" ht="15.75" customHeight="1">
      <c r="A29" s="726" t="s">
        <v>578</v>
      </c>
      <c r="B29" s="480">
        <v>8000</v>
      </c>
      <c r="C29" s="527">
        <v>8000</v>
      </c>
      <c r="D29" s="306">
        <v>3804</v>
      </c>
      <c r="E29" s="300">
        <f>D29/C29*100</f>
        <v>47.55</v>
      </c>
      <c r="F29"/>
      <c r="G29"/>
      <c r="H29"/>
      <c r="I29"/>
      <c r="J29"/>
      <c r="K29"/>
      <c r="L29"/>
    </row>
    <row r="30" spans="1:12" s="15" customFormat="1" ht="15.75" customHeight="1">
      <c r="A30" s="726" t="s">
        <v>582</v>
      </c>
      <c r="B30" s="480">
        <v>3814888</v>
      </c>
      <c r="C30" s="527">
        <v>3961182</v>
      </c>
      <c r="D30" s="306">
        <v>1990696</v>
      </c>
      <c r="E30" s="300">
        <f>D30/C30*100</f>
        <v>50.255100624005664</v>
      </c>
      <c r="F30"/>
      <c r="G30"/>
      <c r="H30"/>
      <c r="I30"/>
      <c r="J30"/>
      <c r="K30"/>
      <c r="L30"/>
    </row>
    <row r="31" spans="1:12" s="15" customFormat="1" ht="16.5" customHeight="1">
      <c r="A31" s="729" t="s">
        <v>583</v>
      </c>
      <c r="B31" s="565">
        <f>SUM(B27:B30)</f>
        <v>7506525</v>
      </c>
      <c r="C31" s="566">
        <f>SUM(C27:C30)</f>
        <v>7664329</v>
      </c>
      <c r="D31" s="567">
        <f>SUM(D27:D30)</f>
        <v>2995033</v>
      </c>
      <c r="E31" s="568">
        <f>D31/C31*100</f>
        <v>39.07756308477885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730" t="s">
        <v>625</v>
      </c>
      <c r="B33" s="569" t="s">
        <v>198</v>
      </c>
      <c r="C33" s="513" t="s">
        <v>200</v>
      </c>
      <c r="D33" s="570" t="s">
        <v>774</v>
      </c>
      <c r="E33" s="571" t="s">
        <v>201</v>
      </c>
      <c r="F33"/>
      <c r="G33"/>
      <c r="H33"/>
      <c r="I33"/>
      <c r="J33"/>
      <c r="K33"/>
      <c r="L33"/>
    </row>
    <row r="34" spans="1:12" s="15" customFormat="1" ht="27" customHeight="1">
      <c r="A34" s="726" t="s">
        <v>351</v>
      </c>
      <c r="B34" s="480">
        <v>19020</v>
      </c>
      <c r="C34" s="527">
        <v>98937</v>
      </c>
      <c r="D34" s="306">
        <v>10703</v>
      </c>
      <c r="E34" s="300">
        <f>D34/C34*100</f>
        <v>10.817995289931977</v>
      </c>
      <c r="F34"/>
      <c r="G34"/>
      <c r="H34"/>
      <c r="I34"/>
      <c r="J34"/>
      <c r="K34"/>
      <c r="L34"/>
    </row>
    <row r="35" spans="1:12" s="15" customFormat="1" ht="12.75">
      <c r="A35" s="560"/>
      <c r="B35" s="563"/>
      <c r="C35" s="407"/>
      <c r="D35" s="564"/>
      <c r="E35" s="424"/>
      <c r="F35"/>
      <c r="G35"/>
      <c r="H35"/>
      <c r="I35"/>
      <c r="J35"/>
      <c r="K35"/>
      <c r="L35"/>
    </row>
    <row r="36" spans="1:12" s="15" customFormat="1" ht="12.75">
      <c r="A36" s="727" t="s">
        <v>584</v>
      </c>
      <c r="B36" s="208">
        <f>B31+B34</f>
        <v>7525545</v>
      </c>
      <c r="C36" s="208">
        <f>C31+C34</f>
        <v>7763266</v>
      </c>
      <c r="D36" s="208">
        <f>D31+D34</f>
        <v>3005736</v>
      </c>
      <c r="E36" s="222">
        <f>D36/C36*100</f>
        <v>38.71741609781244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7" t="s">
        <v>585</v>
      </c>
      <c r="B39" s="49" t="s">
        <v>198</v>
      </c>
      <c r="C39" s="58" t="s">
        <v>200</v>
      </c>
      <c r="D39" s="5" t="s">
        <v>774</v>
      </c>
      <c r="E39" s="50" t="s">
        <v>201</v>
      </c>
      <c r="F39"/>
      <c r="G39"/>
      <c r="H39"/>
      <c r="I39"/>
      <c r="J39"/>
      <c r="K39"/>
      <c r="L39"/>
    </row>
    <row r="40" spans="1:12" s="15" customFormat="1" ht="16.5" customHeight="1">
      <c r="A40" s="726" t="s">
        <v>586</v>
      </c>
      <c r="B40" s="480">
        <v>6685304</v>
      </c>
      <c r="C40" s="527">
        <v>6636860</v>
      </c>
      <c r="D40" s="527">
        <v>1581660</v>
      </c>
      <c r="E40" s="300">
        <f>D40/C40*100</f>
        <v>23.831450414804593</v>
      </c>
      <c r="F40"/>
      <c r="G40"/>
      <c r="H40"/>
      <c r="I40"/>
      <c r="J40"/>
      <c r="K40"/>
      <c r="L40"/>
    </row>
    <row r="41" spans="1:12" s="15" customFormat="1" ht="15" customHeight="1">
      <c r="A41" s="726" t="s">
        <v>587</v>
      </c>
      <c r="B41" s="480">
        <v>628041</v>
      </c>
      <c r="C41" s="527">
        <v>914206</v>
      </c>
      <c r="D41" s="306">
        <v>23120</v>
      </c>
      <c r="E41" s="300">
        <f>D41/C41*100</f>
        <v>2.5289704946149993</v>
      </c>
      <c r="F41"/>
      <c r="G41"/>
      <c r="H41"/>
      <c r="I41"/>
      <c r="J41"/>
      <c r="K41"/>
      <c r="L41"/>
    </row>
    <row r="42" spans="1:12" s="15" customFormat="1" ht="16.5" customHeight="1">
      <c r="A42" s="729" t="s">
        <v>735</v>
      </c>
      <c r="B42" s="565">
        <f>SUM(B40:B41)</f>
        <v>7313345</v>
      </c>
      <c r="C42" s="566">
        <f>SUM(C40:C41)</f>
        <v>7551066</v>
      </c>
      <c r="D42" s="567">
        <f>SUM(D40:D41)</f>
        <v>1604780</v>
      </c>
      <c r="E42" s="568">
        <f>D42/C42*100</f>
        <v>21.252363573566964</v>
      </c>
      <c r="F42"/>
      <c r="G42"/>
      <c r="H42"/>
      <c r="I42"/>
      <c r="J42"/>
      <c r="K42"/>
      <c r="L42"/>
    </row>
    <row r="43" spans="1:12" s="15" customFormat="1" ht="12.75">
      <c r="A43" s="28"/>
      <c r="E43"/>
      <c r="F43"/>
      <c r="G43"/>
      <c r="H43"/>
      <c r="I43"/>
      <c r="J43"/>
      <c r="K43"/>
      <c r="L43"/>
    </row>
    <row r="44" spans="1:12" s="15" customFormat="1" ht="25.5">
      <c r="A44" s="730" t="s">
        <v>604</v>
      </c>
      <c r="B44" s="569" t="s">
        <v>198</v>
      </c>
      <c r="C44" s="513" t="s">
        <v>200</v>
      </c>
      <c r="D44" s="570" t="s">
        <v>774</v>
      </c>
      <c r="E44" s="571" t="s">
        <v>201</v>
      </c>
      <c r="F44"/>
      <c r="G44"/>
      <c r="H44"/>
      <c r="I44"/>
      <c r="J44"/>
      <c r="K44"/>
      <c r="L44"/>
    </row>
    <row r="45" spans="1:12" s="15" customFormat="1" ht="16.5" customHeight="1">
      <c r="A45" s="726" t="s">
        <v>352</v>
      </c>
      <c r="B45" s="480">
        <v>212200</v>
      </c>
      <c r="C45" s="527">
        <v>212200</v>
      </c>
      <c r="D45" s="306">
        <v>50000</v>
      </c>
      <c r="E45" s="300">
        <f>D45/C45*100</f>
        <v>23.5626767200754</v>
      </c>
      <c r="F45"/>
      <c r="G45"/>
      <c r="H45"/>
      <c r="I45"/>
      <c r="J45"/>
      <c r="K45"/>
      <c r="L45"/>
    </row>
    <row r="46" spans="1:12" s="15" customFormat="1" ht="12.75">
      <c r="A46" s="560"/>
      <c r="B46" s="563"/>
      <c r="C46" s="407"/>
      <c r="D46" s="564"/>
      <c r="E46" s="424"/>
      <c r="F46"/>
      <c r="G46"/>
      <c r="H46"/>
      <c r="I46"/>
      <c r="J46"/>
      <c r="K46"/>
      <c r="L46"/>
    </row>
    <row r="47" spans="1:12" s="15" customFormat="1" ht="12.75">
      <c r="A47" s="727" t="s">
        <v>588</v>
      </c>
      <c r="B47" s="208">
        <f>B42+B45</f>
        <v>7525545</v>
      </c>
      <c r="C47" s="208">
        <f>C42+C45</f>
        <v>7763266</v>
      </c>
      <c r="D47" s="208">
        <f>D42+D45</f>
        <v>1654780</v>
      </c>
      <c r="E47" s="222">
        <f>D47/C47*100</f>
        <v>21.315513341936242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728" t="s">
        <v>612</v>
      </c>
      <c r="B50" s="272">
        <f>B36-B47</f>
        <v>0</v>
      </c>
      <c r="C50" s="272">
        <f>C36-C47</f>
        <v>0</v>
      </c>
      <c r="D50" s="272">
        <f>D36-D47</f>
        <v>1350956</v>
      </c>
      <c r="E50" s="222" t="s">
        <v>388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16"/>
  <sheetViews>
    <sheetView workbookViewId="0" topLeftCell="A1">
      <selection activeCell="B124" sqref="B124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30.125" style="0" customWidth="1"/>
    <col min="6" max="6" width="15.75390625" style="0" customWidth="1"/>
    <col min="8" max="8" width="13.875" style="0" bestFit="1" customWidth="1"/>
  </cols>
  <sheetData>
    <row r="1" spans="1:9" ht="18">
      <c r="A1" s="195" t="s">
        <v>854</v>
      </c>
      <c r="C1" s="195"/>
      <c r="D1" s="195"/>
      <c r="E1" s="195"/>
      <c r="F1" s="195"/>
      <c r="I1" s="2"/>
    </row>
    <row r="2" spans="2:9" ht="15" customHeight="1">
      <c r="B2" s="195"/>
      <c r="C2" s="195"/>
      <c r="D2" s="195"/>
      <c r="E2" s="195"/>
      <c r="F2" s="195"/>
      <c r="I2" s="2"/>
    </row>
    <row r="3" spans="2:9" ht="15" customHeight="1">
      <c r="B3" s="195"/>
      <c r="C3" s="195"/>
      <c r="D3" s="195"/>
      <c r="E3" s="195"/>
      <c r="F3" s="195"/>
      <c r="I3" s="2"/>
    </row>
    <row r="4" spans="1:8" ht="16.5" customHeight="1">
      <c r="A4" s="858" t="s">
        <v>597</v>
      </c>
      <c r="B4" s="760"/>
      <c r="E4" s="289">
        <v>1015666738.71</v>
      </c>
      <c r="F4" s="2" t="s">
        <v>171</v>
      </c>
      <c r="H4" s="151"/>
    </row>
    <row r="5" spans="2:8" ht="15" customHeight="1">
      <c r="B5" s="1"/>
      <c r="E5" s="151"/>
      <c r="H5" s="151"/>
    </row>
    <row r="6" spans="2:8" ht="15" customHeight="1">
      <c r="B6" s="1"/>
      <c r="E6" s="151"/>
      <c r="H6" s="151"/>
    </row>
    <row r="7" spans="1:7" ht="15.75">
      <c r="A7" s="1" t="s">
        <v>475</v>
      </c>
      <c r="C7" s="1"/>
      <c r="G7" s="313"/>
    </row>
    <row r="8" spans="1:6" ht="25.5">
      <c r="A8" s="851"/>
      <c r="B8" s="835"/>
      <c r="C8" s="51" t="s">
        <v>198</v>
      </c>
      <c r="D8" s="6" t="s">
        <v>200</v>
      </c>
      <c r="E8" s="5" t="s">
        <v>774</v>
      </c>
      <c r="F8" s="50" t="s">
        <v>201</v>
      </c>
    </row>
    <row r="9" spans="1:8" ht="36" customHeight="1">
      <c r="A9" s="829" t="s">
        <v>225</v>
      </c>
      <c r="B9" s="755"/>
      <c r="C9" s="441">
        <v>0</v>
      </c>
      <c r="D9" s="441">
        <v>0</v>
      </c>
      <c r="E9" s="441">
        <v>22635068</v>
      </c>
      <c r="F9" s="500" t="s">
        <v>388</v>
      </c>
      <c r="G9" s="120"/>
      <c r="H9" s="521"/>
    </row>
    <row r="10" spans="1:8" ht="24.75" customHeight="1">
      <c r="A10" s="829" t="s">
        <v>835</v>
      </c>
      <c r="B10" s="755"/>
      <c r="C10" s="441">
        <v>0</v>
      </c>
      <c r="D10" s="441">
        <v>0</v>
      </c>
      <c r="E10" s="441">
        <v>50000000</v>
      </c>
      <c r="F10" s="500" t="s">
        <v>388</v>
      </c>
      <c r="G10" s="120"/>
      <c r="H10" s="521"/>
    </row>
    <row r="11" spans="1:8" ht="16.5" customHeight="1">
      <c r="A11" s="829" t="s">
        <v>846</v>
      </c>
      <c r="B11" s="755"/>
      <c r="C11" s="441">
        <v>0</v>
      </c>
      <c r="D11" s="441">
        <v>0</v>
      </c>
      <c r="E11" s="441">
        <v>2478777</v>
      </c>
      <c r="F11" s="500" t="s">
        <v>388</v>
      </c>
      <c r="G11" s="120"/>
      <c r="H11" s="521"/>
    </row>
    <row r="12" spans="1:6" ht="15" customHeight="1">
      <c r="A12" s="834" t="s">
        <v>411</v>
      </c>
      <c r="B12" s="835"/>
      <c r="C12" s="9">
        <v>0</v>
      </c>
      <c r="D12" s="9">
        <v>0</v>
      </c>
      <c r="E12" s="9">
        <f>SUM(E9:E11)</f>
        <v>75113845</v>
      </c>
      <c r="F12" s="26" t="s">
        <v>388</v>
      </c>
    </row>
    <row r="13" spans="2:6" ht="15" customHeight="1">
      <c r="B13" s="248"/>
      <c r="C13" s="249"/>
      <c r="D13" s="249"/>
      <c r="E13" s="249"/>
      <c r="F13" s="292"/>
    </row>
    <row r="14" spans="2:6" ht="15" customHeight="1">
      <c r="B14" s="248"/>
      <c r="C14" s="249"/>
      <c r="D14" s="249"/>
      <c r="E14" s="249"/>
      <c r="F14" s="292"/>
    </row>
    <row r="15" spans="1:6" ht="15.75" customHeight="1">
      <c r="A15" s="1" t="s">
        <v>449</v>
      </c>
      <c r="B15" s="1"/>
      <c r="C15" s="249"/>
      <c r="D15" s="249"/>
      <c r="E15" s="496">
        <f>E4+E12</f>
        <v>1090780583.71</v>
      </c>
      <c r="F15" s="497" t="s">
        <v>171</v>
      </c>
    </row>
    <row r="16" spans="2:6" ht="12.75" customHeight="1">
      <c r="B16" s="248"/>
      <c r="C16" s="249"/>
      <c r="D16" s="249"/>
      <c r="E16" s="249"/>
      <c r="F16" s="292"/>
    </row>
    <row r="17" spans="2:6" ht="12.75" customHeight="1">
      <c r="B17" s="248"/>
      <c r="C17" s="249"/>
      <c r="D17" s="249"/>
      <c r="E17" s="249"/>
      <c r="F17" s="292"/>
    </row>
    <row r="18" ht="15.75">
      <c r="A18" s="1" t="s">
        <v>750</v>
      </c>
    </row>
    <row r="19" spans="1:6" ht="24" customHeight="1">
      <c r="A19" s="834"/>
      <c r="B19" s="834"/>
      <c r="C19" s="51" t="s">
        <v>198</v>
      </c>
      <c r="D19" s="6" t="s">
        <v>200</v>
      </c>
      <c r="E19" s="237" t="s">
        <v>774</v>
      </c>
      <c r="F19" s="50" t="s">
        <v>201</v>
      </c>
    </row>
    <row r="20" spans="1:8" ht="16.5" customHeight="1">
      <c r="A20" s="852" t="s">
        <v>751</v>
      </c>
      <c r="B20" s="853"/>
      <c r="C20" s="314">
        <v>0</v>
      </c>
      <c r="D20" s="314">
        <v>0</v>
      </c>
      <c r="E20" s="306">
        <v>31681674</v>
      </c>
      <c r="F20" s="174" t="s">
        <v>388</v>
      </c>
      <c r="H20" s="334"/>
    </row>
    <row r="21" spans="1:8" ht="23.25" customHeight="1">
      <c r="A21" s="829" t="s">
        <v>703</v>
      </c>
      <c r="B21" s="836"/>
      <c r="C21" s="314">
        <v>0</v>
      </c>
      <c r="D21" s="314">
        <v>0</v>
      </c>
      <c r="E21" s="306">
        <v>1000000</v>
      </c>
      <c r="F21" s="174" t="s">
        <v>388</v>
      </c>
      <c r="H21" s="334"/>
    </row>
    <row r="22" spans="1:8" ht="23.25" customHeight="1">
      <c r="A22" s="829" t="s">
        <v>575</v>
      </c>
      <c r="B22" s="836"/>
      <c r="C22" s="314">
        <v>0</v>
      </c>
      <c r="D22" s="314">
        <v>0</v>
      </c>
      <c r="E22" s="306">
        <v>2130705</v>
      </c>
      <c r="F22" s="174" t="s">
        <v>388</v>
      </c>
      <c r="H22" s="334"/>
    </row>
    <row r="23" spans="1:8" ht="36" customHeight="1">
      <c r="A23" s="829" t="s">
        <v>836</v>
      </c>
      <c r="B23" s="836"/>
      <c r="C23" s="314">
        <v>0</v>
      </c>
      <c r="D23" s="314">
        <v>0</v>
      </c>
      <c r="E23" s="306">
        <v>3000000</v>
      </c>
      <c r="F23" s="174" t="s">
        <v>388</v>
      </c>
      <c r="H23" s="334"/>
    </row>
    <row r="24" spans="1:8" ht="16.5" customHeight="1">
      <c r="A24" s="854" t="s">
        <v>576</v>
      </c>
      <c r="B24" s="755"/>
      <c r="C24" s="314">
        <v>0</v>
      </c>
      <c r="D24" s="314">
        <v>0</v>
      </c>
      <c r="E24" s="306">
        <v>16233743</v>
      </c>
      <c r="F24" s="174" t="s">
        <v>388</v>
      </c>
      <c r="H24" s="334"/>
    </row>
    <row r="25" spans="1:6" ht="15.75" customHeight="1">
      <c r="A25" s="834" t="s">
        <v>412</v>
      </c>
      <c r="B25" s="835"/>
      <c r="C25" s="9">
        <v>0</v>
      </c>
      <c r="D25" s="281">
        <v>0</v>
      </c>
      <c r="E25" s="9">
        <f>SUM(E20:E24)</f>
        <v>54046122</v>
      </c>
      <c r="F25" s="10" t="s">
        <v>388</v>
      </c>
    </row>
    <row r="26" spans="1:6" ht="12.75" customHeight="1">
      <c r="A26" s="498"/>
      <c r="B26" s="445"/>
      <c r="C26" s="249"/>
      <c r="D26" s="328"/>
      <c r="E26" s="249"/>
      <c r="F26" s="250"/>
    </row>
    <row r="27" spans="1:6" ht="12.75" customHeight="1">
      <c r="A27" s="498"/>
      <c r="B27" s="445"/>
      <c r="C27" s="249"/>
      <c r="D27" s="328"/>
      <c r="E27" s="249"/>
      <c r="F27" s="250"/>
    </row>
    <row r="28" spans="1:6" ht="15.75" customHeight="1">
      <c r="A28" s="1" t="s">
        <v>407</v>
      </c>
      <c r="B28" s="1"/>
      <c r="C28" s="249"/>
      <c r="D28" s="328"/>
      <c r="E28" s="496">
        <f>E15-E25</f>
        <v>1036734461.71</v>
      </c>
      <c r="F28" s="497" t="s">
        <v>171</v>
      </c>
    </row>
    <row r="29" spans="5:6" ht="13.5" customHeight="1">
      <c r="E29" s="496"/>
      <c r="F29" s="497"/>
    </row>
    <row r="30" spans="5:6" ht="13.5" customHeight="1">
      <c r="E30" s="496"/>
      <c r="F30" s="497"/>
    </row>
    <row r="31" spans="1:5" ht="13.5" customHeight="1">
      <c r="A31" s="414" t="s">
        <v>771</v>
      </c>
      <c r="E31" s="291"/>
    </row>
    <row r="32" spans="1:6" ht="14.25" customHeight="1">
      <c r="A32" s="410" t="s">
        <v>708</v>
      </c>
      <c r="E32" s="308"/>
      <c r="F32" s="307"/>
    </row>
    <row r="33" ht="15">
      <c r="A33" s="290" t="s">
        <v>709</v>
      </c>
    </row>
    <row r="34" ht="15">
      <c r="A34" s="290"/>
    </row>
    <row r="35" ht="15">
      <c r="A35" s="290"/>
    </row>
    <row r="36" spans="1:6" ht="16.5" customHeight="1">
      <c r="A36" s="837" t="s">
        <v>740</v>
      </c>
      <c r="B36" s="760"/>
      <c r="C36" s="760"/>
      <c r="D36" s="760"/>
      <c r="E36" s="772"/>
      <c r="F36" s="448"/>
    </row>
    <row r="37" spans="1:6" ht="20.25" customHeight="1">
      <c r="A37" s="32" t="s">
        <v>759</v>
      </c>
      <c r="B37" s="835" t="s">
        <v>760</v>
      </c>
      <c r="C37" s="835"/>
      <c r="D37" s="835"/>
      <c r="E37" s="835"/>
      <c r="F37" s="417" t="s">
        <v>749</v>
      </c>
    </row>
    <row r="38" spans="1:6" ht="18.75" customHeight="1">
      <c r="A38" s="446" t="s">
        <v>765</v>
      </c>
      <c r="B38" s="830" t="s">
        <v>446</v>
      </c>
      <c r="C38" s="754"/>
      <c r="D38" s="754"/>
      <c r="E38" s="755"/>
      <c r="F38" s="514">
        <v>26429000</v>
      </c>
    </row>
    <row r="39" spans="1:6" ht="18.75" customHeight="1">
      <c r="A39" s="446" t="s">
        <v>761</v>
      </c>
      <c r="B39" s="830" t="s">
        <v>291</v>
      </c>
      <c r="C39" s="754"/>
      <c r="D39" s="754"/>
      <c r="E39" s="755"/>
      <c r="F39" s="418">
        <v>7000000</v>
      </c>
    </row>
    <row r="40" spans="1:6" ht="18.75" customHeight="1">
      <c r="A40" s="446" t="s">
        <v>762</v>
      </c>
      <c r="B40" s="830" t="s">
        <v>745</v>
      </c>
      <c r="C40" s="754"/>
      <c r="D40" s="754"/>
      <c r="E40" s="755"/>
      <c r="F40" s="520">
        <v>2139000</v>
      </c>
    </row>
    <row r="41" spans="1:6" ht="18.75" customHeight="1">
      <c r="A41" s="446" t="s">
        <v>399</v>
      </c>
      <c r="B41" s="830" t="s">
        <v>707</v>
      </c>
      <c r="C41" s="754"/>
      <c r="D41" s="754"/>
      <c r="E41" s="755"/>
      <c r="F41" s="520">
        <v>1703000</v>
      </c>
    </row>
    <row r="42" spans="1:6" ht="18.75" customHeight="1">
      <c r="A42" s="446" t="s">
        <v>763</v>
      </c>
      <c r="B42" s="830" t="s">
        <v>747</v>
      </c>
      <c r="C42" s="754"/>
      <c r="D42" s="754"/>
      <c r="E42" s="755"/>
      <c r="F42" s="518">
        <v>666000</v>
      </c>
    </row>
    <row r="43" spans="1:6" ht="18.75" customHeight="1">
      <c r="A43" s="446" t="s">
        <v>445</v>
      </c>
      <c r="B43" s="830" t="s">
        <v>746</v>
      </c>
      <c r="C43" s="754"/>
      <c r="D43" s="754"/>
      <c r="E43" s="755"/>
      <c r="F43" s="520">
        <v>377000</v>
      </c>
    </row>
    <row r="44" spans="1:6" ht="18.75" customHeight="1">
      <c r="A44" s="446" t="s">
        <v>764</v>
      </c>
      <c r="B44" s="830" t="s">
        <v>447</v>
      </c>
      <c r="C44" s="754"/>
      <c r="D44" s="754"/>
      <c r="E44" s="755"/>
      <c r="F44" s="418">
        <v>1982000</v>
      </c>
    </row>
    <row r="45" spans="1:6" ht="18.75" customHeight="1">
      <c r="A45" s="446" t="s">
        <v>766</v>
      </c>
      <c r="B45" s="855" t="s">
        <v>290</v>
      </c>
      <c r="C45" s="855"/>
      <c r="D45" s="855"/>
      <c r="E45" s="855"/>
      <c r="F45" s="418">
        <v>13000000</v>
      </c>
    </row>
    <row r="46" spans="1:6" ht="18.75" customHeight="1">
      <c r="A46" s="446" t="s">
        <v>444</v>
      </c>
      <c r="B46" s="845" t="s">
        <v>478</v>
      </c>
      <c r="C46" s="856"/>
      <c r="D46" s="856"/>
      <c r="E46" s="836"/>
      <c r="F46" s="418">
        <v>342000</v>
      </c>
    </row>
    <row r="47" spans="1:6" ht="18.75" customHeight="1">
      <c r="A47" s="446" t="s">
        <v>767</v>
      </c>
      <c r="B47" s="855" t="s">
        <v>439</v>
      </c>
      <c r="C47" s="855"/>
      <c r="D47" s="855"/>
      <c r="E47" s="855"/>
      <c r="F47" s="418">
        <v>341000</v>
      </c>
    </row>
    <row r="48" spans="1:6" ht="18.75" customHeight="1">
      <c r="A48" s="446" t="s">
        <v>768</v>
      </c>
      <c r="B48" s="845" t="s">
        <v>743</v>
      </c>
      <c r="C48" s="856"/>
      <c r="D48" s="856"/>
      <c r="E48" s="836"/>
      <c r="F48" s="418">
        <v>27427000</v>
      </c>
    </row>
    <row r="49" spans="1:6" ht="18.75" customHeight="1">
      <c r="A49" s="446" t="s">
        <v>769</v>
      </c>
      <c r="B49" s="831" t="s">
        <v>466</v>
      </c>
      <c r="C49" s="832"/>
      <c r="D49" s="832"/>
      <c r="E49" s="833"/>
      <c r="F49" s="520">
        <v>14800000</v>
      </c>
    </row>
    <row r="50" spans="1:6" ht="18.75" customHeight="1">
      <c r="A50" s="446" t="s">
        <v>770</v>
      </c>
      <c r="B50" s="831" t="s">
        <v>752</v>
      </c>
      <c r="C50" s="832"/>
      <c r="D50" s="832"/>
      <c r="E50" s="833"/>
      <c r="F50" s="520">
        <v>1411000</v>
      </c>
    </row>
    <row r="51" spans="1:6" ht="18.75" customHeight="1">
      <c r="A51" s="446" t="s">
        <v>579</v>
      </c>
      <c r="B51" s="831" t="s">
        <v>711</v>
      </c>
      <c r="C51" s="832"/>
      <c r="D51" s="832"/>
      <c r="E51" s="833"/>
      <c r="F51" s="520">
        <v>238000</v>
      </c>
    </row>
    <row r="52" spans="1:6" ht="18.75" customHeight="1">
      <c r="A52" s="31">
        <v>236100</v>
      </c>
      <c r="B52" s="831" t="s">
        <v>955</v>
      </c>
      <c r="C52" s="832"/>
      <c r="D52" s="832"/>
      <c r="E52" s="833"/>
      <c r="F52" s="520">
        <v>1549289</v>
      </c>
    </row>
    <row r="53" spans="1:6" ht="18.75" customHeight="1">
      <c r="A53" s="446" t="s">
        <v>122</v>
      </c>
      <c r="B53" s="831" t="s">
        <v>453</v>
      </c>
      <c r="C53" s="832" t="s">
        <v>453</v>
      </c>
      <c r="D53" s="832" t="s">
        <v>453</v>
      </c>
      <c r="E53" s="833" t="s">
        <v>453</v>
      </c>
      <c r="F53" s="859">
        <v>661090000</v>
      </c>
    </row>
    <row r="54" spans="1:6" ht="18.75" customHeight="1">
      <c r="A54" s="446" t="s">
        <v>123</v>
      </c>
      <c r="B54" s="831" t="s">
        <v>454</v>
      </c>
      <c r="C54" s="832" t="s">
        <v>454</v>
      </c>
      <c r="D54" s="832" t="s">
        <v>454</v>
      </c>
      <c r="E54" s="833" t="s">
        <v>454</v>
      </c>
      <c r="F54" s="861"/>
    </row>
    <row r="55" spans="1:6" ht="18.75" customHeight="1">
      <c r="A55" s="446" t="s">
        <v>124</v>
      </c>
      <c r="B55" s="831" t="s">
        <v>455</v>
      </c>
      <c r="C55" s="832" t="s">
        <v>455</v>
      </c>
      <c r="D55" s="832" t="s">
        <v>455</v>
      </c>
      <c r="E55" s="833" t="s">
        <v>455</v>
      </c>
      <c r="F55" s="861"/>
    </row>
    <row r="56" spans="1:6" ht="18.75" customHeight="1">
      <c r="A56" s="446" t="s">
        <v>125</v>
      </c>
      <c r="B56" s="831" t="s">
        <v>456</v>
      </c>
      <c r="C56" s="832" t="s">
        <v>456</v>
      </c>
      <c r="D56" s="832" t="s">
        <v>456</v>
      </c>
      <c r="E56" s="833" t="s">
        <v>456</v>
      </c>
      <c r="F56" s="861"/>
    </row>
    <row r="57" spans="1:6" ht="18.75" customHeight="1">
      <c r="A57" s="446" t="s">
        <v>126</v>
      </c>
      <c r="B57" s="831" t="s">
        <v>460</v>
      </c>
      <c r="C57" s="832" t="s">
        <v>460</v>
      </c>
      <c r="D57" s="832" t="s">
        <v>460</v>
      </c>
      <c r="E57" s="833" t="s">
        <v>460</v>
      </c>
      <c r="F57" s="861"/>
    </row>
    <row r="58" spans="1:6" ht="18.75" customHeight="1">
      <c r="A58" s="446" t="s">
        <v>127</v>
      </c>
      <c r="B58" s="831" t="s">
        <v>458</v>
      </c>
      <c r="C58" s="832" t="s">
        <v>458</v>
      </c>
      <c r="D58" s="832" t="s">
        <v>458</v>
      </c>
      <c r="E58" s="833" t="s">
        <v>458</v>
      </c>
      <c r="F58" s="861"/>
    </row>
    <row r="59" spans="1:6" ht="18.75" customHeight="1">
      <c r="A59" s="446" t="s">
        <v>128</v>
      </c>
      <c r="B59" s="831" t="s">
        <v>459</v>
      </c>
      <c r="C59" s="832" t="s">
        <v>459</v>
      </c>
      <c r="D59" s="832" t="s">
        <v>459</v>
      </c>
      <c r="E59" s="833" t="s">
        <v>459</v>
      </c>
      <c r="F59" s="861"/>
    </row>
    <row r="60" spans="1:6" ht="18.75" customHeight="1">
      <c r="A60" s="31">
        <v>236102</v>
      </c>
      <c r="B60" s="831" t="s">
        <v>457</v>
      </c>
      <c r="C60" s="832" t="s">
        <v>457</v>
      </c>
      <c r="D60" s="832" t="s">
        <v>457</v>
      </c>
      <c r="E60" s="833" t="s">
        <v>457</v>
      </c>
      <c r="F60" s="861"/>
    </row>
    <row r="61" spans="1:6" ht="18.75" customHeight="1">
      <c r="A61" s="31">
        <v>236103</v>
      </c>
      <c r="B61" s="831" t="s">
        <v>461</v>
      </c>
      <c r="C61" s="832" t="s">
        <v>461</v>
      </c>
      <c r="D61" s="832" t="s">
        <v>461</v>
      </c>
      <c r="E61" s="833" t="s">
        <v>461</v>
      </c>
      <c r="F61" s="861"/>
    </row>
    <row r="62" spans="1:6" ht="18.75" customHeight="1">
      <c r="A62" s="31">
        <v>236104</v>
      </c>
      <c r="B62" s="831" t="s">
        <v>462</v>
      </c>
      <c r="C62" s="832" t="s">
        <v>462</v>
      </c>
      <c r="D62" s="832" t="s">
        <v>462</v>
      </c>
      <c r="E62" s="833" t="s">
        <v>462</v>
      </c>
      <c r="F62" s="861"/>
    </row>
    <row r="63" spans="1:6" ht="18.75" customHeight="1">
      <c r="A63" s="31">
        <v>236105</v>
      </c>
      <c r="B63" s="831" t="s">
        <v>463</v>
      </c>
      <c r="C63" s="832" t="s">
        <v>463</v>
      </c>
      <c r="D63" s="832" t="s">
        <v>463</v>
      </c>
      <c r="E63" s="833" t="s">
        <v>463</v>
      </c>
      <c r="F63" s="861"/>
    </row>
    <row r="64" spans="1:6" ht="18.75" customHeight="1">
      <c r="A64" s="31">
        <v>236106</v>
      </c>
      <c r="B64" s="831" t="s">
        <v>464</v>
      </c>
      <c r="C64" s="832" t="s">
        <v>464</v>
      </c>
      <c r="D64" s="832" t="s">
        <v>464</v>
      </c>
      <c r="E64" s="833" t="s">
        <v>464</v>
      </c>
      <c r="F64" s="861"/>
    </row>
    <row r="65" spans="1:6" ht="18.75" customHeight="1">
      <c r="A65" s="31">
        <v>236107</v>
      </c>
      <c r="B65" s="831" t="s">
        <v>465</v>
      </c>
      <c r="C65" s="832" t="s">
        <v>465</v>
      </c>
      <c r="D65" s="832" t="s">
        <v>465</v>
      </c>
      <c r="E65" s="833" t="s">
        <v>465</v>
      </c>
      <c r="F65" s="861"/>
    </row>
    <row r="66" spans="1:6" ht="18.75" customHeight="1">
      <c r="A66" s="446" t="s">
        <v>769</v>
      </c>
      <c r="B66" s="831" t="s">
        <v>466</v>
      </c>
      <c r="C66" s="832" t="s">
        <v>466</v>
      </c>
      <c r="D66" s="832" t="s">
        <v>466</v>
      </c>
      <c r="E66" s="833" t="s">
        <v>466</v>
      </c>
      <c r="F66" s="861"/>
    </row>
    <row r="67" spans="1:6" ht="18.75" customHeight="1">
      <c r="A67" s="31">
        <v>236109</v>
      </c>
      <c r="B67" s="831" t="s">
        <v>467</v>
      </c>
      <c r="C67" s="832" t="s">
        <v>467</v>
      </c>
      <c r="D67" s="832" t="s">
        <v>467</v>
      </c>
      <c r="E67" s="833" t="s">
        <v>467</v>
      </c>
      <c r="F67" s="861"/>
    </row>
    <row r="68" spans="1:6" ht="18.75" customHeight="1">
      <c r="A68" s="31">
        <v>236110</v>
      </c>
      <c r="B68" s="831" t="s">
        <v>468</v>
      </c>
      <c r="C68" s="832" t="s">
        <v>468</v>
      </c>
      <c r="D68" s="832" t="s">
        <v>468</v>
      </c>
      <c r="E68" s="833" t="s">
        <v>468</v>
      </c>
      <c r="F68" s="861"/>
    </row>
    <row r="69" spans="1:6" ht="21" customHeight="1">
      <c r="A69" s="31">
        <v>236111</v>
      </c>
      <c r="B69" s="831" t="s">
        <v>469</v>
      </c>
      <c r="C69" s="832" t="s">
        <v>469</v>
      </c>
      <c r="D69" s="832" t="s">
        <v>469</v>
      </c>
      <c r="E69" s="833" t="s">
        <v>469</v>
      </c>
      <c r="F69" s="861"/>
    </row>
    <row r="70" spans="1:6" ht="18.75" customHeight="1">
      <c r="A70" s="31">
        <v>236112</v>
      </c>
      <c r="B70" s="831" t="s">
        <v>470</v>
      </c>
      <c r="C70" s="832" t="s">
        <v>470</v>
      </c>
      <c r="D70" s="832" t="s">
        <v>470</v>
      </c>
      <c r="E70" s="833" t="s">
        <v>470</v>
      </c>
      <c r="F70" s="861"/>
    </row>
    <row r="71" spans="1:6" ht="18.75" customHeight="1">
      <c r="A71" s="31">
        <v>236113</v>
      </c>
      <c r="B71" s="831" t="s">
        <v>471</v>
      </c>
      <c r="C71" s="832" t="s">
        <v>471</v>
      </c>
      <c r="D71" s="832" t="s">
        <v>471</v>
      </c>
      <c r="E71" s="833" t="s">
        <v>471</v>
      </c>
      <c r="F71" s="861"/>
    </row>
    <row r="72" spans="1:6" ht="18.75" customHeight="1">
      <c r="A72" s="31">
        <v>236114</v>
      </c>
      <c r="B72" s="831" t="s">
        <v>472</v>
      </c>
      <c r="C72" s="832" t="s">
        <v>472</v>
      </c>
      <c r="D72" s="832" t="s">
        <v>472</v>
      </c>
      <c r="E72" s="833" t="s">
        <v>472</v>
      </c>
      <c r="F72" s="861"/>
    </row>
    <row r="73" spans="1:6" ht="18.75" customHeight="1">
      <c r="A73" s="31">
        <v>236115</v>
      </c>
      <c r="B73" s="831" t="s">
        <v>473</v>
      </c>
      <c r="C73" s="832" t="s">
        <v>473</v>
      </c>
      <c r="D73" s="832" t="s">
        <v>473</v>
      </c>
      <c r="E73" s="833" t="s">
        <v>473</v>
      </c>
      <c r="F73" s="861"/>
    </row>
    <row r="74" spans="1:6" ht="18.75" customHeight="1">
      <c r="A74" s="31">
        <v>236116</v>
      </c>
      <c r="B74" s="831" t="s">
        <v>474</v>
      </c>
      <c r="C74" s="832" t="s">
        <v>474</v>
      </c>
      <c r="D74" s="832" t="s">
        <v>474</v>
      </c>
      <c r="E74" s="833" t="s">
        <v>474</v>
      </c>
      <c r="F74" s="862"/>
    </row>
    <row r="75" spans="1:6" ht="18.75" customHeight="1">
      <c r="A75" s="511">
        <v>236117</v>
      </c>
      <c r="B75" s="831" t="s">
        <v>777</v>
      </c>
      <c r="C75" s="832"/>
      <c r="D75" s="832"/>
      <c r="E75" s="833"/>
      <c r="F75" s="859">
        <v>1199600000</v>
      </c>
    </row>
    <row r="76" spans="1:6" ht="18.75" customHeight="1">
      <c r="A76" s="511">
        <v>236118</v>
      </c>
      <c r="B76" s="831" t="s">
        <v>778</v>
      </c>
      <c r="C76" s="832"/>
      <c r="D76" s="832"/>
      <c r="E76" s="833"/>
      <c r="F76" s="860"/>
    </row>
    <row r="77" spans="1:6" ht="18.75" customHeight="1">
      <c r="A77" s="511">
        <v>236119</v>
      </c>
      <c r="B77" s="831" t="s">
        <v>779</v>
      </c>
      <c r="C77" s="832"/>
      <c r="D77" s="832"/>
      <c r="E77" s="833"/>
      <c r="F77" s="860"/>
    </row>
    <row r="78" spans="1:6" ht="18.75" customHeight="1">
      <c r="A78" s="511">
        <v>236120</v>
      </c>
      <c r="B78" s="831" t="s">
        <v>780</v>
      </c>
      <c r="C78" s="832"/>
      <c r="D78" s="832"/>
      <c r="E78" s="833"/>
      <c r="F78" s="860"/>
    </row>
    <row r="79" spans="1:6" ht="18.75" customHeight="1">
      <c r="A79" s="511">
        <v>236121</v>
      </c>
      <c r="B79" s="831" t="s">
        <v>781</v>
      </c>
      <c r="C79" s="832"/>
      <c r="D79" s="832"/>
      <c r="E79" s="833"/>
      <c r="F79" s="860"/>
    </row>
    <row r="80" spans="1:6" ht="18.75" customHeight="1">
      <c r="A80" s="511">
        <v>236122</v>
      </c>
      <c r="B80" s="831" t="s">
        <v>782</v>
      </c>
      <c r="C80" s="832"/>
      <c r="D80" s="832"/>
      <c r="E80" s="833"/>
      <c r="F80" s="860"/>
    </row>
    <row r="81" spans="1:6" ht="18.75" customHeight="1">
      <c r="A81" s="511">
        <v>236123</v>
      </c>
      <c r="B81" s="831" t="s">
        <v>783</v>
      </c>
      <c r="C81" s="832"/>
      <c r="D81" s="832"/>
      <c r="E81" s="833"/>
      <c r="F81" s="860"/>
    </row>
    <row r="82" spans="1:6" ht="18.75" customHeight="1">
      <c r="A82" s="511">
        <v>236124</v>
      </c>
      <c r="B82" s="831" t="s">
        <v>784</v>
      </c>
      <c r="C82" s="832"/>
      <c r="D82" s="832"/>
      <c r="E82" s="833"/>
      <c r="F82" s="860"/>
    </row>
    <row r="83" spans="1:6" ht="18.75" customHeight="1">
      <c r="A83" s="511">
        <v>236125</v>
      </c>
      <c r="B83" s="831" t="s">
        <v>785</v>
      </c>
      <c r="C83" s="832"/>
      <c r="D83" s="832"/>
      <c r="E83" s="833"/>
      <c r="F83" s="860"/>
    </row>
    <row r="84" spans="1:6" ht="18.75" customHeight="1">
      <c r="A84" s="511">
        <v>236126</v>
      </c>
      <c r="B84" s="831" t="s">
        <v>786</v>
      </c>
      <c r="C84" s="832"/>
      <c r="D84" s="832"/>
      <c r="E84" s="833"/>
      <c r="F84" s="860"/>
    </row>
    <row r="85" spans="1:6" ht="18.75" customHeight="1">
      <c r="A85" s="511">
        <v>236127</v>
      </c>
      <c r="B85" s="831" t="s">
        <v>787</v>
      </c>
      <c r="C85" s="832"/>
      <c r="D85" s="832"/>
      <c r="E85" s="833"/>
      <c r="F85" s="860"/>
    </row>
    <row r="86" spans="1:6" ht="18.75" customHeight="1">
      <c r="A86" s="511">
        <v>236128</v>
      </c>
      <c r="B86" s="831" t="s">
        <v>788</v>
      </c>
      <c r="C86" s="832"/>
      <c r="D86" s="832"/>
      <c r="E86" s="833"/>
      <c r="F86" s="860"/>
    </row>
    <row r="87" spans="1:6" ht="18.75" customHeight="1">
      <c r="A87" s="511">
        <v>236129</v>
      </c>
      <c r="B87" s="831" t="s">
        <v>789</v>
      </c>
      <c r="C87" s="832"/>
      <c r="D87" s="832"/>
      <c r="E87" s="833"/>
      <c r="F87" s="860"/>
    </row>
    <row r="88" spans="1:6" ht="18.75" customHeight="1">
      <c r="A88" s="511">
        <v>236130</v>
      </c>
      <c r="B88" s="831" t="s">
        <v>790</v>
      </c>
      <c r="C88" s="832"/>
      <c r="D88" s="832"/>
      <c r="E88" s="833"/>
      <c r="F88" s="860"/>
    </row>
    <row r="89" spans="1:6" ht="18.75" customHeight="1">
      <c r="A89" s="511">
        <v>236131</v>
      </c>
      <c r="B89" s="831" t="s">
        <v>791</v>
      </c>
      <c r="C89" s="832"/>
      <c r="D89" s="832"/>
      <c r="E89" s="833"/>
      <c r="F89" s="860"/>
    </row>
    <row r="90" spans="1:6" ht="18.75" customHeight="1">
      <c r="A90" s="511">
        <v>236132</v>
      </c>
      <c r="B90" s="831" t="s">
        <v>792</v>
      </c>
      <c r="C90" s="832"/>
      <c r="D90" s="832"/>
      <c r="E90" s="833"/>
      <c r="F90" s="860"/>
    </row>
    <row r="91" spans="1:6" ht="18.75" customHeight="1">
      <c r="A91" s="511">
        <v>236133</v>
      </c>
      <c r="B91" s="831" t="s">
        <v>793</v>
      </c>
      <c r="C91" s="832"/>
      <c r="D91" s="832"/>
      <c r="E91" s="833"/>
      <c r="F91" s="860"/>
    </row>
    <row r="92" spans="1:6" ht="18.75" customHeight="1">
      <c r="A92" s="511">
        <v>236134</v>
      </c>
      <c r="B92" s="831" t="s">
        <v>794</v>
      </c>
      <c r="C92" s="832"/>
      <c r="D92" s="832"/>
      <c r="E92" s="833"/>
      <c r="F92" s="860"/>
    </row>
    <row r="93" spans="1:6" ht="18.75" customHeight="1">
      <c r="A93" s="511">
        <v>236135</v>
      </c>
      <c r="B93" s="831" t="s">
        <v>795</v>
      </c>
      <c r="C93" s="832"/>
      <c r="D93" s="832"/>
      <c r="E93" s="833"/>
      <c r="F93" s="860"/>
    </row>
    <row r="94" spans="1:6" ht="18.75" customHeight="1">
      <c r="A94" s="511">
        <v>236136</v>
      </c>
      <c r="B94" s="831" t="s">
        <v>797</v>
      </c>
      <c r="C94" s="832"/>
      <c r="D94" s="832"/>
      <c r="E94" s="833"/>
      <c r="F94" s="860"/>
    </row>
    <row r="95" spans="1:6" ht="18.75" customHeight="1">
      <c r="A95" s="511">
        <v>236137</v>
      </c>
      <c r="B95" s="831" t="s">
        <v>798</v>
      </c>
      <c r="C95" s="832"/>
      <c r="D95" s="832"/>
      <c r="E95" s="833"/>
      <c r="F95" s="860"/>
    </row>
    <row r="96" spans="1:6" ht="18.75" customHeight="1">
      <c r="A96" s="511" t="s">
        <v>265</v>
      </c>
      <c r="B96" s="830" t="s">
        <v>266</v>
      </c>
      <c r="C96" s="754"/>
      <c r="D96" s="754"/>
      <c r="E96" s="755"/>
      <c r="F96" s="518">
        <v>248917000</v>
      </c>
    </row>
    <row r="97" spans="1:6" ht="18.75" customHeight="1">
      <c r="A97" s="31">
        <v>236138</v>
      </c>
      <c r="B97" s="845" t="s">
        <v>400</v>
      </c>
      <c r="C97" s="856"/>
      <c r="D97" s="856"/>
      <c r="E97" s="836"/>
      <c r="F97" s="520">
        <v>355000000</v>
      </c>
    </row>
    <row r="98" spans="1:6" ht="18.75" customHeight="1">
      <c r="A98" s="31">
        <v>236139</v>
      </c>
      <c r="B98" s="845" t="s">
        <v>401</v>
      </c>
      <c r="C98" s="856"/>
      <c r="D98" s="856"/>
      <c r="E98" s="836"/>
      <c r="F98" s="520">
        <v>380000000</v>
      </c>
    </row>
    <row r="99" spans="1:6" ht="18.75" customHeight="1">
      <c r="A99" s="31">
        <v>236140</v>
      </c>
      <c r="B99" s="845" t="s">
        <v>402</v>
      </c>
      <c r="C99" s="856"/>
      <c r="D99" s="856"/>
      <c r="E99" s="836"/>
      <c r="F99" s="520">
        <v>260000000</v>
      </c>
    </row>
    <row r="100" spans="1:6" ht="18.75" customHeight="1">
      <c r="A100" s="31">
        <v>236141</v>
      </c>
      <c r="B100" s="845" t="s">
        <v>403</v>
      </c>
      <c r="C100" s="856"/>
      <c r="D100" s="856"/>
      <c r="E100" s="836"/>
      <c r="F100" s="520">
        <v>160000000</v>
      </c>
    </row>
    <row r="101" spans="1:6" ht="18.75" customHeight="1">
      <c r="A101" s="842" t="s">
        <v>756</v>
      </c>
      <c r="B101" s="843"/>
      <c r="C101" s="843"/>
      <c r="D101" s="843"/>
      <c r="E101" s="844"/>
      <c r="F101" s="508">
        <f>SUM(F38:F100)</f>
        <v>3364011289</v>
      </c>
    </row>
    <row r="102" ht="15.75" customHeight="1"/>
    <row r="103" spans="1:6" ht="18.75" customHeight="1">
      <c r="A103" s="857" t="s">
        <v>741</v>
      </c>
      <c r="B103" s="835"/>
      <c r="C103" s="835"/>
      <c r="D103" s="835"/>
      <c r="E103" s="835"/>
      <c r="F103" s="417" t="s">
        <v>749</v>
      </c>
    </row>
    <row r="104" spans="1:6" ht="18.75" customHeight="1">
      <c r="A104" s="845" t="s">
        <v>710</v>
      </c>
      <c r="B104" s="846"/>
      <c r="C104" s="846"/>
      <c r="D104" s="846"/>
      <c r="E104" s="847"/>
      <c r="F104" s="518">
        <v>14000000</v>
      </c>
    </row>
    <row r="105" spans="1:6" ht="18.75" customHeight="1">
      <c r="A105" s="830" t="s">
        <v>712</v>
      </c>
      <c r="B105" s="754"/>
      <c r="C105" s="754"/>
      <c r="D105" s="754"/>
      <c r="E105" s="755"/>
      <c r="F105" s="518">
        <v>19069000</v>
      </c>
    </row>
    <row r="106" spans="1:6" ht="18.75" customHeight="1">
      <c r="A106" s="831" t="s">
        <v>660</v>
      </c>
      <c r="B106" s="832"/>
      <c r="C106" s="832"/>
      <c r="D106" s="832"/>
      <c r="E106" s="833"/>
      <c r="F106" s="518">
        <v>12000000</v>
      </c>
    </row>
    <row r="107" spans="1:6" ht="18.75" customHeight="1">
      <c r="A107" s="838" t="s">
        <v>758</v>
      </c>
      <c r="B107" s="839"/>
      <c r="C107" s="839"/>
      <c r="D107" s="839"/>
      <c r="E107" s="840"/>
      <c r="F107" s="419">
        <f>SUM(F104:F106)</f>
        <v>45069000</v>
      </c>
    </row>
    <row r="108" spans="2:6" ht="15.75" customHeight="1">
      <c r="B108" s="416"/>
      <c r="C108" s="411"/>
      <c r="D108" s="411"/>
      <c r="E108" s="411"/>
      <c r="F108" s="413"/>
    </row>
    <row r="109" spans="1:6" ht="15.75" customHeight="1">
      <c r="A109" s="848" t="s">
        <v>757</v>
      </c>
      <c r="B109" s="849"/>
      <c r="C109" s="849"/>
      <c r="D109" s="849"/>
      <c r="E109" s="850"/>
      <c r="F109" s="419">
        <f>F101+F107</f>
        <v>3409080289</v>
      </c>
    </row>
    <row r="110" spans="2:6" ht="17.25" customHeight="1">
      <c r="B110" s="416"/>
      <c r="C110" s="411"/>
      <c r="D110" s="411"/>
      <c r="E110" s="411"/>
      <c r="F110" s="413"/>
    </row>
    <row r="111" spans="1:6" ht="18.75" customHeight="1">
      <c r="A111" s="838" t="s">
        <v>719</v>
      </c>
      <c r="B111" s="839"/>
      <c r="C111" s="839"/>
      <c r="D111" s="839"/>
      <c r="E111" s="840"/>
      <c r="F111" s="417" t="s">
        <v>749</v>
      </c>
    </row>
    <row r="112" spans="1:6" ht="18.75" customHeight="1">
      <c r="A112" s="841" t="s">
        <v>748</v>
      </c>
      <c r="B112" s="754"/>
      <c r="C112" s="754"/>
      <c r="D112" s="754"/>
      <c r="E112" s="755"/>
      <c r="F112" s="420">
        <v>7705000</v>
      </c>
    </row>
    <row r="113" spans="1:6" ht="18.75" customHeight="1">
      <c r="A113" s="838" t="s">
        <v>718</v>
      </c>
      <c r="B113" s="839"/>
      <c r="C113" s="839"/>
      <c r="D113" s="839"/>
      <c r="E113" s="840"/>
      <c r="F113" s="419">
        <f>SUM(F112:F112)</f>
        <v>7705000</v>
      </c>
    </row>
    <row r="114" spans="2:6" ht="12" customHeight="1">
      <c r="B114" s="349"/>
      <c r="C114" s="349"/>
      <c r="D114" s="349"/>
      <c r="E114" s="349"/>
      <c r="F114" s="412"/>
    </row>
    <row r="115" spans="2:6" ht="18.75" customHeight="1">
      <c r="B115" s="349"/>
      <c r="C115" s="349"/>
      <c r="D115" s="349"/>
      <c r="E115" s="349"/>
      <c r="F115" s="444"/>
    </row>
    <row r="116" spans="2:6" ht="18.75" customHeight="1">
      <c r="B116" s="349"/>
      <c r="C116" s="349"/>
      <c r="D116" s="349"/>
      <c r="E116" s="349"/>
      <c r="F116" s="412"/>
    </row>
  </sheetData>
  <mergeCells count="90">
    <mergeCell ref="B41:E41"/>
    <mergeCell ref="F53:F74"/>
    <mergeCell ref="B57:E57"/>
    <mergeCell ref="B61:E61"/>
    <mergeCell ref="B58:E58"/>
    <mergeCell ref="B60:E60"/>
    <mergeCell ref="B52:E52"/>
    <mergeCell ref="F75:F95"/>
    <mergeCell ref="B100:E100"/>
    <mergeCell ref="B77:E77"/>
    <mergeCell ref="B78:E78"/>
    <mergeCell ref="B79:E79"/>
    <mergeCell ref="B80:E80"/>
    <mergeCell ref="B99:E99"/>
    <mergeCell ref="B82:E82"/>
    <mergeCell ref="B85:E85"/>
    <mergeCell ref="B86:E86"/>
    <mergeCell ref="A4:B4"/>
    <mergeCell ref="B74:E74"/>
    <mergeCell ref="B75:E75"/>
    <mergeCell ref="B76:E76"/>
    <mergeCell ref="B49:E49"/>
    <mergeCell ref="B59:E59"/>
    <mergeCell ref="B66:E66"/>
    <mergeCell ref="B67:E67"/>
    <mergeCell ref="B55:E55"/>
    <mergeCell ref="B64:E64"/>
    <mergeCell ref="B84:E84"/>
    <mergeCell ref="B87:E87"/>
    <mergeCell ref="B98:E98"/>
    <mergeCell ref="B94:E94"/>
    <mergeCell ref="B96:E96"/>
    <mergeCell ref="B95:E95"/>
    <mergeCell ref="B97:E97"/>
    <mergeCell ref="B90:E90"/>
    <mergeCell ref="B91:E91"/>
    <mergeCell ref="B88:E88"/>
    <mergeCell ref="B81:E81"/>
    <mergeCell ref="B63:E63"/>
    <mergeCell ref="B73:E73"/>
    <mergeCell ref="B62:E62"/>
    <mergeCell ref="B68:E68"/>
    <mergeCell ref="B89:E89"/>
    <mergeCell ref="B53:E53"/>
    <mergeCell ref="A107:E107"/>
    <mergeCell ref="B69:E69"/>
    <mergeCell ref="A103:E103"/>
    <mergeCell ref="B83:E83"/>
    <mergeCell ref="B70:E70"/>
    <mergeCell ref="B71:E71"/>
    <mergeCell ref="B72:E72"/>
    <mergeCell ref="B56:E56"/>
    <mergeCell ref="B92:E92"/>
    <mergeCell ref="B93:E93"/>
    <mergeCell ref="B43:E43"/>
    <mergeCell ref="B51:E51"/>
    <mergeCell ref="B44:E44"/>
    <mergeCell ref="B45:E45"/>
    <mergeCell ref="B46:E46"/>
    <mergeCell ref="B47:E47"/>
    <mergeCell ref="B48:E48"/>
    <mergeCell ref="B65:E65"/>
    <mergeCell ref="A8:B8"/>
    <mergeCell ref="B39:E39"/>
    <mergeCell ref="A20:B20"/>
    <mergeCell ref="A12:B12"/>
    <mergeCell ref="A9:B9"/>
    <mergeCell ref="A21:B21"/>
    <mergeCell ref="B37:E37"/>
    <mergeCell ref="A24:B24"/>
    <mergeCell ref="A10:B10"/>
    <mergeCell ref="A19:B19"/>
    <mergeCell ref="A113:E113"/>
    <mergeCell ref="A112:E112"/>
    <mergeCell ref="A101:E101"/>
    <mergeCell ref="A104:E104"/>
    <mergeCell ref="A111:E111"/>
    <mergeCell ref="A109:E109"/>
    <mergeCell ref="A105:E105"/>
    <mergeCell ref="A106:E106"/>
    <mergeCell ref="A11:B11"/>
    <mergeCell ref="B40:E40"/>
    <mergeCell ref="B54:E54"/>
    <mergeCell ref="B38:E38"/>
    <mergeCell ref="A25:B25"/>
    <mergeCell ref="B42:E42"/>
    <mergeCell ref="A22:B22"/>
    <mergeCell ref="A36:E36"/>
    <mergeCell ref="B50:E50"/>
    <mergeCell ref="A23:B23"/>
  </mergeCells>
  <printOptions horizontalCentered="1"/>
  <pageMargins left="0.3937007874015748" right="0.3937007874015748" top="0.3937007874015748" bottom="0.3937007874015748" header="0.5118110236220472" footer="0.5118110236220472"/>
  <pageSetup firstPageNumber="27" useFirstPageNumber="1" horizontalDpi="600" verticalDpi="600" orientation="portrait" paperSize="9" scale="80" r:id="rId1"/>
  <headerFooter alignWithMargins="0">
    <oddFooter>&amp;C&amp;P</oddFooter>
  </headerFooter>
  <rowBreaks count="2" manualBreakCount="2">
    <brk id="52" max="5" man="1"/>
    <brk id="10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891" t="s">
        <v>851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2:14" ht="13.5" customHeight="1" hidden="1">
      <c r="B2" s="499"/>
      <c r="C2" s="499"/>
      <c r="G2" s="872" t="s">
        <v>262</v>
      </c>
      <c r="H2" s="873"/>
      <c r="I2" s="873"/>
      <c r="J2" s="876"/>
      <c r="K2" s="874" t="s">
        <v>263</v>
      </c>
      <c r="L2" s="875"/>
      <c r="M2" s="872" t="s">
        <v>264</v>
      </c>
      <c r="N2" s="876"/>
    </row>
    <row r="3" spans="2:14" ht="13.5" customHeight="1">
      <c r="B3" s="499"/>
      <c r="C3" s="499"/>
      <c r="G3" s="872" t="s">
        <v>262</v>
      </c>
      <c r="H3" s="873"/>
      <c r="I3" s="873"/>
      <c r="J3" s="873"/>
      <c r="K3" s="874" t="s">
        <v>263</v>
      </c>
      <c r="L3" s="875"/>
      <c r="M3" s="872" t="s">
        <v>264</v>
      </c>
      <c r="N3" s="876"/>
    </row>
    <row r="4" spans="1:14" ht="65.25" customHeight="1">
      <c r="A4" s="657" t="s">
        <v>759</v>
      </c>
      <c r="B4" s="657" t="s">
        <v>760</v>
      </c>
      <c r="C4" s="658" t="s">
        <v>894</v>
      </c>
      <c r="D4" s="658" t="s">
        <v>895</v>
      </c>
      <c r="E4" s="659" t="s">
        <v>896</v>
      </c>
      <c r="F4" s="659" t="s">
        <v>897</v>
      </c>
      <c r="G4" s="659" t="s">
        <v>898</v>
      </c>
      <c r="H4" s="659" t="s">
        <v>899</v>
      </c>
      <c r="I4" s="660" t="s">
        <v>900</v>
      </c>
      <c r="J4" s="660" t="s">
        <v>901</v>
      </c>
      <c r="K4" s="659" t="s">
        <v>902</v>
      </c>
      <c r="L4" s="659" t="s">
        <v>903</v>
      </c>
      <c r="M4" s="659" t="s">
        <v>904</v>
      </c>
      <c r="N4" s="659" t="s">
        <v>905</v>
      </c>
    </row>
    <row r="5" spans="1:16" ht="24" customHeight="1">
      <c r="A5" s="661" t="s">
        <v>906</v>
      </c>
      <c r="B5" s="662" t="s">
        <v>907</v>
      </c>
      <c r="C5" s="663">
        <v>1308</v>
      </c>
      <c r="D5" s="663">
        <v>1308</v>
      </c>
      <c r="E5" s="664">
        <v>0</v>
      </c>
      <c r="F5" s="663">
        <v>0</v>
      </c>
      <c r="G5" s="883">
        <v>1939</v>
      </c>
      <c r="H5" s="885">
        <v>1939</v>
      </c>
      <c r="I5" s="885">
        <v>0</v>
      </c>
      <c r="J5" s="885">
        <v>0</v>
      </c>
      <c r="K5" s="665">
        <v>1428</v>
      </c>
      <c r="L5" s="666">
        <v>0</v>
      </c>
      <c r="M5" s="887">
        <v>1871</v>
      </c>
      <c r="N5" s="889">
        <v>0</v>
      </c>
      <c r="O5" s="15"/>
      <c r="P5" s="15"/>
    </row>
    <row r="6" spans="1:16" ht="24" customHeight="1">
      <c r="A6" s="661" t="s">
        <v>906</v>
      </c>
      <c r="B6" s="662" t="s">
        <v>908</v>
      </c>
      <c r="C6" s="663">
        <v>475</v>
      </c>
      <c r="D6" s="663">
        <v>361</v>
      </c>
      <c r="E6" s="664">
        <v>0</v>
      </c>
      <c r="F6" s="663">
        <v>0</v>
      </c>
      <c r="G6" s="884"/>
      <c r="H6" s="886"/>
      <c r="I6" s="886"/>
      <c r="J6" s="886"/>
      <c r="K6" s="665">
        <v>361</v>
      </c>
      <c r="L6" s="666">
        <v>0</v>
      </c>
      <c r="M6" s="888"/>
      <c r="N6" s="890"/>
      <c r="O6" s="15"/>
      <c r="P6" s="15"/>
    </row>
    <row r="7" spans="1:15" ht="24" customHeight="1">
      <c r="A7" s="661" t="s">
        <v>909</v>
      </c>
      <c r="B7" s="667" t="s">
        <v>910</v>
      </c>
      <c r="C7" s="663">
        <v>53452</v>
      </c>
      <c r="D7" s="663">
        <v>53452</v>
      </c>
      <c r="E7" s="664">
        <v>0</v>
      </c>
      <c r="F7" s="663">
        <v>0</v>
      </c>
      <c r="G7" s="668">
        <v>0</v>
      </c>
      <c r="H7" s="669">
        <v>0</v>
      </c>
      <c r="I7" s="670">
        <v>0</v>
      </c>
      <c r="J7" s="670">
        <v>0</v>
      </c>
      <c r="K7" s="665">
        <v>31004</v>
      </c>
      <c r="L7" s="666">
        <v>4895</v>
      </c>
      <c r="M7" s="670">
        <v>38358</v>
      </c>
      <c r="N7" s="671">
        <v>162</v>
      </c>
      <c r="O7" s="15"/>
    </row>
    <row r="8" spans="1:16" ht="24" customHeight="1">
      <c r="A8" s="661" t="s">
        <v>911</v>
      </c>
      <c r="B8" s="672" t="s">
        <v>912</v>
      </c>
      <c r="C8" s="663">
        <v>32292</v>
      </c>
      <c r="D8" s="666">
        <v>32292</v>
      </c>
      <c r="E8" s="673">
        <v>50.4</v>
      </c>
      <c r="F8" s="666">
        <v>16287</v>
      </c>
      <c r="G8" s="674">
        <v>34637</v>
      </c>
      <c r="H8" s="669">
        <v>34637</v>
      </c>
      <c r="I8" s="670">
        <v>0</v>
      </c>
      <c r="J8" s="669">
        <v>0</v>
      </c>
      <c r="K8" s="665">
        <v>32297</v>
      </c>
      <c r="L8" s="666">
        <v>0</v>
      </c>
      <c r="M8" s="670">
        <v>16005</v>
      </c>
      <c r="N8" s="674">
        <v>0</v>
      </c>
      <c r="O8" s="15"/>
      <c r="P8" s="15"/>
    </row>
    <row r="9" spans="1:16" ht="27" customHeight="1">
      <c r="A9" s="661" t="s">
        <v>913</v>
      </c>
      <c r="B9" s="662" t="s">
        <v>914</v>
      </c>
      <c r="C9" s="663">
        <v>190</v>
      </c>
      <c r="D9" s="663">
        <v>190</v>
      </c>
      <c r="E9" s="664">
        <v>25</v>
      </c>
      <c r="F9" s="663">
        <v>47</v>
      </c>
      <c r="G9" s="668">
        <v>190</v>
      </c>
      <c r="H9" s="669">
        <v>190</v>
      </c>
      <c r="I9" s="670">
        <v>0</v>
      </c>
      <c r="J9" s="669">
        <v>0</v>
      </c>
      <c r="K9" s="665">
        <v>190</v>
      </c>
      <c r="L9" s="666">
        <v>0</v>
      </c>
      <c r="M9" s="670">
        <v>142</v>
      </c>
      <c r="N9" s="674">
        <v>0</v>
      </c>
      <c r="O9" s="15"/>
      <c r="P9" s="15"/>
    </row>
    <row r="10" spans="1:16" ht="24" customHeight="1">
      <c r="A10" s="661" t="s">
        <v>915</v>
      </c>
      <c r="B10" s="672" t="s">
        <v>916</v>
      </c>
      <c r="C10" s="663">
        <v>7797</v>
      </c>
      <c r="D10" s="666">
        <v>7797</v>
      </c>
      <c r="E10" s="673">
        <v>12.5</v>
      </c>
      <c r="F10" s="666">
        <v>974</v>
      </c>
      <c r="G10" s="674">
        <v>6600</v>
      </c>
      <c r="H10" s="669">
        <v>6600</v>
      </c>
      <c r="I10" s="670">
        <v>0</v>
      </c>
      <c r="J10" s="669">
        <v>0</v>
      </c>
      <c r="K10" s="665">
        <v>7311</v>
      </c>
      <c r="L10" s="666">
        <v>0</v>
      </c>
      <c r="M10" s="670">
        <v>5331</v>
      </c>
      <c r="N10" s="674">
        <v>0</v>
      </c>
      <c r="O10" s="15"/>
      <c r="P10" s="15"/>
    </row>
    <row r="11" spans="1:14" ht="24" customHeight="1">
      <c r="A11" s="661" t="s">
        <v>917</v>
      </c>
      <c r="B11" s="667" t="s">
        <v>918</v>
      </c>
      <c r="C11" s="663">
        <v>13000</v>
      </c>
      <c r="D11" s="663">
        <v>13000</v>
      </c>
      <c r="E11" s="664">
        <v>25</v>
      </c>
      <c r="F11" s="663">
        <v>2593</v>
      </c>
      <c r="G11" s="668">
        <v>13000</v>
      </c>
      <c r="H11" s="669">
        <v>13000</v>
      </c>
      <c r="I11" s="670">
        <v>0</v>
      </c>
      <c r="J11" s="670">
        <v>0</v>
      </c>
      <c r="K11" s="665">
        <v>10372</v>
      </c>
      <c r="L11" s="666">
        <v>0</v>
      </c>
      <c r="M11" s="670">
        <v>7781</v>
      </c>
      <c r="N11" s="671">
        <v>0</v>
      </c>
    </row>
    <row r="12" spans="1:14" ht="27" customHeight="1">
      <c r="A12" s="661" t="s">
        <v>919</v>
      </c>
      <c r="B12" s="667" t="s">
        <v>920</v>
      </c>
      <c r="C12" s="663">
        <v>20000</v>
      </c>
      <c r="D12" s="663">
        <v>20000</v>
      </c>
      <c r="E12" s="664">
        <v>25</v>
      </c>
      <c r="F12" s="663">
        <v>5000</v>
      </c>
      <c r="G12" s="668">
        <v>20000</v>
      </c>
      <c r="H12" s="669">
        <v>20000</v>
      </c>
      <c r="I12" s="670">
        <v>0</v>
      </c>
      <c r="J12" s="670">
        <v>0</v>
      </c>
      <c r="K12" s="665">
        <v>19816</v>
      </c>
      <c r="L12" s="666">
        <v>0</v>
      </c>
      <c r="M12" s="670">
        <v>14730</v>
      </c>
      <c r="N12" s="671">
        <v>0</v>
      </c>
    </row>
    <row r="13" spans="1:14" ht="27" customHeight="1">
      <c r="A13" s="661" t="s">
        <v>921</v>
      </c>
      <c r="B13" s="667" t="s">
        <v>922</v>
      </c>
      <c r="C13" s="663">
        <v>998</v>
      </c>
      <c r="D13" s="663">
        <v>861</v>
      </c>
      <c r="E13" s="664">
        <v>20</v>
      </c>
      <c r="F13" s="663">
        <v>172</v>
      </c>
      <c r="G13" s="668">
        <v>946</v>
      </c>
      <c r="H13" s="669">
        <v>946</v>
      </c>
      <c r="I13" s="670">
        <v>0</v>
      </c>
      <c r="J13" s="670">
        <v>0</v>
      </c>
      <c r="K13" s="665">
        <v>868</v>
      </c>
      <c r="L13" s="666">
        <v>0</v>
      </c>
      <c r="M13" s="670">
        <v>695</v>
      </c>
      <c r="N13" s="671">
        <v>0</v>
      </c>
    </row>
    <row r="14" spans="1:15" ht="27" customHeight="1">
      <c r="A14" s="661" t="s">
        <v>923</v>
      </c>
      <c r="B14" s="675" t="s">
        <v>924</v>
      </c>
      <c r="C14" s="663">
        <v>3791</v>
      </c>
      <c r="D14" s="663">
        <v>3791</v>
      </c>
      <c r="E14" s="664">
        <v>0</v>
      </c>
      <c r="F14" s="663">
        <v>0</v>
      </c>
      <c r="G14" s="668">
        <v>600</v>
      </c>
      <c r="H14" s="669">
        <v>600</v>
      </c>
      <c r="I14" s="670">
        <v>0</v>
      </c>
      <c r="J14" s="670">
        <v>0</v>
      </c>
      <c r="K14" s="665">
        <v>3521</v>
      </c>
      <c r="L14" s="666">
        <v>0</v>
      </c>
      <c r="M14" s="670">
        <v>3412</v>
      </c>
      <c r="N14" s="671">
        <v>0</v>
      </c>
      <c r="O14" s="15"/>
    </row>
    <row r="15" spans="1:15" ht="24" customHeight="1">
      <c r="A15" s="661" t="s">
        <v>925</v>
      </c>
      <c r="B15" s="667" t="s">
        <v>926</v>
      </c>
      <c r="C15" s="663">
        <v>9936</v>
      </c>
      <c r="D15" s="663">
        <v>9936</v>
      </c>
      <c r="E15" s="664">
        <v>0</v>
      </c>
      <c r="F15" s="663">
        <v>0</v>
      </c>
      <c r="G15" s="668">
        <v>500</v>
      </c>
      <c r="H15" s="669">
        <v>500</v>
      </c>
      <c r="I15" s="670">
        <v>0</v>
      </c>
      <c r="J15" s="670">
        <v>0</v>
      </c>
      <c r="K15" s="665">
        <v>3901</v>
      </c>
      <c r="L15" s="666">
        <v>1916</v>
      </c>
      <c r="M15" s="670">
        <v>3896</v>
      </c>
      <c r="N15" s="671">
        <v>2927</v>
      </c>
      <c r="O15" s="15"/>
    </row>
    <row r="16" spans="1:15" ht="24" customHeight="1">
      <c r="A16" s="661" t="s">
        <v>927</v>
      </c>
      <c r="B16" s="667" t="s">
        <v>928</v>
      </c>
      <c r="C16" s="663">
        <v>11850</v>
      </c>
      <c r="D16" s="663">
        <v>11850</v>
      </c>
      <c r="E16" s="664">
        <v>25</v>
      </c>
      <c r="F16" s="663">
        <v>3000</v>
      </c>
      <c r="G16" s="668">
        <v>11850</v>
      </c>
      <c r="H16" s="669">
        <v>11842</v>
      </c>
      <c r="I16" s="670">
        <v>0</v>
      </c>
      <c r="J16" s="670">
        <v>0</v>
      </c>
      <c r="K16" s="665">
        <v>11842</v>
      </c>
      <c r="L16" s="666">
        <v>0</v>
      </c>
      <c r="M16" s="670">
        <v>8881</v>
      </c>
      <c r="N16" s="671">
        <v>0</v>
      </c>
      <c r="O16" s="15"/>
    </row>
    <row r="17" spans="1:15" ht="24" customHeight="1">
      <c r="A17" s="661" t="s">
        <v>929</v>
      </c>
      <c r="B17" s="667" t="s">
        <v>930</v>
      </c>
      <c r="C17" s="663">
        <v>41159</v>
      </c>
      <c r="D17" s="663">
        <v>683</v>
      </c>
      <c r="E17" s="664">
        <v>100</v>
      </c>
      <c r="F17" s="663">
        <v>683</v>
      </c>
      <c r="G17" s="668">
        <v>45000</v>
      </c>
      <c r="H17" s="669">
        <v>758</v>
      </c>
      <c r="I17" s="670">
        <v>0</v>
      </c>
      <c r="J17" s="670">
        <v>0</v>
      </c>
      <c r="K17" s="665">
        <v>683</v>
      </c>
      <c r="L17" s="666">
        <v>0</v>
      </c>
      <c r="M17" s="670">
        <v>0</v>
      </c>
      <c r="N17" s="671">
        <v>0</v>
      </c>
      <c r="O17" s="15"/>
    </row>
    <row r="18" spans="1:15" ht="24" customHeight="1">
      <c r="A18" s="661" t="s">
        <v>931</v>
      </c>
      <c r="B18" s="667" t="s">
        <v>932</v>
      </c>
      <c r="C18" s="663">
        <v>28582</v>
      </c>
      <c r="D18" s="663">
        <v>26500</v>
      </c>
      <c r="E18" s="664">
        <v>25</v>
      </c>
      <c r="F18" s="663">
        <v>6625</v>
      </c>
      <c r="G18" s="668">
        <v>30000</v>
      </c>
      <c r="H18" s="669">
        <v>29000</v>
      </c>
      <c r="I18" s="670">
        <v>0</v>
      </c>
      <c r="J18" s="670">
        <v>0</v>
      </c>
      <c r="K18" s="665">
        <v>25725</v>
      </c>
      <c r="L18" s="666">
        <v>0</v>
      </c>
      <c r="M18" s="670">
        <v>19214</v>
      </c>
      <c r="N18" s="671">
        <v>0</v>
      </c>
      <c r="O18" s="15"/>
    </row>
    <row r="19" spans="1:15" ht="23.25" customHeight="1">
      <c r="A19" s="676" t="s">
        <v>933</v>
      </c>
      <c r="B19" s="677" t="s">
        <v>934</v>
      </c>
      <c r="C19" s="678">
        <v>4700</v>
      </c>
      <c r="D19" s="678">
        <v>4700</v>
      </c>
      <c r="E19" s="679">
        <v>12.5</v>
      </c>
      <c r="F19" s="678">
        <v>587</v>
      </c>
      <c r="G19" s="680">
        <v>4700</v>
      </c>
      <c r="H19" s="681">
        <v>3601</v>
      </c>
      <c r="I19" s="681">
        <v>0</v>
      </c>
      <c r="J19" s="681">
        <v>0</v>
      </c>
      <c r="K19" s="679">
        <v>2521</v>
      </c>
      <c r="L19" s="678">
        <v>0</v>
      </c>
      <c r="M19" s="681">
        <v>2206</v>
      </c>
      <c r="N19" s="680">
        <v>0</v>
      </c>
      <c r="O19" s="15"/>
    </row>
    <row r="20" spans="1:15" ht="24" customHeight="1">
      <c r="A20" s="661" t="s">
        <v>935</v>
      </c>
      <c r="B20" s="667" t="s">
        <v>936</v>
      </c>
      <c r="C20" s="663">
        <v>1404</v>
      </c>
      <c r="D20" s="663">
        <v>1404</v>
      </c>
      <c r="E20" s="664">
        <v>0</v>
      </c>
      <c r="F20" s="663">
        <v>0</v>
      </c>
      <c r="G20" s="668">
        <v>1404</v>
      </c>
      <c r="H20" s="669">
        <v>200</v>
      </c>
      <c r="I20" s="670">
        <v>1204</v>
      </c>
      <c r="J20" s="670">
        <v>0</v>
      </c>
      <c r="K20" s="665">
        <v>188</v>
      </c>
      <c r="L20" s="666">
        <v>0</v>
      </c>
      <c r="M20" s="670">
        <v>0</v>
      </c>
      <c r="N20" s="671">
        <v>0</v>
      </c>
      <c r="O20" s="15"/>
    </row>
    <row r="21" spans="1:15" ht="24" customHeight="1">
      <c r="A21" s="661" t="s">
        <v>937</v>
      </c>
      <c r="B21" s="662" t="s">
        <v>938</v>
      </c>
      <c r="C21" s="663">
        <v>897</v>
      </c>
      <c r="D21" s="663">
        <v>897</v>
      </c>
      <c r="E21" s="682">
        <v>20</v>
      </c>
      <c r="F21" s="663">
        <v>179</v>
      </c>
      <c r="G21" s="668">
        <v>897</v>
      </c>
      <c r="H21" s="669">
        <v>897</v>
      </c>
      <c r="I21" s="670">
        <v>0</v>
      </c>
      <c r="J21" s="670">
        <v>0</v>
      </c>
      <c r="K21" s="665">
        <v>609</v>
      </c>
      <c r="L21" s="666">
        <v>62</v>
      </c>
      <c r="M21" s="670">
        <v>0</v>
      </c>
      <c r="N21" s="671">
        <v>0</v>
      </c>
      <c r="O21" s="15"/>
    </row>
    <row r="22" spans="1:15" ht="24" customHeight="1">
      <c r="A22" s="661" t="s">
        <v>939</v>
      </c>
      <c r="B22" s="667" t="s">
        <v>940</v>
      </c>
      <c r="C22" s="663">
        <v>1050</v>
      </c>
      <c r="D22" s="663">
        <v>1050</v>
      </c>
      <c r="E22" s="664">
        <v>0</v>
      </c>
      <c r="F22" s="663">
        <v>0</v>
      </c>
      <c r="G22" s="668">
        <v>1050</v>
      </c>
      <c r="H22" s="669">
        <v>245</v>
      </c>
      <c r="I22" s="670">
        <v>805</v>
      </c>
      <c r="J22" s="670">
        <v>0</v>
      </c>
      <c r="K22" s="665">
        <v>204</v>
      </c>
      <c r="L22" s="666">
        <v>115</v>
      </c>
      <c r="M22" s="670">
        <v>0</v>
      </c>
      <c r="N22" s="671">
        <v>0</v>
      </c>
      <c r="O22" s="15"/>
    </row>
    <row r="23" spans="1:15" ht="24" customHeight="1">
      <c r="A23" s="683">
        <v>236101</v>
      </c>
      <c r="B23" s="662" t="s">
        <v>941</v>
      </c>
      <c r="C23" s="663">
        <v>1302</v>
      </c>
      <c r="D23" s="663">
        <v>1302</v>
      </c>
      <c r="E23" s="682">
        <v>25</v>
      </c>
      <c r="F23" s="663">
        <v>326</v>
      </c>
      <c r="G23" s="668">
        <v>570</v>
      </c>
      <c r="H23" s="669">
        <v>570</v>
      </c>
      <c r="I23" s="670">
        <v>0</v>
      </c>
      <c r="J23" s="670">
        <v>0</v>
      </c>
      <c r="K23" s="665">
        <v>109</v>
      </c>
      <c r="L23" s="666">
        <v>90</v>
      </c>
      <c r="M23" s="670">
        <v>727</v>
      </c>
      <c r="N23" s="671">
        <v>0</v>
      </c>
      <c r="O23" s="15"/>
    </row>
    <row r="24" spans="1:14" ht="24.75" customHeight="1">
      <c r="A24" s="661" t="s">
        <v>765</v>
      </c>
      <c r="B24" s="667" t="s">
        <v>942</v>
      </c>
      <c r="C24" s="663">
        <v>70029</v>
      </c>
      <c r="D24" s="663">
        <v>70029</v>
      </c>
      <c r="E24" s="664">
        <v>0</v>
      </c>
      <c r="F24" s="663">
        <v>0</v>
      </c>
      <c r="G24" s="668">
        <v>60629</v>
      </c>
      <c r="H24" s="669">
        <v>34200</v>
      </c>
      <c r="I24" s="670">
        <v>0</v>
      </c>
      <c r="J24" s="670">
        <v>26429</v>
      </c>
      <c r="K24" s="665">
        <v>35316</v>
      </c>
      <c r="L24" s="666">
        <v>5085</v>
      </c>
      <c r="M24" s="670">
        <v>11596</v>
      </c>
      <c r="N24" s="671">
        <v>0</v>
      </c>
    </row>
    <row r="25" spans="1:16" ht="27" customHeight="1">
      <c r="A25" s="661" t="s">
        <v>761</v>
      </c>
      <c r="B25" s="662" t="s">
        <v>943</v>
      </c>
      <c r="C25" s="663">
        <v>28230</v>
      </c>
      <c r="D25" s="666">
        <v>25215</v>
      </c>
      <c r="E25" s="673">
        <v>12.5</v>
      </c>
      <c r="F25" s="666">
        <v>3152</v>
      </c>
      <c r="G25" s="674">
        <v>21000</v>
      </c>
      <c r="H25" s="669">
        <v>14000</v>
      </c>
      <c r="I25" s="670">
        <v>0</v>
      </c>
      <c r="J25" s="669">
        <v>7000</v>
      </c>
      <c r="K25" s="665">
        <v>21859</v>
      </c>
      <c r="L25" s="666">
        <v>380</v>
      </c>
      <c r="M25" s="670">
        <v>18257</v>
      </c>
      <c r="N25" s="674">
        <v>0</v>
      </c>
      <c r="O25" s="15"/>
      <c r="P25" s="15"/>
    </row>
    <row r="26" spans="1:15" ht="27" customHeight="1">
      <c r="A26" s="661" t="s">
        <v>762</v>
      </c>
      <c r="B26" s="667" t="s">
        <v>944</v>
      </c>
      <c r="C26" s="663">
        <v>121654</v>
      </c>
      <c r="D26" s="663">
        <v>156581</v>
      </c>
      <c r="E26" s="682">
        <v>10</v>
      </c>
      <c r="F26" s="663">
        <v>15591</v>
      </c>
      <c r="G26" s="668">
        <v>20680</v>
      </c>
      <c r="H26" s="669">
        <v>11380</v>
      </c>
      <c r="I26" s="670">
        <v>7161</v>
      </c>
      <c r="J26" s="670">
        <v>2139</v>
      </c>
      <c r="K26" s="665">
        <v>31346</v>
      </c>
      <c r="L26" s="666">
        <v>10540</v>
      </c>
      <c r="M26" s="670">
        <v>22856</v>
      </c>
      <c r="N26" s="671">
        <v>7686</v>
      </c>
      <c r="O26" s="15"/>
    </row>
    <row r="27" spans="1:15" ht="27" customHeight="1">
      <c r="A27" s="661" t="s">
        <v>399</v>
      </c>
      <c r="B27" s="667" t="s">
        <v>945</v>
      </c>
      <c r="C27" s="663">
        <v>54264</v>
      </c>
      <c r="D27" s="684">
        <v>47102</v>
      </c>
      <c r="E27" s="682">
        <v>11.4</v>
      </c>
      <c r="F27" s="663">
        <v>5377</v>
      </c>
      <c r="G27" s="668">
        <v>8103</v>
      </c>
      <c r="H27" s="669">
        <v>5503</v>
      </c>
      <c r="I27" s="670">
        <v>897</v>
      </c>
      <c r="J27" s="670">
        <v>1703</v>
      </c>
      <c r="K27" s="665">
        <v>16554</v>
      </c>
      <c r="L27" s="666">
        <v>0</v>
      </c>
      <c r="M27" s="670">
        <v>12070</v>
      </c>
      <c r="N27" s="671">
        <v>0</v>
      </c>
      <c r="O27" s="15"/>
    </row>
    <row r="28" spans="1:15" ht="27" customHeight="1">
      <c r="A28" s="661" t="s">
        <v>763</v>
      </c>
      <c r="B28" s="667" t="s">
        <v>946</v>
      </c>
      <c r="C28" s="663">
        <v>136100</v>
      </c>
      <c r="D28" s="663">
        <v>130366</v>
      </c>
      <c r="E28" s="682">
        <v>13</v>
      </c>
      <c r="F28" s="663">
        <v>16947</v>
      </c>
      <c r="G28" s="668">
        <v>19515</v>
      </c>
      <c r="H28" s="669">
        <v>11215</v>
      </c>
      <c r="I28" s="670">
        <v>7634</v>
      </c>
      <c r="J28" s="670">
        <v>666</v>
      </c>
      <c r="K28" s="665">
        <v>32282</v>
      </c>
      <c r="L28" s="666">
        <v>15097</v>
      </c>
      <c r="M28" s="670">
        <v>23539</v>
      </c>
      <c r="N28" s="671">
        <v>11008</v>
      </c>
      <c r="O28" s="15"/>
    </row>
    <row r="29" spans="1:15" ht="26.25" customHeight="1">
      <c r="A29" s="661" t="s">
        <v>445</v>
      </c>
      <c r="B29" s="667" t="s">
        <v>947</v>
      </c>
      <c r="C29" s="663">
        <v>40978</v>
      </c>
      <c r="D29" s="663">
        <v>33984</v>
      </c>
      <c r="E29" s="682">
        <v>12</v>
      </c>
      <c r="F29" s="663">
        <v>3947</v>
      </c>
      <c r="G29" s="668">
        <v>5800</v>
      </c>
      <c r="H29" s="669">
        <v>2000</v>
      </c>
      <c r="I29" s="670">
        <v>3423</v>
      </c>
      <c r="J29" s="670">
        <v>377</v>
      </c>
      <c r="K29" s="665">
        <v>7099</v>
      </c>
      <c r="L29" s="666">
        <v>1302</v>
      </c>
      <c r="M29" s="670">
        <v>6734</v>
      </c>
      <c r="N29" s="671">
        <v>1302</v>
      </c>
      <c r="O29" s="15"/>
    </row>
    <row r="30" spans="1:14" ht="27" customHeight="1">
      <c r="A30" s="661" t="s">
        <v>764</v>
      </c>
      <c r="B30" s="667" t="s">
        <v>948</v>
      </c>
      <c r="C30" s="663">
        <v>97037</v>
      </c>
      <c r="D30" s="663">
        <v>69870</v>
      </c>
      <c r="E30" s="664">
        <v>9.5</v>
      </c>
      <c r="F30" s="663">
        <v>5651</v>
      </c>
      <c r="G30" s="668">
        <v>8988</v>
      </c>
      <c r="H30" s="669">
        <v>7006</v>
      </c>
      <c r="I30" s="670">
        <v>0</v>
      </c>
      <c r="J30" s="670">
        <v>1982</v>
      </c>
      <c r="K30" s="665">
        <v>14245</v>
      </c>
      <c r="L30" s="666">
        <v>463</v>
      </c>
      <c r="M30" s="670">
        <v>12498</v>
      </c>
      <c r="N30" s="671">
        <v>819</v>
      </c>
    </row>
    <row r="31" spans="1:15" ht="21" customHeight="1">
      <c r="A31" s="661" t="s">
        <v>444</v>
      </c>
      <c r="B31" s="667" t="s">
        <v>478</v>
      </c>
      <c r="C31" s="663">
        <v>9625</v>
      </c>
      <c r="D31" s="663">
        <v>9625</v>
      </c>
      <c r="E31" s="664">
        <v>0</v>
      </c>
      <c r="F31" s="663">
        <v>0</v>
      </c>
      <c r="G31" s="668">
        <v>1000</v>
      </c>
      <c r="H31" s="669">
        <v>658</v>
      </c>
      <c r="I31" s="670">
        <v>0</v>
      </c>
      <c r="J31" s="670">
        <v>342</v>
      </c>
      <c r="K31" s="665">
        <v>4716</v>
      </c>
      <c r="L31" s="666">
        <v>828</v>
      </c>
      <c r="M31" s="670">
        <v>4486</v>
      </c>
      <c r="N31" s="671">
        <v>1960</v>
      </c>
      <c r="O31" s="15"/>
    </row>
    <row r="32" spans="1:15" ht="24" customHeight="1">
      <c r="A32" s="661" t="s">
        <v>767</v>
      </c>
      <c r="B32" s="667" t="s">
        <v>949</v>
      </c>
      <c r="C32" s="663">
        <v>4616</v>
      </c>
      <c r="D32" s="663">
        <v>4616</v>
      </c>
      <c r="E32" s="664">
        <v>100</v>
      </c>
      <c r="F32" s="663">
        <v>4616</v>
      </c>
      <c r="G32" s="668">
        <v>4616</v>
      </c>
      <c r="H32" s="669">
        <v>4275</v>
      </c>
      <c r="I32" s="670">
        <v>0</v>
      </c>
      <c r="J32" s="670">
        <v>341</v>
      </c>
      <c r="K32" s="665">
        <v>4274</v>
      </c>
      <c r="L32" s="666">
        <v>0</v>
      </c>
      <c r="M32" s="670">
        <v>0</v>
      </c>
      <c r="N32" s="671">
        <v>0</v>
      </c>
      <c r="O32" s="15"/>
    </row>
    <row r="33" spans="2:14" ht="13.5" customHeight="1">
      <c r="B33" s="499"/>
      <c r="C33" s="499"/>
      <c r="G33" s="872" t="s">
        <v>262</v>
      </c>
      <c r="H33" s="873"/>
      <c r="I33" s="873"/>
      <c r="J33" s="873"/>
      <c r="K33" s="874" t="s">
        <v>263</v>
      </c>
      <c r="L33" s="875"/>
      <c r="M33" s="872" t="s">
        <v>264</v>
      </c>
      <c r="N33" s="876"/>
    </row>
    <row r="34" spans="1:14" ht="65.25" customHeight="1">
      <c r="A34" s="657" t="s">
        <v>759</v>
      </c>
      <c r="B34" s="657" t="s">
        <v>760</v>
      </c>
      <c r="C34" s="658" t="s">
        <v>950</v>
      </c>
      <c r="D34" s="658" t="s">
        <v>951</v>
      </c>
      <c r="E34" s="659" t="s">
        <v>896</v>
      </c>
      <c r="F34" s="659" t="s">
        <v>897</v>
      </c>
      <c r="G34" s="659" t="s">
        <v>898</v>
      </c>
      <c r="H34" s="659" t="s">
        <v>899</v>
      </c>
      <c r="I34" s="660" t="s">
        <v>952</v>
      </c>
      <c r="J34" s="660" t="s">
        <v>901</v>
      </c>
      <c r="K34" s="659" t="s">
        <v>902</v>
      </c>
      <c r="L34" s="659" t="s">
        <v>903</v>
      </c>
      <c r="M34" s="659" t="s">
        <v>904</v>
      </c>
      <c r="N34" s="659" t="s">
        <v>905</v>
      </c>
    </row>
    <row r="35" spans="1:15" ht="24" customHeight="1">
      <c r="A35" s="661" t="s">
        <v>769</v>
      </c>
      <c r="B35" s="667" t="s">
        <v>953</v>
      </c>
      <c r="C35" s="663">
        <v>202050</v>
      </c>
      <c r="D35" s="663">
        <v>202050</v>
      </c>
      <c r="E35" s="664">
        <v>25</v>
      </c>
      <c r="F35" s="663">
        <v>50512</v>
      </c>
      <c r="G35" s="668">
        <v>30000</v>
      </c>
      <c r="H35" s="669">
        <v>10200</v>
      </c>
      <c r="I35" s="670">
        <v>5000</v>
      </c>
      <c r="J35" s="670">
        <v>14800</v>
      </c>
      <c r="K35" s="665">
        <v>8456</v>
      </c>
      <c r="L35" s="666">
        <v>3539</v>
      </c>
      <c r="M35" s="670">
        <v>0</v>
      </c>
      <c r="N35" s="671">
        <v>0</v>
      </c>
      <c r="O35" s="15"/>
    </row>
    <row r="36" spans="1:15" ht="24" customHeight="1">
      <c r="A36" s="661" t="s">
        <v>770</v>
      </c>
      <c r="B36" s="667" t="s">
        <v>752</v>
      </c>
      <c r="C36" s="663">
        <v>9131</v>
      </c>
      <c r="D36" s="663">
        <v>9131</v>
      </c>
      <c r="E36" s="682">
        <v>25</v>
      </c>
      <c r="F36" s="663">
        <v>2283</v>
      </c>
      <c r="G36" s="668">
        <v>9131</v>
      </c>
      <c r="H36" s="669">
        <v>7720</v>
      </c>
      <c r="I36" s="670">
        <v>0</v>
      </c>
      <c r="J36" s="670">
        <v>1411</v>
      </c>
      <c r="K36" s="665">
        <v>4565</v>
      </c>
      <c r="L36" s="666">
        <v>2</v>
      </c>
      <c r="M36" s="670">
        <v>0</v>
      </c>
      <c r="N36" s="671">
        <v>51</v>
      </c>
      <c r="O36" s="15"/>
    </row>
    <row r="37" spans="1:15" ht="24" customHeight="1">
      <c r="A37" s="661" t="s">
        <v>579</v>
      </c>
      <c r="B37" s="667" t="s">
        <v>954</v>
      </c>
      <c r="C37" s="663">
        <v>778</v>
      </c>
      <c r="D37" s="663">
        <v>778</v>
      </c>
      <c r="E37" s="682">
        <v>15</v>
      </c>
      <c r="F37" s="663">
        <v>117</v>
      </c>
      <c r="G37" s="680">
        <v>795</v>
      </c>
      <c r="H37" s="669">
        <v>0</v>
      </c>
      <c r="I37" s="670">
        <v>557</v>
      </c>
      <c r="J37" s="685">
        <v>238</v>
      </c>
      <c r="K37" s="665">
        <v>0</v>
      </c>
      <c r="L37" s="666">
        <v>557</v>
      </c>
      <c r="M37" s="670">
        <v>0</v>
      </c>
      <c r="N37" s="671">
        <v>0</v>
      </c>
      <c r="O37" s="15"/>
    </row>
    <row r="38" spans="1:15" ht="24" customHeight="1">
      <c r="A38" s="683">
        <v>236100</v>
      </c>
      <c r="B38" s="667" t="s">
        <v>955</v>
      </c>
      <c r="C38" s="663">
        <v>5919</v>
      </c>
      <c r="D38" s="663">
        <v>5919</v>
      </c>
      <c r="E38" s="682">
        <v>48</v>
      </c>
      <c r="F38" s="663">
        <v>2889</v>
      </c>
      <c r="G38" s="680">
        <v>5919</v>
      </c>
      <c r="H38" s="669">
        <v>4370</v>
      </c>
      <c r="I38" s="670">
        <v>0</v>
      </c>
      <c r="J38" s="685">
        <v>1549</v>
      </c>
      <c r="K38" s="665">
        <v>244</v>
      </c>
      <c r="L38" s="666">
        <v>0</v>
      </c>
      <c r="M38" s="670">
        <v>0</v>
      </c>
      <c r="N38" s="671">
        <v>0</v>
      </c>
      <c r="O38" s="15"/>
    </row>
    <row r="39" spans="1:15" ht="24" customHeight="1">
      <c r="A39" s="661" t="s">
        <v>122</v>
      </c>
      <c r="B39" s="662" t="s">
        <v>956</v>
      </c>
      <c r="C39" s="663">
        <v>110000</v>
      </c>
      <c r="D39" s="663">
        <v>141589</v>
      </c>
      <c r="E39" s="682">
        <v>7.5</v>
      </c>
      <c r="F39" s="663">
        <v>10619</v>
      </c>
      <c r="G39" s="864">
        <v>700000</v>
      </c>
      <c r="H39" s="669">
        <v>1200</v>
      </c>
      <c r="I39" s="670">
        <v>0</v>
      </c>
      <c r="J39" s="866">
        <v>661090</v>
      </c>
      <c r="K39" s="665">
        <v>439</v>
      </c>
      <c r="L39" s="666">
        <v>6</v>
      </c>
      <c r="M39" s="670">
        <v>0</v>
      </c>
      <c r="N39" s="671">
        <v>0</v>
      </c>
      <c r="O39" s="15"/>
    </row>
    <row r="40" spans="1:15" ht="24" customHeight="1">
      <c r="A40" s="661" t="s">
        <v>123</v>
      </c>
      <c r="B40" s="662" t="s">
        <v>957</v>
      </c>
      <c r="C40" s="663">
        <v>135000</v>
      </c>
      <c r="D40" s="663">
        <v>98462</v>
      </c>
      <c r="E40" s="682">
        <v>7.5</v>
      </c>
      <c r="F40" s="663">
        <v>7385</v>
      </c>
      <c r="G40" s="865"/>
      <c r="H40" s="669">
        <v>4200</v>
      </c>
      <c r="I40" s="670">
        <v>1000</v>
      </c>
      <c r="J40" s="867"/>
      <c r="K40" s="665">
        <v>4176</v>
      </c>
      <c r="L40" s="666">
        <v>358</v>
      </c>
      <c r="M40" s="670">
        <v>0</v>
      </c>
      <c r="N40" s="671">
        <v>0</v>
      </c>
      <c r="O40" s="15"/>
    </row>
    <row r="41" spans="1:15" ht="24" customHeight="1">
      <c r="A41" s="661" t="s">
        <v>124</v>
      </c>
      <c r="B41" s="662" t="s">
        <v>958</v>
      </c>
      <c r="C41" s="663">
        <v>280000</v>
      </c>
      <c r="D41" s="663">
        <v>269551</v>
      </c>
      <c r="E41" s="682">
        <v>7.5</v>
      </c>
      <c r="F41" s="663">
        <v>20216</v>
      </c>
      <c r="G41" s="865"/>
      <c r="H41" s="669">
        <v>6000</v>
      </c>
      <c r="I41" s="670">
        <v>0</v>
      </c>
      <c r="J41" s="867"/>
      <c r="K41" s="665">
        <v>5917</v>
      </c>
      <c r="L41" s="666">
        <v>25</v>
      </c>
      <c r="M41" s="670">
        <v>0</v>
      </c>
      <c r="N41" s="671">
        <v>0</v>
      </c>
      <c r="O41" s="15"/>
    </row>
    <row r="42" spans="1:15" ht="21" customHeight="1">
      <c r="A42" s="661" t="s">
        <v>125</v>
      </c>
      <c r="B42" s="662" t="s">
        <v>959</v>
      </c>
      <c r="C42" s="663">
        <v>50000</v>
      </c>
      <c r="D42" s="663">
        <v>84204</v>
      </c>
      <c r="E42" s="682">
        <v>7.5</v>
      </c>
      <c r="F42" s="663">
        <v>6315</v>
      </c>
      <c r="G42" s="865"/>
      <c r="H42" s="669">
        <v>2700</v>
      </c>
      <c r="I42" s="670">
        <v>0</v>
      </c>
      <c r="J42" s="867"/>
      <c r="K42" s="665">
        <v>1858</v>
      </c>
      <c r="L42" s="666">
        <v>84</v>
      </c>
      <c r="M42" s="670">
        <v>0</v>
      </c>
      <c r="N42" s="671">
        <v>0</v>
      </c>
      <c r="O42" s="15"/>
    </row>
    <row r="43" spans="1:15" ht="24" customHeight="1">
      <c r="A43" s="661" t="s">
        <v>126</v>
      </c>
      <c r="B43" s="662" t="s">
        <v>960</v>
      </c>
      <c r="C43" s="663">
        <v>250000</v>
      </c>
      <c r="D43" s="663">
        <v>250000</v>
      </c>
      <c r="E43" s="682">
        <v>7.5</v>
      </c>
      <c r="F43" s="663">
        <v>18750</v>
      </c>
      <c r="G43" s="865"/>
      <c r="H43" s="669">
        <v>5500</v>
      </c>
      <c r="I43" s="670">
        <v>0</v>
      </c>
      <c r="J43" s="867"/>
      <c r="K43" s="665">
        <v>5088</v>
      </c>
      <c r="L43" s="666">
        <v>205</v>
      </c>
      <c r="M43" s="670">
        <v>0</v>
      </c>
      <c r="N43" s="671">
        <v>0</v>
      </c>
      <c r="O43" s="15"/>
    </row>
    <row r="44" spans="1:15" ht="24" customHeight="1">
      <c r="A44" s="661" t="s">
        <v>127</v>
      </c>
      <c r="B44" s="662" t="s">
        <v>961</v>
      </c>
      <c r="C44" s="663">
        <v>20000</v>
      </c>
      <c r="D44" s="663">
        <v>20000</v>
      </c>
      <c r="E44" s="682">
        <v>15</v>
      </c>
      <c r="F44" s="663">
        <f>C44*0.15</f>
        <v>3000</v>
      </c>
      <c r="G44" s="865"/>
      <c r="H44" s="669">
        <v>2000</v>
      </c>
      <c r="I44" s="670">
        <v>0</v>
      </c>
      <c r="J44" s="867"/>
      <c r="K44" s="665">
        <v>332</v>
      </c>
      <c r="L44" s="666">
        <v>99</v>
      </c>
      <c r="M44" s="670">
        <v>0</v>
      </c>
      <c r="N44" s="671">
        <v>0</v>
      </c>
      <c r="O44" s="15"/>
    </row>
    <row r="45" spans="1:15" ht="24" customHeight="1">
      <c r="A45" s="661" t="s">
        <v>128</v>
      </c>
      <c r="B45" s="662" t="s">
        <v>962</v>
      </c>
      <c r="C45" s="663">
        <v>40000</v>
      </c>
      <c r="D45" s="663">
        <v>40000</v>
      </c>
      <c r="E45" s="682">
        <v>15</v>
      </c>
      <c r="F45" s="663">
        <f>C45*0.15</f>
        <v>6000</v>
      </c>
      <c r="G45" s="865"/>
      <c r="H45" s="669">
        <v>2100</v>
      </c>
      <c r="I45" s="670">
        <v>0</v>
      </c>
      <c r="J45" s="867"/>
      <c r="K45" s="665">
        <v>598</v>
      </c>
      <c r="L45" s="666">
        <v>0</v>
      </c>
      <c r="M45" s="670">
        <v>0</v>
      </c>
      <c r="N45" s="671">
        <v>0</v>
      </c>
      <c r="O45" s="15"/>
    </row>
    <row r="46" spans="1:15" ht="24" customHeight="1">
      <c r="A46" s="683">
        <v>236102</v>
      </c>
      <c r="B46" s="662" t="s">
        <v>963</v>
      </c>
      <c r="C46" s="663">
        <v>85000</v>
      </c>
      <c r="D46" s="663">
        <v>164689</v>
      </c>
      <c r="E46" s="682">
        <v>7.5</v>
      </c>
      <c r="F46" s="663">
        <v>12352</v>
      </c>
      <c r="G46" s="865"/>
      <c r="H46" s="669">
        <v>6000</v>
      </c>
      <c r="I46" s="670">
        <v>0</v>
      </c>
      <c r="J46" s="867"/>
      <c r="K46" s="665">
        <v>5236</v>
      </c>
      <c r="L46" s="666">
        <v>0</v>
      </c>
      <c r="M46" s="670">
        <v>0</v>
      </c>
      <c r="N46" s="671">
        <v>0</v>
      </c>
      <c r="O46" s="15"/>
    </row>
    <row r="47" spans="1:15" ht="24" customHeight="1">
      <c r="A47" s="683">
        <v>236103</v>
      </c>
      <c r="B47" s="662" t="s">
        <v>964</v>
      </c>
      <c r="C47" s="663">
        <v>140000</v>
      </c>
      <c r="D47" s="663">
        <v>140000</v>
      </c>
      <c r="E47" s="682">
        <v>7.5</v>
      </c>
      <c r="F47" s="663">
        <v>10500</v>
      </c>
      <c r="G47" s="877"/>
      <c r="H47" s="669">
        <v>250</v>
      </c>
      <c r="I47" s="670">
        <v>1500</v>
      </c>
      <c r="J47" s="880"/>
      <c r="K47" s="665">
        <v>234</v>
      </c>
      <c r="L47" s="666">
        <v>863</v>
      </c>
      <c r="M47" s="670">
        <v>0</v>
      </c>
      <c r="N47" s="671">
        <v>0</v>
      </c>
      <c r="O47" s="15"/>
    </row>
    <row r="48" spans="1:15" ht="24" customHeight="1">
      <c r="A48" s="683">
        <v>236104</v>
      </c>
      <c r="B48" s="662" t="s">
        <v>965</v>
      </c>
      <c r="C48" s="663">
        <v>80000</v>
      </c>
      <c r="D48" s="663">
        <v>80000</v>
      </c>
      <c r="E48" s="682">
        <v>7.5</v>
      </c>
      <c r="F48" s="663">
        <v>6000</v>
      </c>
      <c r="G48" s="877"/>
      <c r="H48" s="669">
        <v>50</v>
      </c>
      <c r="I48" s="670">
        <v>0</v>
      </c>
      <c r="J48" s="880"/>
      <c r="K48" s="665">
        <v>0</v>
      </c>
      <c r="L48" s="666">
        <v>0</v>
      </c>
      <c r="M48" s="670">
        <v>0</v>
      </c>
      <c r="N48" s="671">
        <v>0</v>
      </c>
      <c r="O48" s="15"/>
    </row>
    <row r="49" spans="1:15" ht="24" customHeight="1">
      <c r="A49" s="683">
        <v>236105</v>
      </c>
      <c r="B49" s="662" t="s">
        <v>966</v>
      </c>
      <c r="C49" s="663">
        <v>150000</v>
      </c>
      <c r="D49" s="663">
        <v>150000</v>
      </c>
      <c r="E49" s="682">
        <v>7.5</v>
      </c>
      <c r="F49" s="663">
        <v>11250</v>
      </c>
      <c r="G49" s="878"/>
      <c r="H49" s="669">
        <v>250</v>
      </c>
      <c r="I49" s="670">
        <v>0</v>
      </c>
      <c r="J49" s="881"/>
      <c r="K49" s="665">
        <v>220</v>
      </c>
      <c r="L49" s="666">
        <v>0</v>
      </c>
      <c r="M49" s="670">
        <v>0</v>
      </c>
      <c r="N49" s="671">
        <v>0</v>
      </c>
      <c r="O49" s="15"/>
    </row>
    <row r="50" spans="1:15" ht="24" customHeight="1">
      <c r="A50" s="683">
        <v>236106</v>
      </c>
      <c r="B50" s="662" t="s">
        <v>967</v>
      </c>
      <c r="C50" s="663">
        <v>50000</v>
      </c>
      <c r="D50" s="663">
        <v>50000</v>
      </c>
      <c r="E50" s="682">
        <v>7.5</v>
      </c>
      <c r="F50" s="663">
        <v>3750</v>
      </c>
      <c r="G50" s="878"/>
      <c r="H50" s="669">
        <v>800</v>
      </c>
      <c r="I50" s="670">
        <v>0</v>
      </c>
      <c r="J50" s="881"/>
      <c r="K50" s="665">
        <v>774</v>
      </c>
      <c r="L50" s="666">
        <v>0</v>
      </c>
      <c r="M50" s="670">
        <v>0</v>
      </c>
      <c r="N50" s="671">
        <v>0</v>
      </c>
      <c r="O50" s="15"/>
    </row>
    <row r="51" spans="1:15" ht="24" customHeight="1">
      <c r="A51" s="683">
        <v>236107</v>
      </c>
      <c r="B51" s="662" t="s">
        <v>968</v>
      </c>
      <c r="C51" s="663">
        <v>55000</v>
      </c>
      <c r="D51" s="663">
        <v>55000</v>
      </c>
      <c r="E51" s="682">
        <v>7.5</v>
      </c>
      <c r="F51" s="663">
        <v>4125</v>
      </c>
      <c r="G51" s="878"/>
      <c r="H51" s="669">
        <v>1650</v>
      </c>
      <c r="I51" s="670">
        <v>0</v>
      </c>
      <c r="J51" s="881"/>
      <c r="K51" s="665">
        <v>1648</v>
      </c>
      <c r="L51" s="666">
        <v>0</v>
      </c>
      <c r="M51" s="670">
        <v>0</v>
      </c>
      <c r="N51" s="671">
        <v>0</v>
      </c>
      <c r="O51" s="15"/>
    </row>
    <row r="52" spans="1:15" ht="24" customHeight="1">
      <c r="A52" s="683">
        <v>236109</v>
      </c>
      <c r="B52" s="662" t="s">
        <v>969</v>
      </c>
      <c r="C52" s="663">
        <v>50000</v>
      </c>
      <c r="D52" s="663">
        <v>50000</v>
      </c>
      <c r="E52" s="682">
        <v>7.5</v>
      </c>
      <c r="F52" s="663">
        <v>3750</v>
      </c>
      <c r="G52" s="878"/>
      <c r="H52" s="669">
        <v>0</v>
      </c>
      <c r="I52" s="670">
        <v>1500</v>
      </c>
      <c r="J52" s="881"/>
      <c r="K52" s="665">
        <v>0</v>
      </c>
      <c r="L52" s="666">
        <v>1079</v>
      </c>
      <c r="M52" s="670">
        <v>0</v>
      </c>
      <c r="N52" s="671">
        <v>0</v>
      </c>
      <c r="O52" s="15"/>
    </row>
    <row r="53" spans="1:15" ht="24" customHeight="1">
      <c r="A53" s="683">
        <v>236112</v>
      </c>
      <c r="B53" s="662" t="s">
        <v>970</v>
      </c>
      <c r="C53" s="663">
        <v>100000</v>
      </c>
      <c r="D53" s="663">
        <v>100000</v>
      </c>
      <c r="E53" s="682">
        <v>7.5</v>
      </c>
      <c r="F53" s="663">
        <v>7500</v>
      </c>
      <c r="G53" s="878"/>
      <c r="H53" s="669">
        <v>510</v>
      </c>
      <c r="I53" s="670">
        <v>1000</v>
      </c>
      <c r="J53" s="881"/>
      <c r="K53" s="665">
        <v>319</v>
      </c>
      <c r="L53" s="666">
        <v>1054</v>
      </c>
      <c r="M53" s="670">
        <v>0</v>
      </c>
      <c r="N53" s="671">
        <v>0</v>
      </c>
      <c r="O53" s="15"/>
    </row>
    <row r="54" spans="1:15" ht="24" customHeight="1">
      <c r="A54" s="683">
        <v>236113</v>
      </c>
      <c r="B54" s="662" t="s">
        <v>971</v>
      </c>
      <c r="C54" s="663">
        <v>40000</v>
      </c>
      <c r="D54" s="663">
        <v>40000</v>
      </c>
      <c r="E54" s="682">
        <v>7.5</v>
      </c>
      <c r="F54" s="663">
        <v>3000</v>
      </c>
      <c r="G54" s="878"/>
      <c r="H54" s="669">
        <v>100</v>
      </c>
      <c r="I54" s="670">
        <v>0</v>
      </c>
      <c r="J54" s="881"/>
      <c r="K54" s="665">
        <v>1</v>
      </c>
      <c r="L54" s="666">
        <v>0</v>
      </c>
      <c r="M54" s="670">
        <v>0</v>
      </c>
      <c r="N54" s="671">
        <v>0</v>
      </c>
      <c r="O54" s="15"/>
    </row>
    <row r="55" spans="1:15" ht="24" customHeight="1">
      <c r="A55" s="683">
        <v>236114</v>
      </c>
      <c r="B55" s="662" t="s">
        <v>972</v>
      </c>
      <c r="C55" s="663">
        <v>60000</v>
      </c>
      <c r="D55" s="663">
        <v>60000</v>
      </c>
      <c r="E55" s="682">
        <v>7.5</v>
      </c>
      <c r="F55" s="663">
        <v>4500</v>
      </c>
      <c r="G55" s="879"/>
      <c r="H55" s="669">
        <v>600</v>
      </c>
      <c r="I55" s="670">
        <v>0</v>
      </c>
      <c r="J55" s="882"/>
      <c r="K55" s="665">
        <v>583</v>
      </c>
      <c r="L55" s="666">
        <v>0</v>
      </c>
      <c r="M55" s="670">
        <v>0</v>
      </c>
      <c r="N55" s="671">
        <v>0</v>
      </c>
      <c r="O55" s="15"/>
    </row>
    <row r="56" spans="1:15" ht="24" customHeight="1">
      <c r="A56" s="683">
        <v>236126</v>
      </c>
      <c r="B56" s="662" t="s">
        <v>973</v>
      </c>
      <c r="C56" s="663">
        <v>113800</v>
      </c>
      <c r="D56" s="663">
        <v>113800</v>
      </c>
      <c r="E56" s="682">
        <v>7.5</v>
      </c>
      <c r="F56" s="663">
        <v>8535</v>
      </c>
      <c r="G56" s="864">
        <v>1200000</v>
      </c>
      <c r="H56" s="669">
        <v>200</v>
      </c>
      <c r="I56" s="670">
        <v>0</v>
      </c>
      <c r="J56" s="866">
        <v>1199600</v>
      </c>
      <c r="K56" s="665">
        <v>104</v>
      </c>
      <c r="L56" s="666">
        <v>0</v>
      </c>
      <c r="M56" s="670">
        <v>0</v>
      </c>
      <c r="N56" s="671">
        <v>0</v>
      </c>
      <c r="O56" s="15"/>
    </row>
    <row r="57" spans="1:15" ht="24" customHeight="1">
      <c r="A57" s="683">
        <v>236127</v>
      </c>
      <c r="B57" s="662" t="s">
        <v>974</v>
      </c>
      <c r="C57" s="663">
        <v>90000</v>
      </c>
      <c r="D57" s="663">
        <v>90000</v>
      </c>
      <c r="E57" s="682">
        <v>7.5</v>
      </c>
      <c r="F57" s="663">
        <v>6750</v>
      </c>
      <c r="G57" s="865"/>
      <c r="H57" s="669">
        <v>200</v>
      </c>
      <c r="I57" s="670">
        <v>0</v>
      </c>
      <c r="J57" s="867"/>
      <c r="K57" s="665">
        <v>134</v>
      </c>
      <c r="L57" s="666">
        <v>0</v>
      </c>
      <c r="M57" s="670">
        <v>0</v>
      </c>
      <c r="N57" s="671">
        <v>0</v>
      </c>
      <c r="O57" s="15"/>
    </row>
    <row r="58" spans="1:15" ht="24" customHeight="1">
      <c r="A58" s="683" t="s">
        <v>265</v>
      </c>
      <c r="B58" s="662" t="s">
        <v>266</v>
      </c>
      <c r="C58" s="663">
        <v>245000</v>
      </c>
      <c r="D58" s="663">
        <v>245000</v>
      </c>
      <c r="E58" s="682">
        <v>15</v>
      </c>
      <c r="F58" s="663">
        <f>C58*0.15</f>
        <v>36750</v>
      </c>
      <c r="G58" s="668">
        <v>251000</v>
      </c>
      <c r="H58" s="669">
        <v>2083</v>
      </c>
      <c r="I58" s="670">
        <v>0</v>
      </c>
      <c r="J58" s="670">
        <v>248917</v>
      </c>
      <c r="K58" s="665">
        <v>2079</v>
      </c>
      <c r="L58" s="666">
        <v>0</v>
      </c>
      <c r="M58" s="670">
        <v>0</v>
      </c>
      <c r="N58" s="671">
        <v>0</v>
      </c>
      <c r="O58" s="15"/>
    </row>
    <row r="59" spans="1:15" ht="24" customHeight="1">
      <c r="A59" s="683">
        <v>236138</v>
      </c>
      <c r="B59" s="662" t="s">
        <v>400</v>
      </c>
      <c r="C59" s="663">
        <v>355000</v>
      </c>
      <c r="D59" s="663">
        <v>355000</v>
      </c>
      <c r="E59" s="682">
        <v>60</v>
      </c>
      <c r="F59" s="663">
        <v>213000</v>
      </c>
      <c r="G59" s="668">
        <v>355000</v>
      </c>
      <c r="H59" s="669">
        <v>0</v>
      </c>
      <c r="I59" s="670">
        <v>0</v>
      </c>
      <c r="J59" s="670">
        <v>355000</v>
      </c>
      <c r="K59" s="665">
        <v>0</v>
      </c>
      <c r="L59" s="666">
        <v>82</v>
      </c>
      <c r="M59" s="670">
        <v>0</v>
      </c>
      <c r="N59" s="671">
        <v>0</v>
      </c>
      <c r="O59" s="15"/>
    </row>
    <row r="60" spans="1:15" ht="24" customHeight="1">
      <c r="A60" s="683">
        <v>236139</v>
      </c>
      <c r="B60" s="662" t="s">
        <v>401</v>
      </c>
      <c r="C60" s="663">
        <v>380000</v>
      </c>
      <c r="D60" s="663">
        <v>380000</v>
      </c>
      <c r="E60" s="682">
        <v>60</v>
      </c>
      <c r="F60" s="663">
        <v>228000</v>
      </c>
      <c r="G60" s="668">
        <v>380000</v>
      </c>
      <c r="H60" s="669">
        <v>0</v>
      </c>
      <c r="I60" s="670">
        <v>0</v>
      </c>
      <c r="J60" s="670">
        <v>380000</v>
      </c>
      <c r="K60" s="665">
        <v>0</v>
      </c>
      <c r="L60" s="666">
        <v>164</v>
      </c>
      <c r="M60" s="670">
        <v>0</v>
      </c>
      <c r="N60" s="671">
        <v>0</v>
      </c>
      <c r="O60" s="15"/>
    </row>
    <row r="61" spans="1:15" ht="24" customHeight="1">
      <c r="A61" s="683">
        <v>236140</v>
      </c>
      <c r="B61" s="662" t="s">
        <v>402</v>
      </c>
      <c r="C61" s="663">
        <v>260000</v>
      </c>
      <c r="D61" s="663">
        <v>260000</v>
      </c>
      <c r="E61" s="682">
        <v>60</v>
      </c>
      <c r="F61" s="663">
        <v>156000</v>
      </c>
      <c r="G61" s="668">
        <v>260000</v>
      </c>
      <c r="H61" s="669">
        <v>0</v>
      </c>
      <c r="I61" s="670">
        <v>0</v>
      </c>
      <c r="J61" s="670">
        <v>260000</v>
      </c>
      <c r="K61" s="665">
        <v>0</v>
      </c>
      <c r="L61" s="666">
        <v>82</v>
      </c>
      <c r="M61" s="670">
        <v>0</v>
      </c>
      <c r="N61" s="671">
        <v>0</v>
      </c>
      <c r="O61" s="15"/>
    </row>
    <row r="62" spans="1:15" ht="24" customHeight="1">
      <c r="A62" s="683">
        <v>236141</v>
      </c>
      <c r="B62" s="662" t="s">
        <v>403</v>
      </c>
      <c r="C62" s="663">
        <v>160000</v>
      </c>
      <c r="D62" s="663">
        <v>160000</v>
      </c>
      <c r="E62" s="682">
        <v>60</v>
      </c>
      <c r="F62" s="663">
        <v>96000</v>
      </c>
      <c r="G62" s="668">
        <v>160000</v>
      </c>
      <c r="H62" s="669">
        <v>0</v>
      </c>
      <c r="I62" s="670">
        <v>0</v>
      </c>
      <c r="J62" s="670">
        <v>160000</v>
      </c>
      <c r="K62" s="665">
        <v>0</v>
      </c>
      <c r="L62" s="666">
        <v>82</v>
      </c>
      <c r="M62" s="670">
        <v>0</v>
      </c>
      <c r="N62" s="671">
        <v>0</v>
      </c>
      <c r="O62" s="15"/>
    </row>
    <row r="63" spans="1:15" ht="38.25" customHeight="1">
      <c r="A63" s="868" t="s">
        <v>975</v>
      </c>
      <c r="B63" s="869"/>
      <c r="C63" s="663"/>
      <c r="D63" s="663"/>
      <c r="E63" s="682"/>
      <c r="F63" s="663"/>
      <c r="G63" s="668">
        <v>-46349</v>
      </c>
      <c r="H63" s="669"/>
      <c r="I63" s="670"/>
      <c r="J63" s="670"/>
      <c r="K63" s="665"/>
      <c r="L63" s="666"/>
      <c r="M63" s="670"/>
      <c r="N63" s="671"/>
      <c r="O63" s="15"/>
    </row>
    <row r="64" spans="1:15" ht="27" customHeight="1">
      <c r="A64" s="870" t="s">
        <v>163</v>
      </c>
      <c r="B64" s="871"/>
      <c r="C64" s="9">
        <f>SUM(C5:C63)</f>
        <v>4313394</v>
      </c>
      <c r="D64" s="9">
        <f>SUM(D5:D63)</f>
        <v>4353935</v>
      </c>
      <c r="E64" s="686" t="s">
        <v>388</v>
      </c>
      <c r="F64" s="9">
        <f aca="true" t="shared" si="0" ref="F64:N64">SUM(F5:F63)</f>
        <v>1031602</v>
      </c>
      <c r="G64" s="9">
        <f t="shared" si="0"/>
        <v>3629710</v>
      </c>
      <c r="H64" s="9">
        <f t="shared" si="0"/>
        <v>274445</v>
      </c>
      <c r="I64" s="9">
        <f>SUM(I5:I63)</f>
        <v>31681</v>
      </c>
      <c r="J64" s="9">
        <f>SUM(J5:J63)</f>
        <v>3323584</v>
      </c>
      <c r="K64" s="9">
        <f t="shared" si="0"/>
        <v>363646</v>
      </c>
      <c r="L64" s="9">
        <f t="shared" si="0"/>
        <v>49054</v>
      </c>
      <c r="M64" s="9">
        <f t="shared" si="0"/>
        <v>235285</v>
      </c>
      <c r="N64" s="9">
        <f t="shared" si="0"/>
        <v>25915</v>
      </c>
      <c r="O64" s="15"/>
    </row>
    <row r="66" spans="2:14" ht="12.75">
      <c r="B66" s="863" t="s">
        <v>976</v>
      </c>
      <c r="C66" s="863"/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</row>
    <row r="67" ht="12.75" customHeight="1">
      <c r="B67" t="s">
        <v>977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3:J33"/>
    <mergeCell ref="K33:L33"/>
    <mergeCell ref="M33:N33"/>
    <mergeCell ref="G39:G55"/>
    <mergeCell ref="J39:J55"/>
    <mergeCell ref="B66:N66"/>
    <mergeCell ref="G56:G57"/>
    <mergeCell ref="J56:J57"/>
    <mergeCell ref="A63:B63"/>
    <mergeCell ref="A64:B64"/>
  </mergeCells>
  <printOptions/>
  <pageMargins left="0.7874015748031497" right="0.7874015748031497" top="0.5905511811023623" bottom="0.5905511811023623" header="0.5118110236220472" footer="0.5118110236220472"/>
  <pageSetup firstPageNumber="30" useFirstPageNumber="1" horizontalDpi="600" verticalDpi="600" orientation="landscape" paperSize="9" scale="59" r:id="rId1"/>
  <headerFooter alignWithMargins="0">
    <oddFooter>&amp;C&amp;P</oddFooter>
  </headerFooter>
  <rowBreaks count="1" manualBreakCount="1">
    <brk id="3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11" sqref="E1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customWidth="1"/>
    <col min="16" max="16" width="12.25390625" style="0" customWidth="1"/>
  </cols>
  <sheetData>
    <row r="1" spans="1:16" ht="36" customHeight="1">
      <c r="A1" s="891" t="s">
        <v>405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</row>
    <row r="2" spans="2:18" ht="30" customHeight="1">
      <c r="B2" s="499"/>
      <c r="F2" s="872" t="s">
        <v>262</v>
      </c>
      <c r="G2" s="873"/>
      <c r="H2" s="873"/>
      <c r="I2" s="873"/>
      <c r="J2" s="872" t="s">
        <v>816</v>
      </c>
      <c r="K2" s="895"/>
      <c r="L2" s="874" t="s">
        <v>817</v>
      </c>
      <c r="M2" s="896"/>
      <c r="N2" s="896"/>
      <c r="O2" s="897"/>
      <c r="P2" s="896" t="s">
        <v>264</v>
      </c>
      <c r="Q2" s="898"/>
      <c r="R2" s="899"/>
    </row>
    <row r="3" spans="1:18" ht="57" customHeight="1">
      <c r="A3" s="657" t="s">
        <v>759</v>
      </c>
      <c r="B3" s="657" t="s">
        <v>818</v>
      </c>
      <c r="C3" s="659" t="s">
        <v>819</v>
      </c>
      <c r="D3" s="659" t="s">
        <v>896</v>
      </c>
      <c r="E3" s="659" t="s">
        <v>897</v>
      </c>
      <c r="F3" s="659" t="s">
        <v>820</v>
      </c>
      <c r="G3" s="659" t="s">
        <v>821</v>
      </c>
      <c r="H3" s="660" t="s">
        <v>822</v>
      </c>
      <c r="I3" s="660" t="s">
        <v>901</v>
      </c>
      <c r="J3" s="660" t="s">
        <v>823</v>
      </c>
      <c r="K3" s="687" t="s">
        <v>824</v>
      </c>
      <c r="L3" s="687" t="s">
        <v>825</v>
      </c>
      <c r="M3" s="687" t="s">
        <v>826</v>
      </c>
      <c r="N3" s="687" t="s">
        <v>827</v>
      </c>
      <c r="O3" s="687" t="s">
        <v>828</v>
      </c>
      <c r="P3" s="659" t="s">
        <v>829</v>
      </c>
      <c r="Q3" s="687" t="s">
        <v>830</v>
      </c>
      <c r="R3" s="659" t="s">
        <v>831</v>
      </c>
    </row>
    <row r="4" spans="1:19" ht="27" customHeight="1">
      <c r="A4" s="892" t="s">
        <v>832</v>
      </c>
      <c r="B4" s="667" t="s">
        <v>833</v>
      </c>
      <c r="C4" s="663">
        <v>185000</v>
      </c>
      <c r="D4" s="664">
        <v>25</v>
      </c>
      <c r="E4" s="663">
        <v>46250</v>
      </c>
      <c r="F4" s="668">
        <v>120000</v>
      </c>
      <c r="G4" s="669">
        <v>117700</v>
      </c>
      <c r="H4" s="670">
        <v>0</v>
      </c>
      <c r="I4" s="670">
        <v>0</v>
      </c>
      <c r="J4" s="665">
        <v>110993</v>
      </c>
      <c r="K4" s="666">
        <v>0</v>
      </c>
      <c r="L4" s="670">
        <v>62985</v>
      </c>
      <c r="M4" s="670">
        <v>62985</v>
      </c>
      <c r="N4" s="670">
        <v>0</v>
      </c>
      <c r="O4" s="670">
        <v>0</v>
      </c>
      <c r="P4" s="688">
        <v>8</v>
      </c>
      <c r="Q4" s="689">
        <v>122741</v>
      </c>
      <c r="R4" s="689">
        <v>0</v>
      </c>
      <c r="S4" s="15"/>
    </row>
    <row r="5" spans="1:19" ht="27" customHeight="1">
      <c r="A5" s="893"/>
      <c r="B5" s="667" t="s">
        <v>834</v>
      </c>
      <c r="C5" s="663"/>
      <c r="D5" s="664"/>
      <c r="E5" s="663"/>
      <c r="F5" s="668">
        <v>-2300</v>
      </c>
      <c r="G5" s="669"/>
      <c r="H5" s="670"/>
      <c r="I5" s="670"/>
      <c r="J5" s="665"/>
      <c r="K5" s="666"/>
      <c r="L5" s="670"/>
      <c r="M5" s="670"/>
      <c r="N5" s="670"/>
      <c r="O5" s="670"/>
      <c r="P5" s="688"/>
      <c r="Q5" s="689"/>
      <c r="R5" s="689"/>
      <c r="S5" s="15"/>
    </row>
    <row r="6" spans="1:19" ht="27" customHeight="1">
      <c r="A6" s="661" t="s">
        <v>766</v>
      </c>
      <c r="B6" s="667" t="s">
        <v>290</v>
      </c>
      <c r="C6" s="663">
        <v>22408</v>
      </c>
      <c r="D6" s="664">
        <v>25</v>
      </c>
      <c r="E6" s="663">
        <v>5602</v>
      </c>
      <c r="F6" s="668">
        <v>25000</v>
      </c>
      <c r="G6" s="669">
        <v>12000</v>
      </c>
      <c r="H6" s="670">
        <v>0</v>
      </c>
      <c r="I6" s="670">
        <v>13000</v>
      </c>
      <c r="J6" s="665">
        <v>4628</v>
      </c>
      <c r="K6" s="666">
        <v>0</v>
      </c>
      <c r="L6" s="670">
        <v>11112</v>
      </c>
      <c r="M6" s="670">
        <v>0</v>
      </c>
      <c r="N6" s="670">
        <v>0</v>
      </c>
      <c r="O6" s="670">
        <v>0</v>
      </c>
      <c r="P6" s="688"/>
      <c r="Q6" s="689">
        <v>0</v>
      </c>
      <c r="R6" s="689">
        <v>0</v>
      </c>
      <c r="S6" s="15"/>
    </row>
    <row r="7" spans="1:19" ht="27" customHeight="1">
      <c r="A7" s="661" t="s">
        <v>768</v>
      </c>
      <c r="B7" s="667" t="s">
        <v>743</v>
      </c>
      <c r="C7" s="663">
        <v>40818</v>
      </c>
      <c r="D7" s="664">
        <v>25</v>
      </c>
      <c r="E7" s="663">
        <v>10105</v>
      </c>
      <c r="F7" s="668">
        <v>43000</v>
      </c>
      <c r="G7" s="669">
        <v>15573</v>
      </c>
      <c r="H7" s="670">
        <v>0</v>
      </c>
      <c r="I7" s="670">
        <v>27427</v>
      </c>
      <c r="J7" s="665">
        <v>13503</v>
      </c>
      <c r="K7" s="666">
        <v>0</v>
      </c>
      <c r="L7" s="670">
        <v>14681</v>
      </c>
      <c r="M7" s="670">
        <v>0</v>
      </c>
      <c r="N7" s="670">
        <v>0</v>
      </c>
      <c r="O7" s="670">
        <v>0</v>
      </c>
      <c r="P7" s="688"/>
      <c r="Q7" s="689">
        <v>0</v>
      </c>
      <c r="R7" s="689">
        <v>0</v>
      </c>
      <c r="S7" s="15"/>
    </row>
    <row r="8" spans="1:19" ht="27" customHeight="1">
      <c r="A8" s="690"/>
      <c r="B8" s="690" t="s">
        <v>163</v>
      </c>
      <c r="C8" s="9">
        <f>SUM(C4:C7)</f>
        <v>248226</v>
      </c>
      <c r="D8" s="686" t="s">
        <v>388</v>
      </c>
      <c r="E8" s="9">
        <f aca="true" t="shared" si="0" ref="E8:R8">SUM(E4:E7)</f>
        <v>61957</v>
      </c>
      <c r="F8" s="9">
        <f t="shared" si="0"/>
        <v>185700</v>
      </c>
      <c r="G8" s="9">
        <f t="shared" si="0"/>
        <v>145273</v>
      </c>
      <c r="H8" s="9">
        <f t="shared" si="0"/>
        <v>0</v>
      </c>
      <c r="I8" s="9">
        <f t="shared" si="0"/>
        <v>40427</v>
      </c>
      <c r="J8" s="9">
        <f t="shared" si="0"/>
        <v>129124</v>
      </c>
      <c r="K8" s="9">
        <f t="shared" si="0"/>
        <v>0</v>
      </c>
      <c r="L8" s="9">
        <f t="shared" si="0"/>
        <v>88778</v>
      </c>
      <c r="M8" s="9">
        <f t="shared" si="0"/>
        <v>62985</v>
      </c>
      <c r="N8" s="9">
        <f t="shared" si="0"/>
        <v>0</v>
      </c>
      <c r="O8" s="9">
        <f t="shared" si="0"/>
        <v>0</v>
      </c>
      <c r="P8" s="9">
        <f t="shared" si="0"/>
        <v>8</v>
      </c>
      <c r="Q8" s="9">
        <f t="shared" si="0"/>
        <v>122741</v>
      </c>
      <c r="R8" s="9">
        <f t="shared" si="0"/>
        <v>0</v>
      </c>
      <c r="S8" s="15"/>
    </row>
    <row r="9" spans="14:18" ht="20.25">
      <c r="N9" s="894" t="s">
        <v>120</v>
      </c>
      <c r="O9" s="894"/>
      <c r="P9" s="894"/>
      <c r="Q9" s="894"/>
      <c r="R9" s="894"/>
    </row>
  </sheetData>
  <mergeCells count="7">
    <mergeCell ref="A4:A5"/>
    <mergeCell ref="N9:R9"/>
    <mergeCell ref="A1:P1"/>
    <mergeCell ref="F2:I2"/>
    <mergeCell ref="J2:K2"/>
    <mergeCell ref="L2:O2"/>
    <mergeCell ref="P2:R2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4" r:id="rId1"/>
  <headerFooter alignWithMargins="0">
    <oddFooter>&amp;C32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51"/>
  <sheetViews>
    <sheetView workbookViewId="0" topLeftCell="A1">
      <selection activeCell="G19" sqref="G19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9" customFormat="1" ht="18">
      <c r="A1" s="777" t="s">
        <v>853</v>
      </c>
      <c r="B1" s="777"/>
      <c r="C1" s="777"/>
      <c r="D1" s="777"/>
      <c r="E1" s="777"/>
      <c r="F1" s="760"/>
      <c r="G1" s="760"/>
      <c r="H1" s="28"/>
      <c r="I1" s="9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301" t="s">
        <v>406</v>
      </c>
      <c r="B2" s="28"/>
      <c r="C2" s="28"/>
      <c r="D2" s="28"/>
      <c r="E2" s="92"/>
      <c r="I2" s="23"/>
    </row>
    <row r="3" spans="1:9" ht="12.75" customHeight="1">
      <c r="A3" s="64"/>
      <c r="B3" s="28"/>
      <c r="C3" s="28"/>
      <c r="E3" s="92"/>
      <c r="I3" s="23"/>
    </row>
    <row r="4" spans="1:5" s="28" customFormat="1" ht="14.25" customHeight="1">
      <c r="A4" s="63" t="s">
        <v>151</v>
      </c>
      <c r="E4" s="63"/>
    </row>
    <row r="5" ht="12" customHeight="1">
      <c r="E5" s="63"/>
    </row>
    <row r="6" spans="1:5" ht="23.25" customHeight="1">
      <c r="A6" s="86" t="s">
        <v>213</v>
      </c>
      <c r="B6" s="87" t="s">
        <v>214</v>
      </c>
      <c r="C6" s="550" t="s">
        <v>802</v>
      </c>
      <c r="D6" s="88" t="s">
        <v>500</v>
      </c>
      <c r="E6" s="88" t="s">
        <v>215</v>
      </c>
    </row>
    <row r="7" spans="1:5" ht="13.5" customHeight="1">
      <c r="A7" s="86"/>
      <c r="B7" s="87" t="s">
        <v>113</v>
      </c>
      <c r="C7" s="549">
        <v>1700</v>
      </c>
      <c r="D7" s="272">
        <v>30000</v>
      </c>
      <c r="E7" s="90"/>
    </row>
    <row r="8" spans="1:5" ht="12.75">
      <c r="A8" s="461">
        <v>39469</v>
      </c>
      <c r="B8" s="462" t="s">
        <v>528</v>
      </c>
      <c r="C8" s="446">
        <v>8001</v>
      </c>
      <c r="D8" s="472">
        <v>-618</v>
      </c>
      <c r="E8" s="473">
        <v>29382</v>
      </c>
    </row>
    <row r="9" spans="1:5" ht="25.5">
      <c r="A9" s="91">
        <v>39469</v>
      </c>
      <c r="B9" s="463" t="s">
        <v>529</v>
      </c>
      <c r="C9" s="446">
        <v>1800</v>
      </c>
      <c r="D9" s="474">
        <v>-20</v>
      </c>
      <c r="E9" s="473">
        <v>29362</v>
      </c>
    </row>
    <row r="10" spans="1:5" ht="25.5">
      <c r="A10" s="91">
        <v>39469</v>
      </c>
      <c r="B10" s="463" t="s">
        <v>530</v>
      </c>
      <c r="C10" s="446">
        <v>1800</v>
      </c>
      <c r="D10" s="159">
        <v>-20</v>
      </c>
      <c r="E10" s="475">
        <v>29342</v>
      </c>
    </row>
    <row r="11" spans="1:5" ht="25.5">
      <c r="A11" s="89">
        <v>39469</v>
      </c>
      <c r="B11" s="463" t="s">
        <v>531</v>
      </c>
      <c r="C11" s="446">
        <v>1800</v>
      </c>
      <c r="D11" s="159">
        <v>-100</v>
      </c>
      <c r="E11" s="475">
        <v>29242</v>
      </c>
    </row>
    <row r="12" spans="1:5" ht="25.5">
      <c r="A12" s="465">
        <v>39476</v>
      </c>
      <c r="B12" s="466" t="s">
        <v>532</v>
      </c>
      <c r="C12" s="469">
        <v>6000</v>
      </c>
      <c r="D12" s="476">
        <v>-1130</v>
      </c>
      <c r="E12" s="477">
        <v>28112</v>
      </c>
    </row>
    <row r="13" spans="1:5" ht="12.75">
      <c r="A13" s="89">
        <v>39497</v>
      </c>
      <c r="B13" s="451" t="s">
        <v>533</v>
      </c>
      <c r="C13" s="446">
        <v>8001</v>
      </c>
      <c r="D13" s="159">
        <v>-500</v>
      </c>
      <c r="E13" s="475">
        <v>27612</v>
      </c>
    </row>
    <row r="14" spans="1:5" ht="12.75">
      <c r="A14" s="89">
        <v>39497</v>
      </c>
      <c r="B14" s="528" t="s">
        <v>534</v>
      </c>
      <c r="C14" s="43">
        <v>2000</v>
      </c>
      <c r="D14" s="159">
        <v>-800</v>
      </c>
      <c r="E14" s="475">
        <v>26812</v>
      </c>
    </row>
    <row r="15" spans="1:5" ht="12.75">
      <c r="A15" s="89">
        <v>39497</v>
      </c>
      <c r="B15" s="4" t="s">
        <v>535</v>
      </c>
      <c r="C15" s="43">
        <v>3000</v>
      </c>
      <c r="D15" s="159">
        <v>-20</v>
      </c>
      <c r="E15" s="475">
        <v>26792</v>
      </c>
    </row>
    <row r="16" spans="1:5" ht="12.75">
      <c r="A16" s="89">
        <v>39497</v>
      </c>
      <c r="B16" s="4" t="s">
        <v>536</v>
      </c>
      <c r="C16" s="446">
        <v>3000</v>
      </c>
      <c r="D16" s="159">
        <v>-230</v>
      </c>
      <c r="E16" s="475">
        <v>26562</v>
      </c>
    </row>
    <row r="17" spans="1:5" ht="12.75">
      <c r="A17" s="89">
        <v>39497</v>
      </c>
      <c r="B17" s="4" t="s">
        <v>537</v>
      </c>
      <c r="C17" s="446">
        <v>3000</v>
      </c>
      <c r="D17" s="478">
        <v>-380</v>
      </c>
      <c r="E17" s="475">
        <v>26182</v>
      </c>
    </row>
    <row r="18" spans="1:5" ht="12.75">
      <c r="A18" s="465">
        <v>39504</v>
      </c>
      <c r="B18" s="467" t="s">
        <v>538</v>
      </c>
      <c r="C18" s="470">
        <v>8001</v>
      </c>
      <c r="D18" s="479">
        <v>-600</v>
      </c>
      <c r="E18" s="477">
        <v>25582</v>
      </c>
    </row>
    <row r="19" spans="1:5" ht="12.75" customHeight="1">
      <c r="A19" s="89">
        <v>39504</v>
      </c>
      <c r="B19" s="468" t="s">
        <v>539</v>
      </c>
      <c r="C19" s="471">
        <v>8002</v>
      </c>
      <c r="D19" s="479">
        <v>-1700</v>
      </c>
      <c r="E19" s="473">
        <v>23882</v>
      </c>
    </row>
    <row r="20" spans="1:5" ht="12.75">
      <c r="A20" s="89">
        <v>39504</v>
      </c>
      <c r="B20" s="4" t="s">
        <v>540</v>
      </c>
      <c r="C20" s="446">
        <v>8002</v>
      </c>
      <c r="D20" s="478">
        <v>-600</v>
      </c>
      <c r="E20" s="475">
        <v>23282</v>
      </c>
    </row>
    <row r="21" spans="1:5" ht="12.75">
      <c r="A21" s="89">
        <v>39511</v>
      </c>
      <c r="B21" s="4" t="s">
        <v>837</v>
      </c>
      <c r="C21" s="446">
        <v>8000</v>
      </c>
      <c r="D21" s="478">
        <v>-1000</v>
      </c>
      <c r="E21" s="475">
        <v>22282</v>
      </c>
    </row>
    <row r="22" spans="1:5" ht="12.75">
      <c r="A22" s="89">
        <v>39511</v>
      </c>
      <c r="B22" s="4" t="s">
        <v>838</v>
      </c>
      <c r="C22" s="446">
        <v>1000</v>
      </c>
      <c r="D22" s="478">
        <v>-41</v>
      </c>
      <c r="E22" s="475">
        <v>22241</v>
      </c>
    </row>
    <row r="23" spans="1:5" ht="12.75">
      <c r="A23" s="89">
        <v>39525</v>
      </c>
      <c r="B23" s="4" t="s">
        <v>839</v>
      </c>
      <c r="C23" s="446">
        <v>8001</v>
      </c>
      <c r="D23" s="478">
        <v>-203</v>
      </c>
      <c r="E23" s="475">
        <v>22038</v>
      </c>
    </row>
    <row r="24" spans="1:5" ht="12.75">
      <c r="A24" s="89">
        <v>39525</v>
      </c>
      <c r="B24" s="4" t="s">
        <v>840</v>
      </c>
      <c r="C24" s="446">
        <v>4000</v>
      </c>
      <c r="D24" s="478">
        <v>-500</v>
      </c>
      <c r="E24" s="475">
        <v>21538</v>
      </c>
    </row>
    <row r="25" spans="1:5" ht="12.75">
      <c r="A25" s="89">
        <v>39525</v>
      </c>
      <c r="B25" s="4" t="s">
        <v>841</v>
      </c>
      <c r="C25" s="446">
        <v>3000</v>
      </c>
      <c r="D25" s="478">
        <v>-22</v>
      </c>
      <c r="E25" s="516">
        <v>21516</v>
      </c>
    </row>
    <row r="26" spans="1:5" ht="12.75">
      <c r="A26" s="89"/>
      <c r="B26" s="4"/>
      <c r="C26" s="43"/>
      <c r="D26" s="159"/>
      <c r="E26" s="475"/>
    </row>
    <row r="27" spans="1:5" ht="12.75">
      <c r="A27" s="160"/>
      <c r="B27" s="161"/>
      <c r="C27" s="504"/>
      <c r="D27" s="505"/>
      <c r="E27" s="506"/>
    </row>
    <row r="28" spans="1:5" ht="12.75" customHeight="1">
      <c r="A28" s="160"/>
      <c r="B28" s="161"/>
      <c r="C28" s="13"/>
      <c r="D28" s="24"/>
      <c r="E28" s="162"/>
    </row>
    <row r="29" spans="1:5" s="28" customFormat="1" ht="14.25" customHeight="1">
      <c r="A29" s="63" t="s">
        <v>216</v>
      </c>
      <c r="E29" s="63"/>
    </row>
    <row r="30" ht="13.5" customHeight="1">
      <c r="E30" s="63"/>
    </row>
    <row r="31" spans="1:5" ht="23.25" customHeight="1">
      <c r="A31" s="86" t="s">
        <v>213</v>
      </c>
      <c r="B31" s="87" t="s">
        <v>214</v>
      </c>
      <c r="C31" s="550" t="s">
        <v>802</v>
      </c>
      <c r="D31" s="88" t="s">
        <v>501</v>
      </c>
      <c r="E31" s="88" t="s">
        <v>215</v>
      </c>
    </row>
    <row r="32" spans="1:8" ht="14.25" customHeight="1">
      <c r="A32" s="86"/>
      <c r="B32" s="87" t="s">
        <v>112</v>
      </c>
      <c r="C32" s="549">
        <v>1700</v>
      </c>
      <c r="D32" s="272">
        <v>10000</v>
      </c>
      <c r="E32" s="303" t="s">
        <v>218</v>
      </c>
      <c r="H32" s="2"/>
    </row>
    <row r="33" spans="1:8" ht="25.5" customHeight="1">
      <c r="A33" s="501">
        <v>39469</v>
      </c>
      <c r="B33" s="463" t="s">
        <v>541</v>
      </c>
      <c r="C33" s="446">
        <v>6000</v>
      </c>
      <c r="D33" s="529" t="s">
        <v>542</v>
      </c>
      <c r="E33" s="516">
        <v>9565.6</v>
      </c>
      <c r="H33" s="2"/>
    </row>
    <row r="34" spans="1:8" ht="12.75">
      <c r="A34" s="331"/>
      <c r="B34" s="481"/>
      <c r="C34" s="4"/>
      <c r="D34" s="432"/>
      <c r="E34" s="482"/>
      <c r="H34" s="2"/>
    </row>
    <row r="35" spans="1:8" ht="12.75">
      <c r="A35" s="457"/>
      <c r="B35" s="458"/>
      <c r="C35" s="161"/>
      <c r="D35" s="459"/>
      <c r="E35" s="460"/>
      <c r="H35" s="2"/>
    </row>
    <row r="36" spans="1:8" ht="12.75">
      <c r="A36" s="457"/>
      <c r="B36" s="458"/>
      <c r="C36" s="161"/>
      <c r="D36" s="459"/>
      <c r="E36" s="460"/>
      <c r="H36" s="2"/>
    </row>
    <row r="37" spans="1:5" s="28" customFormat="1" ht="13.5" customHeight="1">
      <c r="A37" s="63" t="s">
        <v>217</v>
      </c>
      <c r="E37" s="63"/>
    </row>
    <row r="38" ht="12" customHeight="1">
      <c r="E38" s="63"/>
    </row>
    <row r="39" spans="1:5" ht="23.25" customHeight="1">
      <c r="A39" s="86" t="s">
        <v>213</v>
      </c>
      <c r="B39" s="87" t="s">
        <v>214</v>
      </c>
      <c r="C39" s="550" t="s">
        <v>802</v>
      </c>
      <c r="D39" s="88" t="s">
        <v>502</v>
      </c>
      <c r="E39" s="88" t="s">
        <v>215</v>
      </c>
    </row>
    <row r="40" spans="1:7" ht="15" customHeight="1">
      <c r="A40" s="86"/>
      <c r="B40" s="87" t="s">
        <v>112</v>
      </c>
      <c r="C40" s="549">
        <v>1700</v>
      </c>
      <c r="D40" s="272">
        <v>100000</v>
      </c>
      <c r="E40" s="90"/>
      <c r="G40" s="338"/>
    </row>
    <row r="41" spans="1:9" ht="12.75">
      <c r="A41" s="456">
        <v>39490</v>
      </c>
      <c r="B41" s="33" t="s">
        <v>543</v>
      </c>
      <c r="C41" s="32">
        <v>4000</v>
      </c>
      <c r="D41" s="530">
        <v>-2000</v>
      </c>
      <c r="E41" s="579">
        <v>98000</v>
      </c>
      <c r="I41" s="247"/>
    </row>
    <row r="42" spans="1:9" ht="25.5">
      <c r="A42" s="456">
        <v>39532</v>
      </c>
      <c r="B42" s="464" t="s">
        <v>875</v>
      </c>
      <c r="C42" s="32">
        <v>1500</v>
      </c>
      <c r="D42" s="577" t="s">
        <v>889</v>
      </c>
      <c r="E42" s="579">
        <v>97881.3</v>
      </c>
      <c r="I42" s="247"/>
    </row>
    <row r="43" spans="1:9" ht="12.75">
      <c r="A43" s="456">
        <v>39532</v>
      </c>
      <c r="B43" s="464" t="s">
        <v>876</v>
      </c>
      <c r="C43" s="32">
        <v>8005</v>
      </c>
      <c r="D43" s="286">
        <v>-3000</v>
      </c>
      <c r="E43" s="579">
        <v>94881.3</v>
      </c>
      <c r="I43" s="247"/>
    </row>
    <row r="44" spans="1:9" ht="25.5">
      <c r="A44" s="456">
        <v>39532</v>
      </c>
      <c r="B44" s="464" t="s">
        <v>877</v>
      </c>
      <c r="C44" s="32">
        <v>8000</v>
      </c>
      <c r="D44" s="286">
        <v>-5000</v>
      </c>
      <c r="E44" s="579">
        <v>89881.3</v>
      </c>
      <c r="I44" s="247"/>
    </row>
    <row r="45" spans="1:9" ht="12.75">
      <c r="A45" s="456">
        <v>39532</v>
      </c>
      <c r="B45" s="464" t="s">
        <v>878</v>
      </c>
      <c r="C45" s="163">
        <v>1000</v>
      </c>
      <c r="D45" s="578">
        <v>-199.5</v>
      </c>
      <c r="E45" s="579">
        <v>89681.8</v>
      </c>
      <c r="I45" s="247"/>
    </row>
    <row r="46" spans="1:9" ht="12.75">
      <c r="A46" s="456">
        <v>39532</v>
      </c>
      <c r="B46" s="575" t="s">
        <v>879</v>
      </c>
      <c r="C46" s="576" t="s">
        <v>884</v>
      </c>
      <c r="D46" s="286">
        <v>-47</v>
      </c>
      <c r="E46" s="579">
        <v>89634.8</v>
      </c>
      <c r="I46" s="247"/>
    </row>
    <row r="47" spans="1:9" ht="25.5">
      <c r="A47" s="456">
        <v>39532</v>
      </c>
      <c r="B47" s="464" t="s">
        <v>880</v>
      </c>
      <c r="C47" s="576" t="s">
        <v>885</v>
      </c>
      <c r="D47" s="578">
        <v>-4936.5</v>
      </c>
      <c r="E47" s="579">
        <v>84698.3</v>
      </c>
      <c r="I47" s="247"/>
    </row>
    <row r="48" spans="1:9" ht="25.5">
      <c r="A48" s="456">
        <v>39532</v>
      </c>
      <c r="B48" s="464" t="s">
        <v>881</v>
      </c>
      <c r="C48" s="576" t="s">
        <v>886</v>
      </c>
      <c r="D48" s="286">
        <v>-9250</v>
      </c>
      <c r="E48" s="579">
        <v>75448.3</v>
      </c>
      <c r="I48" s="247"/>
    </row>
    <row r="49" spans="1:9" ht="12.75">
      <c r="A49" s="456">
        <v>39532</v>
      </c>
      <c r="B49" s="575" t="s">
        <v>882</v>
      </c>
      <c r="C49" s="576" t="s">
        <v>887</v>
      </c>
      <c r="D49" s="578">
        <v>-3506.4</v>
      </c>
      <c r="E49" s="579">
        <v>71941.9</v>
      </c>
      <c r="I49" s="247"/>
    </row>
    <row r="50" spans="1:9" ht="25.5">
      <c r="A50" s="456">
        <v>39532</v>
      </c>
      <c r="B50" s="464" t="s">
        <v>883</v>
      </c>
      <c r="C50" s="576" t="s">
        <v>888</v>
      </c>
      <c r="D50" s="286">
        <v>-15000</v>
      </c>
      <c r="E50" s="531">
        <v>56941.9</v>
      </c>
      <c r="I50" s="247"/>
    </row>
    <row r="51" spans="1:5" ht="12.75">
      <c r="A51" s="91"/>
      <c r="B51" s="451"/>
      <c r="C51" s="83"/>
      <c r="D51" s="192"/>
      <c r="E51" s="509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85" r:id="rId1"/>
  <headerFooter alignWithMargins="0">
    <oddFooter>&amp;C33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7"/>
  <dimension ref="A1:BI58"/>
  <sheetViews>
    <sheetView workbookViewId="0" topLeftCell="A1">
      <selection activeCell="E26" sqref="E26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491" bestFit="1" customWidth="1"/>
    <col min="6" max="6" width="12.75390625" style="492" bestFit="1" customWidth="1"/>
    <col min="7" max="11" width="12.75390625" style="492" customWidth="1"/>
    <col min="12" max="18" width="9.125" style="492" customWidth="1"/>
    <col min="19" max="21" width="10.125" style="492" bestFit="1" customWidth="1"/>
    <col min="22" max="23" width="9.125" style="492" customWidth="1"/>
    <col min="24" max="61" width="9.125" style="397" customWidth="1"/>
  </cols>
  <sheetData>
    <row r="1" spans="1:61" ht="20.25" customHeight="1">
      <c r="A1" s="195" t="s">
        <v>852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3:4" ht="12.75">
      <c r="C58" s="760" t="s">
        <v>397</v>
      </c>
      <c r="D58" s="760"/>
    </row>
  </sheetData>
  <mergeCells count="1">
    <mergeCell ref="C58:D5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95" r:id="rId2"/>
  <headerFooter alignWithMargins="0">
    <oddFooter>&amp;C34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6"/>
  <sheetViews>
    <sheetView workbookViewId="0" topLeftCell="A1">
      <selection activeCell="D95" sqref="D95"/>
    </sheetView>
  </sheetViews>
  <sheetFormatPr defaultColWidth="9.00390625" defaultRowHeight="12.75"/>
  <cols>
    <col min="1" max="1" width="57.00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73" t="s">
        <v>600</v>
      </c>
      <c r="B1" s="773"/>
      <c r="C1" s="773"/>
      <c r="D1" s="773"/>
      <c r="E1" s="773"/>
      <c r="I1" t="s">
        <v>218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376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772</v>
      </c>
      <c r="B7" s="49" t="s">
        <v>198</v>
      </c>
      <c r="C7" s="58" t="s">
        <v>200</v>
      </c>
      <c r="D7" s="5" t="s">
        <v>774</v>
      </c>
      <c r="E7" s="50" t="s">
        <v>201</v>
      </c>
      <c r="F7" t="s">
        <v>307</v>
      </c>
      <c r="G7" s="316"/>
    </row>
    <row r="8" spans="1:5" ht="12.75">
      <c r="A8" s="95" t="s">
        <v>569</v>
      </c>
      <c r="B8" s="310">
        <v>684730</v>
      </c>
      <c r="C8" s="310">
        <v>684730</v>
      </c>
      <c r="D8" s="697">
        <v>209948</v>
      </c>
      <c r="E8" s="344">
        <f aca="true" t="shared" si="0" ref="E8:E13">+D8/C8*100</f>
        <v>30.661428592291852</v>
      </c>
    </row>
    <row r="9" spans="1:5" ht="12.75">
      <c r="A9" s="94" t="s">
        <v>434</v>
      </c>
      <c r="B9" s="310">
        <v>54240</v>
      </c>
      <c r="C9" s="310">
        <v>54240</v>
      </c>
      <c r="D9" s="697">
        <v>22105</v>
      </c>
      <c r="E9" s="344">
        <f t="shared" si="0"/>
        <v>40.754056047197636</v>
      </c>
    </row>
    <row r="10" spans="1:5" ht="12.75">
      <c r="A10" s="94" t="s">
        <v>570</v>
      </c>
      <c r="B10" s="310">
        <v>33900</v>
      </c>
      <c r="C10" s="310">
        <v>33900</v>
      </c>
      <c r="D10" s="697">
        <v>16688</v>
      </c>
      <c r="E10" s="344">
        <f t="shared" si="0"/>
        <v>49.227138643067846</v>
      </c>
    </row>
    <row r="11" spans="1:5" ht="12.75">
      <c r="A11" s="94" t="s">
        <v>435</v>
      </c>
      <c r="B11" s="310">
        <v>1010150</v>
      </c>
      <c r="C11" s="310">
        <v>1010150</v>
      </c>
      <c r="D11" s="697">
        <v>288142</v>
      </c>
      <c r="E11" s="344">
        <f t="shared" si="0"/>
        <v>28.524674553284168</v>
      </c>
    </row>
    <row r="12" spans="1:5" ht="12.75">
      <c r="A12" s="94" t="s">
        <v>254</v>
      </c>
      <c r="B12" s="310">
        <v>1647187</v>
      </c>
      <c r="C12" s="310">
        <v>1647187</v>
      </c>
      <c r="D12" s="697">
        <v>399010</v>
      </c>
      <c r="E12" s="344">
        <f t="shared" si="0"/>
        <v>24.22372201820437</v>
      </c>
    </row>
    <row r="13" spans="1:6" ht="12.75">
      <c r="A13" s="234" t="s">
        <v>775</v>
      </c>
      <c r="B13" s="310">
        <v>1300</v>
      </c>
      <c r="C13" s="310">
        <v>1300</v>
      </c>
      <c r="D13" s="697">
        <v>251</v>
      </c>
      <c r="E13" s="344">
        <f t="shared" si="0"/>
        <v>19.30769230769231</v>
      </c>
      <c r="F13" t="s">
        <v>304</v>
      </c>
    </row>
    <row r="14" spans="1:5" ht="12.75">
      <c r="A14" s="234" t="s">
        <v>571</v>
      </c>
      <c r="B14" s="310">
        <v>0</v>
      </c>
      <c r="C14" s="310">
        <v>0</v>
      </c>
      <c r="D14" s="697">
        <v>15</v>
      </c>
      <c r="E14" s="344" t="s">
        <v>388</v>
      </c>
    </row>
    <row r="15" spans="1:5" ht="12.75">
      <c r="A15" s="234" t="s">
        <v>572</v>
      </c>
      <c r="B15" s="310">
        <v>0</v>
      </c>
      <c r="C15" s="310">
        <v>0</v>
      </c>
      <c r="D15" s="697">
        <v>9</v>
      </c>
      <c r="E15" s="344" t="s">
        <v>388</v>
      </c>
    </row>
    <row r="16" spans="1:5" ht="12.75">
      <c r="A16" s="108" t="s">
        <v>396</v>
      </c>
      <c r="B16" s="109">
        <f>SUM(B8:B13)</f>
        <v>3431507</v>
      </c>
      <c r="C16" s="109">
        <f>SUM(C8:C13)</f>
        <v>3431507</v>
      </c>
      <c r="D16" s="299">
        <f>SUM(D8:D15)</f>
        <v>936168</v>
      </c>
      <c r="E16" s="233">
        <f>+D16/C16*100</f>
        <v>27.281541316978224</v>
      </c>
    </row>
    <row r="17" spans="1:5" ht="12.75">
      <c r="A17" s="713"/>
      <c r="B17" s="703"/>
      <c r="C17" s="703"/>
      <c r="D17" s="704"/>
      <c r="E17" s="714"/>
    </row>
    <row r="18" spans="1:5" ht="14.25" customHeight="1">
      <c r="A18" s="3" t="s">
        <v>378</v>
      </c>
      <c r="B18" s="9">
        <f>B16</f>
        <v>3431507</v>
      </c>
      <c r="C18" s="9">
        <f>C16</f>
        <v>3431507</v>
      </c>
      <c r="D18" s="9">
        <f>D16</f>
        <v>936168</v>
      </c>
      <c r="E18" s="26">
        <f>+D18/C18*100</f>
        <v>27.281541316978224</v>
      </c>
    </row>
    <row r="19" spans="1:5" ht="12.75">
      <c r="A19" s="716"/>
      <c r="B19" s="704"/>
      <c r="C19" s="704"/>
      <c r="D19" s="704"/>
      <c r="E19" s="717"/>
    </row>
    <row r="20" spans="1:5" ht="12.75">
      <c r="A20" s="248"/>
      <c r="B20" s="249"/>
      <c r="C20" s="249"/>
      <c r="D20" s="249"/>
      <c r="E20" s="292"/>
    </row>
    <row r="21" spans="1:5" ht="12.75">
      <c r="A21" s="248"/>
      <c r="B21" s="249"/>
      <c r="C21" s="249"/>
      <c r="D21" s="249"/>
      <c r="E21" s="292"/>
    </row>
    <row r="22" spans="1:11" ht="13.5" customHeight="1">
      <c r="A22" s="11" t="s">
        <v>377</v>
      </c>
      <c r="B22" s="18"/>
      <c r="C22" s="18"/>
      <c r="D22" s="249"/>
      <c r="E22" s="731"/>
      <c r="K22" t="s">
        <v>218</v>
      </c>
    </row>
    <row r="23" spans="1:5" ht="13.5" customHeight="1">
      <c r="A23" s="708"/>
      <c r="B23" s="706"/>
      <c r="C23" s="706"/>
      <c r="D23" s="701"/>
      <c r="E23" s="715"/>
    </row>
    <row r="24" spans="1:5" ht="26.25" customHeight="1">
      <c r="A24" s="5" t="s">
        <v>772</v>
      </c>
      <c r="B24" s="49" t="s">
        <v>198</v>
      </c>
      <c r="C24" s="58" t="s">
        <v>200</v>
      </c>
      <c r="D24" s="5" t="s">
        <v>774</v>
      </c>
      <c r="E24" s="50" t="s">
        <v>201</v>
      </c>
    </row>
    <row r="25" spans="1:7" ht="12.75">
      <c r="A25" s="33" t="s">
        <v>616</v>
      </c>
      <c r="B25" s="27">
        <v>600</v>
      </c>
      <c r="C25" s="312">
        <v>2100</v>
      </c>
      <c r="D25" s="312">
        <v>1314</v>
      </c>
      <c r="E25" s="344">
        <f aca="true" t="shared" si="1" ref="E25:E32">+D25/C25*100</f>
        <v>62.57142857142857</v>
      </c>
      <c r="G25" s="263"/>
    </row>
    <row r="26" spans="1:7" ht="12.75">
      <c r="A26" s="33" t="s">
        <v>617</v>
      </c>
      <c r="B26" s="27">
        <v>300</v>
      </c>
      <c r="C26" s="312">
        <v>300</v>
      </c>
      <c r="D26" s="312">
        <v>213</v>
      </c>
      <c r="E26" s="344">
        <f t="shared" si="1"/>
        <v>71</v>
      </c>
      <c r="G26" s="263"/>
    </row>
    <row r="27" spans="1:5" ht="12.75">
      <c r="A27" s="33" t="s">
        <v>387</v>
      </c>
      <c r="B27" s="27">
        <v>15000</v>
      </c>
      <c r="C27" s="312">
        <v>15000</v>
      </c>
      <c r="D27" s="312">
        <v>16691</v>
      </c>
      <c r="E27" s="344">
        <f t="shared" si="1"/>
        <v>111.27333333333334</v>
      </c>
    </row>
    <row r="28" spans="1:6" ht="12.75" customHeight="1">
      <c r="A28" s="22" t="s">
        <v>776</v>
      </c>
      <c r="B28" s="27">
        <v>41811</v>
      </c>
      <c r="C28" s="312">
        <v>42222</v>
      </c>
      <c r="D28" s="312">
        <v>4539</v>
      </c>
      <c r="E28" s="31">
        <f t="shared" si="1"/>
        <v>10.75031973852494</v>
      </c>
      <c r="F28" t="s">
        <v>305</v>
      </c>
    </row>
    <row r="29" spans="1:7" ht="13.5" customHeight="1">
      <c r="A29" s="22" t="s">
        <v>573</v>
      </c>
      <c r="B29" s="27">
        <v>38300</v>
      </c>
      <c r="C29" s="312">
        <v>40399</v>
      </c>
      <c r="D29" s="312">
        <v>10876</v>
      </c>
      <c r="E29" s="31">
        <f t="shared" si="1"/>
        <v>26.92145845194188</v>
      </c>
      <c r="G29" s="263"/>
    </row>
    <row r="30" spans="1:7" ht="12" customHeight="1">
      <c r="A30" s="22" t="s">
        <v>499</v>
      </c>
      <c r="B30" s="27">
        <v>141700</v>
      </c>
      <c r="C30" s="312">
        <v>149200</v>
      </c>
      <c r="D30" s="240">
        <v>21240</v>
      </c>
      <c r="E30" s="31">
        <f t="shared" si="1"/>
        <v>14.235924932975871</v>
      </c>
      <c r="G30" s="263"/>
    </row>
    <row r="31" spans="1:9" ht="12.75">
      <c r="A31" s="22" t="s">
        <v>498</v>
      </c>
      <c r="B31" s="27">
        <v>13000</v>
      </c>
      <c r="C31" s="312">
        <v>13000</v>
      </c>
      <c r="D31" s="240">
        <v>5215</v>
      </c>
      <c r="E31" s="31">
        <f t="shared" si="1"/>
        <v>40.11538461538461</v>
      </c>
      <c r="H31">
        <v>2143</v>
      </c>
      <c r="I31">
        <v>2</v>
      </c>
    </row>
    <row r="32" spans="1:5" ht="12.75">
      <c r="A32" s="22" t="s">
        <v>331</v>
      </c>
      <c r="B32" s="27">
        <v>1419</v>
      </c>
      <c r="C32" s="312">
        <v>1419</v>
      </c>
      <c r="D32" s="312">
        <v>0</v>
      </c>
      <c r="E32" s="31">
        <f t="shared" si="1"/>
        <v>0</v>
      </c>
    </row>
    <row r="33" spans="1:5" ht="12.75">
      <c r="A33" s="22" t="s">
        <v>514</v>
      </c>
      <c r="B33" s="27">
        <v>0</v>
      </c>
      <c r="C33" s="312">
        <v>0</v>
      </c>
      <c r="D33" s="312">
        <f>D44</f>
        <v>4277</v>
      </c>
      <c r="E33" s="347" t="s">
        <v>388</v>
      </c>
    </row>
    <row r="34" spans="1:5" ht="12.75">
      <c r="A34" s="108" t="s">
        <v>398</v>
      </c>
      <c r="B34" s="109">
        <f>SUM(B25:B33)</f>
        <v>252130</v>
      </c>
      <c r="C34" s="299">
        <f>SUM(C25:C33)</f>
        <v>263640</v>
      </c>
      <c r="D34" s="299">
        <f>SUM(D25:D33)</f>
        <v>64365</v>
      </c>
      <c r="E34" s="346">
        <f>+D34/C34*100</f>
        <v>24.413973600364134</v>
      </c>
    </row>
    <row r="35" spans="1:5" ht="12.75">
      <c r="A35" s="702"/>
      <c r="B35" s="703"/>
      <c r="C35" s="704"/>
      <c r="D35" s="704"/>
      <c r="E35" s="705"/>
    </row>
    <row r="36" spans="1:5" ht="12.75">
      <c r="A36" s="712" t="s">
        <v>513</v>
      </c>
      <c r="B36" s="706"/>
      <c r="C36" s="701"/>
      <c r="D36" s="701"/>
      <c r="E36" s="707"/>
    </row>
    <row r="37" spans="1:5" ht="12.75">
      <c r="A37" s="22" t="s">
        <v>364</v>
      </c>
      <c r="B37" s="27">
        <v>0</v>
      </c>
      <c r="C37" s="27">
        <v>0</v>
      </c>
      <c r="D37" s="240">
        <v>279</v>
      </c>
      <c r="E37" s="31" t="s">
        <v>388</v>
      </c>
    </row>
    <row r="38" spans="1:5" ht="12.75">
      <c r="A38" s="22" t="s">
        <v>365</v>
      </c>
      <c r="B38" s="27">
        <v>0</v>
      </c>
      <c r="C38" s="27">
        <v>0</v>
      </c>
      <c r="D38" s="240">
        <v>608</v>
      </c>
      <c r="E38" s="31" t="s">
        <v>388</v>
      </c>
    </row>
    <row r="39" spans="1:5" ht="12.75">
      <c r="A39" s="33" t="s">
        <v>366</v>
      </c>
      <c r="B39" s="27">
        <v>0</v>
      </c>
      <c r="C39" s="27">
        <v>0</v>
      </c>
      <c r="D39" s="240">
        <v>831</v>
      </c>
      <c r="E39" s="31" t="s">
        <v>388</v>
      </c>
    </row>
    <row r="40" spans="1:5" ht="12.75">
      <c r="A40" s="22" t="s">
        <v>367</v>
      </c>
      <c r="B40" s="27">
        <v>0</v>
      </c>
      <c r="C40" s="27">
        <v>0</v>
      </c>
      <c r="D40" s="240">
        <v>-565</v>
      </c>
      <c r="E40" s="344" t="s">
        <v>388</v>
      </c>
    </row>
    <row r="41" spans="1:5" ht="12.75">
      <c r="A41" s="22" t="s">
        <v>369</v>
      </c>
      <c r="B41" s="27">
        <v>0</v>
      </c>
      <c r="C41" s="27">
        <v>0</v>
      </c>
      <c r="D41" s="240">
        <v>3038</v>
      </c>
      <c r="E41" s="344" t="s">
        <v>388</v>
      </c>
    </row>
    <row r="42" spans="1:5" ht="12.75">
      <c r="A42" s="22" t="s">
        <v>368</v>
      </c>
      <c r="B42" s="27">
        <v>0</v>
      </c>
      <c r="C42" s="27">
        <v>0</v>
      </c>
      <c r="D42" s="240">
        <v>74</v>
      </c>
      <c r="E42" s="344" t="s">
        <v>388</v>
      </c>
    </row>
    <row r="43" spans="1:5" ht="12.75">
      <c r="A43" s="22" t="s">
        <v>370</v>
      </c>
      <c r="B43" s="27">
        <v>0</v>
      </c>
      <c r="C43" s="27">
        <v>0</v>
      </c>
      <c r="D43" s="240">
        <v>12</v>
      </c>
      <c r="E43" s="344" t="s">
        <v>388</v>
      </c>
    </row>
    <row r="44" spans="1:5" ht="12.75">
      <c r="A44" s="125" t="s">
        <v>373</v>
      </c>
      <c r="B44" s="299">
        <v>0</v>
      </c>
      <c r="C44" s="299">
        <v>0</v>
      </c>
      <c r="D44" s="299">
        <f>SUM(D37:D43)</f>
        <v>4277</v>
      </c>
      <c r="E44" s="700" t="s">
        <v>388</v>
      </c>
    </row>
    <row r="45" spans="1:5" ht="12.75">
      <c r="A45" s="709"/>
      <c r="B45" s="710"/>
      <c r="C45" s="710"/>
      <c r="D45" s="710"/>
      <c r="E45" s="711"/>
    </row>
    <row r="46" spans="1:5" ht="14.25" customHeight="1">
      <c r="A46" s="3" t="s">
        <v>379</v>
      </c>
      <c r="B46" s="9">
        <f>B34</f>
        <v>252130</v>
      </c>
      <c r="C46" s="9">
        <f>C34</f>
        <v>263640</v>
      </c>
      <c r="D46" s="9">
        <f>D34</f>
        <v>64365</v>
      </c>
      <c r="E46" s="26">
        <f>+D46/C46*100</f>
        <v>24.413973600364134</v>
      </c>
    </row>
    <row r="47" spans="1:5" ht="12.75">
      <c r="A47" s="248"/>
      <c r="B47" s="249"/>
      <c r="C47" s="249"/>
      <c r="D47" s="249"/>
      <c r="E47" s="250"/>
    </row>
    <row r="48" spans="1:5" ht="12.75">
      <c r="A48" s="248"/>
      <c r="B48" s="249"/>
      <c r="C48" s="249"/>
      <c r="D48" s="249"/>
      <c r="E48" s="250"/>
    </row>
    <row r="49" spans="1:5" ht="12.75">
      <c r="A49" s="248"/>
      <c r="B49" s="249"/>
      <c r="C49" s="249"/>
      <c r="D49" s="249"/>
      <c r="E49" s="250"/>
    </row>
    <row r="50" spans="1:5" s="28" customFormat="1" ht="12.75">
      <c r="A50" s="63" t="s">
        <v>179</v>
      </c>
      <c r="C50" s="80"/>
      <c r="E50"/>
    </row>
    <row r="51" spans="1:5" s="28" customFormat="1" ht="12.75">
      <c r="A51" s="63"/>
      <c r="C51" s="80"/>
      <c r="E51"/>
    </row>
    <row r="52" spans="1:5" s="28" customFormat="1" ht="38.25">
      <c r="A52" s="5" t="s">
        <v>772</v>
      </c>
      <c r="B52" s="49" t="s">
        <v>198</v>
      </c>
      <c r="C52" s="58" t="s">
        <v>200</v>
      </c>
      <c r="D52" s="5" t="s">
        <v>774</v>
      </c>
      <c r="E52" s="50" t="s">
        <v>201</v>
      </c>
    </row>
    <row r="53" spans="1:5" s="28" customFormat="1" ht="12.75">
      <c r="A53" s="22" t="s">
        <v>203</v>
      </c>
      <c r="B53" s="217">
        <v>1500</v>
      </c>
      <c r="C53" s="240">
        <v>1500</v>
      </c>
      <c r="D53" s="240">
        <v>3800</v>
      </c>
      <c r="E53" s="344">
        <f>+D53/C53*100</f>
        <v>253.33333333333331</v>
      </c>
    </row>
    <row r="54" spans="1:5" s="28" customFormat="1" ht="12.75">
      <c r="A54" s="22" t="s">
        <v>204</v>
      </c>
      <c r="B54" s="217">
        <v>6500</v>
      </c>
      <c r="C54" s="240">
        <v>6500</v>
      </c>
      <c r="D54" s="240">
        <v>0</v>
      </c>
      <c r="E54" s="344">
        <f>+D54/C54*100</f>
        <v>0</v>
      </c>
    </row>
    <row r="55" spans="1:5" s="28" customFormat="1" ht="12.75">
      <c r="A55" s="22" t="s">
        <v>574</v>
      </c>
      <c r="B55" s="217">
        <v>0</v>
      </c>
      <c r="C55" s="240">
        <v>0</v>
      </c>
      <c r="D55" s="240">
        <v>4</v>
      </c>
      <c r="E55" s="344" t="s">
        <v>388</v>
      </c>
    </row>
    <row r="56" spans="1:5" s="28" customFormat="1" ht="12.75">
      <c r="A56" s="108" t="s">
        <v>404</v>
      </c>
      <c r="B56" s="235">
        <f>SUM(B53:B55)</f>
        <v>8000</v>
      </c>
      <c r="C56" s="324">
        <f>SUM(C53:C55)</f>
        <v>8000</v>
      </c>
      <c r="D56" s="324">
        <f>SUM(D53:D55)</f>
        <v>3804</v>
      </c>
      <c r="E56" s="121">
        <f>+D56/C56*100</f>
        <v>47.55</v>
      </c>
    </row>
    <row r="57" spans="1:5" ht="12.75">
      <c r="A57" s="248"/>
      <c r="B57" s="249"/>
      <c r="C57" s="249"/>
      <c r="D57" s="249"/>
      <c r="E57" s="250"/>
    </row>
    <row r="58" spans="1:5" ht="15.75" customHeight="1">
      <c r="A58" s="3" t="s">
        <v>380</v>
      </c>
      <c r="B58" s="9">
        <f>B56</f>
        <v>8000</v>
      </c>
      <c r="C58" s="9">
        <f>C56</f>
        <v>8000</v>
      </c>
      <c r="D58" s="9">
        <f>D56</f>
        <v>3804</v>
      </c>
      <c r="E58" s="26">
        <f>+D58/C58*100</f>
        <v>47.55</v>
      </c>
    </row>
    <row r="59" spans="1:5" ht="12.75">
      <c r="A59" s="248"/>
      <c r="B59" s="249"/>
      <c r="C59" s="249"/>
      <c r="D59" s="249"/>
      <c r="E59" s="250"/>
    </row>
    <row r="60" spans="1:5" ht="15">
      <c r="A60" s="718" t="s">
        <v>381</v>
      </c>
      <c r="B60" s="249"/>
      <c r="C60" s="249"/>
      <c r="D60" s="249"/>
      <c r="E60" s="250"/>
    </row>
    <row r="61" spans="1:5" ht="12.75">
      <c r="A61" s="248" t="s">
        <v>371</v>
      </c>
      <c r="B61" s="249"/>
      <c r="C61" s="249"/>
      <c r="D61" s="249"/>
      <c r="E61" s="250"/>
    </row>
    <row r="62" spans="1:5" ht="12.75">
      <c r="A62" s="248"/>
      <c r="B62" s="249"/>
      <c r="C62" s="249"/>
      <c r="D62" s="249"/>
      <c r="E62" s="250"/>
    </row>
    <row r="63" spans="1:5" ht="38.25">
      <c r="A63" s="5" t="s">
        <v>772</v>
      </c>
      <c r="B63" s="49" t="s">
        <v>198</v>
      </c>
      <c r="C63" s="58" t="s">
        <v>200</v>
      </c>
      <c r="D63" s="5" t="s">
        <v>774</v>
      </c>
      <c r="E63" s="50" t="s">
        <v>201</v>
      </c>
    </row>
    <row r="64" spans="1:5" ht="12.75">
      <c r="A64" s="33" t="s">
        <v>357</v>
      </c>
      <c r="B64" s="27">
        <v>0</v>
      </c>
      <c r="C64" s="312">
        <v>0</v>
      </c>
      <c r="D64" s="312">
        <v>7856</v>
      </c>
      <c r="E64" s="304" t="s">
        <v>388</v>
      </c>
    </row>
    <row r="65" spans="1:5" ht="12.75">
      <c r="A65" s="22" t="s">
        <v>358</v>
      </c>
      <c r="B65" s="27">
        <v>71336</v>
      </c>
      <c r="C65" s="312">
        <v>71336</v>
      </c>
      <c r="D65" s="323">
        <v>17835</v>
      </c>
      <c r="E65" s="31">
        <f aca="true" t="shared" si="2" ref="E65:E71">+D65/C65*100</f>
        <v>25.001401816754516</v>
      </c>
    </row>
    <row r="66" spans="1:5" ht="12.75">
      <c r="A66" s="22" t="s">
        <v>359</v>
      </c>
      <c r="B66" s="27">
        <v>3622</v>
      </c>
      <c r="C66" s="312">
        <v>3622</v>
      </c>
      <c r="D66" s="323">
        <v>0</v>
      </c>
      <c r="E66" s="31">
        <f t="shared" si="2"/>
        <v>0</v>
      </c>
    </row>
    <row r="67" spans="1:5" ht="12.75">
      <c r="A67" s="33" t="s">
        <v>360</v>
      </c>
      <c r="B67" s="27">
        <v>3731380</v>
      </c>
      <c r="C67" s="312">
        <v>3731380</v>
      </c>
      <c r="D67" s="323">
        <v>1886040</v>
      </c>
      <c r="E67" s="31">
        <f t="shared" si="2"/>
        <v>50.5453746335136</v>
      </c>
    </row>
    <row r="68" spans="1:5" ht="12.75">
      <c r="A68" s="33" t="s">
        <v>361</v>
      </c>
      <c r="B68" s="27">
        <v>0</v>
      </c>
      <c r="C68" s="312">
        <v>38344</v>
      </c>
      <c r="D68" s="323">
        <v>78187</v>
      </c>
      <c r="E68" s="31">
        <f t="shared" si="2"/>
        <v>203.909346964323</v>
      </c>
    </row>
    <row r="69" spans="1:5" ht="12.75">
      <c r="A69" s="33" t="s">
        <v>362</v>
      </c>
      <c r="B69" s="27">
        <v>6500</v>
      </c>
      <c r="C69" s="27">
        <v>6500</v>
      </c>
      <c r="D69" s="323">
        <v>0</v>
      </c>
      <c r="E69" s="31">
        <f t="shared" si="2"/>
        <v>0</v>
      </c>
    </row>
    <row r="70" spans="1:5" ht="12.75">
      <c r="A70" s="33" t="s">
        <v>363</v>
      </c>
      <c r="B70" s="27">
        <v>2050</v>
      </c>
      <c r="C70" s="27">
        <v>2050</v>
      </c>
      <c r="D70" s="323">
        <v>778</v>
      </c>
      <c r="E70" s="31">
        <f t="shared" si="2"/>
        <v>37.951219512195124</v>
      </c>
    </row>
    <row r="71" spans="1:5" ht="25.5">
      <c r="A71" s="236" t="s">
        <v>230</v>
      </c>
      <c r="B71" s="235">
        <f>SUM(B64:B70)</f>
        <v>3814888</v>
      </c>
      <c r="C71" s="235">
        <f>SUM(C64:C70)</f>
        <v>3853232</v>
      </c>
      <c r="D71" s="324">
        <f>SUM(D64:D70)</f>
        <v>1990696</v>
      </c>
      <c r="E71" s="31">
        <f t="shared" si="2"/>
        <v>51.66301951193181</v>
      </c>
    </row>
    <row r="72" spans="1:5" s="28" customFormat="1" ht="12.75" customHeight="1">
      <c r="A72" s="719"/>
      <c r="B72" s="720"/>
      <c r="C72" s="720"/>
      <c r="D72" s="721"/>
      <c r="E72" s="722"/>
    </row>
    <row r="73" spans="1:5" s="28" customFormat="1" ht="9.75" customHeight="1">
      <c r="A73" s="732"/>
      <c r="B73" s="733"/>
      <c r="C73" s="733"/>
      <c r="D73" s="734"/>
      <c r="E73" s="735"/>
    </row>
    <row r="74" spans="1:5" s="28" customFormat="1" ht="12.75">
      <c r="A74" s="736" t="s">
        <v>372</v>
      </c>
      <c r="B74" s="249"/>
      <c r="C74" s="249"/>
      <c r="D74" s="249"/>
      <c r="E74" s="737"/>
    </row>
    <row r="75" spans="1:5" s="28" customFormat="1" ht="12.75">
      <c r="A75" s="712"/>
      <c r="B75" s="701"/>
      <c r="C75" s="701"/>
      <c r="D75" s="701"/>
      <c r="E75" s="723"/>
    </row>
    <row r="76" spans="1:5" ht="38.25">
      <c r="A76" s="5" t="s">
        <v>772</v>
      </c>
      <c r="B76" s="49" t="s">
        <v>198</v>
      </c>
      <c r="C76" s="58" t="s">
        <v>200</v>
      </c>
      <c r="D76" s="5" t="s">
        <v>774</v>
      </c>
      <c r="E76" s="50" t="s">
        <v>201</v>
      </c>
    </row>
    <row r="77" spans="1:5" ht="12.75">
      <c r="A77" s="22" t="s">
        <v>844</v>
      </c>
      <c r="B77" s="217">
        <v>0</v>
      </c>
      <c r="C77" s="240">
        <v>85000</v>
      </c>
      <c r="D77" s="240">
        <v>0</v>
      </c>
      <c r="E77" s="344">
        <f>+D77/C77*100</f>
        <v>0</v>
      </c>
    </row>
    <row r="78" spans="1:5" ht="12.75">
      <c r="A78" s="22" t="s">
        <v>845</v>
      </c>
      <c r="B78" s="217">
        <v>0</v>
      </c>
      <c r="C78" s="240">
        <v>22950</v>
      </c>
      <c r="D78" s="240">
        <v>0</v>
      </c>
      <c r="E78" s="344">
        <f>+D78/C78*100</f>
        <v>0</v>
      </c>
    </row>
    <row r="79" spans="1:5" ht="25.5">
      <c r="A79" s="236" t="s">
        <v>374</v>
      </c>
      <c r="B79" s="235">
        <f>SUM(B77:B78)</f>
        <v>0</v>
      </c>
      <c r="C79" s="235">
        <f>SUM(C77:C78)</f>
        <v>107950</v>
      </c>
      <c r="D79" s="324">
        <f>SUM(D77:D78)</f>
        <v>0</v>
      </c>
      <c r="E79" s="110">
        <f>+D79/C79*100</f>
        <v>0</v>
      </c>
    </row>
    <row r="80" spans="1:5" ht="12.75">
      <c r="A80" s="248"/>
      <c r="B80" s="249"/>
      <c r="C80" s="249"/>
      <c r="D80" s="249"/>
      <c r="E80" s="250"/>
    </row>
    <row r="81" spans="1:5" ht="12.75">
      <c r="A81" s="3" t="s">
        <v>382</v>
      </c>
      <c r="B81" s="9">
        <f>B71+B79</f>
        <v>3814888</v>
      </c>
      <c r="C81" s="9">
        <f>C71+C79</f>
        <v>3961182</v>
      </c>
      <c r="D81" s="9">
        <f>D71+D79</f>
        <v>1990696</v>
      </c>
      <c r="E81" s="10">
        <f>+D81/C81*100</f>
        <v>50.255100624005664</v>
      </c>
    </row>
    <row r="82" spans="1:5" ht="12.75">
      <c r="A82" s="248"/>
      <c r="B82" s="249"/>
      <c r="C82" s="249"/>
      <c r="D82" s="249"/>
      <c r="E82" s="250"/>
    </row>
    <row r="83" spans="1:5" ht="12.75">
      <c r="A83" s="3" t="s">
        <v>375</v>
      </c>
      <c r="B83" s="9">
        <f>B18+B46+B58+B81</f>
        <v>7506525</v>
      </c>
      <c r="C83" s="9">
        <f>C18+C46+C58+C81</f>
        <v>7664329</v>
      </c>
      <c r="D83" s="9">
        <f>D18+D46+D58+D81</f>
        <v>2995033</v>
      </c>
      <c r="E83" s="10">
        <f>+D83/C83*100</f>
        <v>39.07756308477885</v>
      </c>
    </row>
    <row r="84" spans="1:5" ht="12.75">
      <c r="A84" s="248"/>
      <c r="B84" s="249"/>
      <c r="C84" s="249"/>
      <c r="D84" s="249"/>
      <c r="E84" s="250"/>
    </row>
    <row r="85" spans="1:10" ht="15.75">
      <c r="A85" s="72" t="s">
        <v>625</v>
      </c>
      <c r="B85" s="2"/>
      <c r="C85" s="2"/>
      <c r="J85" t="s">
        <v>218</v>
      </c>
    </row>
    <row r="87" spans="1:5" ht="25.5" customHeight="1">
      <c r="A87" s="5" t="s">
        <v>625</v>
      </c>
      <c r="B87" s="49" t="s">
        <v>198</v>
      </c>
      <c r="C87" s="58" t="s">
        <v>200</v>
      </c>
      <c r="D87" s="5" t="s">
        <v>774</v>
      </c>
      <c r="E87" s="50" t="s">
        <v>201</v>
      </c>
    </row>
    <row r="88" spans="1:6" ht="16.5" customHeight="1">
      <c r="A88" s="361" t="s">
        <v>606</v>
      </c>
      <c r="B88" s="217">
        <v>9000</v>
      </c>
      <c r="C88" s="240">
        <v>9000</v>
      </c>
      <c r="D88" s="240">
        <v>3000</v>
      </c>
      <c r="E88" s="344">
        <f>+D88/C88*100</f>
        <v>33.33333333333333</v>
      </c>
      <c r="F88" t="s">
        <v>306</v>
      </c>
    </row>
    <row r="89" spans="1:11" ht="15" customHeight="1">
      <c r="A89" s="22" t="s">
        <v>607</v>
      </c>
      <c r="B89" s="217">
        <v>10020</v>
      </c>
      <c r="C89" s="240">
        <v>10020</v>
      </c>
      <c r="D89" s="240">
        <v>4761</v>
      </c>
      <c r="E89" s="344">
        <f>+D89/C89*100</f>
        <v>47.51497005988024</v>
      </c>
      <c r="K89" s="120"/>
    </row>
    <row r="90" spans="1:11" ht="15" customHeight="1">
      <c r="A90" s="22" t="s">
        <v>608</v>
      </c>
      <c r="B90" s="217">
        <v>0</v>
      </c>
      <c r="C90" s="240">
        <v>79777</v>
      </c>
      <c r="D90" s="240">
        <v>2942</v>
      </c>
      <c r="E90" s="344">
        <f>+D90/C90*100</f>
        <v>3.6877796858743745</v>
      </c>
      <c r="K90" s="120"/>
    </row>
    <row r="91" spans="1:11" ht="15" customHeight="1">
      <c r="A91" s="22" t="s">
        <v>890</v>
      </c>
      <c r="B91" s="217">
        <v>0</v>
      </c>
      <c r="C91" s="240">
        <v>140</v>
      </c>
      <c r="D91" s="240">
        <v>0</v>
      </c>
      <c r="E91" s="344">
        <f>+D91/C91*100</f>
        <v>0</v>
      </c>
      <c r="K91" s="120"/>
    </row>
    <row r="92" spans="1:11" ht="15.75" customHeight="1">
      <c r="A92" s="3" t="s">
        <v>605</v>
      </c>
      <c r="B92" s="9">
        <f>SUM(B88:B91)</f>
        <v>19020</v>
      </c>
      <c r="C92" s="9">
        <f>SUM(C88:C91)</f>
        <v>98937</v>
      </c>
      <c r="D92" s="9">
        <f>SUM(D88:D91)</f>
        <v>10703</v>
      </c>
      <c r="E92" s="10">
        <f>+D92/C92*100</f>
        <v>10.817995289931977</v>
      </c>
      <c r="K92" s="120"/>
    </row>
    <row r="95" spans="1:5" ht="12.75">
      <c r="A95" s="3" t="s">
        <v>425</v>
      </c>
      <c r="B95" s="9">
        <f>B83+B92</f>
        <v>7525545</v>
      </c>
      <c r="C95" s="9">
        <f>C83+C92</f>
        <v>7763266</v>
      </c>
      <c r="D95" s="9">
        <f>D83+D92</f>
        <v>3005736</v>
      </c>
      <c r="E95" s="10">
        <f>+D95/C95*100</f>
        <v>38.71741609781244</v>
      </c>
    </row>
    <row r="99" spans="1:2" ht="12.75">
      <c r="A99" s="93"/>
      <c r="B99" s="93"/>
    </row>
    <row r="100" spans="1:2" ht="12.75">
      <c r="A100" s="93"/>
      <c r="B100" s="93"/>
    </row>
    <row r="101" spans="1:2" ht="12.75">
      <c r="A101" s="93"/>
      <c r="B101" s="93"/>
    </row>
    <row r="102" spans="1:2" ht="12.75">
      <c r="A102" s="93"/>
      <c r="B102" s="93"/>
    </row>
    <row r="103" spans="1:2" ht="12.75">
      <c r="A103" s="93"/>
      <c r="B103" s="93"/>
    </row>
    <row r="104" spans="1:5" ht="12.75">
      <c r="A104" s="775"/>
      <c r="B104" s="775"/>
      <c r="C104" s="775"/>
      <c r="D104" s="775"/>
      <c r="E104" s="775"/>
    </row>
    <row r="105" spans="1:5" ht="12.75">
      <c r="A105" s="93"/>
      <c r="B105" s="231"/>
      <c r="C105" s="232"/>
      <c r="D105" s="231"/>
      <c r="E105" s="231"/>
    </row>
    <row r="106" spans="1:5" ht="12.75">
      <c r="A106" s="93"/>
      <c r="B106" s="231"/>
      <c r="C106" s="232"/>
      <c r="D106" s="231"/>
      <c r="E106" s="231"/>
    </row>
  </sheetData>
  <mergeCells count="2">
    <mergeCell ref="A1:E1"/>
    <mergeCell ref="A104:E10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8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A1" sqref="A1:P1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20.25" customHeight="1">
      <c r="A1" s="776" t="s">
        <v>601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</row>
    <row r="3" spans="1:16" ht="12.75">
      <c r="A3" s="44" t="s">
        <v>772</v>
      </c>
      <c r="B3" s="44" t="s">
        <v>183</v>
      </c>
      <c r="C3" s="44" t="s">
        <v>184</v>
      </c>
      <c r="D3" s="44" t="s">
        <v>185</v>
      </c>
      <c r="E3" s="44" t="s">
        <v>186</v>
      </c>
      <c r="F3" s="44" t="s">
        <v>187</v>
      </c>
      <c r="G3" s="44" t="s">
        <v>188</v>
      </c>
      <c r="H3" s="44" t="s">
        <v>189</v>
      </c>
      <c r="I3" s="44" t="s">
        <v>190</v>
      </c>
      <c r="J3" s="44" t="s">
        <v>191</v>
      </c>
      <c r="K3" s="44" t="s">
        <v>192</v>
      </c>
      <c r="L3" s="44" t="s">
        <v>193</v>
      </c>
      <c r="M3" s="44" t="s">
        <v>194</v>
      </c>
      <c r="N3" s="44" t="s">
        <v>163</v>
      </c>
      <c r="O3" s="44" t="s">
        <v>202</v>
      </c>
      <c r="P3" s="45" t="s">
        <v>773</v>
      </c>
    </row>
    <row r="4" spans="1:16" ht="12.75">
      <c r="A4" s="76" t="s">
        <v>175</v>
      </c>
      <c r="B4" s="46">
        <v>102757</v>
      </c>
      <c r="C4" s="46">
        <v>53813</v>
      </c>
      <c r="D4" s="46">
        <v>53378</v>
      </c>
      <c r="E4" s="46"/>
      <c r="F4" s="46"/>
      <c r="G4" s="46"/>
      <c r="H4" s="46"/>
      <c r="I4" s="46"/>
      <c r="J4" s="46"/>
      <c r="K4" s="46"/>
      <c r="L4" s="46"/>
      <c r="M4" s="46"/>
      <c r="N4" s="243">
        <f>SUM(B4:M4)</f>
        <v>209948</v>
      </c>
      <c r="O4" s="46">
        <v>684730</v>
      </c>
      <c r="P4" s="29">
        <f aca="true" t="shared" si="0" ref="P4:P9">+N4/O4*100</f>
        <v>30.661428592291852</v>
      </c>
    </row>
    <row r="5" spans="1:16" ht="12.75">
      <c r="A5" s="78" t="s">
        <v>799</v>
      </c>
      <c r="B5" s="46">
        <v>7939</v>
      </c>
      <c r="C5" s="46">
        <v>1621</v>
      </c>
      <c r="D5" s="46">
        <v>12545</v>
      </c>
      <c r="E5" s="46"/>
      <c r="F5" s="46"/>
      <c r="G5" s="46"/>
      <c r="H5" s="46"/>
      <c r="I5" s="46"/>
      <c r="J5" s="46"/>
      <c r="K5" s="46"/>
      <c r="L5" s="46"/>
      <c r="M5" s="46"/>
      <c r="N5" s="243">
        <f>SUM(B5:M5)</f>
        <v>22105</v>
      </c>
      <c r="O5" s="46">
        <v>54240</v>
      </c>
      <c r="P5" s="29">
        <f t="shared" si="0"/>
        <v>40.754056047197636</v>
      </c>
    </row>
    <row r="6" spans="1:16" ht="12.75">
      <c r="A6" s="78" t="s">
        <v>800</v>
      </c>
      <c r="B6" s="46">
        <v>5998</v>
      </c>
      <c r="C6" s="46">
        <v>5926</v>
      </c>
      <c r="D6" s="46">
        <v>4764</v>
      </c>
      <c r="E6" s="46"/>
      <c r="F6" s="46"/>
      <c r="G6" s="46"/>
      <c r="H6" s="46"/>
      <c r="I6" s="46"/>
      <c r="J6" s="46"/>
      <c r="K6" s="46"/>
      <c r="L6" s="46"/>
      <c r="M6" s="46"/>
      <c r="N6" s="243">
        <f>SUM(B6:M6)</f>
        <v>16688</v>
      </c>
      <c r="O6" s="46">
        <v>33900</v>
      </c>
      <c r="P6" s="29">
        <f t="shared" si="0"/>
        <v>49.227138643067846</v>
      </c>
    </row>
    <row r="7" spans="1:16" ht="12.75">
      <c r="A7" s="78" t="s">
        <v>418</v>
      </c>
      <c r="B7" s="46">
        <v>139601</v>
      </c>
      <c r="C7" s="46">
        <v>11039</v>
      </c>
      <c r="D7" s="46">
        <v>137502</v>
      </c>
      <c r="E7" s="46"/>
      <c r="F7" s="46"/>
      <c r="G7" s="46"/>
      <c r="H7" s="46"/>
      <c r="I7" s="46"/>
      <c r="J7" s="46"/>
      <c r="K7" s="46"/>
      <c r="L7" s="46"/>
      <c r="M7" s="46"/>
      <c r="N7" s="243">
        <f>SUM(B7:M7)</f>
        <v>288142</v>
      </c>
      <c r="O7" s="46">
        <v>1010150</v>
      </c>
      <c r="P7" s="29">
        <f t="shared" si="0"/>
        <v>28.524674553284168</v>
      </c>
    </row>
    <row r="8" spans="1:16" ht="12.75">
      <c r="A8" s="78" t="s">
        <v>801</v>
      </c>
      <c r="B8" s="46">
        <v>137792</v>
      </c>
      <c r="C8" s="46">
        <v>261218</v>
      </c>
      <c r="D8" s="46">
        <v>0</v>
      </c>
      <c r="E8" s="46"/>
      <c r="F8" s="46"/>
      <c r="G8" s="46"/>
      <c r="H8" s="46"/>
      <c r="I8" s="46"/>
      <c r="J8" s="46"/>
      <c r="K8" s="46"/>
      <c r="L8" s="46"/>
      <c r="M8" s="46"/>
      <c r="N8" s="243">
        <f>SUM(B8:M8)</f>
        <v>399010</v>
      </c>
      <c r="O8" s="46">
        <v>1647187</v>
      </c>
      <c r="P8" s="29">
        <f t="shared" si="0"/>
        <v>24.22372201820437</v>
      </c>
    </row>
    <row r="9" spans="1:16" ht="12.75">
      <c r="A9" s="79" t="s">
        <v>195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8">
        <f t="shared" si="1"/>
        <v>935893</v>
      </c>
      <c r="O9" s="48">
        <f t="shared" si="1"/>
        <v>3430207</v>
      </c>
      <c r="P9" s="34">
        <f t="shared" si="0"/>
        <v>27.283863626888987</v>
      </c>
    </row>
    <row r="10" spans="1:16" ht="12.75">
      <c r="A10" s="265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6"/>
      <c r="O10" s="266"/>
      <c r="P10" s="267"/>
    </row>
    <row r="11" spans="1:16" ht="12.75">
      <c r="A11" s="44" t="s">
        <v>772</v>
      </c>
      <c r="B11" s="44" t="s">
        <v>183</v>
      </c>
      <c r="C11" s="44" t="s">
        <v>184</v>
      </c>
      <c r="D11" s="44" t="s">
        <v>185</v>
      </c>
      <c r="E11" s="44" t="s">
        <v>186</v>
      </c>
      <c r="F11" s="44" t="s">
        <v>187</v>
      </c>
      <c r="G11" s="44" t="s">
        <v>188</v>
      </c>
      <c r="H11" s="44" t="s">
        <v>189</v>
      </c>
      <c r="I11" s="44" t="s">
        <v>190</v>
      </c>
      <c r="J11" s="44" t="s">
        <v>191</v>
      </c>
      <c r="K11" s="44" t="s">
        <v>192</v>
      </c>
      <c r="L11" s="44" t="s">
        <v>193</v>
      </c>
      <c r="M11" s="44" t="s">
        <v>194</v>
      </c>
      <c r="N11" s="44" t="s">
        <v>163</v>
      </c>
      <c r="O11" s="44" t="s">
        <v>202</v>
      </c>
      <c r="P11" s="45" t="s">
        <v>773</v>
      </c>
    </row>
    <row r="12" spans="1:16" ht="18.75" customHeight="1">
      <c r="A12" s="76" t="s">
        <v>419</v>
      </c>
      <c r="B12" s="46" t="s">
        <v>218</v>
      </c>
      <c r="C12" s="46" t="s">
        <v>218</v>
      </c>
      <c r="D12" s="46" t="s">
        <v>218</v>
      </c>
      <c r="E12" s="46" t="s">
        <v>218</v>
      </c>
      <c r="F12" s="46" t="s">
        <v>218</v>
      </c>
      <c r="G12" s="46"/>
      <c r="H12" s="46"/>
      <c r="I12" s="46"/>
      <c r="J12" s="46"/>
      <c r="K12" s="46"/>
      <c r="L12" s="46"/>
      <c r="M12" s="46"/>
      <c r="N12" s="243"/>
      <c r="O12" s="46"/>
      <c r="P12" s="29"/>
    </row>
    <row r="13" ht="22.5" customHeight="1"/>
    <row r="39" spans="1:16" ht="18">
      <c r="A39" s="777" t="s">
        <v>80</v>
      </c>
      <c r="B39" s="777"/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</row>
    <row r="41" ht="12.75">
      <c r="A41" s="2" t="s">
        <v>814</v>
      </c>
    </row>
    <row r="42" spans="1:16" ht="12.75">
      <c r="A42" s="44" t="s">
        <v>772</v>
      </c>
      <c r="B42" s="44" t="s">
        <v>183</v>
      </c>
      <c r="C42" s="44" t="s">
        <v>184</v>
      </c>
      <c r="D42" s="44" t="s">
        <v>185</v>
      </c>
      <c r="E42" s="44" t="s">
        <v>186</v>
      </c>
      <c r="F42" s="44" t="s">
        <v>187</v>
      </c>
      <c r="G42" s="44" t="s">
        <v>188</v>
      </c>
      <c r="H42" s="44" t="s">
        <v>189</v>
      </c>
      <c r="I42" s="44" t="s">
        <v>190</v>
      </c>
      <c r="J42" s="44" t="s">
        <v>191</v>
      </c>
      <c r="K42" s="44" t="s">
        <v>192</v>
      </c>
      <c r="L42" s="44" t="s">
        <v>193</v>
      </c>
      <c r="M42" s="44" t="s">
        <v>194</v>
      </c>
      <c r="N42" s="44" t="s">
        <v>163</v>
      </c>
      <c r="O42" s="44" t="s">
        <v>202</v>
      </c>
      <c r="P42" s="45" t="s">
        <v>773</v>
      </c>
    </row>
    <row r="43" spans="1:16" ht="12.75">
      <c r="A43" s="76" t="s">
        <v>175</v>
      </c>
      <c r="B43" s="46">
        <v>102757</v>
      </c>
      <c r="C43" s="46">
        <v>53813</v>
      </c>
      <c r="D43" s="46">
        <v>53378</v>
      </c>
      <c r="E43" s="46"/>
      <c r="F43" s="46"/>
      <c r="G43" s="46"/>
      <c r="H43" s="46"/>
      <c r="I43" s="46"/>
      <c r="J43" s="46"/>
      <c r="K43" s="46"/>
      <c r="L43" s="46"/>
      <c r="M43" s="46"/>
      <c r="N43" s="243">
        <f>SUM(B43:M43)</f>
        <v>209948</v>
      </c>
      <c r="O43" s="46">
        <v>684730</v>
      </c>
      <c r="P43" s="484">
        <f aca="true" t="shared" si="2" ref="P43:P48">N43/O43*100</f>
        <v>30.661428592291852</v>
      </c>
    </row>
    <row r="44" spans="1:16" ht="12.75">
      <c r="A44" s="78" t="s">
        <v>799</v>
      </c>
      <c r="B44" s="46">
        <v>7939</v>
      </c>
      <c r="C44" s="46">
        <v>1621</v>
      </c>
      <c r="D44" s="46">
        <v>12545</v>
      </c>
      <c r="E44" s="46"/>
      <c r="F44" s="46"/>
      <c r="G44" s="46"/>
      <c r="H44" s="46"/>
      <c r="I44" s="46"/>
      <c r="J44" s="46"/>
      <c r="K44" s="46"/>
      <c r="L44" s="46"/>
      <c r="M44" s="46"/>
      <c r="N44" s="243">
        <f>SUM(B44:M44)</f>
        <v>22105</v>
      </c>
      <c r="O44" s="46">
        <v>54240</v>
      </c>
      <c r="P44" s="484">
        <f t="shared" si="2"/>
        <v>40.754056047197636</v>
      </c>
    </row>
    <row r="45" spans="1:16" ht="12.75">
      <c r="A45" s="78" t="s">
        <v>800</v>
      </c>
      <c r="B45" s="46">
        <v>5998</v>
      </c>
      <c r="C45" s="46">
        <v>5926</v>
      </c>
      <c r="D45" s="46">
        <v>4764</v>
      </c>
      <c r="E45" s="46"/>
      <c r="F45" s="46"/>
      <c r="G45" s="46"/>
      <c r="H45" s="46"/>
      <c r="I45" s="46"/>
      <c r="J45" s="46"/>
      <c r="K45" s="46"/>
      <c r="L45" s="46"/>
      <c r="M45" s="46"/>
      <c r="N45" s="243">
        <f>SUM(B45:M45)</f>
        <v>16688</v>
      </c>
      <c r="O45" s="46">
        <v>33900</v>
      </c>
      <c r="P45" s="484">
        <f t="shared" si="2"/>
        <v>49.227138643067846</v>
      </c>
    </row>
    <row r="46" spans="1:16" ht="12.75">
      <c r="A46" s="78" t="s">
        <v>418</v>
      </c>
      <c r="B46" s="46">
        <v>139601</v>
      </c>
      <c r="C46" s="46">
        <v>11039</v>
      </c>
      <c r="D46" s="46">
        <v>137502</v>
      </c>
      <c r="E46" s="46"/>
      <c r="F46" s="46"/>
      <c r="G46" s="46"/>
      <c r="H46" s="46"/>
      <c r="I46" s="46"/>
      <c r="J46" s="46"/>
      <c r="K46" s="46"/>
      <c r="L46" s="46"/>
      <c r="M46" s="46"/>
      <c r="N46" s="243">
        <f>SUM(B46:M46)</f>
        <v>288142</v>
      </c>
      <c r="O46" s="46">
        <v>1010150</v>
      </c>
      <c r="P46" s="484">
        <f t="shared" si="2"/>
        <v>28.524674553284168</v>
      </c>
    </row>
    <row r="47" spans="1:16" ht="12.75">
      <c r="A47" s="78" t="s">
        <v>801</v>
      </c>
      <c r="B47" s="46">
        <v>137792</v>
      </c>
      <c r="C47" s="46">
        <v>261218</v>
      </c>
      <c r="D47" s="46">
        <v>0</v>
      </c>
      <c r="E47" s="46"/>
      <c r="F47" s="46"/>
      <c r="G47" s="46"/>
      <c r="H47" s="46"/>
      <c r="I47" s="46"/>
      <c r="J47" s="46"/>
      <c r="K47" s="46"/>
      <c r="L47" s="46"/>
      <c r="M47" s="46"/>
      <c r="N47" s="243">
        <f>SUM(B47:M47)</f>
        <v>399010</v>
      </c>
      <c r="O47" s="46">
        <v>1647187</v>
      </c>
      <c r="P47" s="484">
        <f>N47/O47*100</f>
        <v>24.22372201820437</v>
      </c>
    </row>
    <row r="48" spans="1:16" ht="12.75">
      <c r="A48" s="79" t="s">
        <v>195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0</v>
      </c>
      <c r="F48" s="47">
        <f t="shared" si="3"/>
        <v>0</v>
      </c>
      <c r="G48" s="47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8">
        <f t="shared" si="3"/>
        <v>935893</v>
      </c>
      <c r="O48" s="48">
        <f t="shared" si="3"/>
        <v>3430207</v>
      </c>
      <c r="P48" s="485">
        <f t="shared" si="2"/>
        <v>27.283863626888987</v>
      </c>
    </row>
    <row r="49" spans="1:16" ht="12.75">
      <c r="A49" s="265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6"/>
      <c r="O49" s="266"/>
      <c r="P49" s="262"/>
    </row>
    <row r="50" spans="1:16" ht="12.75">
      <c r="A50" s="261" t="s">
        <v>511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6"/>
      <c r="P50" s="262"/>
    </row>
    <row r="51" spans="1:16" ht="12.75">
      <c r="A51" s="84" t="s">
        <v>772</v>
      </c>
      <c r="B51" s="84" t="s">
        <v>183</v>
      </c>
      <c r="C51" s="84" t="s">
        <v>184</v>
      </c>
      <c r="D51" s="84" t="s">
        <v>185</v>
      </c>
      <c r="E51" s="84" t="s">
        <v>186</v>
      </c>
      <c r="F51" s="84" t="s">
        <v>187</v>
      </c>
      <c r="G51" s="84" t="s">
        <v>188</v>
      </c>
      <c r="H51" s="84" t="s">
        <v>189</v>
      </c>
      <c r="I51" s="84" t="s">
        <v>190</v>
      </c>
      <c r="J51" s="84" t="s">
        <v>191</v>
      </c>
      <c r="K51" s="84" t="s">
        <v>192</v>
      </c>
      <c r="L51" s="84" t="s">
        <v>193</v>
      </c>
      <c r="M51" s="84" t="s">
        <v>194</v>
      </c>
      <c r="N51" s="84" t="s">
        <v>163</v>
      </c>
      <c r="O51" s="44" t="s">
        <v>202</v>
      </c>
      <c r="P51" s="45" t="s">
        <v>773</v>
      </c>
    </row>
    <row r="52" spans="1:16" ht="12.75">
      <c r="A52" s="85" t="s">
        <v>175</v>
      </c>
      <c r="B52" s="46">
        <v>84023</v>
      </c>
      <c r="C52" s="46">
        <v>59793</v>
      </c>
      <c r="D52" s="46">
        <v>54290</v>
      </c>
      <c r="E52" s="46"/>
      <c r="F52" s="46"/>
      <c r="G52" s="46"/>
      <c r="H52" s="46"/>
      <c r="I52" s="46"/>
      <c r="J52" s="46"/>
      <c r="K52" s="46"/>
      <c r="L52" s="46"/>
      <c r="M52" s="46"/>
      <c r="N52" s="46">
        <f aca="true" t="shared" si="4" ref="N52:N57">SUM(B52:M52)</f>
        <v>198106</v>
      </c>
      <c r="O52" s="46">
        <v>819740</v>
      </c>
      <c r="P52" s="484">
        <f aca="true" t="shared" si="5" ref="P52:P57">N52/O52*100</f>
        <v>24.166930978115012</v>
      </c>
    </row>
    <row r="53" spans="1:16" ht="12.75">
      <c r="A53" s="85" t="s">
        <v>799</v>
      </c>
      <c r="B53" s="46">
        <v>5468</v>
      </c>
      <c r="C53" s="46">
        <v>1363</v>
      </c>
      <c r="D53" s="46">
        <v>10417</v>
      </c>
      <c r="E53" s="46"/>
      <c r="F53" s="46"/>
      <c r="G53" s="46"/>
      <c r="H53" s="46"/>
      <c r="I53" s="46"/>
      <c r="J53" s="46"/>
      <c r="K53" s="46"/>
      <c r="L53" s="46"/>
      <c r="M53" s="46"/>
      <c r="N53" s="46">
        <f t="shared" si="4"/>
        <v>17248</v>
      </c>
      <c r="O53" s="46">
        <v>69720</v>
      </c>
      <c r="P53" s="484">
        <f t="shared" si="5"/>
        <v>24.738955823293175</v>
      </c>
    </row>
    <row r="54" spans="1:16" ht="12.75">
      <c r="A54" s="85" t="s">
        <v>800</v>
      </c>
      <c r="B54" s="46">
        <v>4724</v>
      </c>
      <c r="C54" s="46">
        <v>4518</v>
      </c>
      <c r="D54" s="46">
        <v>1397</v>
      </c>
      <c r="E54" s="46"/>
      <c r="F54" s="46"/>
      <c r="G54" s="46"/>
      <c r="H54" s="46"/>
      <c r="I54" s="46"/>
      <c r="J54" s="46"/>
      <c r="K54" s="46"/>
      <c r="L54" s="46"/>
      <c r="M54" s="46"/>
      <c r="N54" s="46">
        <f t="shared" si="4"/>
        <v>10639</v>
      </c>
      <c r="O54" s="46">
        <v>55400</v>
      </c>
      <c r="P54" s="484">
        <f t="shared" si="5"/>
        <v>19.203971119133573</v>
      </c>
    </row>
    <row r="55" spans="1:16" ht="12.75">
      <c r="A55" s="85" t="s">
        <v>418</v>
      </c>
      <c r="B55" s="46">
        <v>79409</v>
      </c>
      <c r="C55" s="46">
        <v>9149</v>
      </c>
      <c r="D55" s="46">
        <v>98875</v>
      </c>
      <c r="E55" s="46"/>
      <c r="F55" s="46"/>
      <c r="G55" s="46"/>
      <c r="H55" s="46"/>
      <c r="I55" s="46"/>
      <c r="J55" s="46"/>
      <c r="K55" s="46"/>
      <c r="L55" s="46"/>
      <c r="M55" s="46"/>
      <c r="N55" s="46">
        <f t="shared" si="4"/>
        <v>187433</v>
      </c>
      <c r="O55" s="46">
        <v>1006100</v>
      </c>
      <c r="P55" s="484">
        <f t="shared" si="5"/>
        <v>18.629659079614353</v>
      </c>
    </row>
    <row r="56" spans="1:16" ht="12.75">
      <c r="A56" s="85" t="s">
        <v>801</v>
      </c>
      <c r="B56" s="46">
        <v>114425</v>
      </c>
      <c r="C56" s="46">
        <v>230949</v>
      </c>
      <c r="D56" s="46">
        <v>20178</v>
      </c>
      <c r="E56" s="46"/>
      <c r="F56" s="46"/>
      <c r="G56" s="46"/>
      <c r="H56" s="46"/>
      <c r="I56" s="46"/>
      <c r="J56" s="46"/>
      <c r="K56" s="46"/>
      <c r="L56" s="46"/>
      <c r="M56" s="46"/>
      <c r="N56" s="46">
        <f t="shared" si="4"/>
        <v>365552</v>
      </c>
      <c r="O56" s="46">
        <v>1501079</v>
      </c>
      <c r="P56" s="484">
        <f t="shared" si="5"/>
        <v>24.352615685117172</v>
      </c>
    </row>
    <row r="57" spans="1:16" ht="12.75">
      <c r="A57" s="47" t="s">
        <v>195</v>
      </c>
      <c r="B57" s="47">
        <f>SUM(B52:B56)</f>
        <v>288049</v>
      </c>
      <c r="C57" s="47">
        <f>SUM(C52:C56)</f>
        <v>305772</v>
      </c>
      <c r="D57" s="47">
        <f>SUM(D52:D56)</f>
        <v>185157</v>
      </c>
      <c r="E57" s="47"/>
      <c r="F57" s="47"/>
      <c r="G57" s="47"/>
      <c r="H57" s="47"/>
      <c r="I57" s="47"/>
      <c r="J57" s="47"/>
      <c r="K57" s="47"/>
      <c r="L57" s="47"/>
      <c r="M57" s="47"/>
      <c r="N57" s="47">
        <f t="shared" si="4"/>
        <v>778978</v>
      </c>
      <c r="O57" s="48">
        <f>SUM(O52:O56)</f>
        <v>3452039</v>
      </c>
      <c r="P57" s="485">
        <f t="shared" si="5"/>
        <v>22.56573578687842</v>
      </c>
    </row>
    <row r="58" spans="1:16" ht="12.75">
      <c r="A58" s="265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6"/>
      <c r="O58" s="266"/>
      <c r="P58" s="262"/>
    </row>
    <row r="59" spans="1:16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2"/>
    </row>
    <row r="60" spans="1:16" ht="12.7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2"/>
    </row>
    <row r="61" ht="12.75">
      <c r="F61" s="15"/>
    </row>
  </sheetData>
  <mergeCells count="2">
    <mergeCell ref="A1:P1"/>
    <mergeCell ref="A39:P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80"/>
  <sheetViews>
    <sheetView workbookViewId="0" topLeftCell="A1">
      <selection activeCell="T316" sqref="T316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2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74" t="s">
        <v>602</v>
      </c>
      <c r="B1" s="774"/>
      <c r="C1" s="774"/>
      <c r="D1" s="774"/>
      <c r="E1" s="774"/>
      <c r="F1" s="774"/>
      <c r="G1" s="774"/>
      <c r="I1" s="8"/>
    </row>
    <row r="2" spans="1:9" ht="18">
      <c r="A2" s="330"/>
      <c r="B2" s="330"/>
      <c r="C2" s="330"/>
      <c r="D2" s="330"/>
      <c r="E2" s="330"/>
      <c r="F2" s="330"/>
      <c r="G2" s="330"/>
      <c r="I2" s="8"/>
    </row>
    <row r="3" ht="12.75" hidden="1">
      <c r="G3" s="23"/>
    </row>
    <row r="4" spans="1:7" ht="25.5" customHeight="1">
      <c r="A4" s="738" t="s">
        <v>164</v>
      </c>
      <c r="B4" s="739"/>
      <c r="C4" s="780"/>
      <c r="D4" s="51" t="s">
        <v>198</v>
      </c>
      <c r="E4" s="58" t="s">
        <v>200</v>
      </c>
      <c r="F4" s="5" t="s">
        <v>774</v>
      </c>
      <c r="G4" s="50" t="s">
        <v>201</v>
      </c>
    </row>
    <row r="5" spans="1:256" s="28" customFormat="1" ht="15">
      <c r="A5" s="761" t="s">
        <v>152</v>
      </c>
      <c r="B5" s="762"/>
      <c r="C5" s="763"/>
      <c r="D5" s="321">
        <f>D52</f>
        <v>96870</v>
      </c>
      <c r="E5" s="321">
        <f>E52</f>
        <v>97899</v>
      </c>
      <c r="F5" s="321">
        <f>F52</f>
        <v>6480</v>
      </c>
      <c r="G5" s="61">
        <f aca="true" t="shared" si="0" ref="G5:G26">F5/E5*100</f>
        <v>6.619066589035638</v>
      </c>
      <c r="O5" s="80"/>
      <c r="P5" s="190"/>
      <c r="Q5" s="15"/>
      <c r="R5" s="15"/>
      <c r="S5" s="15"/>
      <c r="T5" s="149"/>
      <c r="U5" s="339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781" t="s">
        <v>329</v>
      </c>
      <c r="B6" s="782"/>
      <c r="C6" s="783"/>
      <c r="D6" s="321">
        <f>D175</f>
        <v>4108275</v>
      </c>
      <c r="E6" s="321">
        <f>E175</f>
        <v>4168661</v>
      </c>
      <c r="F6" s="321">
        <f>F175</f>
        <v>1064905</v>
      </c>
      <c r="G6" s="61">
        <f t="shared" si="0"/>
        <v>25.545492905275818</v>
      </c>
      <c r="O6" s="80"/>
      <c r="P6" s="149"/>
      <c r="Q6" s="15"/>
      <c r="R6" s="149"/>
      <c r="S6" s="15"/>
      <c r="T6" s="149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61" t="s">
        <v>153</v>
      </c>
      <c r="B7" s="762"/>
      <c r="C7" s="763"/>
      <c r="D7" s="321">
        <f>D221</f>
        <v>143560</v>
      </c>
      <c r="E7" s="321">
        <f>E221</f>
        <v>150076</v>
      </c>
      <c r="F7" s="321">
        <f>F221</f>
        <v>28637</v>
      </c>
      <c r="G7" s="61">
        <f t="shared" si="0"/>
        <v>19.08166528958661</v>
      </c>
      <c r="O7" s="80"/>
      <c r="P7" s="190"/>
      <c r="Q7" s="15"/>
      <c r="R7" s="15"/>
      <c r="S7" s="15"/>
      <c r="T7" s="1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61" t="s">
        <v>154</v>
      </c>
      <c r="B8" s="762"/>
      <c r="C8" s="763"/>
      <c r="D8" s="321">
        <f>D258</f>
        <v>504070</v>
      </c>
      <c r="E8" s="321">
        <f>E258</f>
        <v>513570</v>
      </c>
      <c r="F8" s="321">
        <f>F258</f>
        <v>86917</v>
      </c>
      <c r="G8" s="61">
        <f t="shared" si="0"/>
        <v>16.924080456412952</v>
      </c>
      <c r="I8" s="80"/>
      <c r="O8" s="80"/>
      <c r="P8" s="190"/>
      <c r="Q8" s="15"/>
      <c r="R8" s="15"/>
      <c r="S8" s="15"/>
      <c r="T8" s="149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61" t="s">
        <v>155</v>
      </c>
      <c r="B9" s="762"/>
      <c r="C9" s="763"/>
      <c r="D9" s="321">
        <f>D286</f>
        <v>5480</v>
      </c>
      <c r="E9" s="321">
        <f>E286</f>
        <v>8544</v>
      </c>
      <c r="F9" s="321">
        <f>F286</f>
        <v>227</v>
      </c>
      <c r="G9" s="61">
        <f t="shared" si="0"/>
        <v>2.6568352059925093</v>
      </c>
      <c r="O9" s="80"/>
      <c r="P9" s="191"/>
      <c r="Q9" s="15"/>
      <c r="R9" s="15"/>
      <c r="S9" s="15"/>
      <c r="T9" s="14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61" t="s">
        <v>156</v>
      </c>
      <c r="B10" s="762"/>
      <c r="C10" s="763"/>
      <c r="D10" s="321">
        <f>D303</f>
        <v>12900</v>
      </c>
      <c r="E10" s="321">
        <f>E303</f>
        <v>12900</v>
      </c>
      <c r="F10" s="321">
        <f>F303</f>
        <v>0</v>
      </c>
      <c r="G10" s="61">
        <f>F10/E10*100</f>
        <v>0</v>
      </c>
      <c r="O10" s="80"/>
      <c r="P10" s="149"/>
      <c r="Q10" s="15"/>
      <c r="R10" s="15"/>
      <c r="S10" s="15"/>
      <c r="T10" s="149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61" t="s">
        <v>614</v>
      </c>
      <c r="B11" s="762"/>
      <c r="C11" s="763"/>
      <c r="D11" s="321">
        <f>D354</f>
        <v>1464190</v>
      </c>
      <c r="E11" s="321">
        <f>E354</f>
        <v>1575703</v>
      </c>
      <c r="F11" s="321">
        <f>F354</f>
        <v>294075</v>
      </c>
      <c r="G11" s="61">
        <f t="shared" si="0"/>
        <v>18.663098312308854</v>
      </c>
      <c r="O11" s="80"/>
      <c r="P11" s="149"/>
      <c r="Q11" s="15"/>
      <c r="R11" s="15"/>
      <c r="S11" s="15"/>
      <c r="T11" s="149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61" t="s">
        <v>157</v>
      </c>
      <c r="B12" s="762"/>
      <c r="C12" s="763"/>
      <c r="D12" s="321">
        <f>D392</f>
        <v>61480</v>
      </c>
      <c r="E12" s="321">
        <f>E392</f>
        <v>76480</v>
      </c>
      <c r="F12" s="321">
        <f>F392</f>
        <v>25578</v>
      </c>
      <c r="G12" s="61">
        <f t="shared" si="0"/>
        <v>33.44403765690377</v>
      </c>
      <c r="O12" s="80"/>
      <c r="P12" s="149"/>
      <c r="Q12" s="15"/>
      <c r="R12" s="15"/>
      <c r="S12" s="15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61" t="s">
        <v>158</v>
      </c>
      <c r="B13" s="762"/>
      <c r="C13" s="763"/>
      <c r="D13" s="321">
        <f>D422</f>
        <v>11700</v>
      </c>
      <c r="E13" s="321">
        <f>E422</f>
        <v>12410</v>
      </c>
      <c r="F13" s="321">
        <f>F422</f>
        <v>10299</v>
      </c>
      <c r="G13" s="61">
        <f t="shared" si="0"/>
        <v>82.98952457695407</v>
      </c>
      <c r="O13" s="80"/>
      <c r="P13" s="149"/>
      <c r="Q13" s="15"/>
      <c r="R13" s="15"/>
      <c r="S13" s="15"/>
      <c r="T13" s="149"/>
      <c r="U13" s="15"/>
      <c r="V13" s="15" t="s">
        <v>218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61" t="s">
        <v>159</v>
      </c>
      <c r="B14" s="762"/>
      <c r="C14" s="763"/>
      <c r="D14" s="321">
        <f>D460</f>
        <v>47155</v>
      </c>
      <c r="E14" s="321">
        <f>E460</f>
        <v>47301</v>
      </c>
      <c r="F14" s="321">
        <f>F460</f>
        <v>7142</v>
      </c>
      <c r="G14" s="61">
        <f t="shared" si="0"/>
        <v>15.099046531785799</v>
      </c>
      <c r="O14" s="80"/>
      <c r="P14" s="149"/>
      <c r="Q14" s="15"/>
      <c r="R14" s="15"/>
      <c r="S14" s="15"/>
      <c r="T14" s="14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61" t="s">
        <v>160</v>
      </c>
      <c r="B15" s="762"/>
      <c r="C15" s="763"/>
      <c r="D15" s="321">
        <f>D480</f>
        <v>261760</v>
      </c>
      <c r="E15" s="321">
        <f>E480</f>
        <v>262068</v>
      </c>
      <c r="F15" s="321">
        <f>F480</f>
        <v>56049</v>
      </c>
      <c r="G15" s="61">
        <f>F15/E15*100</f>
        <v>21.387197215989744</v>
      </c>
      <c r="O15" s="80"/>
      <c r="P15" s="149"/>
      <c r="Q15" s="15"/>
      <c r="R15" s="15"/>
      <c r="S15" s="15"/>
      <c r="T15" s="14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61" t="s">
        <v>161</v>
      </c>
      <c r="B16" s="762"/>
      <c r="C16" s="763"/>
      <c r="D16" s="321">
        <f>D513</f>
        <v>102350</v>
      </c>
      <c r="E16" s="321">
        <f>E513</f>
        <v>110532</v>
      </c>
      <c r="F16" s="321">
        <f>F513</f>
        <v>6797</v>
      </c>
      <c r="G16" s="61">
        <f>F16/E16*100</f>
        <v>6.149350414359643</v>
      </c>
      <c r="O16" s="80"/>
      <c r="P16" s="149"/>
      <c r="Q16" s="15"/>
      <c r="R16" s="15"/>
      <c r="S16" s="15"/>
      <c r="T16" s="14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781" t="s">
        <v>206</v>
      </c>
      <c r="B17" s="782"/>
      <c r="C17" s="783"/>
      <c r="D17" s="321">
        <f>D539</f>
        <v>337250</v>
      </c>
      <c r="E17" s="321">
        <f>E539</f>
        <v>410138</v>
      </c>
      <c r="F17" s="321">
        <f>F539</f>
        <v>13116</v>
      </c>
      <c r="G17" s="61">
        <f t="shared" si="0"/>
        <v>3.197948007743735</v>
      </c>
      <c r="O17" s="80"/>
      <c r="P17" s="149"/>
      <c r="Q17" s="15"/>
      <c r="R17" s="15"/>
      <c r="S17" s="15"/>
      <c r="T17" s="149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2.75">
      <c r="A18" s="293" t="s">
        <v>426</v>
      </c>
      <c r="B18" s="294"/>
      <c r="C18" s="295"/>
      <c r="D18" s="321">
        <f>D557</f>
        <v>28505</v>
      </c>
      <c r="E18" s="321">
        <f>E557</f>
        <v>28960</v>
      </c>
      <c r="F18" s="321">
        <f>F557</f>
        <v>3627</v>
      </c>
      <c r="G18" s="61">
        <f>F18/E18*100</f>
        <v>12.52417127071823</v>
      </c>
      <c r="O18" s="80"/>
      <c r="P18" s="149"/>
      <c r="Q18" s="15"/>
      <c r="R18" s="15"/>
      <c r="S18" s="15"/>
      <c r="T18" s="14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2.75">
      <c r="A19" s="268" t="s">
        <v>420</v>
      </c>
      <c r="B19" s="273"/>
      <c r="C19" s="269"/>
      <c r="D19" s="274">
        <f>SUM(D5:D18)</f>
        <v>7185545</v>
      </c>
      <c r="E19" s="274">
        <f>SUM(E5:E18)</f>
        <v>7475242</v>
      </c>
      <c r="F19" s="691">
        <f>SUM(F5:F18)+128</f>
        <v>1603977</v>
      </c>
      <c r="G19" s="110">
        <f t="shared" si="0"/>
        <v>21.45719162001712</v>
      </c>
      <c r="O19" s="80"/>
      <c r="P19" s="15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61" t="s">
        <v>162</v>
      </c>
      <c r="B20" s="762"/>
      <c r="C20" s="763"/>
      <c r="D20" s="210">
        <f>D21+D22+D23</f>
        <v>140000</v>
      </c>
      <c r="E20" s="321">
        <f>E21+E22+E23</f>
        <v>88024</v>
      </c>
      <c r="F20" s="321" t="s">
        <v>388</v>
      </c>
      <c r="G20" s="61" t="s">
        <v>388</v>
      </c>
      <c r="O20" s="80"/>
      <c r="P20" s="14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44" t="s">
        <v>598</v>
      </c>
      <c r="B21" s="745"/>
      <c r="C21" s="746"/>
      <c r="D21" s="211">
        <v>100000</v>
      </c>
      <c r="E21" s="325">
        <f aca="true" t="shared" si="1" ref="E21:F23">E562</f>
        <v>56942</v>
      </c>
      <c r="F21" s="325" t="str">
        <f t="shared" si="1"/>
        <v>*****</v>
      </c>
      <c r="G21" s="61" t="s">
        <v>388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44" t="s">
        <v>335</v>
      </c>
      <c r="B22" s="745"/>
      <c r="C22" s="746"/>
      <c r="D22" s="211">
        <v>30000</v>
      </c>
      <c r="E22" s="325">
        <f t="shared" si="1"/>
        <v>21516</v>
      </c>
      <c r="F22" s="325" t="str">
        <f t="shared" si="1"/>
        <v>*****</v>
      </c>
      <c r="G22" s="61" t="s">
        <v>388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44" t="s">
        <v>383</v>
      </c>
      <c r="B23" s="745"/>
      <c r="C23" s="746"/>
      <c r="D23" s="211">
        <v>10000</v>
      </c>
      <c r="E23" s="325">
        <f t="shared" si="1"/>
        <v>9566</v>
      </c>
      <c r="F23" s="325" t="str">
        <f t="shared" si="1"/>
        <v>*****</v>
      </c>
      <c r="G23" s="61" t="s">
        <v>388</v>
      </c>
      <c r="O23" s="80"/>
      <c r="P23" s="15"/>
      <c r="Q23" s="15"/>
      <c r="R23" s="14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85" t="s">
        <v>568</v>
      </c>
      <c r="B24" s="786"/>
      <c r="C24" s="787"/>
      <c r="D24" s="212">
        <v>0</v>
      </c>
      <c r="E24" s="522">
        <v>0</v>
      </c>
      <c r="F24" s="522">
        <f>F570</f>
        <v>803</v>
      </c>
      <c r="G24" s="61" t="s">
        <v>388</v>
      </c>
      <c r="O24" s="80"/>
      <c r="P24" s="15"/>
      <c r="Q24" s="15"/>
      <c r="R24" s="14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85" t="s">
        <v>615</v>
      </c>
      <c r="B25" s="786"/>
      <c r="C25" s="787"/>
      <c r="D25" s="211">
        <v>200000</v>
      </c>
      <c r="E25" s="325">
        <v>200000</v>
      </c>
      <c r="F25" s="325">
        <f>F577</f>
        <v>50000</v>
      </c>
      <c r="G25" s="656">
        <f>F25/E25*100</f>
        <v>25</v>
      </c>
      <c r="O25" s="80"/>
      <c r="P25" s="15"/>
      <c r="Q25" s="15"/>
      <c r="R25" s="14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47" t="s">
        <v>163</v>
      </c>
      <c r="B26" s="748"/>
      <c r="C26" s="749"/>
      <c r="D26" s="109">
        <f>D19+D20+D25</f>
        <v>7525545</v>
      </c>
      <c r="E26" s="109">
        <f>E19+E20+E25</f>
        <v>7763266</v>
      </c>
      <c r="F26" s="109">
        <f>F19+F24+F25</f>
        <v>1654780</v>
      </c>
      <c r="G26" s="110">
        <f t="shared" si="0"/>
        <v>21.315513341936242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8" customFormat="1" ht="15.75">
      <c r="A28" s="72" t="s">
        <v>300</v>
      </c>
      <c r="D28" s="80"/>
      <c r="E28" s="80"/>
      <c r="F28" s="8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2.75" customHeight="1">
      <c r="A29" s="72"/>
      <c r="G29" s="443"/>
    </row>
    <row r="30" spans="1:5" ht="12.75">
      <c r="A30" s="743" t="s">
        <v>136</v>
      </c>
      <c r="B30" s="743"/>
      <c r="E30" s="80"/>
    </row>
    <row r="31" spans="1:5" ht="12.75">
      <c r="A31" s="538"/>
      <c r="B31" s="538"/>
      <c r="E31" s="80"/>
    </row>
    <row r="32" spans="1:15" ht="27.75" customHeight="1">
      <c r="A32" s="7" t="s">
        <v>802</v>
      </c>
      <c r="B32" s="7" t="s">
        <v>803</v>
      </c>
      <c r="C32" s="5" t="s">
        <v>804</v>
      </c>
      <c r="D32" s="51" t="s">
        <v>198</v>
      </c>
      <c r="E32" s="58" t="s">
        <v>200</v>
      </c>
      <c r="F32" s="5" t="s">
        <v>774</v>
      </c>
      <c r="G32" s="50" t="s">
        <v>201</v>
      </c>
      <c r="O32" s="80"/>
    </row>
    <row r="33" spans="1:15" ht="14.25" customHeight="1">
      <c r="A33" s="350" t="s">
        <v>805</v>
      </c>
      <c r="B33" s="351">
        <v>1019</v>
      </c>
      <c r="C33" s="352" t="s">
        <v>520</v>
      </c>
      <c r="D33" s="353">
        <v>600</v>
      </c>
      <c r="E33" s="354">
        <v>600</v>
      </c>
      <c r="F33" s="354">
        <v>11</v>
      </c>
      <c r="G33" s="442">
        <f aca="true" t="shared" si="2" ref="G33:G41">F33/E33*100</f>
        <v>1.8333333333333333</v>
      </c>
      <c r="O33" s="80"/>
    </row>
    <row r="34" spans="1:15" ht="14.25" customHeight="1">
      <c r="A34" s="350" t="s">
        <v>805</v>
      </c>
      <c r="B34" s="351">
        <v>1039</v>
      </c>
      <c r="C34" s="352" t="s">
        <v>566</v>
      </c>
      <c r="D34" s="353">
        <v>300</v>
      </c>
      <c r="E34" s="354">
        <v>300</v>
      </c>
      <c r="F34" s="354">
        <v>0</v>
      </c>
      <c r="G34" s="434">
        <f t="shared" si="2"/>
        <v>0</v>
      </c>
      <c r="O34" s="80"/>
    </row>
    <row r="35" spans="1:15" ht="14.25" customHeight="1">
      <c r="A35" s="350" t="s">
        <v>805</v>
      </c>
      <c r="B35" s="351">
        <v>2399</v>
      </c>
      <c r="C35" s="352" t="s">
        <v>567</v>
      </c>
      <c r="D35" s="353">
        <v>250</v>
      </c>
      <c r="E35" s="354">
        <v>250</v>
      </c>
      <c r="F35" s="354">
        <v>36</v>
      </c>
      <c r="G35" s="434">
        <f t="shared" si="2"/>
        <v>14.399999999999999</v>
      </c>
      <c r="O35" s="80"/>
    </row>
    <row r="36" spans="1:15" ht="12.75" customHeight="1">
      <c r="A36" s="350" t="s">
        <v>805</v>
      </c>
      <c r="B36" s="384" t="s">
        <v>713</v>
      </c>
      <c r="C36" s="390" t="s">
        <v>517</v>
      </c>
      <c r="D36" s="354">
        <f>D37+D38+D39</f>
        <v>25000</v>
      </c>
      <c r="E36" s="354">
        <f>E37+E38+E39</f>
        <v>25000</v>
      </c>
      <c r="F36" s="354">
        <f>F37+F38+F39</f>
        <v>1562</v>
      </c>
      <c r="G36" s="434">
        <f t="shared" si="2"/>
        <v>6.248</v>
      </c>
      <c r="O36" s="80"/>
    </row>
    <row r="37" spans="1:15" ht="12.75">
      <c r="A37" s="340">
        <v>20</v>
      </c>
      <c r="B37" s="385" t="s">
        <v>516</v>
      </c>
      <c r="C37" s="387" t="s">
        <v>714</v>
      </c>
      <c r="D37" s="404">
        <v>19200</v>
      </c>
      <c r="E37" s="405">
        <v>19200</v>
      </c>
      <c r="F37" s="387">
        <v>1045</v>
      </c>
      <c r="G37" s="415">
        <f t="shared" si="2"/>
        <v>5.442708333333333</v>
      </c>
      <c r="O37" s="80"/>
    </row>
    <row r="38" spans="1:15" ht="12.75">
      <c r="A38" s="340">
        <v>20</v>
      </c>
      <c r="B38" s="386" t="s">
        <v>518</v>
      </c>
      <c r="C38" s="388" t="s">
        <v>715</v>
      </c>
      <c r="D38" s="404">
        <v>4300</v>
      </c>
      <c r="E38" s="405">
        <v>4300</v>
      </c>
      <c r="F38" s="387">
        <v>517</v>
      </c>
      <c r="G38" s="415">
        <f t="shared" si="2"/>
        <v>12.023255813953488</v>
      </c>
      <c r="O38" s="80"/>
    </row>
    <row r="39" spans="1:256" s="28" customFormat="1" ht="12.75">
      <c r="A39" s="130" t="s">
        <v>805</v>
      </c>
      <c r="B39" s="386" t="s">
        <v>519</v>
      </c>
      <c r="C39" s="389" t="s">
        <v>717</v>
      </c>
      <c r="D39" s="406">
        <v>1500</v>
      </c>
      <c r="E39" s="422">
        <v>1500</v>
      </c>
      <c r="F39" s="692">
        <v>0</v>
      </c>
      <c r="G39" s="415">
        <f t="shared" si="2"/>
        <v>0</v>
      </c>
      <c r="O39" s="8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4.75" customHeight="1">
      <c r="A40" s="145" t="s">
        <v>805</v>
      </c>
      <c r="B40" s="141">
        <v>1019</v>
      </c>
      <c r="C40" s="379" t="s">
        <v>623</v>
      </c>
      <c r="D40" s="172">
        <v>0</v>
      </c>
      <c r="E40" s="333">
        <v>800</v>
      </c>
      <c r="F40" s="333">
        <v>0</v>
      </c>
      <c r="G40" s="173">
        <f t="shared" si="2"/>
        <v>0</v>
      </c>
      <c r="O40" s="8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60"/>
      <c r="B41" s="356"/>
      <c r="C41" s="357" t="s">
        <v>389</v>
      </c>
      <c r="D41" s="358">
        <f>SUM(D33:D39)-D36</f>
        <v>26150</v>
      </c>
      <c r="E41" s="358">
        <f>SUM(E33:E40)-E36</f>
        <v>26950</v>
      </c>
      <c r="F41" s="408">
        <f>SUM(F33:F40)-F36</f>
        <v>1609</v>
      </c>
      <c r="G41" s="359">
        <f t="shared" si="2"/>
        <v>5.970315398886827</v>
      </c>
      <c r="O41" s="8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16"/>
      <c r="B42" s="67"/>
      <c r="C42" s="176"/>
      <c r="D42" s="177"/>
      <c r="E42" s="70"/>
      <c r="F42" s="332"/>
      <c r="G42" s="179"/>
      <c r="O42" s="8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743" t="s">
        <v>322</v>
      </c>
      <c r="B43" s="743"/>
      <c r="C43" s="743"/>
      <c r="D43" s="16"/>
      <c r="E43" s="67"/>
      <c r="F43" s="510"/>
      <c r="G43" s="177"/>
      <c r="H43" s="70"/>
      <c r="I43" s="178"/>
      <c r="J43" s="179"/>
      <c r="R43" s="8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.75">
      <c r="A44" s="538"/>
      <c r="B44" s="538"/>
      <c r="C44" s="538"/>
      <c r="D44" s="16"/>
      <c r="E44" s="67"/>
      <c r="F44" s="510"/>
      <c r="G44" s="177"/>
      <c r="H44" s="70"/>
      <c r="I44" s="178"/>
      <c r="J44" s="179"/>
      <c r="R44" s="8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7" customHeight="1">
      <c r="A45" s="7" t="s">
        <v>802</v>
      </c>
      <c r="B45" s="7" t="s">
        <v>803</v>
      </c>
      <c r="C45" s="5" t="s">
        <v>804</v>
      </c>
      <c r="D45" s="51" t="s">
        <v>198</v>
      </c>
      <c r="E45" s="58" t="s">
        <v>200</v>
      </c>
      <c r="F45" s="5" t="s">
        <v>774</v>
      </c>
      <c r="G45" s="50" t="s">
        <v>201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37.5" customHeight="1">
      <c r="A46" s="145">
        <v>20</v>
      </c>
      <c r="B46" s="141">
        <v>2310</v>
      </c>
      <c r="C46" s="379" t="s">
        <v>626</v>
      </c>
      <c r="D46" s="172">
        <v>21300</v>
      </c>
      <c r="E46" s="333">
        <v>21300</v>
      </c>
      <c r="F46" s="333">
        <v>4761</v>
      </c>
      <c r="G46" s="173">
        <f>F46/E46*100</f>
        <v>22.352112676056336</v>
      </c>
      <c r="O46" s="80"/>
      <c r="P46" s="15"/>
      <c r="Q46" s="15"/>
      <c r="R46" s="15"/>
      <c r="S46" s="15"/>
      <c r="T46" s="149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88" customFormat="1" ht="25.5">
      <c r="A47" s="145">
        <v>20</v>
      </c>
      <c r="B47" s="141">
        <v>2321</v>
      </c>
      <c r="C47" s="132" t="s">
        <v>874</v>
      </c>
      <c r="D47" s="172">
        <v>46700</v>
      </c>
      <c r="E47" s="333">
        <v>46700</v>
      </c>
      <c r="F47" s="333">
        <v>0</v>
      </c>
      <c r="G47" s="173">
        <f>F47/E47*100</f>
        <v>0</v>
      </c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189"/>
      <c r="HK47" s="189"/>
      <c r="HL47" s="189"/>
      <c r="HM47" s="189"/>
      <c r="HN47" s="189"/>
      <c r="HO47" s="189"/>
      <c r="HP47" s="189"/>
      <c r="HQ47" s="189"/>
      <c r="HR47" s="189"/>
      <c r="HS47" s="189"/>
      <c r="HT47" s="189"/>
      <c r="HU47" s="189"/>
      <c r="HV47" s="189"/>
      <c r="HW47" s="189"/>
      <c r="HX47" s="189"/>
      <c r="HY47" s="189"/>
      <c r="HZ47" s="189"/>
      <c r="IA47" s="189"/>
      <c r="IB47" s="189"/>
      <c r="IC47" s="189"/>
      <c r="ID47" s="189"/>
      <c r="IE47" s="189"/>
      <c r="IF47" s="189"/>
      <c r="IG47" s="189"/>
      <c r="IH47" s="189"/>
      <c r="II47" s="189"/>
      <c r="IJ47" s="189"/>
      <c r="IK47" s="189"/>
      <c r="IL47" s="189"/>
      <c r="IM47" s="189"/>
      <c r="IN47" s="189"/>
      <c r="IO47" s="189"/>
      <c r="IP47" s="189"/>
      <c r="IQ47" s="189"/>
      <c r="IR47" s="189"/>
      <c r="IS47" s="189"/>
      <c r="IT47" s="189"/>
      <c r="IU47" s="189"/>
      <c r="IV47" s="189"/>
    </row>
    <row r="48" spans="1:256" s="188" customFormat="1" ht="25.5">
      <c r="A48" s="145" t="s">
        <v>805</v>
      </c>
      <c r="B48" s="141">
        <v>2339</v>
      </c>
      <c r="C48" s="132" t="s">
        <v>873</v>
      </c>
      <c r="D48" s="172">
        <v>1000</v>
      </c>
      <c r="E48" s="333">
        <v>1229</v>
      </c>
      <c r="F48" s="333">
        <v>110</v>
      </c>
      <c r="G48" s="173">
        <f>F48/E48*100</f>
        <v>8.950366151342555</v>
      </c>
      <c r="O48" s="189"/>
      <c r="P48" s="189"/>
      <c r="Q48" s="189"/>
      <c r="R48" s="189"/>
      <c r="S48" s="189"/>
      <c r="T48" s="189"/>
      <c r="U48" s="189"/>
      <c r="V48" s="189"/>
      <c r="W48" s="189" t="s">
        <v>218</v>
      </c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</row>
    <row r="49" spans="1:256" s="28" customFormat="1" ht="38.25">
      <c r="A49" s="145" t="s">
        <v>805</v>
      </c>
      <c r="B49" s="141">
        <v>2399</v>
      </c>
      <c r="C49" s="490" t="s">
        <v>627</v>
      </c>
      <c r="D49" s="172">
        <v>1720</v>
      </c>
      <c r="E49" s="333">
        <v>1720</v>
      </c>
      <c r="F49" s="333">
        <v>0</v>
      </c>
      <c r="G49" s="173">
        <f>F49/E49*100</f>
        <v>0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97"/>
      <c r="B50" s="214"/>
      <c r="C50" s="213" t="s">
        <v>390</v>
      </c>
      <c r="D50" s="198">
        <f>SUM(D46:D49)</f>
        <v>70720</v>
      </c>
      <c r="E50" s="198">
        <f>SUM(E46:E49)</f>
        <v>70949</v>
      </c>
      <c r="F50" s="322">
        <f>SUM(F46:F49)</f>
        <v>4871</v>
      </c>
      <c r="G50" s="118">
        <f>F50/E50*100</f>
        <v>6.865494932980027</v>
      </c>
      <c r="O50" s="8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6"/>
      <c r="B51" s="67"/>
      <c r="C51" s="201"/>
      <c r="D51" s="202"/>
      <c r="E51" s="203"/>
      <c r="F51" s="204"/>
      <c r="G51" s="205"/>
      <c r="O51" s="8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206"/>
      <c r="B52" s="216"/>
      <c r="C52" s="215" t="s">
        <v>391</v>
      </c>
      <c r="D52" s="207">
        <f>D41+D50</f>
        <v>96870</v>
      </c>
      <c r="E52" s="208">
        <f>E41+E50</f>
        <v>97899</v>
      </c>
      <c r="F52" s="209">
        <f>F41+F50</f>
        <v>6480</v>
      </c>
      <c r="G52" s="10">
        <f>F52/E52*100</f>
        <v>6.619066589035638</v>
      </c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6"/>
      <c r="B53" s="67"/>
      <c r="C53" s="201"/>
      <c r="D53" s="202"/>
      <c r="E53" s="203"/>
      <c r="F53" s="204"/>
      <c r="G53" s="205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</row>
    <row r="54" spans="1:7" ht="15.75">
      <c r="A54" s="72" t="s">
        <v>330</v>
      </c>
      <c r="B54" s="28"/>
      <c r="C54" s="28"/>
      <c r="D54" s="80"/>
      <c r="E54" s="80"/>
      <c r="G54" s="28"/>
    </row>
    <row r="55" spans="1:256" s="119" customFormat="1" ht="12.75" customHeight="1">
      <c r="A55" s="72"/>
      <c r="B55" s="28"/>
      <c r="C55" s="28"/>
      <c r="D55" s="80"/>
      <c r="E55" s="80"/>
      <c r="F55" s="80"/>
      <c r="G55" s="28"/>
      <c r="H55" s="28"/>
      <c r="I55" s="28"/>
      <c r="J55" s="28"/>
      <c r="K55" s="28"/>
      <c r="L55" s="28"/>
      <c r="M55" s="28"/>
      <c r="N55" s="28"/>
      <c r="O55" s="80" t="s">
        <v>308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19" customFormat="1" ht="14.25" customHeight="1">
      <c r="A56" s="795" t="s">
        <v>136</v>
      </c>
      <c r="B56" s="795"/>
      <c r="C56" s="28"/>
      <c r="D56" s="80"/>
      <c r="E56" s="80"/>
      <c r="F56" s="80"/>
      <c r="G56" s="28"/>
      <c r="H56" s="28"/>
      <c r="I56" s="28"/>
      <c r="J56" s="28"/>
      <c r="K56" s="28"/>
      <c r="L56" s="28"/>
      <c r="M56" s="28"/>
      <c r="N56" s="28"/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19" customFormat="1" ht="12.75">
      <c r="A57" s="123" t="s">
        <v>628</v>
      </c>
      <c r="B57" s="28"/>
      <c r="C57" s="28"/>
      <c r="D57" s="80"/>
      <c r="E57" s="80"/>
      <c r="F57" s="80"/>
      <c r="G57" s="28"/>
      <c r="H57" s="28"/>
      <c r="I57" s="28"/>
      <c r="J57" s="28"/>
      <c r="K57" s="28"/>
      <c r="L57" s="28"/>
      <c r="M57" s="28"/>
      <c r="N57" s="28"/>
      <c r="O57" s="8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19" customFormat="1" ht="12.75">
      <c r="A58" s="123"/>
      <c r="B58" s="28"/>
      <c r="C58" s="28"/>
      <c r="D58" s="80"/>
      <c r="E58" s="80"/>
      <c r="F58" s="80"/>
      <c r="G58" s="28"/>
      <c r="H58" s="28"/>
      <c r="I58" s="28"/>
      <c r="J58" s="28"/>
      <c r="K58" s="28"/>
      <c r="L58" s="28"/>
      <c r="M58" s="28"/>
      <c r="N58" s="28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19" customFormat="1" ht="28.5" customHeight="1">
      <c r="A59" s="7" t="s">
        <v>802</v>
      </c>
      <c r="B59" s="7" t="s">
        <v>803</v>
      </c>
      <c r="C59" s="5" t="s">
        <v>804</v>
      </c>
      <c r="D59" s="51" t="s">
        <v>198</v>
      </c>
      <c r="E59" s="58" t="s">
        <v>200</v>
      </c>
      <c r="F59" s="5" t="s">
        <v>774</v>
      </c>
      <c r="G59" s="50" t="s">
        <v>201</v>
      </c>
      <c r="H59" s="28"/>
      <c r="I59" s="28"/>
      <c r="J59" s="28"/>
      <c r="K59" s="28"/>
      <c r="L59" s="28"/>
      <c r="M59" s="28"/>
      <c r="N59" s="28"/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9" customFormat="1" ht="12.75">
      <c r="A60" s="784" t="s">
        <v>806</v>
      </c>
      <c r="B60" s="43">
        <v>3114</v>
      </c>
      <c r="C60" s="33" t="s">
        <v>808</v>
      </c>
      <c r="D60" s="164">
        <v>15882</v>
      </c>
      <c r="E60" s="164">
        <v>15882</v>
      </c>
      <c r="F60" s="523">
        <v>3971</v>
      </c>
      <c r="G60" s="165">
        <f aca="true" t="shared" si="3" ref="G60:G71">F60/E60*100</f>
        <v>25.00314821810855</v>
      </c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9" customFormat="1" ht="12.75">
      <c r="A61" s="784"/>
      <c r="B61" s="43">
        <v>3121</v>
      </c>
      <c r="C61" s="33" t="s">
        <v>809</v>
      </c>
      <c r="D61" s="166">
        <v>56534</v>
      </c>
      <c r="E61" s="166">
        <v>56692</v>
      </c>
      <c r="F61" s="523">
        <v>14293</v>
      </c>
      <c r="G61" s="165">
        <f t="shared" si="3"/>
        <v>25.211670076906795</v>
      </c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9" customFormat="1" ht="12.75">
      <c r="A62" s="784"/>
      <c r="B62" s="43">
        <v>3122</v>
      </c>
      <c r="C62" s="33" t="s">
        <v>810</v>
      </c>
      <c r="D62" s="166">
        <v>101767</v>
      </c>
      <c r="E62" s="166">
        <v>101773</v>
      </c>
      <c r="F62" s="523">
        <v>25451</v>
      </c>
      <c r="G62" s="165">
        <f t="shared" si="3"/>
        <v>25.007614986293024</v>
      </c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49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9" customFormat="1" ht="12.75">
      <c r="A63" s="784"/>
      <c r="B63" s="43">
        <v>3123</v>
      </c>
      <c r="C63" s="33" t="s">
        <v>129</v>
      </c>
      <c r="D63" s="164">
        <v>126523</v>
      </c>
      <c r="E63" s="164">
        <v>126785</v>
      </c>
      <c r="F63" s="523">
        <v>31993</v>
      </c>
      <c r="G63" s="165">
        <f t="shared" si="3"/>
        <v>25.234057656662856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9" customFormat="1" ht="24" customHeight="1">
      <c r="A64" s="784"/>
      <c r="B64" s="141">
        <v>3124</v>
      </c>
      <c r="C64" s="361" t="s">
        <v>479</v>
      </c>
      <c r="D64" s="172">
        <v>3528</v>
      </c>
      <c r="E64" s="172">
        <v>3528</v>
      </c>
      <c r="F64" s="333">
        <v>882</v>
      </c>
      <c r="G64" s="173">
        <f t="shared" si="3"/>
        <v>25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9" customFormat="1" ht="25.5">
      <c r="A65" s="784"/>
      <c r="B65" s="141">
        <v>3125</v>
      </c>
      <c r="C65" s="361" t="s">
        <v>480</v>
      </c>
      <c r="D65" s="172">
        <v>1820</v>
      </c>
      <c r="E65" s="172">
        <v>1820</v>
      </c>
      <c r="F65" s="333">
        <v>910</v>
      </c>
      <c r="G65" s="173">
        <f t="shared" si="3"/>
        <v>50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9" customFormat="1" ht="12.75">
      <c r="A66" s="784"/>
      <c r="B66" s="131">
        <v>3146</v>
      </c>
      <c r="C66" s="132" t="s">
        <v>219</v>
      </c>
      <c r="D66" s="166">
        <v>4287</v>
      </c>
      <c r="E66" s="166">
        <v>4287</v>
      </c>
      <c r="F66" s="524">
        <v>1073</v>
      </c>
      <c r="G66" s="167">
        <f t="shared" si="3"/>
        <v>25.029157919290878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9" customFormat="1" ht="12.75">
      <c r="A67" s="784"/>
      <c r="B67" s="43">
        <v>3147</v>
      </c>
      <c r="C67" s="33" t="s">
        <v>481</v>
      </c>
      <c r="D67" s="166">
        <v>2347</v>
      </c>
      <c r="E67" s="166">
        <v>2347</v>
      </c>
      <c r="F67" s="524">
        <v>587</v>
      </c>
      <c r="G67" s="167">
        <f t="shared" si="3"/>
        <v>25.010651896037494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84"/>
      <c r="B68" s="43">
        <v>3421</v>
      </c>
      <c r="C68" s="33" t="s">
        <v>132</v>
      </c>
      <c r="D68" s="225">
        <v>5373</v>
      </c>
      <c r="E68" s="225">
        <v>5373</v>
      </c>
      <c r="F68" s="523">
        <v>1344</v>
      </c>
      <c r="G68" s="165">
        <f t="shared" si="3"/>
        <v>25.01395868230039</v>
      </c>
      <c r="R68" s="15" t="s">
        <v>218</v>
      </c>
    </row>
    <row r="69" spans="1:256" s="119" customFormat="1" ht="12.75">
      <c r="A69" s="784"/>
      <c r="B69" s="43">
        <v>4322</v>
      </c>
      <c r="C69" s="33" t="s">
        <v>133</v>
      </c>
      <c r="D69" s="225">
        <v>21939</v>
      </c>
      <c r="E69" s="225">
        <v>21939</v>
      </c>
      <c r="F69" s="523">
        <v>5486</v>
      </c>
      <c r="G69" s="165">
        <f t="shared" si="3"/>
        <v>25.005697616117416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9" customFormat="1" ht="12.75">
      <c r="A70" s="573"/>
      <c r="B70" s="43">
        <v>3299</v>
      </c>
      <c r="C70" s="33" t="s">
        <v>891</v>
      </c>
      <c r="D70" s="225">
        <v>0</v>
      </c>
      <c r="E70" s="225">
        <v>22</v>
      </c>
      <c r="F70" s="523">
        <v>0</v>
      </c>
      <c r="G70" s="165">
        <f t="shared" si="3"/>
        <v>0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9" customFormat="1" ht="12.75">
      <c r="A71" s="740" t="s">
        <v>134</v>
      </c>
      <c r="B71" s="741"/>
      <c r="C71" s="742"/>
      <c r="D71" s="245">
        <f>SUM(D60:D69)</f>
        <v>340000</v>
      </c>
      <c r="E71" s="245">
        <f>SUM(E60:E70)</f>
        <v>340448</v>
      </c>
      <c r="F71" s="326">
        <f>SUM(F60:F70)</f>
        <v>85990</v>
      </c>
      <c r="G71" s="118">
        <f t="shared" si="3"/>
        <v>25.25789547889839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9" customFormat="1" ht="12.75" customHeight="1">
      <c r="A72" s="38"/>
      <c r="B72" s="38"/>
      <c r="C72" s="38"/>
      <c r="D72" s="52"/>
      <c r="E72" s="39"/>
      <c r="F72" s="39"/>
      <c r="G72" s="30"/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9" customFormat="1" ht="12.75">
      <c r="A73" s="122" t="s">
        <v>629</v>
      </c>
      <c r="B73" s="16"/>
      <c r="C73" s="17"/>
      <c r="D73" s="53"/>
      <c r="E73" s="18"/>
      <c r="F73" s="80"/>
      <c r="G73" s="28"/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9" customFormat="1" ht="12.75">
      <c r="A74" s="122"/>
      <c r="B74" s="16"/>
      <c r="C74" s="17"/>
      <c r="D74" s="53"/>
      <c r="E74" s="18"/>
      <c r="F74" s="80"/>
      <c r="G74" s="28"/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9" customFormat="1" ht="26.25" customHeight="1">
      <c r="A75" s="7" t="s">
        <v>802</v>
      </c>
      <c r="B75" s="7" t="s">
        <v>803</v>
      </c>
      <c r="C75" s="5" t="s">
        <v>804</v>
      </c>
      <c r="D75" s="51" t="s">
        <v>198</v>
      </c>
      <c r="E75" s="58" t="s">
        <v>200</v>
      </c>
      <c r="F75" s="5" t="s">
        <v>774</v>
      </c>
      <c r="G75" s="50" t="s">
        <v>201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9" customFormat="1" ht="12.75">
      <c r="A76" s="789" t="s">
        <v>806</v>
      </c>
      <c r="B76" s="133">
        <v>3111</v>
      </c>
      <c r="C76" s="134" t="s">
        <v>176</v>
      </c>
      <c r="D76" s="168">
        <v>0</v>
      </c>
      <c r="E76" s="168">
        <v>0</v>
      </c>
      <c r="F76" s="525">
        <v>90412</v>
      </c>
      <c r="G76" s="515" t="s">
        <v>388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9" customFormat="1" ht="12.75">
      <c r="A77" s="784"/>
      <c r="B77" s="43">
        <v>3112</v>
      </c>
      <c r="C77" s="33" t="s">
        <v>807</v>
      </c>
      <c r="D77" s="168">
        <v>0</v>
      </c>
      <c r="E77" s="168">
        <v>0</v>
      </c>
      <c r="F77" s="312">
        <v>391</v>
      </c>
      <c r="G77" s="515" t="s">
        <v>388</v>
      </c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9" customFormat="1" ht="12.75">
      <c r="A78" s="784"/>
      <c r="B78" s="43">
        <v>3113</v>
      </c>
      <c r="C78" s="33" t="s">
        <v>197</v>
      </c>
      <c r="D78" s="168">
        <v>0</v>
      </c>
      <c r="E78" s="168">
        <v>0</v>
      </c>
      <c r="F78" s="312">
        <v>391907</v>
      </c>
      <c r="G78" s="515" t="s">
        <v>388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9" customFormat="1" ht="12.75">
      <c r="A79" s="784"/>
      <c r="B79" s="43">
        <v>3114</v>
      </c>
      <c r="C79" s="33" t="s">
        <v>808</v>
      </c>
      <c r="D79" s="168">
        <v>0</v>
      </c>
      <c r="E79" s="168">
        <v>0</v>
      </c>
      <c r="F79" s="312">
        <v>31147</v>
      </c>
      <c r="G79" s="515" t="s">
        <v>388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9" customFormat="1" ht="12.75">
      <c r="A80" s="784"/>
      <c r="B80" s="43">
        <v>3117</v>
      </c>
      <c r="C80" s="33" t="s">
        <v>451</v>
      </c>
      <c r="D80" s="168">
        <v>0</v>
      </c>
      <c r="E80" s="168">
        <v>0</v>
      </c>
      <c r="F80" s="312">
        <v>63041</v>
      </c>
      <c r="G80" s="515" t="s">
        <v>388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9" customFormat="1" ht="12.75">
      <c r="A81" s="784"/>
      <c r="B81" s="43">
        <v>3121</v>
      </c>
      <c r="C81" s="33" t="s">
        <v>809</v>
      </c>
      <c r="D81" s="168">
        <v>0</v>
      </c>
      <c r="E81" s="168">
        <v>0</v>
      </c>
      <c r="F81" s="312">
        <v>64855</v>
      </c>
      <c r="G81" s="515" t="s">
        <v>388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9" customFormat="1" ht="12.75">
      <c r="A82" s="784"/>
      <c r="B82" s="43">
        <v>3122</v>
      </c>
      <c r="C82" s="33" t="s">
        <v>810</v>
      </c>
      <c r="D82" s="168">
        <v>0</v>
      </c>
      <c r="E82" s="168">
        <v>0</v>
      </c>
      <c r="F82" s="312">
        <v>104617</v>
      </c>
      <c r="G82" s="515" t="s">
        <v>388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9" customFormat="1" ht="12.75">
      <c r="A83" s="784"/>
      <c r="B83" s="43">
        <v>3123</v>
      </c>
      <c r="C83" s="33" t="s">
        <v>129</v>
      </c>
      <c r="D83" s="168">
        <v>0</v>
      </c>
      <c r="E83" s="168">
        <v>0</v>
      </c>
      <c r="F83" s="312">
        <v>115391</v>
      </c>
      <c r="G83" s="515" t="s">
        <v>388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9" customFormat="1" ht="24" customHeight="1">
      <c r="A84" s="784"/>
      <c r="B84" s="141">
        <v>3124</v>
      </c>
      <c r="C84" s="361" t="s">
        <v>479</v>
      </c>
      <c r="D84" s="533">
        <v>0</v>
      </c>
      <c r="E84" s="533">
        <v>0</v>
      </c>
      <c r="F84" s="333">
        <v>3877</v>
      </c>
      <c r="G84" s="574" t="s">
        <v>388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9" customFormat="1" ht="12.75">
      <c r="A85" s="784"/>
      <c r="B85" s="43">
        <v>3141</v>
      </c>
      <c r="C85" s="33" t="s">
        <v>212</v>
      </c>
      <c r="D85" s="168">
        <v>0</v>
      </c>
      <c r="E85" s="168">
        <v>0</v>
      </c>
      <c r="F85" s="312">
        <v>3147</v>
      </c>
      <c r="G85" s="515" t="s">
        <v>388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9" customFormat="1" ht="25.5">
      <c r="A86" s="784"/>
      <c r="B86" s="141">
        <v>3146</v>
      </c>
      <c r="C86" s="132" t="s">
        <v>220</v>
      </c>
      <c r="D86" s="533">
        <v>0</v>
      </c>
      <c r="E86" s="533">
        <v>0</v>
      </c>
      <c r="F86" s="306">
        <v>4505</v>
      </c>
      <c r="G86" s="574" t="s">
        <v>388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9" customFormat="1" ht="12.75">
      <c r="A87" s="784"/>
      <c r="B87" s="141">
        <v>3147</v>
      </c>
      <c r="C87" s="33" t="s">
        <v>481</v>
      </c>
      <c r="D87" s="168">
        <v>0</v>
      </c>
      <c r="E87" s="168">
        <v>0</v>
      </c>
      <c r="F87" s="306">
        <v>2472</v>
      </c>
      <c r="G87" s="515" t="s">
        <v>388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784"/>
      <c r="B88" s="43">
        <v>3231</v>
      </c>
      <c r="C88" s="33" t="s">
        <v>131</v>
      </c>
      <c r="D88" s="168">
        <v>0</v>
      </c>
      <c r="E88" s="168">
        <v>0</v>
      </c>
      <c r="F88" s="312">
        <v>37218</v>
      </c>
      <c r="G88" s="515" t="s">
        <v>388</v>
      </c>
    </row>
    <row r="89" spans="1:7" ht="12.75">
      <c r="A89" s="784"/>
      <c r="B89" s="43">
        <v>3299</v>
      </c>
      <c r="C89" s="33" t="s">
        <v>482</v>
      </c>
      <c r="D89" s="168">
        <v>3731380</v>
      </c>
      <c r="E89" s="168">
        <v>3731380</v>
      </c>
      <c r="F89" s="312">
        <v>0</v>
      </c>
      <c r="G89" s="515">
        <v>0</v>
      </c>
    </row>
    <row r="90" spans="1:7" ht="12.75">
      <c r="A90" s="784"/>
      <c r="B90" s="43">
        <v>3421</v>
      </c>
      <c r="C90" s="33" t="s">
        <v>132</v>
      </c>
      <c r="D90" s="168">
        <v>0</v>
      </c>
      <c r="E90" s="168">
        <v>0</v>
      </c>
      <c r="F90" s="312">
        <v>8790</v>
      </c>
      <c r="G90" s="515" t="s">
        <v>388</v>
      </c>
    </row>
    <row r="91" spans="1:20" ht="12.75">
      <c r="A91" s="784"/>
      <c r="B91" s="43">
        <v>4322</v>
      </c>
      <c r="C91" s="33" t="s">
        <v>133</v>
      </c>
      <c r="D91" s="168">
        <v>0</v>
      </c>
      <c r="E91" s="168">
        <v>0</v>
      </c>
      <c r="F91" s="312">
        <v>12850</v>
      </c>
      <c r="G91" s="515" t="s">
        <v>388</v>
      </c>
      <c r="T91" s="149"/>
    </row>
    <row r="92" spans="1:7" ht="12.75">
      <c r="A92" s="792" t="s">
        <v>181</v>
      </c>
      <c r="B92" s="793"/>
      <c r="C92" s="794"/>
      <c r="D92" s="246">
        <f>SUM(D76:D91)</f>
        <v>3731380</v>
      </c>
      <c r="E92" s="139">
        <f>SUM(E76:E91)</f>
        <v>3731380</v>
      </c>
      <c r="F92" s="447">
        <f>SUM(F76:F91)</f>
        <v>934620</v>
      </c>
      <c r="G92" s="118">
        <f>F92/E92*100</f>
        <v>25.04756953191581</v>
      </c>
    </row>
    <row r="93" spans="1:256" s="119" customFormat="1" ht="9" customHeight="1">
      <c r="A93" s="791"/>
      <c r="B93" s="791"/>
      <c r="C93" s="791"/>
      <c r="D93" s="791"/>
      <c r="E93" s="791"/>
      <c r="F93" s="791"/>
      <c r="G93" s="791"/>
      <c r="H93" s="28"/>
      <c r="I93" s="28"/>
      <c r="J93" s="28"/>
      <c r="K93" s="28"/>
      <c r="L93" s="28"/>
      <c r="M93" s="28"/>
      <c r="N93" s="28"/>
      <c r="O93" s="8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19" customFormat="1" ht="12.75">
      <c r="A94" s="765" t="s">
        <v>653</v>
      </c>
      <c r="B94" s="765"/>
      <c r="C94" s="765"/>
      <c r="D94" s="765"/>
      <c r="E94" s="765"/>
      <c r="F94" s="765"/>
      <c r="G94" s="765"/>
      <c r="H94" s="28"/>
      <c r="I94" s="28"/>
      <c r="J94" s="28"/>
      <c r="K94" s="28"/>
      <c r="L94" s="28"/>
      <c r="M94" s="28"/>
      <c r="N94" s="28"/>
      <c r="O94" s="8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19" customFormat="1" ht="12.75">
      <c r="A95" s="543"/>
      <c r="B95" s="543"/>
      <c r="C95" s="543"/>
      <c r="D95" s="543"/>
      <c r="E95" s="543"/>
      <c r="F95" s="543"/>
      <c r="G95" s="543"/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19" customFormat="1" ht="28.5" customHeight="1">
      <c r="A96" s="7" t="s">
        <v>802</v>
      </c>
      <c r="B96" s="7" t="s">
        <v>803</v>
      </c>
      <c r="C96" s="5" t="s">
        <v>804</v>
      </c>
      <c r="D96" s="51" t="s">
        <v>198</v>
      </c>
      <c r="E96" s="58" t="s">
        <v>200</v>
      </c>
      <c r="F96" s="5" t="s">
        <v>774</v>
      </c>
      <c r="G96" s="50" t="s">
        <v>201</v>
      </c>
      <c r="H96" s="28"/>
      <c r="I96" s="28"/>
      <c r="J96" s="28"/>
      <c r="K96" s="28"/>
      <c r="L96" s="28"/>
      <c r="M96" s="28"/>
      <c r="N96" s="28"/>
      <c r="O96" s="80"/>
      <c r="P96" s="15"/>
      <c r="Q96" s="15"/>
      <c r="R96" s="15"/>
      <c r="S96" s="15"/>
      <c r="T96" s="15"/>
      <c r="U96" s="15"/>
      <c r="V96" s="15"/>
      <c r="W96" s="149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19" customFormat="1" ht="12.75">
      <c r="A97" s="789" t="s">
        <v>806</v>
      </c>
      <c r="B97" s="135">
        <v>3111</v>
      </c>
      <c r="C97" s="33" t="s">
        <v>176</v>
      </c>
      <c r="D97" s="27">
        <v>0</v>
      </c>
      <c r="E97" s="493">
        <v>201</v>
      </c>
      <c r="F97" s="312">
        <v>197</v>
      </c>
      <c r="G97" s="165">
        <f aca="true" t="shared" si="4" ref="G97:G108">F97/E97*100</f>
        <v>98.00995024875621</v>
      </c>
      <c r="H97" s="28"/>
      <c r="I97" s="28"/>
      <c r="J97" s="28"/>
      <c r="K97" s="28"/>
      <c r="L97" s="28"/>
      <c r="M97" s="28"/>
      <c r="N97" s="28"/>
      <c r="O97" s="8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19" customFormat="1" ht="12.75">
      <c r="A98" s="784"/>
      <c r="B98" s="65">
        <v>3121</v>
      </c>
      <c r="C98" s="33" t="s">
        <v>809</v>
      </c>
      <c r="D98" s="27">
        <v>0</v>
      </c>
      <c r="E98" s="493">
        <v>1624</v>
      </c>
      <c r="F98" s="312">
        <v>1614</v>
      </c>
      <c r="G98" s="165">
        <f t="shared" si="4"/>
        <v>99.38423645320196</v>
      </c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9" customFormat="1" ht="12.75">
      <c r="A99" s="784"/>
      <c r="B99" s="136">
        <v>3122</v>
      </c>
      <c r="C99" s="137" t="s">
        <v>810</v>
      </c>
      <c r="D99" s="27">
        <v>0</v>
      </c>
      <c r="E99" s="493">
        <v>16621</v>
      </c>
      <c r="F99" s="526">
        <v>16605</v>
      </c>
      <c r="G99" s="165">
        <f t="shared" si="4"/>
        <v>99.90373623729018</v>
      </c>
      <c r="H99" s="28"/>
      <c r="I99" s="28"/>
      <c r="J99" s="28"/>
      <c r="K99" s="28"/>
      <c r="L99" s="28"/>
      <c r="M99" s="28"/>
      <c r="N99" s="28"/>
      <c r="O99" s="80"/>
      <c r="P99" s="15"/>
      <c r="Q99" s="264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9" customFormat="1" ht="12.75">
      <c r="A100" s="784"/>
      <c r="B100" s="43">
        <v>3123</v>
      </c>
      <c r="C100" s="33" t="s">
        <v>129</v>
      </c>
      <c r="D100" s="27">
        <v>0</v>
      </c>
      <c r="E100" s="493">
        <v>9285</v>
      </c>
      <c r="F100" s="526">
        <v>9275</v>
      </c>
      <c r="G100" s="165">
        <f t="shared" si="4"/>
        <v>99.89229940764675</v>
      </c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9" customFormat="1" ht="25.5">
      <c r="A101" s="784"/>
      <c r="B101" s="141">
        <v>3125</v>
      </c>
      <c r="C101" s="132" t="s">
        <v>480</v>
      </c>
      <c r="D101" s="532">
        <v>0</v>
      </c>
      <c r="E101" s="532">
        <v>225</v>
      </c>
      <c r="F101" s="306">
        <v>216</v>
      </c>
      <c r="G101" s="165">
        <f t="shared" si="4"/>
        <v>96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9" customFormat="1" ht="25.5">
      <c r="A102" s="784"/>
      <c r="B102" s="148">
        <v>3141</v>
      </c>
      <c r="C102" s="138" t="s">
        <v>177</v>
      </c>
      <c r="D102" s="532">
        <v>0</v>
      </c>
      <c r="E102" s="532">
        <v>72</v>
      </c>
      <c r="F102" s="298">
        <v>62</v>
      </c>
      <c r="G102" s="165">
        <f t="shared" si="4"/>
        <v>86.11111111111111</v>
      </c>
      <c r="H102" s="305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784"/>
      <c r="B103" s="65">
        <v>3142</v>
      </c>
      <c r="C103" s="33" t="s">
        <v>483</v>
      </c>
      <c r="D103" s="27">
        <v>0</v>
      </c>
      <c r="E103" s="493">
        <v>1097</v>
      </c>
      <c r="F103" s="312">
        <v>1082</v>
      </c>
      <c r="G103" s="165">
        <f t="shared" si="4"/>
        <v>98.63263445761167</v>
      </c>
      <c r="H103" s="28"/>
      <c r="I103" s="28"/>
      <c r="J103" s="28"/>
      <c r="K103" s="28"/>
      <c r="L103" s="28"/>
      <c r="M103" s="28"/>
      <c r="N103" s="28"/>
      <c r="O103" s="80"/>
      <c r="P103" s="283" t="s">
        <v>423</v>
      </c>
      <c r="Q103" s="283"/>
      <c r="R103" s="283"/>
      <c r="S103" s="283"/>
    </row>
    <row r="104" spans="1:19" ht="12.75">
      <c r="A104" s="784"/>
      <c r="B104" s="65">
        <v>3147</v>
      </c>
      <c r="C104" s="33" t="s">
        <v>481</v>
      </c>
      <c r="D104" s="27">
        <v>0</v>
      </c>
      <c r="E104" s="493">
        <v>932</v>
      </c>
      <c r="F104" s="312">
        <v>908</v>
      </c>
      <c r="G104" s="165">
        <f t="shared" si="4"/>
        <v>97.42489270386267</v>
      </c>
      <c r="H104" s="28"/>
      <c r="I104" s="28"/>
      <c r="J104" s="28"/>
      <c r="K104" s="28"/>
      <c r="L104" s="28"/>
      <c r="M104" s="28"/>
      <c r="N104" s="28"/>
      <c r="O104" s="80"/>
      <c r="P104" s="283"/>
      <c r="Q104" s="283"/>
      <c r="R104" s="283"/>
      <c r="S104" s="283"/>
    </row>
    <row r="105" spans="1:7" ht="12.75">
      <c r="A105" s="784"/>
      <c r="B105" s="65">
        <v>3150</v>
      </c>
      <c r="C105" s="33" t="s">
        <v>130</v>
      </c>
      <c r="D105" s="27">
        <v>0</v>
      </c>
      <c r="E105" s="493">
        <v>2678</v>
      </c>
      <c r="F105" s="312">
        <v>2657</v>
      </c>
      <c r="G105" s="165">
        <f t="shared" si="4"/>
        <v>99.21583271097835</v>
      </c>
    </row>
    <row r="106" spans="1:7" ht="12.75">
      <c r="A106" s="784"/>
      <c r="B106" s="65">
        <v>3231</v>
      </c>
      <c r="C106" s="33" t="s">
        <v>131</v>
      </c>
      <c r="D106" s="27">
        <v>0</v>
      </c>
      <c r="E106" s="493">
        <v>1300</v>
      </c>
      <c r="F106" s="312">
        <v>1287</v>
      </c>
      <c r="G106" s="165">
        <f t="shared" si="4"/>
        <v>99</v>
      </c>
    </row>
    <row r="107" spans="1:7" ht="12.75">
      <c r="A107" s="784"/>
      <c r="B107" s="65">
        <v>3421</v>
      </c>
      <c r="C107" s="33" t="s">
        <v>132</v>
      </c>
      <c r="D107" s="27">
        <v>0</v>
      </c>
      <c r="E107" s="493">
        <v>779</v>
      </c>
      <c r="F107" s="312">
        <v>915</v>
      </c>
      <c r="G107" s="165">
        <f t="shared" si="4"/>
        <v>117.45827984595635</v>
      </c>
    </row>
    <row r="108" spans="1:22" ht="12.75">
      <c r="A108" s="790"/>
      <c r="B108" s="65">
        <v>4322</v>
      </c>
      <c r="C108" s="33" t="s">
        <v>133</v>
      </c>
      <c r="D108" s="27">
        <v>0</v>
      </c>
      <c r="E108" s="493">
        <v>1866</v>
      </c>
      <c r="F108" s="312">
        <v>1862</v>
      </c>
      <c r="G108" s="165">
        <f t="shared" si="4"/>
        <v>99.78563772775992</v>
      </c>
      <c r="V108" s="149"/>
    </row>
    <row r="109" spans="1:7" ht="12.75">
      <c r="A109" s="792" t="s">
        <v>182</v>
      </c>
      <c r="B109" s="793"/>
      <c r="C109" s="794"/>
      <c r="D109" s="139">
        <f>SUM(D97:D108)</f>
        <v>0</v>
      </c>
      <c r="E109" s="299">
        <f>SUM(E97:E108)</f>
        <v>36680</v>
      </c>
      <c r="F109" s="299">
        <f>SUM(F97:F108)</f>
        <v>36680</v>
      </c>
      <c r="G109" s="118">
        <f>F109/E109*100</f>
        <v>100</v>
      </c>
    </row>
    <row r="110" spans="1:256" s="119" customFormat="1" ht="13.5" customHeight="1">
      <c r="A110" s="28"/>
      <c r="B110"/>
      <c r="C110"/>
      <c r="D110" s="15"/>
      <c r="E110" s="15"/>
      <c r="F110" s="15"/>
      <c r="G110"/>
      <c r="H110" s="28" t="s">
        <v>299</v>
      </c>
      <c r="I110" s="28"/>
      <c r="J110" s="28"/>
      <c r="K110" s="28"/>
      <c r="L110" s="28"/>
      <c r="M110" s="28"/>
      <c r="N110" s="28"/>
      <c r="O110" s="8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19" customFormat="1" ht="12.75">
      <c r="A111" s="122" t="s">
        <v>654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8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19" customFormat="1" ht="12.75">
      <c r="A112" s="122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8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19" customFormat="1" ht="24.75" customHeight="1">
      <c r="A113" s="7" t="s">
        <v>802</v>
      </c>
      <c r="B113" s="7" t="s">
        <v>522</v>
      </c>
      <c r="C113" s="5" t="s">
        <v>804</v>
      </c>
      <c r="D113" s="51" t="s">
        <v>198</v>
      </c>
      <c r="E113" s="58" t="s">
        <v>200</v>
      </c>
      <c r="F113" s="5" t="s">
        <v>774</v>
      </c>
      <c r="G113" s="50" t="s">
        <v>201</v>
      </c>
      <c r="H113" s="28" t="s">
        <v>299</v>
      </c>
      <c r="I113" s="28"/>
      <c r="J113" s="28"/>
      <c r="K113" s="28"/>
      <c r="L113" s="28"/>
      <c r="M113" s="28"/>
      <c r="N113" s="28"/>
      <c r="O113" s="8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19" customFormat="1" ht="12.75">
      <c r="A114" s="355">
        <v>30</v>
      </c>
      <c r="B114" s="43">
        <v>13101</v>
      </c>
      <c r="C114" s="33" t="s">
        <v>521</v>
      </c>
      <c r="D114" s="27">
        <v>0</v>
      </c>
      <c r="E114" s="27">
        <v>0</v>
      </c>
      <c r="F114" s="312">
        <v>114</v>
      </c>
      <c r="G114" s="174" t="s">
        <v>388</v>
      </c>
      <c r="H114" s="28"/>
      <c r="I114" s="28"/>
      <c r="J114" s="28"/>
      <c r="K114" s="28"/>
      <c r="L114" s="28"/>
      <c r="M114" s="28"/>
      <c r="N114" s="28"/>
      <c r="O114" s="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19" customFormat="1" ht="12.75">
      <c r="A115" s="486"/>
      <c r="B115" s="65">
        <v>33001</v>
      </c>
      <c r="C115" s="488" t="s">
        <v>736</v>
      </c>
      <c r="D115" s="27">
        <v>0</v>
      </c>
      <c r="E115" s="27">
        <v>0</v>
      </c>
      <c r="F115" s="312">
        <v>0</v>
      </c>
      <c r="G115" s="174" t="s">
        <v>388</v>
      </c>
      <c r="H115" s="28"/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9" customFormat="1" ht="25.5">
      <c r="A116" s="486"/>
      <c r="B116" s="148">
        <v>33122</v>
      </c>
      <c r="C116" s="503" t="s">
        <v>116</v>
      </c>
      <c r="D116" s="532">
        <v>0</v>
      </c>
      <c r="E116" s="532">
        <v>0</v>
      </c>
      <c r="F116" s="693">
        <v>0</v>
      </c>
      <c r="G116" s="174" t="s">
        <v>388</v>
      </c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9" customFormat="1" ht="12.75">
      <c r="A117" s="486"/>
      <c r="B117" s="512">
        <v>33160</v>
      </c>
      <c r="C117" s="503" t="s">
        <v>695</v>
      </c>
      <c r="D117" s="27">
        <v>0</v>
      </c>
      <c r="E117" s="27">
        <v>0</v>
      </c>
      <c r="F117" s="312">
        <v>0</v>
      </c>
      <c r="G117" s="174" t="s">
        <v>388</v>
      </c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9" customFormat="1" ht="12.75">
      <c r="A118" s="486"/>
      <c r="B118" s="487">
        <v>33163</v>
      </c>
      <c r="C118" s="488" t="s">
        <v>117</v>
      </c>
      <c r="D118" s="27">
        <v>0</v>
      </c>
      <c r="E118" s="27">
        <v>0</v>
      </c>
      <c r="F118" s="312">
        <v>0</v>
      </c>
      <c r="G118" s="174" t="s">
        <v>388</v>
      </c>
      <c r="H118" s="28"/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9" customFormat="1" ht="12.75">
      <c r="A119" s="486"/>
      <c r="B119" s="487">
        <v>33166</v>
      </c>
      <c r="C119" s="488" t="s">
        <v>484</v>
      </c>
      <c r="D119" s="27">
        <v>0</v>
      </c>
      <c r="E119" s="27">
        <v>1371</v>
      </c>
      <c r="F119" s="312">
        <v>1371</v>
      </c>
      <c r="G119" s="165">
        <f>F119/E119*100</f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9" customFormat="1" ht="12.75">
      <c r="A120" s="486"/>
      <c r="B120" s="487">
        <v>33210</v>
      </c>
      <c r="C120" s="488" t="s">
        <v>696</v>
      </c>
      <c r="D120" s="27">
        <v>0</v>
      </c>
      <c r="E120" s="27">
        <v>0</v>
      </c>
      <c r="F120" s="312">
        <v>0</v>
      </c>
      <c r="G120" s="174" t="s">
        <v>388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9" customFormat="1" ht="12.75">
      <c r="A121" s="486"/>
      <c r="B121" s="487">
        <v>33245</v>
      </c>
      <c r="C121" s="488" t="s">
        <v>737</v>
      </c>
      <c r="D121" s="27">
        <v>0</v>
      </c>
      <c r="E121" s="27">
        <v>0</v>
      </c>
      <c r="F121" s="312">
        <v>0</v>
      </c>
      <c r="G121" s="174" t="s">
        <v>388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9" customFormat="1" ht="12.75">
      <c r="A122" s="486"/>
      <c r="B122" s="487">
        <v>33346</v>
      </c>
      <c r="C122" s="488" t="s">
        <v>738</v>
      </c>
      <c r="D122" s="27">
        <v>0</v>
      </c>
      <c r="E122" s="27">
        <v>0</v>
      </c>
      <c r="F122" s="312">
        <v>0</v>
      </c>
      <c r="G122" s="174" t="s">
        <v>388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9" customFormat="1" ht="12.75">
      <c r="A123" s="425"/>
      <c r="B123" s="143">
        <v>33354</v>
      </c>
      <c r="C123" s="144" t="s">
        <v>523</v>
      </c>
      <c r="D123" s="219">
        <v>0</v>
      </c>
      <c r="E123" s="489">
        <v>293</v>
      </c>
      <c r="F123" s="694">
        <v>293</v>
      </c>
      <c r="G123" s="165">
        <f>F123/E123*100</f>
        <v>100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9" customFormat="1" ht="25.5">
      <c r="A124" s="425"/>
      <c r="B124" s="148">
        <v>33439</v>
      </c>
      <c r="C124" s="138" t="s">
        <v>448</v>
      </c>
      <c r="D124" s="532">
        <v>0</v>
      </c>
      <c r="E124" s="532">
        <v>0</v>
      </c>
      <c r="F124" s="693">
        <v>0</v>
      </c>
      <c r="G124" s="174" t="s">
        <v>388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9" customFormat="1" ht="12.75">
      <c r="A125" s="425"/>
      <c r="B125" s="148">
        <v>33491</v>
      </c>
      <c r="C125" s="138" t="s">
        <v>118</v>
      </c>
      <c r="D125" s="27">
        <v>0</v>
      </c>
      <c r="E125" s="27">
        <v>0</v>
      </c>
      <c r="F125" s="312">
        <v>0</v>
      </c>
      <c r="G125" s="174" t="s">
        <v>388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33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9" customFormat="1" ht="12.75">
      <c r="A126" s="425"/>
      <c r="B126" s="148">
        <v>33714</v>
      </c>
      <c r="C126" s="488" t="s">
        <v>813</v>
      </c>
      <c r="D126" s="27">
        <v>0</v>
      </c>
      <c r="E126" s="27">
        <v>0</v>
      </c>
      <c r="F126" s="312">
        <v>0</v>
      </c>
      <c r="G126" s="174" t="s">
        <v>388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9" customFormat="1" ht="12.75">
      <c r="A127" s="425"/>
      <c r="B127" s="148">
        <v>34070</v>
      </c>
      <c r="C127" s="138" t="s">
        <v>739</v>
      </c>
      <c r="D127" s="27">
        <v>0</v>
      </c>
      <c r="E127" s="27">
        <v>0</v>
      </c>
      <c r="F127" s="312">
        <v>0</v>
      </c>
      <c r="G127" s="174" t="s">
        <v>388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9" customFormat="1" ht="12.75">
      <c r="A128" s="740" t="s">
        <v>699</v>
      </c>
      <c r="B128" s="741"/>
      <c r="C128" s="742"/>
      <c r="D128" s="327">
        <f>SUM(D114:D124)</f>
        <v>0</v>
      </c>
      <c r="E128" s="327">
        <f>SUM(E114:E127)</f>
        <v>1664</v>
      </c>
      <c r="F128" s="327">
        <f>SUM(F114:F127)</f>
        <v>1778</v>
      </c>
      <c r="G128" s="118">
        <f>F128/E128*100</f>
        <v>106.85096153846155</v>
      </c>
      <c r="H128" s="123" t="s">
        <v>298</v>
      </c>
      <c r="I128" s="28"/>
      <c r="J128" s="28"/>
      <c r="K128" s="28"/>
      <c r="L128" s="28"/>
      <c r="M128" s="28"/>
      <c r="N128" s="28"/>
      <c r="O128" s="80" t="s">
        <v>309</v>
      </c>
      <c r="P128" s="80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9" customFormat="1" ht="8.25" customHeight="1">
      <c r="A129" s="396"/>
      <c r="B129" s="397"/>
      <c r="C129" s="397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9" customFormat="1" ht="12.75">
      <c r="A130" s="396" t="s">
        <v>527</v>
      </c>
      <c r="B130" s="397"/>
      <c r="C130" s="397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9" customFormat="1" ht="12.75">
      <c r="A131" s="396"/>
      <c r="B131" s="397"/>
      <c r="C131" s="397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9" customFormat="1" ht="26.25" customHeight="1">
      <c r="A132" s="7" t="s">
        <v>802</v>
      </c>
      <c r="B132" s="7" t="s">
        <v>803</v>
      </c>
      <c r="C132" s="5" t="s">
        <v>804</v>
      </c>
      <c r="D132" s="51" t="s">
        <v>198</v>
      </c>
      <c r="E132" s="58" t="s">
        <v>200</v>
      </c>
      <c r="F132" s="5" t="s">
        <v>774</v>
      </c>
      <c r="G132" s="50" t="s">
        <v>201</v>
      </c>
      <c r="H132" s="28" t="s">
        <v>299</v>
      </c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0" customFormat="1" ht="12.75">
      <c r="A133" s="391">
        <v>30</v>
      </c>
      <c r="B133" s="145" t="s">
        <v>754</v>
      </c>
      <c r="C133" s="483" t="s">
        <v>442</v>
      </c>
      <c r="D133" s="172">
        <v>60</v>
      </c>
      <c r="E133" s="171">
        <v>60</v>
      </c>
      <c r="F133" s="298">
        <v>9</v>
      </c>
      <c r="G133" s="174">
        <f>F133/E133*100</f>
        <v>15</v>
      </c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</row>
    <row r="134" spans="1:256" s="120" customFormat="1" ht="25.5">
      <c r="A134" s="348"/>
      <c r="B134" s="145" t="s">
        <v>754</v>
      </c>
      <c r="C134" s="483" t="s">
        <v>441</v>
      </c>
      <c r="D134" s="172">
        <v>300</v>
      </c>
      <c r="E134" s="171">
        <v>300</v>
      </c>
      <c r="F134" s="298">
        <v>180</v>
      </c>
      <c r="G134" s="174">
        <f>F134/E134*100</f>
        <v>60</v>
      </c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</row>
    <row r="135" spans="1:256" s="120" customFormat="1" ht="12.75">
      <c r="A135" s="348"/>
      <c r="B135" s="145" t="s">
        <v>754</v>
      </c>
      <c r="C135" s="483" t="s">
        <v>440</v>
      </c>
      <c r="D135" s="172">
        <v>200</v>
      </c>
      <c r="E135" s="171">
        <v>200</v>
      </c>
      <c r="F135" s="298">
        <v>0</v>
      </c>
      <c r="G135" s="174">
        <f>F135/E135*100</f>
        <v>0</v>
      </c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s="119" customFormat="1" ht="13.5" customHeight="1">
      <c r="A136" s="391"/>
      <c r="B136" s="145" t="s">
        <v>754</v>
      </c>
      <c r="C136" s="483" t="s">
        <v>651</v>
      </c>
      <c r="D136" s="172">
        <v>30</v>
      </c>
      <c r="E136" s="171">
        <v>30</v>
      </c>
      <c r="F136" s="298">
        <v>12</v>
      </c>
      <c r="G136" s="174">
        <f>F136/E136*100</f>
        <v>40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9" customFormat="1" ht="12.75">
      <c r="A137" s="348"/>
      <c r="B137" s="363" t="s">
        <v>755</v>
      </c>
      <c r="C137" s="146" t="s">
        <v>630</v>
      </c>
      <c r="D137" s="172">
        <v>1500</v>
      </c>
      <c r="E137" s="172">
        <v>1500</v>
      </c>
      <c r="F137" s="333">
        <v>829</v>
      </c>
      <c r="G137" s="174">
        <f aca="true" t="shared" si="5" ref="G137:G144">F137/E137*100</f>
        <v>55.266666666666666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9" customFormat="1" ht="12.75">
      <c r="A138" s="348"/>
      <c r="B138" s="362" t="s">
        <v>754</v>
      </c>
      <c r="C138" s="33" t="s">
        <v>652</v>
      </c>
      <c r="D138" s="170">
        <v>485</v>
      </c>
      <c r="E138" s="27">
        <v>485</v>
      </c>
      <c r="F138" s="312">
        <v>115</v>
      </c>
      <c r="G138" s="174">
        <f t="shared" si="5"/>
        <v>23.711340206185564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9" customFormat="1" ht="12.75">
      <c r="A139" s="348"/>
      <c r="B139" s="364">
        <v>3299</v>
      </c>
      <c r="C139" s="146" t="s">
        <v>524</v>
      </c>
      <c r="D139" s="172">
        <v>1100</v>
      </c>
      <c r="E139" s="172">
        <v>1100</v>
      </c>
      <c r="F139" s="298">
        <v>67</v>
      </c>
      <c r="G139" s="174">
        <f t="shared" si="5"/>
        <v>6.090909090909091</v>
      </c>
      <c r="H139" s="28"/>
      <c r="I139" s="28"/>
      <c r="J139" s="28"/>
      <c r="K139" s="28"/>
      <c r="L139" s="28"/>
      <c r="M139" s="28"/>
      <c r="N139" s="28"/>
      <c r="O139" s="8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9" customFormat="1" ht="12.75">
      <c r="A140" s="348"/>
      <c r="B140" s="362" t="s">
        <v>755</v>
      </c>
      <c r="C140" s="33" t="s">
        <v>525</v>
      </c>
      <c r="D140" s="170">
        <v>230</v>
      </c>
      <c r="E140" s="312">
        <v>230</v>
      </c>
      <c r="F140" s="312">
        <v>230</v>
      </c>
      <c r="G140" s="174">
        <f t="shared" si="5"/>
        <v>100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9" customFormat="1" ht="12.75">
      <c r="A141" s="348"/>
      <c r="B141" s="363" t="s">
        <v>753</v>
      </c>
      <c r="C141" s="146" t="s">
        <v>526</v>
      </c>
      <c r="D141" s="172">
        <v>13115</v>
      </c>
      <c r="E141" s="333">
        <v>13115</v>
      </c>
      <c r="F141" s="333">
        <v>3276</v>
      </c>
      <c r="G141" s="174">
        <f>F141/E141*100</f>
        <v>24.97903164315669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9" customFormat="1" ht="12.75">
      <c r="A142" s="348"/>
      <c r="B142" s="363" t="s">
        <v>477</v>
      </c>
      <c r="C142" s="146" t="s">
        <v>611</v>
      </c>
      <c r="D142" s="172">
        <v>0</v>
      </c>
      <c r="E142" s="333">
        <v>184</v>
      </c>
      <c r="F142" s="333">
        <v>184</v>
      </c>
      <c r="G142" s="174">
        <f>F142/E142*100</f>
        <v>100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9" customFormat="1" ht="24" customHeight="1">
      <c r="A143" s="348"/>
      <c r="B143" s="145" t="s">
        <v>754</v>
      </c>
      <c r="C143" s="374" t="s">
        <v>610</v>
      </c>
      <c r="D143" s="172">
        <v>0</v>
      </c>
      <c r="E143" s="171">
        <v>20</v>
      </c>
      <c r="F143" s="298">
        <v>20</v>
      </c>
      <c r="G143" s="174">
        <f>F143/E143*100</f>
        <v>100</v>
      </c>
      <c r="H143" s="28"/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740" t="s">
        <v>700</v>
      </c>
      <c r="B144" s="741"/>
      <c r="C144" s="742"/>
      <c r="D144" s="327">
        <f>SUM(D133:D143)</f>
        <v>17020</v>
      </c>
      <c r="E144" s="327">
        <f>SUM(E133:E143)</f>
        <v>17224</v>
      </c>
      <c r="F144" s="327">
        <f>SUM(F133:F143)</f>
        <v>4922</v>
      </c>
      <c r="G144" s="118">
        <f t="shared" si="5"/>
        <v>28.576405016256384</v>
      </c>
      <c r="H144" s="123" t="s">
        <v>298</v>
      </c>
      <c r="I144" s="28"/>
      <c r="J144" s="28"/>
      <c r="K144" s="28"/>
      <c r="L144" s="28"/>
      <c r="M144" s="28"/>
      <c r="N144" s="28"/>
      <c r="O144" s="80" t="s">
        <v>309</v>
      </c>
      <c r="P144" s="80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7" ht="9" customHeight="1">
      <c r="A145" s="73"/>
      <c r="B145" s="40"/>
      <c r="C145" s="40"/>
      <c r="D145" s="54"/>
      <c r="E145" s="287"/>
      <c r="F145" s="53"/>
      <c r="G145" s="37"/>
    </row>
    <row r="146" spans="1:256" s="119" customFormat="1" ht="12.75">
      <c r="A146" s="42" t="s">
        <v>432</v>
      </c>
      <c r="B146" s="551"/>
      <c r="C146" s="11"/>
      <c r="D146" s="15"/>
      <c r="E146" s="15"/>
      <c r="F146" s="15"/>
      <c r="G146"/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9" customFormat="1" ht="12.75">
      <c r="A147" s="394"/>
      <c r="B147" s="395"/>
      <c r="C147" s="17"/>
      <c r="D147" s="15"/>
      <c r="E147" s="15"/>
      <c r="F147" s="15"/>
      <c r="G147"/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9" customFormat="1" ht="27" customHeight="1">
      <c r="A148" s="7" t="s">
        <v>802</v>
      </c>
      <c r="B148" s="7" t="s">
        <v>522</v>
      </c>
      <c r="C148" s="5" t="s">
        <v>804</v>
      </c>
      <c r="D148" s="51" t="s">
        <v>198</v>
      </c>
      <c r="E148" s="58" t="s">
        <v>200</v>
      </c>
      <c r="F148" s="5" t="s">
        <v>774</v>
      </c>
      <c r="G148" s="50" t="s">
        <v>201</v>
      </c>
      <c r="H148" s="28" t="s">
        <v>299</v>
      </c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9" customFormat="1" ht="12.75">
      <c r="A149" s="355">
        <v>30</v>
      </c>
      <c r="B149" s="428" t="s">
        <v>515</v>
      </c>
      <c r="C149" s="33" t="s">
        <v>431</v>
      </c>
      <c r="D149" s="27">
        <v>3375</v>
      </c>
      <c r="E149" s="27">
        <v>3375</v>
      </c>
      <c r="F149" s="312">
        <v>220</v>
      </c>
      <c r="G149" s="305">
        <f>F149/E149*100</f>
        <v>6.518518518518518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9" customFormat="1" ht="12.75">
      <c r="A150" s="740" t="s">
        <v>701</v>
      </c>
      <c r="B150" s="741"/>
      <c r="C150" s="742"/>
      <c r="D150" s="117">
        <f>SUM(D149:D149)</f>
        <v>3375</v>
      </c>
      <c r="E150" s="117">
        <f>SUM(E149:E149)</f>
        <v>3375</v>
      </c>
      <c r="F150" s="327">
        <f>SUM(F149:F149)</f>
        <v>220</v>
      </c>
      <c r="G150" s="383">
        <f>F150/E150*100</f>
        <v>6.518518518518518</v>
      </c>
      <c r="H150" s="123" t="s">
        <v>298</v>
      </c>
      <c r="I150" s="28"/>
      <c r="J150" s="28"/>
      <c r="K150" s="28"/>
      <c r="L150" s="28"/>
      <c r="M150" s="28"/>
      <c r="N150" s="28"/>
      <c r="O150" s="80" t="s">
        <v>309</v>
      </c>
      <c r="P150" s="80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9" customFormat="1" ht="12" customHeight="1">
      <c r="A151" s="392"/>
      <c r="B151" s="392"/>
      <c r="C151" s="392"/>
      <c r="D151" s="393"/>
      <c r="E151" s="393"/>
      <c r="F151" s="372"/>
      <c r="G151" s="30"/>
      <c r="H151" s="123"/>
      <c r="I151" s="28"/>
      <c r="J151" s="28"/>
      <c r="K151" s="28"/>
      <c r="L151" s="28"/>
      <c r="M151" s="28"/>
      <c r="N151" s="28"/>
      <c r="O151" s="80"/>
      <c r="P151" s="80"/>
      <c r="Q151" s="15"/>
      <c r="R151" s="15"/>
      <c r="S151" s="15"/>
      <c r="T151" s="15"/>
      <c r="U151" s="149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6" ht="15.75" customHeight="1">
      <c r="A152" s="766" t="s">
        <v>137</v>
      </c>
      <c r="B152" s="766"/>
      <c r="C152" s="766"/>
      <c r="D152" s="55"/>
      <c r="E152" s="18"/>
      <c r="F152" s="80"/>
    </row>
    <row r="153" spans="1:6" ht="15.75" customHeight="1">
      <c r="A153" s="20"/>
      <c r="B153" s="20"/>
      <c r="C153" s="20"/>
      <c r="D153" s="55"/>
      <c r="E153" s="18"/>
      <c r="F153" s="80"/>
    </row>
    <row r="154" spans="1:7" ht="28.5" customHeight="1">
      <c r="A154" s="7" t="s">
        <v>802</v>
      </c>
      <c r="B154" s="7" t="s">
        <v>803</v>
      </c>
      <c r="C154" s="5" t="s">
        <v>804</v>
      </c>
      <c r="D154" s="51" t="s">
        <v>198</v>
      </c>
      <c r="E154" s="58" t="s">
        <v>200</v>
      </c>
      <c r="F154" s="5" t="s">
        <v>774</v>
      </c>
      <c r="G154" s="50" t="s">
        <v>201</v>
      </c>
    </row>
    <row r="155" spans="1:7" ht="37.5" customHeight="1">
      <c r="A155" s="145" t="s">
        <v>806</v>
      </c>
      <c r="B155" s="373" t="s">
        <v>515</v>
      </c>
      <c r="C155" s="132" t="s">
        <v>336</v>
      </c>
      <c r="D155" s="172">
        <v>1600</v>
      </c>
      <c r="E155" s="171">
        <v>1600</v>
      </c>
      <c r="F155" s="298">
        <v>0</v>
      </c>
      <c r="G155" s="305">
        <f>F155/E155*100</f>
        <v>0</v>
      </c>
    </row>
    <row r="156" spans="1:7" ht="50.25" customHeight="1">
      <c r="A156" s="145" t="s">
        <v>806</v>
      </c>
      <c r="B156" s="373" t="s">
        <v>515</v>
      </c>
      <c r="C156" s="132" t="s">
        <v>631</v>
      </c>
      <c r="D156" s="172">
        <v>7900</v>
      </c>
      <c r="E156" s="171">
        <v>7900</v>
      </c>
      <c r="F156" s="298">
        <v>0</v>
      </c>
      <c r="G156" s="305">
        <f>F156/E156*100</f>
        <v>0</v>
      </c>
    </row>
    <row r="157" spans="1:7" ht="24" customHeight="1">
      <c r="A157" s="145" t="s">
        <v>806</v>
      </c>
      <c r="B157" s="373">
        <v>3419</v>
      </c>
      <c r="C157" s="464" t="s">
        <v>865</v>
      </c>
      <c r="D157" s="172">
        <v>0</v>
      </c>
      <c r="E157" s="171">
        <v>12000</v>
      </c>
      <c r="F157" s="298">
        <v>0</v>
      </c>
      <c r="G157" s="305">
        <f>F157/E157*100</f>
        <v>0</v>
      </c>
    </row>
    <row r="158" spans="1:7" ht="24" customHeight="1">
      <c r="A158" s="145" t="s">
        <v>806</v>
      </c>
      <c r="B158" s="373">
        <v>3419</v>
      </c>
      <c r="C158" s="464" t="s">
        <v>866</v>
      </c>
      <c r="D158" s="172"/>
      <c r="E158" s="171">
        <v>9250</v>
      </c>
      <c r="F158" s="298">
        <v>0</v>
      </c>
      <c r="G158" s="305">
        <f>F158/E158*100</f>
        <v>0</v>
      </c>
    </row>
    <row r="159" spans="1:256" s="28" customFormat="1" ht="12.75">
      <c r="A159" s="197"/>
      <c r="B159" s="214"/>
      <c r="C159" s="213" t="s">
        <v>390</v>
      </c>
      <c r="D159" s="198">
        <f>SUM(D155:D156)</f>
        <v>9500</v>
      </c>
      <c r="E159" s="199">
        <f>SUM(E155:E158)</f>
        <v>30750</v>
      </c>
      <c r="F159" s="230">
        <f>SUM(F155:F157)</f>
        <v>0</v>
      </c>
      <c r="G159" s="118">
        <f>F159/E159*100</f>
        <v>0</v>
      </c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28" customFormat="1" ht="5.25" customHeight="1">
      <c r="A160" s="16"/>
      <c r="B160" s="67"/>
      <c r="C160" s="201"/>
      <c r="D160" s="202"/>
      <c r="E160" s="203"/>
      <c r="F160" s="251"/>
      <c r="G160" s="30"/>
      <c r="O160" s="80"/>
      <c r="P160" s="15"/>
      <c r="Q160" s="15"/>
      <c r="R160" s="15"/>
      <c r="S160" s="15"/>
      <c r="T160" s="15"/>
      <c r="U160" s="15"/>
      <c r="V160" s="149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8" customFormat="1" ht="12.75">
      <c r="A161" s="796" t="s">
        <v>683</v>
      </c>
      <c r="B161" s="797"/>
      <c r="C161" s="798"/>
      <c r="D161" s="202"/>
      <c r="E161" s="203"/>
      <c r="F161" s="251"/>
      <c r="G161" s="30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4.5" customHeight="1">
      <c r="A162" s="540"/>
      <c r="B162" s="541"/>
      <c r="C162" s="542"/>
      <c r="D162" s="202"/>
      <c r="E162" s="203"/>
      <c r="F162" s="251"/>
      <c r="G162" s="30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9" customFormat="1" ht="27" customHeight="1">
      <c r="A163" s="7" t="s">
        <v>802</v>
      </c>
      <c r="B163" s="7" t="s">
        <v>803</v>
      </c>
      <c r="C163" s="5" t="s">
        <v>804</v>
      </c>
      <c r="D163" s="51" t="s">
        <v>198</v>
      </c>
      <c r="E163" s="58" t="s">
        <v>200</v>
      </c>
      <c r="F163" s="5" t="s">
        <v>774</v>
      </c>
      <c r="G163" s="50" t="s">
        <v>201</v>
      </c>
      <c r="H163" s="28" t="s">
        <v>299</v>
      </c>
      <c r="I163" s="28"/>
      <c r="J163" s="28"/>
      <c r="K163" s="28"/>
      <c r="L163" s="28"/>
      <c r="M163" s="28"/>
      <c r="N163" s="28"/>
      <c r="O163" s="80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9" customFormat="1" ht="24.75" customHeight="1">
      <c r="A164" s="145">
        <v>30</v>
      </c>
      <c r="B164" s="429" t="s">
        <v>438</v>
      </c>
      <c r="C164" s="361" t="s">
        <v>632</v>
      </c>
      <c r="D164" s="172">
        <v>1000</v>
      </c>
      <c r="E164" s="172">
        <v>1000</v>
      </c>
      <c r="F164" s="298">
        <v>0</v>
      </c>
      <c r="G164" s="305">
        <f>F164/E164*100</f>
        <v>0</v>
      </c>
      <c r="H164" s="28"/>
      <c r="I164" s="28"/>
      <c r="J164" s="28"/>
      <c r="K164" s="28"/>
      <c r="L164" s="28"/>
      <c r="M164" s="28"/>
      <c r="N164" s="28"/>
      <c r="O164" s="80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19" customFormat="1" ht="25.5">
      <c r="A165" s="145">
        <v>30</v>
      </c>
      <c r="B165" s="429" t="s">
        <v>698</v>
      </c>
      <c r="C165" s="361" t="s">
        <v>544</v>
      </c>
      <c r="D165" s="172">
        <v>1000</v>
      </c>
      <c r="E165" s="172">
        <v>1000</v>
      </c>
      <c r="F165" s="298">
        <v>0</v>
      </c>
      <c r="G165" s="305">
        <f>F165/E165*100</f>
        <v>0</v>
      </c>
      <c r="H165" s="28"/>
      <c r="I165" s="28"/>
      <c r="J165" s="28"/>
      <c r="K165" s="28"/>
      <c r="L165" s="28"/>
      <c r="M165" s="28"/>
      <c r="N165" s="28"/>
      <c r="O165" s="8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19" customFormat="1" ht="25.5">
      <c r="A166" s="145">
        <v>30</v>
      </c>
      <c r="B166" s="429" t="s">
        <v>515</v>
      </c>
      <c r="C166" s="361" t="s">
        <v>545</v>
      </c>
      <c r="D166" s="172">
        <v>4000</v>
      </c>
      <c r="E166" s="172">
        <v>4000</v>
      </c>
      <c r="F166" s="298">
        <v>0</v>
      </c>
      <c r="G166" s="305">
        <f>F166/E166*100</f>
        <v>0</v>
      </c>
      <c r="H166" s="28"/>
      <c r="I166" s="28"/>
      <c r="J166" s="28"/>
      <c r="K166" s="28"/>
      <c r="L166" s="28"/>
      <c r="M166" s="28"/>
      <c r="N166" s="28"/>
      <c r="O166" s="80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19" customFormat="1" ht="24" customHeight="1">
      <c r="A167" s="145">
        <v>30</v>
      </c>
      <c r="B167" s="429" t="s">
        <v>754</v>
      </c>
      <c r="C167" s="361" t="s">
        <v>618</v>
      </c>
      <c r="D167" s="172">
        <v>1000</v>
      </c>
      <c r="E167" s="172">
        <v>1000</v>
      </c>
      <c r="F167" s="298">
        <v>695</v>
      </c>
      <c r="G167" s="305">
        <f>F167/E167*100</f>
        <v>69.5</v>
      </c>
      <c r="H167" s="28"/>
      <c r="I167" s="28"/>
      <c r="J167" s="28"/>
      <c r="K167" s="28"/>
      <c r="L167" s="28"/>
      <c r="M167" s="28"/>
      <c r="N167" s="28"/>
      <c r="O167" s="8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19" customFormat="1" ht="12.75">
      <c r="A168" s="740" t="s">
        <v>702</v>
      </c>
      <c r="B168" s="741"/>
      <c r="C168" s="742"/>
      <c r="D168" s="117">
        <f>SUM(D164:D167)</f>
        <v>7000</v>
      </c>
      <c r="E168" s="117">
        <f>SUM(E164:E167)</f>
        <v>7000</v>
      </c>
      <c r="F168" s="327">
        <f>SUM(F164:F167)</f>
        <v>695</v>
      </c>
      <c r="G168" s="383">
        <f>F168/E168*100</f>
        <v>9.928571428571429</v>
      </c>
      <c r="H168" s="123" t="s">
        <v>298</v>
      </c>
      <c r="I168" s="28"/>
      <c r="J168" s="28"/>
      <c r="K168" s="28"/>
      <c r="L168" s="28"/>
      <c r="M168" s="28"/>
      <c r="N168" s="28"/>
      <c r="O168" s="80" t="s">
        <v>309</v>
      </c>
      <c r="P168" s="80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19" customFormat="1" ht="9.75" customHeight="1">
      <c r="A169" s="392"/>
      <c r="B169" s="392"/>
      <c r="C169" s="392"/>
      <c r="D169" s="393"/>
      <c r="E169" s="393"/>
      <c r="F169" s="372"/>
      <c r="G169" s="502"/>
      <c r="H169" s="123"/>
      <c r="I169" s="28"/>
      <c r="J169" s="28"/>
      <c r="K169" s="28"/>
      <c r="L169" s="28"/>
      <c r="M169" s="28"/>
      <c r="N169" s="28"/>
      <c r="O169" s="80"/>
      <c r="P169" s="80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19" customFormat="1" ht="14.25" customHeight="1">
      <c r="A170" s="766" t="s">
        <v>622</v>
      </c>
      <c r="B170" s="766"/>
      <c r="C170" s="766"/>
      <c r="D170" s="766"/>
      <c r="E170" s="766"/>
      <c r="F170" s="372"/>
      <c r="G170" s="502"/>
      <c r="H170" s="123"/>
      <c r="I170" s="28"/>
      <c r="J170" s="28"/>
      <c r="K170" s="28"/>
      <c r="L170" s="28"/>
      <c r="M170" s="28"/>
      <c r="N170" s="28"/>
      <c r="O170" s="80"/>
      <c r="P170" s="80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19" customFormat="1" ht="9" customHeight="1">
      <c r="A171" s="539"/>
      <c r="B171" s="539"/>
      <c r="C171" s="539"/>
      <c r="D171" s="539"/>
      <c r="E171" s="539"/>
      <c r="F171" s="372"/>
      <c r="G171" s="502"/>
      <c r="H171" s="123"/>
      <c r="I171" s="28"/>
      <c r="J171" s="28"/>
      <c r="K171" s="28"/>
      <c r="L171" s="28"/>
      <c r="M171" s="28"/>
      <c r="N171" s="28"/>
      <c r="O171" s="80"/>
      <c r="P171" s="80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19" customFormat="1" ht="27.75" customHeight="1">
      <c r="A172" s="7" t="s">
        <v>802</v>
      </c>
      <c r="B172" s="7" t="s">
        <v>803</v>
      </c>
      <c r="C172" s="5" t="s">
        <v>804</v>
      </c>
      <c r="D172" s="51" t="s">
        <v>198</v>
      </c>
      <c r="E172" s="58" t="s">
        <v>200</v>
      </c>
      <c r="F172" s="5" t="s">
        <v>774</v>
      </c>
      <c r="G172" s="50" t="s">
        <v>201</v>
      </c>
      <c r="H172" s="28" t="s">
        <v>299</v>
      </c>
      <c r="I172" s="28"/>
      <c r="J172" s="28"/>
      <c r="K172" s="28"/>
      <c r="L172" s="28"/>
      <c r="M172" s="28"/>
      <c r="N172" s="28"/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19" customFormat="1" ht="12.75">
      <c r="A173" s="133">
        <v>30</v>
      </c>
      <c r="B173" s="362" t="s">
        <v>114</v>
      </c>
      <c r="C173" s="33" t="s">
        <v>115</v>
      </c>
      <c r="D173" s="27">
        <v>0</v>
      </c>
      <c r="E173" s="27">
        <v>140</v>
      </c>
      <c r="F173" s="312">
        <v>0</v>
      </c>
      <c r="G173" s="305">
        <f>F173/E173*100</f>
        <v>0</v>
      </c>
      <c r="H173" s="28"/>
      <c r="I173" s="28"/>
      <c r="J173" s="28"/>
      <c r="K173" s="28"/>
      <c r="L173" s="28"/>
      <c r="M173" s="28"/>
      <c r="N173" s="28"/>
      <c r="O173" s="8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9.75" customHeight="1">
      <c r="A174" s="16"/>
      <c r="B174" s="67"/>
      <c r="C174" s="201"/>
      <c r="D174" s="202"/>
      <c r="E174" s="203"/>
      <c r="F174" s="251"/>
      <c r="G174" s="30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8" customFormat="1" ht="12.75">
      <c r="A175" s="206"/>
      <c r="B175" s="216"/>
      <c r="C175" s="215" t="s">
        <v>391</v>
      </c>
      <c r="D175" s="207">
        <f>D71+D92+D109+D128+D144+D150+D159+D168</f>
        <v>4108275</v>
      </c>
      <c r="E175" s="207">
        <f>E71+E92+E109+E128+E144+E150+E159+E168+E173</f>
        <v>4168661</v>
      </c>
      <c r="F175" s="207">
        <f>F71+F92+F109+F128+F144+F150+F159+F168+F173</f>
        <v>1064905</v>
      </c>
      <c r="G175" s="409">
        <f>F175/E175*100</f>
        <v>25.545492905275818</v>
      </c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10.5" customHeight="1">
      <c r="A176" s="16"/>
      <c r="B176" s="67"/>
      <c r="C176" s="201"/>
      <c r="D176" s="202"/>
      <c r="E176" s="203"/>
      <c r="F176" s="204"/>
      <c r="G176" s="205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  <c r="FF176" s="80"/>
      <c r="FG176" s="80"/>
      <c r="FH176" s="80"/>
      <c r="FI176" s="80"/>
      <c r="FJ176" s="80"/>
      <c r="FK176" s="80"/>
      <c r="FL176" s="80"/>
      <c r="FM176" s="80"/>
      <c r="FN176" s="80"/>
      <c r="FO176" s="80"/>
      <c r="FP176" s="80"/>
      <c r="FQ176" s="80"/>
      <c r="FR176" s="80"/>
      <c r="FS176" s="80"/>
      <c r="FT176" s="80"/>
      <c r="FU176" s="80"/>
      <c r="FV176" s="80"/>
      <c r="FW176" s="80"/>
      <c r="FX176" s="80"/>
      <c r="FY176" s="80"/>
      <c r="FZ176" s="80"/>
      <c r="GA176" s="80"/>
      <c r="GB176" s="80"/>
      <c r="GC176" s="80"/>
      <c r="GD176" s="80"/>
      <c r="GE176" s="80"/>
      <c r="GF176" s="80"/>
      <c r="GG176" s="80"/>
      <c r="GH176" s="80"/>
      <c r="GI176" s="80"/>
      <c r="GJ176" s="80"/>
      <c r="GK176" s="80"/>
      <c r="GL176" s="80"/>
      <c r="GM176" s="80"/>
      <c r="GN176" s="80"/>
      <c r="GO176" s="80"/>
      <c r="GP176" s="80"/>
      <c r="GQ176" s="80"/>
      <c r="GR176" s="80"/>
      <c r="GS176" s="80"/>
      <c r="GT176" s="80"/>
      <c r="GU176" s="80"/>
      <c r="GV176" s="80"/>
      <c r="GW176" s="80"/>
      <c r="GX176" s="80"/>
      <c r="GY176" s="80"/>
      <c r="GZ176" s="80"/>
      <c r="HA176" s="80"/>
      <c r="HB176" s="80"/>
      <c r="HC176" s="80"/>
      <c r="HD176" s="80"/>
      <c r="HE176" s="80"/>
      <c r="HF176" s="80"/>
      <c r="HG176" s="80"/>
      <c r="HH176" s="80"/>
      <c r="HI176" s="80"/>
      <c r="HJ176" s="80"/>
      <c r="HK176" s="80"/>
      <c r="HL176" s="80"/>
      <c r="HM176" s="80"/>
      <c r="HN176" s="80"/>
      <c r="HO176" s="80"/>
      <c r="HP176" s="80"/>
      <c r="HQ176" s="80"/>
      <c r="HR176" s="80"/>
      <c r="HS176" s="80"/>
      <c r="HT176" s="80"/>
      <c r="HU176" s="80"/>
      <c r="HV176" s="80"/>
      <c r="HW176" s="80"/>
      <c r="HX176" s="80"/>
      <c r="HY176" s="80"/>
      <c r="HZ176" s="80"/>
      <c r="IA176" s="80"/>
      <c r="IB176" s="80"/>
      <c r="IC176" s="80"/>
      <c r="ID176" s="80"/>
      <c r="IE176" s="80"/>
      <c r="IF176" s="80"/>
      <c r="IG176" s="80"/>
      <c r="IH176" s="80"/>
      <c r="II176" s="80"/>
      <c r="IJ176" s="80"/>
      <c r="IK176" s="80"/>
      <c r="IL176" s="80"/>
      <c r="IM176" s="80"/>
      <c r="IN176" s="80"/>
      <c r="IO176" s="80"/>
      <c r="IP176" s="80"/>
      <c r="IQ176" s="80"/>
      <c r="IR176" s="80"/>
      <c r="IS176" s="80"/>
      <c r="IT176" s="80"/>
      <c r="IU176" s="80"/>
      <c r="IV176" s="80"/>
    </row>
    <row r="177" spans="1:256" s="119" customFormat="1" ht="15.75">
      <c r="A177" s="72" t="s">
        <v>138</v>
      </c>
      <c r="B177" s="28"/>
      <c r="C177" s="28"/>
      <c r="D177" s="80"/>
      <c r="E177" s="80"/>
      <c r="F177" s="80"/>
      <c r="G177" s="28"/>
      <c r="H177" s="28"/>
      <c r="I177" s="28"/>
      <c r="J177" s="28"/>
      <c r="K177" s="28"/>
      <c r="L177" s="28"/>
      <c r="M177" s="28"/>
      <c r="N177" s="28"/>
      <c r="O177" s="80" t="s">
        <v>311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9" customFormat="1" ht="6.75" customHeight="1">
      <c r="A178" s="28"/>
      <c r="B178"/>
      <c r="C178"/>
      <c r="D178" s="15"/>
      <c r="E178" s="15"/>
      <c r="F178" s="15"/>
      <c r="G178"/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9" customFormat="1" ht="14.25" customHeight="1">
      <c r="A179" s="63" t="s">
        <v>136</v>
      </c>
      <c r="B179"/>
      <c r="C179"/>
      <c r="D179" s="15"/>
      <c r="E179" s="15"/>
      <c r="F179" s="15"/>
      <c r="G179"/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9" customFormat="1" ht="9" customHeight="1">
      <c r="A180" s="63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9" customFormat="1" ht="25.5" customHeight="1">
      <c r="A181" s="7" t="s">
        <v>802</v>
      </c>
      <c r="B181" s="7" t="s">
        <v>803</v>
      </c>
      <c r="C181" s="5" t="s">
        <v>804</v>
      </c>
      <c r="D181" s="51" t="s">
        <v>198</v>
      </c>
      <c r="E181" s="58" t="s">
        <v>200</v>
      </c>
      <c r="F181" s="5" t="s">
        <v>774</v>
      </c>
      <c r="G181" s="50" t="s">
        <v>201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49"/>
      <c r="T181" s="15"/>
      <c r="U181" s="149"/>
      <c r="V181" s="149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18" ht="12.75">
      <c r="A182" s="429" t="s">
        <v>139</v>
      </c>
      <c r="B182" s="373">
        <v>3317</v>
      </c>
      <c r="C182" s="297" t="s">
        <v>485</v>
      </c>
      <c r="D182" s="333">
        <v>150</v>
      </c>
      <c r="E182" s="171">
        <v>150</v>
      </c>
      <c r="F182" s="298">
        <v>5</v>
      </c>
      <c r="G182" s="305">
        <f>F182/E182*100</f>
        <v>3.3333333333333335</v>
      </c>
      <c r="R182" s="182"/>
    </row>
    <row r="183" spans="1:19" ht="25.5">
      <c r="A183" s="429" t="s">
        <v>139</v>
      </c>
      <c r="B183" s="373">
        <v>3319</v>
      </c>
      <c r="C183" s="297" t="s">
        <v>650</v>
      </c>
      <c r="D183" s="333">
        <v>1920</v>
      </c>
      <c r="E183" s="171">
        <v>1920</v>
      </c>
      <c r="F183" s="298">
        <v>64</v>
      </c>
      <c r="G183" s="305">
        <f>F183/E183*100</f>
        <v>3.3333333333333335</v>
      </c>
      <c r="S183" s="149"/>
    </row>
    <row r="184" spans="1:7" ht="25.5" customHeight="1">
      <c r="A184" s="429" t="s">
        <v>139</v>
      </c>
      <c r="B184" s="373">
        <v>3322</v>
      </c>
      <c r="C184" s="297" t="s">
        <v>487</v>
      </c>
      <c r="D184" s="333">
        <v>500</v>
      </c>
      <c r="E184" s="298">
        <v>500</v>
      </c>
      <c r="F184" s="298">
        <v>0</v>
      </c>
      <c r="G184" s="305">
        <f>F184/E184*100</f>
        <v>0</v>
      </c>
    </row>
    <row r="185" spans="1:7" ht="12.75" customHeight="1" hidden="1">
      <c r="A185" s="252"/>
      <c r="B185" s="253"/>
      <c r="C185" s="494" t="s">
        <v>323</v>
      </c>
      <c r="D185" s="495"/>
      <c r="E185" s="421"/>
      <c r="F185" s="328"/>
      <c r="G185" s="71"/>
    </row>
    <row r="186" spans="1:7" ht="12.75" customHeight="1" hidden="1">
      <c r="A186" s="788" t="s">
        <v>324</v>
      </c>
      <c r="B186" s="788"/>
      <c r="C186" s="788"/>
      <c r="D186" s="788"/>
      <c r="E186" s="421"/>
      <c r="F186" s="328"/>
      <c r="G186" s="71"/>
    </row>
    <row r="187" spans="1:7" ht="12.75" customHeight="1" hidden="1">
      <c r="A187" s="788" t="s">
        <v>325</v>
      </c>
      <c r="B187" s="788"/>
      <c r="C187" s="788"/>
      <c r="D187" s="788"/>
      <c r="E187" s="421"/>
      <c r="F187" s="328"/>
      <c r="G187" s="71"/>
    </row>
    <row r="188" spans="1:7" ht="12.75" customHeight="1" hidden="1">
      <c r="A188" s="788" t="s">
        <v>326</v>
      </c>
      <c r="B188" s="788"/>
      <c r="C188" s="788"/>
      <c r="D188" s="788"/>
      <c r="E188" s="421"/>
      <c r="F188" s="328"/>
      <c r="G188" s="71"/>
    </row>
    <row r="189" spans="1:7" ht="12.75" customHeight="1" hidden="1">
      <c r="A189" s="788" t="s">
        <v>327</v>
      </c>
      <c r="B189" s="788"/>
      <c r="C189" s="788"/>
      <c r="D189" s="788"/>
      <c r="E189" s="421"/>
      <c r="F189" s="328"/>
      <c r="G189" s="71"/>
    </row>
    <row r="190" spans="1:7" ht="12.75" customHeight="1" hidden="1">
      <c r="A190" s="764" t="s">
        <v>328</v>
      </c>
      <c r="B190" s="764"/>
      <c r="C190" s="764"/>
      <c r="D190" s="764"/>
      <c r="E190" s="421"/>
      <c r="F190" s="328"/>
      <c r="G190" s="71"/>
    </row>
    <row r="191" spans="1:7" ht="25.5" customHeight="1">
      <c r="A191" s="429" t="s">
        <v>139</v>
      </c>
      <c r="B191" s="373">
        <v>3313</v>
      </c>
      <c r="C191" s="297" t="s">
        <v>619</v>
      </c>
      <c r="D191" s="333">
        <v>200</v>
      </c>
      <c r="E191" s="298">
        <v>200</v>
      </c>
      <c r="F191" s="298">
        <v>0</v>
      </c>
      <c r="G191" s="305">
        <f>F191/E191*100</f>
        <v>0</v>
      </c>
    </row>
    <row r="192" spans="1:256" s="119" customFormat="1" ht="12.75">
      <c r="A192" s="197"/>
      <c r="B192" s="214"/>
      <c r="C192" s="213" t="s">
        <v>389</v>
      </c>
      <c r="D192" s="244">
        <f>SUM(D182:D191)</f>
        <v>2770</v>
      </c>
      <c r="E192" s="244">
        <f>SUM(E182:E191)</f>
        <v>2770</v>
      </c>
      <c r="F192" s="513">
        <f>SUM(F182:F191)</f>
        <v>69</v>
      </c>
      <c r="G192" s="383">
        <f>F192/E192*100</f>
        <v>2.490974729241877</v>
      </c>
      <c r="H192" s="123" t="s">
        <v>150</v>
      </c>
      <c r="I192" s="28"/>
      <c r="J192" s="28"/>
      <c r="K192" s="28"/>
      <c r="L192" s="28"/>
      <c r="M192" s="28"/>
      <c r="N192" s="28"/>
      <c r="O192" s="80" t="s">
        <v>310</v>
      </c>
      <c r="P192" s="80"/>
      <c r="Q192" s="15"/>
      <c r="R192" s="149"/>
      <c r="S192" s="15"/>
      <c r="T192" s="15"/>
      <c r="U192" s="149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9" customFormat="1" ht="8.25" customHeight="1">
      <c r="A193" s="16"/>
      <c r="B193" s="67"/>
      <c r="C193" s="201"/>
      <c r="D193" s="382"/>
      <c r="E193" s="203"/>
      <c r="F193" s="251"/>
      <c r="G193" s="30"/>
      <c r="H193" s="123"/>
      <c r="I193" s="28"/>
      <c r="J193" s="28"/>
      <c r="K193" s="28"/>
      <c r="L193" s="28"/>
      <c r="M193" s="28"/>
      <c r="N193" s="28"/>
      <c r="O193" s="80"/>
      <c r="P193" s="80"/>
      <c r="Q193" s="15"/>
      <c r="R193" s="149"/>
      <c r="S193" s="15"/>
      <c r="T193" s="15"/>
      <c r="U193" s="149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9" customFormat="1" ht="14.25" customHeight="1">
      <c r="A194" s="378" t="s">
        <v>688</v>
      </c>
      <c r="B194" s="202"/>
      <c r="C194" s="203"/>
      <c r="D194" s="251"/>
      <c r="E194" s="203"/>
      <c r="F194" s="251"/>
      <c r="G194" s="30"/>
      <c r="H194" s="123"/>
      <c r="I194" s="28"/>
      <c r="J194" s="28"/>
      <c r="K194" s="28"/>
      <c r="L194" s="28"/>
      <c r="M194" s="28"/>
      <c r="N194" s="28"/>
      <c r="O194" s="80"/>
      <c r="P194" s="80"/>
      <c r="Q194" s="15"/>
      <c r="R194" s="149"/>
      <c r="S194" s="15"/>
      <c r="T194" s="15"/>
      <c r="U194" s="149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9" customFormat="1" ht="6.75" customHeight="1">
      <c r="A195" s="378"/>
      <c r="B195" s="202"/>
      <c r="C195" s="203"/>
      <c r="D195" s="251"/>
      <c r="E195" s="203"/>
      <c r="F195" s="251"/>
      <c r="G195" s="30"/>
      <c r="H195" s="123"/>
      <c r="I195" s="28"/>
      <c r="J195" s="28"/>
      <c r="K195" s="28"/>
      <c r="L195" s="28"/>
      <c r="M195" s="28"/>
      <c r="N195" s="28"/>
      <c r="O195" s="80"/>
      <c r="P195" s="80"/>
      <c r="Q195" s="15"/>
      <c r="R195" s="149"/>
      <c r="S195" s="15"/>
      <c r="T195" s="15"/>
      <c r="U195" s="149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9" customFormat="1" ht="27.75" customHeight="1">
      <c r="A196" s="7" t="s">
        <v>802</v>
      </c>
      <c r="B196" s="7" t="s">
        <v>803</v>
      </c>
      <c r="C196" s="5" t="s">
        <v>804</v>
      </c>
      <c r="D196" s="51" t="s">
        <v>198</v>
      </c>
      <c r="E196" s="58" t="s">
        <v>200</v>
      </c>
      <c r="F196" s="5" t="s">
        <v>774</v>
      </c>
      <c r="G196" s="50" t="s">
        <v>201</v>
      </c>
      <c r="H196" s="123"/>
      <c r="I196" s="28"/>
      <c r="J196" s="28"/>
      <c r="K196" s="28"/>
      <c r="L196" s="28"/>
      <c r="M196" s="28"/>
      <c r="N196" s="28"/>
      <c r="O196" s="80"/>
      <c r="P196" s="80"/>
      <c r="Q196" s="15"/>
      <c r="R196" s="149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19" customFormat="1" ht="12.75">
      <c r="A197" s="145" t="s">
        <v>139</v>
      </c>
      <c r="B197" s="141">
        <v>3311</v>
      </c>
      <c r="C197" s="132" t="s">
        <v>704</v>
      </c>
      <c r="D197" s="333">
        <v>28400</v>
      </c>
      <c r="E197" s="298">
        <v>28499</v>
      </c>
      <c r="F197" s="298">
        <v>7098</v>
      </c>
      <c r="G197" s="305">
        <f aca="true" t="shared" si="6" ref="G197:G202">F197/E197*100</f>
        <v>24.90613705744061</v>
      </c>
      <c r="H197" s="123"/>
      <c r="I197" s="28"/>
      <c r="J197" s="28"/>
      <c r="K197" s="28"/>
      <c r="L197" s="28"/>
      <c r="M197" s="28"/>
      <c r="N197" s="28"/>
      <c r="O197" s="80"/>
      <c r="P197" s="80"/>
      <c r="Q197" s="15"/>
      <c r="R197" s="14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19" customFormat="1" ht="12.75" customHeight="1">
      <c r="A198" s="340">
        <v>40</v>
      </c>
      <c r="B198" s="340">
        <v>3314</v>
      </c>
      <c r="C198" s="343" t="s">
        <v>633</v>
      </c>
      <c r="D198" s="341">
        <v>20509</v>
      </c>
      <c r="E198" s="342">
        <v>21009</v>
      </c>
      <c r="F198" s="298">
        <v>3501</v>
      </c>
      <c r="G198" s="305">
        <f t="shared" si="6"/>
        <v>16.66428673425675</v>
      </c>
      <c r="H198" s="123"/>
      <c r="I198" s="28"/>
      <c r="J198" s="28"/>
      <c r="K198" s="28"/>
      <c r="L198" s="28"/>
      <c r="M198" s="28"/>
      <c r="N198" s="28"/>
      <c r="O198" s="80"/>
      <c r="P198" s="80"/>
      <c r="Q198" s="15"/>
      <c r="R198" s="14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19" customFormat="1" ht="12.75">
      <c r="A199" s="340">
        <v>40</v>
      </c>
      <c r="B199" s="340">
        <v>3315</v>
      </c>
      <c r="C199" s="343" t="s">
        <v>697</v>
      </c>
      <c r="D199" s="341">
        <v>58720</v>
      </c>
      <c r="E199" s="342">
        <v>59131</v>
      </c>
      <c r="F199" s="298">
        <v>14762</v>
      </c>
      <c r="G199" s="305">
        <f t="shared" si="6"/>
        <v>24.96490842366948</v>
      </c>
      <c r="H199" s="123"/>
      <c r="I199" s="28"/>
      <c r="J199" s="28"/>
      <c r="K199" s="28"/>
      <c r="L199" s="28"/>
      <c r="M199" s="28"/>
      <c r="N199" s="28"/>
      <c r="O199" s="80"/>
      <c r="P199" s="80"/>
      <c r="Q199" s="15"/>
      <c r="R199" s="149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19" customFormat="1" ht="12.75">
      <c r="A200" s="340">
        <v>40</v>
      </c>
      <c r="B200" s="340">
        <v>3319</v>
      </c>
      <c r="C200" s="343" t="s">
        <v>452</v>
      </c>
      <c r="D200" s="341">
        <v>40</v>
      </c>
      <c r="E200" s="342">
        <v>40</v>
      </c>
      <c r="F200" s="298">
        <v>0</v>
      </c>
      <c r="G200" s="305">
        <f t="shared" si="6"/>
        <v>0</v>
      </c>
      <c r="H200" s="123"/>
      <c r="I200" s="28"/>
      <c r="J200" s="28"/>
      <c r="K200" s="28"/>
      <c r="L200" s="28"/>
      <c r="M200" s="28"/>
      <c r="N200" s="28"/>
      <c r="O200" s="80"/>
      <c r="P200" s="80"/>
      <c r="Q200" s="15"/>
      <c r="R200" s="149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9" customFormat="1" ht="12.75">
      <c r="A201" s="145">
        <v>40</v>
      </c>
      <c r="B201" s="141">
        <v>3321</v>
      </c>
      <c r="C201" s="142" t="s">
        <v>486</v>
      </c>
      <c r="D201" s="480">
        <v>1800</v>
      </c>
      <c r="E201" s="298">
        <v>1800</v>
      </c>
      <c r="F201" s="298">
        <v>450</v>
      </c>
      <c r="G201" s="305">
        <f t="shared" si="6"/>
        <v>25</v>
      </c>
      <c r="H201" s="123"/>
      <c r="I201" s="28"/>
      <c r="J201" s="28"/>
      <c r="K201" s="28"/>
      <c r="L201" s="28"/>
      <c r="M201" s="28"/>
      <c r="N201" s="28"/>
      <c r="O201" s="80"/>
      <c r="P201" s="80"/>
      <c r="Q201" s="15"/>
      <c r="R201" s="149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9" customFormat="1" ht="12.75">
      <c r="A202" s="197"/>
      <c r="B202" s="214"/>
      <c r="C202" s="213" t="s">
        <v>720</v>
      </c>
      <c r="D202" s="198">
        <f>SUM(D197:D201)</f>
        <v>109469</v>
      </c>
      <c r="E202" s="198">
        <f>SUM(E197:E201)</f>
        <v>110479</v>
      </c>
      <c r="F202" s="381">
        <f>SUM(F197:F201)</f>
        <v>25811</v>
      </c>
      <c r="G202" s="118">
        <f t="shared" si="6"/>
        <v>23.362811031960824</v>
      </c>
      <c r="H202" s="123"/>
      <c r="I202" s="28"/>
      <c r="J202" s="28"/>
      <c r="K202" s="28"/>
      <c r="L202" s="28"/>
      <c r="M202" s="28"/>
      <c r="N202" s="28"/>
      <c r="O202" s="80"/>
      <c r="P202" s="80"/>
      <c r="Q202" s="15"/>
      <c r="R202" s="149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9" customFormat="1" ht="9" customHeight="1">
      <c r="A203" s="16"/>
      <c r="B203" s="67"/>
      <c r="C203" s="201"/>
      <c r="D203" s="202"/>
      <c r="E203" s="203"/>
      <c r="F203" s="251"/>
      <c r="G203" s="30"/>
      <c r="H203" s="123"/>
      <c r="I203" s="28"/>
      <c r="J203" s="28"/>
      <c r="K203" s="28"/>
      <c r="L203" s="28"/>
      <c r="M203" s="28"/>
      <c r="N203" s="28"/>
      <c r="O203" s="80"/>
      <c r="P203" s="80"/>
      <c r="Q203" s="15"/>
      <c r="R203" s="14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19" customFormat="1" ht="15" customHeight="1">
      <c r="A204" s="751" t="s">
        <v>433</v>
      </c>
      <c r="B204" s="751"/>
      <c r="C204" s="751"/>
      <c r="D204" s="751"/>
      <c r="E204" s="751"/>
      <c r="F204" s="751"/>
      <c r="G204" s="751"/>
      <c r="H204" s="123"/>
      <c r="I204" s="28"/>
      <c r="J204" s="28"/>
      <c r="K204" s="28"/>
      <c r="L204" s="28"/>
      <c r="M204" s="28"/>
      <c r="N204" s="28"/>
      <c r="O204" s="80"/>
      <c r="P204" s="80"/>
      <c r="Q204" s="15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19" customFormat="1" ht="8.25" customHeight="1">
      <c r="A205" s="544"/>
      <c r="B205" s="544"/>
      <c r="C205" s="544"/>
      <c r="D205" s="544"/>
      <c r="E205" s="544"/>
      <c r="F205" s="544"/>
      <c r="G205" s="544"/>
      <c r="H205" s="123"/>
      <c r="I205" s="28"/>
      <c r="J205" s="28"/>
      <c r="K205" s="28"/>
      <c r="L205" s="28"/>
      <c r="M205" s="28"/>
      <c r="N205" s="28"/>
      <c r="O205" s="80"/>
      <c r="P205" s="80"/>
      <c r="Q205" s="15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19" customFormat="1" ht="25.5" customHeight="1">
      <c r="A206" s="7" t="s">
        <v>802</v>
      </c>
      <c r="B206" s="7" t="s">
        <v>803</v>
      </c>
      <c r="C206" s="5" t="s">
        <v>804</v>
      </c>
      <c r="D206" s="51" t="s">
        <v>198</v>
      </c>
      <c r="E206" s="58" t="s">
        <v>200</v>
      </c>
      <c r="F206" s="5" t="s">
        <v>774</v>
      </c>
      <c r="G206" s="50" t="s">
        <v>201</v>
      </c>
      <c r="H206" s="123"/>
      <c r="I206" s="28"/>
      <c r="J206" s="28"/>
      <c r="K206" s="28"/>
      <c r="L206" s="28"/>
      <c r="M206" s="28"/>
      <c r="N206" s="28"/>
      <c r="O206" s="80"/>
      <c r="P206" s="80"/>
      <c r="Q206" s="15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19" customFormat="1" ht="38.25">
      <c r="A207" s="145" t="s">
        <v>139</v>
      </c>
      <c r="B207" s="141">
        <v>3314</v>
      </c>
      <c r="C207" s="297" t="s">
        <v>109</v>
      </c>
      <c r="D207" s="480">
        <v>8271</v>
      </c>
      <c r="E207" s="298">
        <v>8271</v>
      </c>
      <c r="F207" s="298">
        <v>2757</v>
      </c>
      <c r="G207" s="174">
        <f aca="true" t="shared" si="7" ref="G207:G212">F207/E207*100</f>
        <v>33.33333333333333</v>
      </c>
      <c r="H207" s="123"/>
      <c r="I207" s="28"/>
      <c r="J207" s="28"/>
      <c r="K207" s="28"/>
      <c r="L207" s="28"/>
      <c r="M207" s="28"/>
      <c r="N207" s="28"/>
      <c r="O207" s="80"/>
      <c r="P207" s="80"/>
      <c r="Q207" s="15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9" customFormat="1" ht="25.5">
      <c r="A208" s="145">
        <v>40</v>
      </c>
      <c r="B208" s="141">
        <v>3322</v>
      </c>
      <c r="C208" s="142" t="s">
        <v>107</v>
      </c>
      <c r="D208" s="480">
        <v>3000</v>
      </c>
      <c r="E208" s="298">
        <v>3000</v>
      </c>
      <c r="F208" s="298">
        <v>0</v>
      </c>
      <c r="G208" s="174">
        <f t="shared" si="7"/>
        <v>0</v>
      </c>
      <c r="H208" s="123"/>
      <c r="I208" s="28"/>
      <c r="J208" s="28"/>
      <c r="K208" s="28"/>
      <c r="L208" s="28"/>
      <c r="M208" s="28"/>
      <c r="N208" s="28"/>
      <c r="O208" s="80"/>
      <c r="P208" s="80"/>
      <c r="Q208" s="15"/>
      <c r="R208" s="14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9" customFormat="1" ht="12.75">
      <c r="A209" s="241">
        <v>40</v>
      </c>
      <c r="B209" s="241">
        <v>3322</v>
      </c>
      <c r="C209" s="259" t="s">
        <v>108</v>
      </c>
      <c r="D209" s="493">
        <v>16500</v>
      </c>
      <c r="E209" s="452">
        <v>20006</v>
      </c>
      <c r="F209" s="525">
        <v>0</v>
      </c>
      <c r="G209" s="174">
        <f t="shared" si="7"/>
        <v>0</v>
      </c>
      <c r="H209" s="123"/>
      <c r="I209" s="28"/>
      <c r="J209" s="28"/>
      <c r="K209" s="28"/>
      <c r="L209" s="28"/>
      <c r="M209" s="28"/>
      <c r="N209" s="28"/>
      <c r="O209" s="80"/>
      <c r="P209" s="80"/>
      <c r="Q209" s="15"/>
      <c r="R209" s="14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9" customFormat="1" ht="24.75" customHeight="1">
      <c r="A210" s="145">
        <v>40</v>
      </c>
      <c r="B210" s="141">
        <v>3329</v>
      </c>
      <c r="C210" s="297" t="s">
        <v>893</v>
      </c>
      <c r="D210" s="480">
        <v>3000</v>
      </c>
      <c r="E210" s="298">
        <v>3000</v>
      </c>
      <c r="F210" s="298">
        <v>0</v>
      </c>
      <c r="G210" s="174">
        <f t="shared" si="7"/>
        <v>0</v>
      </c>
      <c r="H210" s="123"/>
      <c r="I210" s="28"/>
      <c r="J210" s="28"/>
      <c r="K210" s="28"/>
      <c r="L210" s="28"/>
      <c r="M210" s="28"/>
      <c r="N210" s="28"/>
      <c r="O210" s="80"/>
      <c r="P210" s="80"/>
      <c r="Q210" s="15"/>
      <c r="R210" s="14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9" customFormat="1" ht="24.75" customHeight="1">
      <c r="A211" s="145" t="s">
        <v>139</v>
      </c>
      <c r="B211" s="141">
        <v>3399</v>
      </c>
      <c r="C211" s="297" t="s">
        <v>892</v>
      </c>
      <c r="D211" s="480">
        <v>0</v>
      </c>
      <c r="E211" s="298">
        <v>2000</v>
      </c>
      <c r="F211" s="298">
        <v>0</v>
      </c>
      <c r="G211" s="174">
        <f t="shared" si="7"/>
        <v>0</v>
      </c>
      <c r="H211" s="123"/>
      <c r="I211" s="28"/>
      <c r="J211" s="28"/>
      <c r="K211" s="28"/>
      <c r="L211" s="28"/>
      <c r="M211" s="28"/>
      <c r="N211" s="28"/>
      <c r="O211" s="80"/>
      <c r="P211" s="80"/>
      <c r="Q211" s="15"/>
      <c r="R211" s="149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9" customFormat="1" ht="12.75">
      <c r="A212" s="197"/>
      <c r="B212" s="214"/>
      <c r="C212" s="213" t="s">
        <v>721</v>
      </c>
      <c r="D212" s="198">
        <f>SUM(D207:D211)</f>
        <v>30771</v>
      </c>
      <c r="E212" s="198">
        <f>SUM(E207:E211)</f>
        <v>36277</v>
      </c>
      <c r="F212" s="381">
        <f>SUM(F207:F211)</f>
        <v>2757</v>
      </c>
      <c r="G212" s="118">
        <f t="shared" si="7"/>
        <v>7.59985665848885</v>
      </c>
      <c r="H212" s="123"/>
      <c r="I212" s="28"/>
      <c r="J212" s="28"/>
      <c r="K212" s="28"/>
      <c r="L212" s="28"/>
      <c r="M212" s="28"/>
      <c r="N212" s="28"/>
      <c r="O212" s="80"/>
      <c r="P212" s="80"/>
      <c r="Q212" s="15"/>
      <c r="R212" s="149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9" customFormat="1" ht="6.75" customHeight="1">
      <c r="A213" s="16"/>
      <c r="B213" s="67"/>
      <c r="C213" s="201"/>
      <c r="D213" s="69"/>
      <c r="E213" s="203"/>
      <c r="F213" s="204"/>
      <c r="G213" s="30"/>
      <c r="H213" s="123"/>
      <c r="I213" s="28"/>
      <c r="J213" s="28"/>
      <c r="K213" s="28"/>
      <c r="L213" s="28"/>
      <c r="M213" s="28"/>
      <c r="N213" s="28"/>
      <c r="O213" s="80"/>
      <c r="P213" s="80"/>
      <c r="Q213" s="15"/>
      <c r="R213" s="149"/>
      <c r="S213" s="15"/>
      <c r="T213" s="15"/>
      <c r="U213" s="149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9" customFormat="1" ht="14.25" customHeight="1">
      <c r="A214" s="766" t="s">
        <v>137</v>
      </c>
      <c r="B214" s="766"/>
      <c r="C214" s="766"/>
      <c r="D214" s="69"/>
      <c r="E214" s="203"/>
      <c r="F214" s="204"/>
      <c r="G214" s="30"/>
      <c r="H214" s="123"/>
      <c r="I214" s="28"/>
      <c r="J214" s="28"/>
      <c r="K214" s="28"/>
      <c r="L214" s="28"/>
      <c r="M214" s="28"/>
      <c r="N214" s="28"/>
      <c r="O214" s="80"/>
      <c r="P214" s="80"/>
      <c r="Q214" s="15"/>
      <c r="R214" s="149"/>
      <c r="S214" s="15"/>
      <c r="T214" s="15"/>
      <c r="U214" s="149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9" customFormat="1" ht="13.5" customHeight="1">
      <c r="A215" s="378" t="s">
        <v>337</v>
      </c>
      <c r="B215" s="202"/>
      <c r="C215" s="203"/>
      <c r="D215" s="251"/>
      <c r="E215" s="203"/>
      <c r="F215" s="251"/>
      <c r="G215" s="30"/>
      <c r="H215" s="123"/>
      <c r="I215" s="28"/>
      <c r="J215" s="28"/>
      <c r="K215" s="28"/>
      <c r="L215" s="28"/>
      <c r="M215" s="28"/>
      <c r="N215" s="28"/>
      <c r="O215" s="80"/>
      <c r="P215" s="80"/>
      <c r="Q215" s="15"/>
      <c r="R215" s="149"/>
      <c r="S215" s="15"/>
      <c r="T215" s="15"/>
      <c r="U215" s="149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9" customFormat="1" ht="7.5" customHeight="1">
      <c r="A216" s="378"/>
      <c r="B216" s="202"/>
      <c r="C216" s="203"/>
      <c r="D216" s="251"/>
      <c r="E216" s="203"/>
      <c r="F216" s="251"/>
      <c r="G216" s="30"/>
      <c r="H216" s="123"/>
      <c r="I216" s="28"/>
      <c r="J216" s="28"/>
      <c r="K216" s="28"/>
      <c r="L216" s="28"/>
      <c r="M216" s="28"/>
      <c r="N216" s="28"/>
      <c r="O216" s="80"/>
      <c r="P216" s="80"/>
      <c r="Q216" s="15"/>
      <c r="R216" s="149"/>
      <c r="S216" s="15"/>
      <c r="T216" s="15"/>
      <c r="U216" s="149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9" customFormat="1" ht="28.5" customHeight="1">
      <c r="A217" s="7" t="s">
        <v>802</v>
      </c>
      <c r="B217" s="7" t="s">
        <v>803</v>
      </c>
      <c r="C217" s="5" t="s">
        <v>804</v>
      </c>
      <c r="D217" s="51" t="s">
        <v>198</v>
      </c>
      <c r="E217" s="58" t="s">
        <v>200</v>
      </c>
      <c r="F217" s="5" t="s">
        <v>774</v>
      </c>
      <c r="G217" s="50" t="s">
        <v>201</v>
      </c>
      <c r="H217" s="123"/>
      <c r="I217" s="28"/>
      <c r="J217" s="28"/>
      <c r="K217" s="28"/>
      <c r="L217" s="28"/>
      <c r="M217" s="28"/>
      <c r="N217" s="28"/>
      <c r="O217" s="80"/>
      <c r="P217" s="80"/>
      <c r="Q217" s="15"/>
      <c r="R217" s="149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9" customFormat="1" ht="12.75">
      <c r="A218" s="241">
        <v>40</v>
      </c>
      <c r="B218" s="241">
        <v>3315</v>
      </c>
      <c r="C218" s="259" t="s">
        <v>546</v>
      </c>
      <c r="D218" s="168">
        <v>550</v>
      </c>
      <c r="E218" s="452">
        <v>550</v>
      </c>
      <c r="F218" s="259">
        <v>0</v>
      </c>
      <c r="G218" s="163">
        <f>F218/E218*100</f>
        <v>0</v>
      </c>
      <c r="H218" s="123"/>
      <c r="I218" s="28"/>
      <c r="J218" s="28"/>
      <c r="K218" s="28"/>
      <c r="L218" s="28"/>
      <c r="M218" s="28"/>
      <c r="N218" s="28"/>
      <c r="O218" s="80"/>
      <c r="P218" s="80"/>
      <c r="Q218" s="15"/>
      <c r="R218" s="14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9" customFormat="1" ht="12.75">
      <c r="A219" s="197"/>
      <c r="B219" s="214"/>
      <c r="C219" s="213" t="s">
        <v>390</v>
      </c>
      <c r="D219" s="534">
        <f>D218</f>
        <v>550</v>
      </c>
      <c r="E219" s="534">
        <f>E218</f>
        <v>550</v>
      </c>
      <c r="F219" s="534">
        <f>F218</f>
        <v>0</v>
      </c>
      <c r="G219" s="118">
        <f>G218</f>
        <v>0</v>
      </c>
      <c r="H219" s="123"/>
      <c r="I219" s="28"/>
      <c r="J219" s="28"/>
      <c r="K219" s="28"/>
      <c r="L219" s="28"/>
      <c r="M219" s="28"/>
      <c r="N219" s="28"/>
      <c r="O219" s="80"/>
      <c r="P219" s="80"/>
      <c r="Q219" s="15"/>
      <c r="R219" s="149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9" customFormat="1" ht="8.25" customHeight="1">
      <c r="A220" s="16"/>
      <c r="B220" s="67"/>
      <c r="C220" s="201"/>
      <c r="D220" s="202"/>
      <c r="E220" s="203"/>
      <c r="F220" s="204"/>
      <c r="G220" s="205"/>
      <c r="H220" s="123"/>
      <c r="I220" s="28"/>
      <c r="J220" s="28"/>
      <c r="K220" s="28"/>
      <c r="L220" s="28"/>
      <c r="M220" s="28"/>
      <c r="N220" s="28"/>
      <c r="O220" s="80"/>
      <c r="P220" s="80"/>
      <c r="Q220" s="15"/>
      <c r="R220" s="149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9" customFormat="1" ht="12.75">
      <c r="A221" s="206"/>
      <c r="B221" s="216"/>
      <c r="C221" s="215" t="s">
        <v>391</v>
      </c>
      <c r="D221" s="207">
        <f>D192+D202+D212+D219</f>
        <v>143560</v>
      </c>
      <c r="E221" s="207">
        <f>E192+E202+E212+E219</f>
        <v>150076</v>
      </c>
      <c r="F221" s="207">
        <f>F192+F202+F212+F219</f>
        <v>28637</v>
      </c>
      <c r="G221" s="10">
        <f>F221/E221*100</f>
        <v>19.08166528958661</v>
      </c>
      <c r="H221" s="123"/>
      <c r="I221" s="28"/>
      <c r="J221" s="28"/>
      <c r="K221" s="28"/>
      <c r="L221" s="28"/>
      <c r="M221" s="28"/>
      <c r="N221" s="28"/>
      <c r="O221" s="80"/>
      <c r="P221" s="80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9" customFormat="1" ht="12.75" customHeight="1">
      <c r="A222" s="16"/>
      <c r="B222" s="67"/>
      <c r="C222" s="201"/>
      <c r="D222" s="202"/>
      <c r="E222" s="203"/>
      <c r="F222" s="204"/>
      <c r="G222" s="205"/>
      <c r="H222" s="123"/>
      <c r="I222" s="28"/>
      <c r="J222" s="28"/>
      <c r="K222" s="28"/>
      <c r="L222" s="28"/>
      <c r="M222" s="28"/>
      <c r="N222" s="28"/>
      <c r="O222" s="80"/>
      <c r="P222" s="80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9" customFormat="1" ht="15.75">
      <c r="A223" s="72" t="s">
        <v>301</v>
      </c>
      <c r="B223" s="28"/>
      <c r="C223" s="28"/>
      <c r="D223" s="80"/>
      <c r="E223" s="80"/>
      <c r="F223" s="80"/>
      <c r="G223" s="28"/>
      <c r="H223" s="28"/>
      <c r="I223" s="28"/>
      <c r="J223" s="28"/>
      <c r="K223" s="28"/>
      <c r="L223" s="28"/>
      <c r="M223" s="28"/>
      <c r="N223" s="28"/>
      <c r="O223" s="80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9" customFormat="1" ht="12.75" customHeight="1">
      <c r="A224" s="28"/>
      <c r="B224"/>
      <c r="C224"/>
      <c r="D224" s="15"/>
      <c r="E224" s="15"/>
      <c r="F224" s="15"/>
      <c r="G224"/>
      <c r="H224" s="28"/>
      <c r="I224" s="28"/>
      <c r="J224" s="28"/>
      <c r="K224" s="28"/>
      <c r="L224" s="28"/>
      <c r="M224" s="28"/>
      <c r="N224" s="28"/>
      <c r="O224" s="80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9" customFormat="1" ht="15" customHeight="1">
      <c r="A225" s="63" t="s">
        <v>136</v>
      </c>
      <c r="B225"/>
      <c r="C225"/>
      <c r="D225" s="15"/>
      <c r="E225" s="15"/>
      <c r="F225" s="15"/>
      <c r="G225"/>
      <c r="H225" s="28"/>
      <c r="I225" s="28"/>
      <c r="J225" s="28"/>
      <c r="K225" s="28"/>
      <c r="L225" s="28"/>
      <c r="M225" s="28"/>
      <c r="N225" s="28"/>
      <c r="O225" s="80"/>
      <c r="P225" s="15"/>
      <c r="Q225" s="15"/>
      <c r="R225" s="15"/>
      <c r="S225" s="15"/>
      <c r="T225" s="15"/>
      <c r="U225" s="15"/>
      <c r="V225" s="150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9" customFormat="1" ht="12.75">
      <c r="A226" s="63"/>
      <c r="B226"/>
      <c r="C226"/>
      <c r="D226" s="15"/>
      <c r="E226" s="15"/>
      <c r="F226" s="15"/>
      <c r="G226"/>
      <c r="H226" s="28"/>
      <c r="I226" s="28"/>
      <c r="J226" s="28"/>
      <c r="K226" s="28"/>
      <c r="L226" s="28"/>
      <c r="M226" s="28"/>
      <c r="N226" s="28"/>
      <c r="O226" s="80"/>
      <c r="P226" s="15"/>
      <c r="Q226" s="15"/>
      <c r="R226" s="15"/>
      <c r="S226" s="15"/>
      <c r="T226" s="15"/>
      <c r="U226" s="15"/>
      <c r="V226" s="150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9" customFormat="1" ht="27.75" customHeight="1">
      <c r="A227" s="7" t="s">
        <v>802</v>
      </c>
      <c r="B227" s="7" t="s">
        <v>803</v>
      </c>
      <c r="C227" s="5" t="s">
        <v>804</v>
      </c>
      <c r="D227" s="51" t="s">
        <v>198</v>
      </c>
      <c r="E227" s="58" t="s">
        <v>200</v>
      </c>
      <c r="F227" s="5" t="s">
        <v>774</v>
      </c>
      <c r="G227" s="50" t="s">
        <v>201</v>
      </c>
      <c r="H227" s="28"/>
      <c r="I227" s="28"/>
      <c r="J227" s="28"/>
      <c r="K227" s="28"/>
      <c r="L227" s="28"/>
      <c r="M227" s="28"/>
      <c r="N227" s="28"/>
      <c r="O227" s="80"/>
      <c r="P227" s="15"/>
      <c r="Q227" s="15"/>
      <c r="R227" s="149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9" customFormat="1" ht="25.5">
      <c r="A228" s="145" t="s">
        <v>140</v>
      </c>
      <c r="B228" s="141">
        <v>3539</v>
      </c>
      <c r="C228" s="142" t="s">
        <v>723</v>
      </c>
      <c r="D228" s="218">
        <v>4500</v>
      </c>
      <c r="E228" s="298">
        <v>4500</v>
      </c>
      <c r="F228" s="298">
        <v>1058</v>
      </c>
      <c r="G228" s="300">
        <f aca="true" t="shared" si="8" ref="G228:G238">F228/E228*100</f>
        <v>23.51111111111111</v>
      </c>
      <c r="H228" s="28"/>
      <c r="I228" s="28"/>
      <c r="J228" s="28"/>
      <c r="K228" s="28"/>
      <c r="L228" s="28"/>
      <c r="M228" s="28"/>
      <c r="N228" s="28"/>
      <c r="O228" s="80"/>
      <c r="P228" s="15"/>
      <c r="Q228" s="15"/>
      <c r="R228" s="149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9" customFormat="1" ht="25.5">
      <c r="A229" s="145" t="s">
        <v>140</v>
      </c>
      <c r="B229" s="141">
        <v>3549</v>
      </c>
      <c r="C229" s="132" t="s">
        <v>691</v>
      </c>
      <c r="D229" s="218">
        <v>300</v>
      </c>
      <c r="E229" s="298">
        <v>300</v>
      </c>
      <c r="F229" s="298">
        <v>0</v>
      </c>
      <c r="G229" s="300">
        <f t="shared" si="8"/>
        <v>0</v>
      </c>
      <c r="H229" s="28"/>
      <c r="I229" s="28"/>
      <c r="J229" s="28"/>
      <c r="K229" s="28"/>
      <c r="L229" s="28"/>
      <c r="M229" s="28"/>
      <c r="N229" s="28"/>
      <c r="O229" s="80"/>
      <c r="P229" s="15"/>
      <c r="Q229" s="15"/>
      <c r="R229" s="149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9" customFormat="1" ht="16.5" customHeight="1">
      <c r="A230" s="145">
        <v>50</v>
      </c>
      <c r="B230" s="141">
        <v>3569</v>
      </c>
      <c r="C230" s="142" t="s">
        <v>690</v>
      </c>
      <c r="D230" s="218">
        <v>200</v>
      </c>
      <c r="E230" s="298">
        <v>200</v>
      </c>
      <c r="F230" s="298">
        <v>116</v>
      </c>
      <c r="G230" s="300">
        <f t="shared" si="8"/>
        <v>57.99999999999999</v>
      </c>
      <c r="H230" s="28"/>
      <c r="I230" s="28"/>
      <c r="J230" s="28"/>
      <c r="K230" s="28"/>
      <c r="L230" s="28"/>
      <c r="M230" s="28"/>
      <c r="N230" s="28"/>
      <c r="O230" s="80"/>
      <c r="P230" s="15"/>
      <c r="Q230" s="15"/>
      <c r="R230" s="149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9" customFormat="1" ht="25.5">
      <c r="A231" s="145" t="s">
        <v>140</v>
      </c>
      <c r="B231" s="141">
        <v>3592</v>
      </c>
      <c r="C231" s="132" t="s">
        <v>694</v>
      </c>
      <c r="D231" s="218">
        <v>500</v>
      </c>
      <c r="E231" s="298">
        <v>470</v>
      </c>
      <c r="F231" s="298">
        <v>8</v>
      </c>
      <c r="G231" s="300">
        <f>F231/E231*100</f>
        <v>1.702127659574468</v>
      </c>
      <c r="H231" s="28"/>
      <c r="I231" s="28"/>
      <c r="J231" s="28"/>
      <c r="K231" s="28"/>
      <c r="L231" s="28"/>
      <c r="M231" s="28"/>
      <c r="N231" s="28"/>
      <c r="O231" s="80"/>
      <c r="P231" s="15"/>
      <c r="Q231" s="15"/>
      <c r="R231" s="149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9" customFormat="1" ht="12.75">
      <c r="A232" s="145" t="s">
        <v>140</v>
      </c>
      <c r="B232" s="141" t="s">
        <v>515</v>
      </c>
      <c r="C232" s="132" t="s">
        <v>705</v>
      </c>
      <c r="D232" s="298">
        <f>D237+D233+D235+D236+D234</f>
        <v>8120</v>
      </c>
      <c r="E232" s="298">
        <f>E237+E233+E235+E236+E234</f>
        <v>8120</v>
      </c>
      <c r="F232" s="298">
        <f>F237+F233+F235+F236+F234</f>
        <v>1249</v>
      </c>
      <c r="G232" s="300">
        <f>F232/E232*100</f>
        <v>15.381773399014778</v>
      </c>
      <c r="H232" s="28"/>
      <c r="I232" s="28"/>
      <c r="J232" s="28"/>
      <c r="K232" s="28"/>
      <c r="L232" s="28"/>
      <c r="M232" s="28"/>
      <c r="N232" s="28"/>
      <c r="O232" s="80"/>
      <c r="P232" s="15"/>
      <c r="Q232" s="15"/>
      <c r="R232" s="149"/>
      <c r="S232" s="15"/>
      <c r="T232" s="15"/>
      <c r="U232" s="15"/>
      <c r="V232" s="149"/>
      <c r="W232" s="149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9" customFormat="1" ht="12.75">
      <c r="A233" s="145" t="s">
        <v>140</v>
      </c>
      <c r="B233" s="399" t="s">
        <v>634</v>
      </c>
      <c r="C233" s="400" t="s">
        <v>548</v>
      </c>
      <c r="D233" s="450">
        <v>4000</v>
      </c>
      <c r="E233" s="402">
        <v>4000</v>
      </c>
      <c r="F233" s="402">
        <v>0</v>
      </c>
      <c r="G233" s="519">
        <f t="shared" si="8"/>
        <v>0</v>
      </c>
      <c r="H233" s="28"/>
      <c r="I233" s="28"/>
      <c r="J233" s="28"/>
      <c r="K233" s="28"/>
      <c r="L233" s="28"/>
      <c r="M233" s="28"/>
      <c r="N233" s="28"/>
      <c r="O233" s="80"/>
      <c r="P233" s="15"/>
      <c r="Q233" s="15"/>
      <c r="R233" s="149"/>
      <c r="S233" s="15"/>
      <c r="T233" s="15"/>
      <c r="U233" s="15"/>
      <c r="V233" s="15"/>
      <c r="W233" s="149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9" customFormat="1" ht="12.75">
      <c r="A234" s="145" t="s">
        <v>140</v>
      </c>
      <c r="B234" s="399" t="s">
        <v>635</v>
      </c>
      <c r="C234" s="400" t="s">
        <v>726</v>
      </c>
      <c r="D234" s="450">
        <v>750</v>
      </c>
      <c r="E234" s="402">
        <v>750</v>
      </c>
      <c r="F234" s="402">
        <v>665</v>
      </c>
      <c r="G234" s="519">
        <f t="shared" si="8"/>
        <v>88.66666666666667</v>
      </c>
      <c r="H234" s="28"/>
      <c r="I234" s="28"/>
      <c r="J234" s="28"/>
      <c r="K234" s="28"/>
      <c r="L234" s="28"/>
      <c r="M234" s="28"/>
      <c r="N234" s="28"/>
      <c r="O234" s="80"/>
      <c r="P234" s="15"/>
      <c r="Q234" s="15"/>
      <c r="R234" s="149"/>
      <c r="S234" s="15"/>
      <c r="T234" s="15"/>
      <c r="U234" s="15"/>
      <c r="V234" s="15"/>
      <c r="W234" s="149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9" customFormat="1" ht="12.75">
      <c r="A235" s="145" t="s">
        <v>140</v>
      </c>
      <c r="B235" s="399" t="s">
        <v>727</v>
      </c>
      <c r="C235" s="400" t="s">
        <v>728</v>
      </c>
      <c r="D235" s="450">
        <v>1800</v>
      </c>
      <c r="E235" s="402">
        <v>1800</v>
      </c>
      <c r="F235" s="402">
        <v>304</v>
      </c>
      <c r="G235" s="519">
        <f t="shared" si="8"/>
        <v>16.88888888888889</v>
      </c>
      <c r="H235" s="28"/>
      <c r="I235" s="28"/>
      <c r="J235" s="28"/>
      <c r="K235" s="28"/>
      <c r="L235" s="28"/>
      <c r="M235" s="28"/>
      <c r="N235" s="28"/>
      <c r="O235" s="80"/>
      <c r="P235" s="15"/>
      <c r="Q235" s="15"/>
      <c r="R235" s="149"/>
      <c r="S235" s="15"/>
      <c r="T235" s="15"/>
      <c r="U235" s="15"/>
      <c r="V235" s="15"/>
      <c r="W235" s="149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9" customFormat="1" ht="12.75">
      <c r="A236" s="145" t="s">
        <v>140</v>
      </c>
      <c r="B236" s="399" t="s">
        <v>727</v>
      </c>
      <c r="C236" s="400" t="s">
        <v>729</v>
      </c>
      <c r="D236" s="401">
        <v>1370</v>
      </c>
      <c r="E236" s="402">
        <v>1370</v>
      </c>
      <c r="F236" s="402">
        <v>147</v>
      </c>
      <c r="G236" s="519">
        <f t="shared" si="8"/>
        <v>10.72992700729927</v>
      </c>
      <c r="H236" s="28"/>
      <c r="I236" s="28"/>
      <c r="J236" s="28"/>
      <c r="K236" s="28"/>
      <c r="L236" s="28"/>
      <c r="M236" s="28"/>
      <c r="N236" s="28"/>
      <c r="O236" s="80"/>
      <c r="P236" s="15"/>
      <c r="Q236" s="15"/>
      <c r="R236" s="149"/>
      <c r="S236" s="15"/>
      <c r="T236" s="15"/>
      <c r="U236" s="15"/>
      <c r="V236" s="15"/>
      <c r="W236" s="149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9" customFormat="1" ht="12.75">
      <c r="A237" s="145" t="s">
        <v>140</v>
      </c>
      <c r="B237" s="399" t="s">
        <v>724</v>
      </c>
      <c r="C237" s="400" t="s">
        <v>725</v>
      </c>
      <c r="D237" s="401">
        <v>200</v>
      </c>
      <c r="E237" s="402">
        <v>200</v>
      </c>
      <c r="F237" s="402">
        <v>133</v>
      </c>
      <c r="G237" s="519">
        <f>F237/E237*100</f>
        <v>66.5</v>
      </c>
      <c r="H237" s="28"/>
      <c r="I237" s="28"/>
      <c r="J237" s="28"/>
      <c r="K237" s="28"/>
      <c r="L237" s="28"/>
      <c r="M237" s="28"/>
      <c r="N237" s="28"/>
      <c r="O237" s="80"/>
      <c r="P237" s="15"/>
      <c r="Q237" s="15"/>
      <c r="R237" s="149"/>
      <c r="S237" s="15"/>
      <c r="T237" s="15"/>
      <c r="U237" s="15"/>
      <c r="V237" s="15"/>
      <c r="W237" s="149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9" customFormat="1" ht="12.75">
      <c r="A238" s="197"/>
      <c r="B238" s="214"/>
      <c r="C238" s="213" t="s">
        <v>735</v>
      </c>
      <c r="D238" s="198">
        <f>SUM(D228:D237)-D232</f>
        <v>13620</v>
      </c>
      <c r="E238" s="198">
        <f>SUM(E228:E237)-E232</f>
        <v>13590</v>
      </c>
      <c r="F238" s="198">
        <f>SUM(F228:F237)-F232</f>
        <v>2431</v>
      </c>
      <c r="G238" s="433">
        <f t="shared" si="8"/>
        <v>17.888153053715968</v>
      </c>
      <c r="H238" s="123" t="s">
        <v>150</v>
      </c>
      <c r="I238" s="28"/>
      <c r="J238" s="28"/>
      <c r="K238" s="28"/>
      <c r="L238" s="28"/>
      <c r="M238" s="28"/>
      <c r="N238" s="28"/>
      <c r="O238" s="80" t="s">
        <v>310</v>
      </c>
      <c r="P238" s="80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9" customFormat="1" ht="12.75">
      <c r="A239" s="16"/>
      <c r="B239" s="67"/>
      <c r="C239" s="201"/>
      <c r="D239" s="202"/>
      <c r="E239" s="202"/>
      <c r="F239" s="202"/>
      <c r="G239" s="424"/>
      <c r="H239" s="123"/>
      <c r="I239" s="28"/>
      <c r="J239" s="28"/>
      <c r="K239" s="28"/>
      <c r="L239" s="28"/>
      <c r="M239" s="28"/>
      <c r="N239" s="28"/>
      <c r="O239" s="80"/>
      <c r="P239" s="8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9" customFormat="1" ht="15.75" customHeight="1">
      <c r="A240" s="378" t="s">
        <v>978</v>
      </c>
      <c r="B240" s="202"/>
      <c r="C240" s="203"/>
      <c r="D240" s="251"/>
      <c r="E240" s="203"/>
      <c r="F240" s="251"/>
      <c r="G240" s="113"/>
      <c r="H240" s="123"/>
      <c r="I240" s="28"/>
      <c r="J240" s="28"/>
      <c r="K240" s="28"/>
      <c r="L240" s="28"/>
      <c r="M240" s="28"/>
      <c r="N240" s="28"/>
      <c r="O240" s="80"/>
      <c r="P240" s="80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9" customFormat="1" ht="15" customHeight="1">
      <c r="A241" s="378"/>
      <c r="B241" s="202"/>
      <c r="C241" s="203"/>
      <c r="D241" s="251"/>
      <c r="E241" s="203"/>
      <c r="F241" s="251"/>
      <c r="G241" s="113"/>
      <c r="H241" s="123"/>
      <c r="I241" s="28"/>
      <c r="J241" s="28"/>
      <c r="K241" s="28"/>
      <c r="L241" s="28"/>
      <c r="M241" s="28"/>
      <c r="N241" s="28"/>
      <c r="O241" s="80"/>
      <c r="P241" s="80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9" customFormat="1" ht="27.75" customHeight="1">
      <c r="A242" s="7" t="s">
        <v>802</v>
      </c>
      <c r="B242" s="7" t="s">
        <v>803</v>
      </c>
      <c r="C242" s="5" t="s">
        <v>804</v>
      </c>
      <c r="D242" s="51" t="s">
        <v>198</v>
      </c>
      <c r="E242" s="58" t="s">
        <v>200</v>
      </c>
      <c r="F242" s="5" t="s">
        <v>774</v>
      </c>
      <c r="G242" s="50" t="s">
        <v>201</v>
      </c>
      <c r="H242" s="123"/>
      <c r="I242" s="28"/>
      <c r="J242" s="28"/>
      <c r="K242" s="28"/>
      <c r="L242" s="28"/>
      <c r="M242" s="28"/>
      <c r="N242" s="28"/>
      <c r="O242" s="80"/>
      <c r="P242" s="80"/>
      <c r="Q242" s="15"/>
      <c r="R242" s="149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9" customFormat="1" ht="12.75">
      <c r="A243" s="340">
        <v>50</v>
      </c>
      <c r="B243" s="340">
        <v>3522</v>
      </c>
      <c r="C243" s="343" t="s">
        <v>744</v>
      </c>
      <c r="D243" s="341">
        <v>6400</v>
      </c>
      <c r="E243" s="342">
        <v>6430</v>
      </c>
      <c r="F243" s="298">
        <v>1834</v>
      </c>
      <c r="G243" s="174">
        <f aca="true" t="shared" si="9" ref="G243:G249">F243/E243*100</f>
        <v>28.522550544323483</v>
      </c>
      <c r="H243" s="123"/>
      <c r="I243" s="28"/>
      <c r="J243" s="28"/>
      <c r="K243" s="28"/>
      <c r="L243" s="28"/>
      <c r="M243" s="28"/>
      <c r="N243" s="28"/>
      <c r="O243" s="80"/>
      <c r="P243" s="80"/>
      <c r="Q243" s="15"/>
      <c r="R243" s="149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9" customFormat="1" ht="12.75">
      <c r="A244" s="340">
        <v>50</v>
      </c>
      <c r="B244" s="340">
        <v>3529</v>
      </c>
      <c r="C244" s="343" t="s">
        <v>692</v>
      </c>
      <c r="D244" s="341">
        <v>25537</v>
      </c>
      <c r="E244" s="342">
        <v>25537</v>
      </c>
      <c r="F244" s="298">
        <v>6381</v>
      </c>
      <c r="G244" s="174">
        <f t="shared" si="9"/>
        <v>24.987273368054197</v>
      </c>
      <c r="H244" s="123"/>
      <c r="I244" s="28"/>
      <c r="J244" s="28"/>
      <c r="K244" s="28"/>
      <c r="L244" s="28"/>
      <c r="M244" s="28"/>
      <c r="N244" s="28"/>
      <c r="O244" s="80"/>
      <c r="P244" s="80"/>
      <c r="Q244" s="15"/>
      <c r="R244" s="149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9" customFormat="1" ht="12.75">
      <c r="A245" s="145">
        <v>50</v>
      </c>
      <c r="B245" s="141">
        <v>3533</v>
      </c>
      <c r="C245" s="142" t="s">
        <v>693</v>
      </c>
      <c r="D245" s="380">
        <v>145783</v>
      </c>
      <c r="E245" s="298">
        <v>145783</v>
      </c>
      <c r="F245" s="298">
        <v>36444</v>
      </c>
      <c r="G245" s="174">
        <f t="shared" si="9"/>
        <v>24.998799585685575</v>
      </c>
      <c r="H245" s="123"/>
      <c r="I245" s="28"/>
      <c r="J245" s="28"/>
      <c r="K245" s="28"/>
      <c r="L245" s="28"/>
      <c r="M245" s="28"/>
      <c r="N245" s="28"/>
      <c r="O245" s="80"/>
      <c r="P245" s="80"/>
      <c r="Q245" s="15"/>
      <c r="R245" s="149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9" customFormat="1" ht="12.75">
      <c r="A246" s="145" t="s">
        <v>140</v>
      </c>
      <c r="B246" s="373" t="s">
        <v>609</v>
      </c>
      <c r="C246" s="142" t="s">
        <v>547</v>
      </c>
      <c r="D246" s="172">
        <v>32730</v>
      </c>
      <c r="E246" s="171">
        <v>32730</v>
      </c>
      <c r="F246" s="298">
        <v>8689</v>
      </c>
      <c r="G246" s="305">
        <f t="shared" si="9"/>
        <v>26.54750992972808</v>
      </c>
      <c r="H246" s="123"/>
      <c r="I246" s="28"/>
      <c r="J246" s="28"/>
      <c r="K246" s="28"/>
      <c r="L246" s="28"/>
      <c r="M246" s="28"/>
      <c r="N246" s="28"/>
      <c r="O246" s="80"/>
      <c r="P246" s="80"/>
      <c r="Q246" s="15"/>
      <c r="R246" s="149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9" customFormat="1" ht="25.5">
      <c r="A247" s="145" t="s">
        <v>140</v>
      </c>
      <c r="B247" s="373">
        <v>4324</v>
      </c>
      <c r="C247" s="142" t="s">
        <v>979</v>
      </c>
      <c r="D247" s="172">
        <v>0</v>
      </c>
      <c r="E247" s="171">
        <v>0</v>
      </c>
      <c r="F247" s="298">
        <v>88</v>
      </c>
      <c r="G247" s="305" t="s">
        <v>388</v>
      </c>
      <c r="H247" s="123"/>
      <c r="I247" s="28"/>
      <c r="J247" s="28"/>
      <c r="K247" s="28"/>
      <c r="L247" s="28"/>
      <c r="M247" s="28"/>
      <c r="N247" s="28"/>
      <c r="O247" s="80"/>
      <c r="P247" s="80"/>
      <c r="Q247" s="15"/>
      <c r="R247" s="149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9" customFormat="1" ht="12.75">
      <c r="A248" s="197"/>
      <c r="B248" s="214"/>
      <c r="C248" s="213" t="s">
        <v>720</v>
      </c>
      <c r="D248" s="198">
        <f>SUM(D243:D246)</f>
        <v>210450</v>
      </c>
      <c r="E248" s="198">
        <f>SUM(E243:E246)</f>
        <v>210480</v>
      </c>
      <c r="F248" s="198">
        <f>SUM(F243:F247)</f>
        <v>53436</v>
      </c>
      <c r="G248" s="118">
        <f t="shared" si="9"/>
        <v>25.38768529076397</v>
      </c>
      <c r="H248" s="123"/>
      <c r="I248" s="28"/>
      <c r="J248" s="28"/>
      <c r="K248" s="28"/>
      <c r="L248" s="28"/>
      <c r="M248" s="28"/>
      <c r="N248" s="28"/>
      <c r="O248" s="80"/>
      <c r="P248" s="80"/>
      <c r="Q248" s="15"/>
      <c r="R248" s="149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9" customFormat="1" ht="13.5" customHeight="1">
      <c r="A249" s="197"/>
      <c r="B249" s="214"/>
      <c r="C249" s="213" t="s">
        <v>389</v>
      </c>
      <c r="D249" s="198">
        <f>D238+D248</f>
        <v>224070</v>
      </c>
      <c r="E249" s="198">
        <f>E238+E248</f>
        <v>224070</v>
      </c>
      <c r="F249" s="198">
        <f>F238+F248</f>
        <v>55867</v>
      </c>
      <c r="G249" s="118">
        <f t="shared" si="9"/>
        <v>24.93283348953452</v>
      </c>
      <c r="H249" s="123"/>
      <c r="I249" s="28"/>
      <c r="J249" s="28"/>
      <c r="K249" s="28"/>
      <c r="L249" s="28"/>
      <c r="M249" s="28"/>
      <c r="N249" s="28"/>
      <c r="O249" s="80"/>
      <c r="P249" s="80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9" customFormat="1" ht="13.5" customHeight="1">
      <c r="A250" s="16"/>
      <c r="B250" s="67"/>
      <c r="C250" s="201"/>
      <c r="D250" s="202"/>
      <c r="E250" s="202"/>
      <c r="F250" s="202"/>
      <c r="G250" s="113"/>
      <c r="H250" s="123"/>
      <c r="I250" s="28"/>
      <c r="J250" s="28"/>
      <c r="K250" s="28"/>
      <c r="L250" s="28"/>
      <c r="M250" s="28"/>
      <c r="N250" s="28"/>
      <c r="O250" s="80"/>
      <c r="P250" s="80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9" customFormat="1" ht="13.5" customHeight="1">
      <c r="A251" s="378" t="s">
        <v>683</v>
      </c>
      <c r="B251" s="378"/>
      <c r="C251" s="378"/>
      <c r="D251" s="202"/>
      <c r="E251" s="202"/>
      <c r="F251" s="202"/>
      <c r="G251" s="113"/>
      <c r="H251" s="123"/>
      <c r="I251" s="28"/>
      <c r="J251" s="28"/>
      <c r="K251" s="28"/>
      <c r="L251" s="28"/>
      <c r="M251" s="28"/>
      <c r="N251" s="28"/>
      <c r="O251" s="80"/>
      <c r="P251" s="80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9" customFormat="1" ht="13.5" customHeight="1">
      <c r="A252" s="20"/>
      <c r="B252" s="20"/>
      <c r="C252" s="20"/>
      <c r="D252" s="202"/>
      <c r="E252" s="202"/>
      <c r="F252" s="202"/>
      <c r="G252" s="113"/>
      <c r="H252" s="123"/>
      <c r="I252" s="28"/>
      <c r="J252" s="28"/>
      <c r="K252" s="28"/>
      <c r="L252" s="28"/>
      <c r="M252" s="28"/>
      <c r="N252" s="28"/>
      <c r="O252" s="80"/>
      <c r="P252" s="80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7" ht="24" customHeight="1">
      <c r="A253" s="7" t="s">
        <v>802</v>
      </c>
      <c r="B253" s="7" t="s">
        <v>803</v>
      </c>
      <c r="C253" s="5" t="s">
        <v>804</v>
      </c>
      <c r="D253" s="51" t="s">
        <v>198</v>
      </c>
      <c r="E253" s="58" t="s">
        <v>200</v>
      </c>
      <c r="F253" s="5" t="s">
        <v>774</v>
      </c>
      <c r="G253" s="50" t="s">
        <v>201</v>
      </c>
    </row>
    <row r="254" spans="1:7" ht="24" customHeight="1">
      <c r="A254" s="145" t="s">
        <v>140</v>
      </c>
      <c r="B254" s="141">
        <v>3522</v>
      </c>
      <c r="C254" s="132" t="s">
        <v>664</v>
      </c>
      <c r="D254" s="218">
        <v>180000</v>
      </c>
      <c r="E254" s="298">
        <v>189500</v>
      </c>
      <c r="F254" s="298">
        <v>31050</v>
      </c>
      <c r="G254" s="174">
        <f>F254/E254*100</f>
        <v>16.385224274406333</v>
      </c>
    </row>
    <row r="255" spans="1:7" ht="14.25" customHeight="1">
      <c r="A255" s="145" t="s">
        <v>140</v>
      </c>
      <c r="B255" s="141">
        <v>3522</v>
      </c>
      <c r="C255" s="142" t="s">
        <v>663</v>
      </c>
      <c r="D255" s="380">
        <v>100000</v>
      </c>
      <c r="E255" s="298">
        <v>100000</v>
      </c>
      <c r="F255" s="298">
        <v>0</v>
      </c>
      <c r="G255" s="174">
        <f>F255/E255*100</f>
        <v>0</v>
      </c>
    </row>
    <row r="256" spans="1:256" s="28" customFormat="1" ht="12.75">
      <c r="A256" s="197"/>
      <c r="B256" s="214"/>
      <c r="C256" s="213" t="s">
        <v>338</v>
      </c>
      <c r="D256" s="198">
        <f>D254+D255</f>
        <v>280000</v>
      </c>
      <c r="E256" s="198">
        <f>E254+E255</f>
        <v>289500</v>
      </c>
      <c r="F256" s="198">
        <f>F254+F255</f>
        <v>31050</v>
      </c>
      <c r="G256" s="118">
        <f>F256/E256*100</f>
        <v>10.725388601036268</v>
      </c>
      <c r="O256" s="80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12.75">
      <c r="A257" s="16"/>
      <c r="B257" s="67"/>
      <c r="C257" s="201"/>
      <c r="D257" s="202"/>
      <c r="E257" s="203"/>
      <c r="F257" s="251"/>
      <c r="G257" s="30"/>
      <c r="O257" s="80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9" customFormat="1" ht="12.75">
      <c r="A258" s="206"/>
      <c r="B258" s="216"/>
      <c r="C258" s="215" t="s">
        <v>391</v>
      </c>
      <c r="D258" s="207">
        <f>D249+D256</f>
        <v>504070</v>
      </c>
      <c r="E258" s="207">
        <f>E249+E256</f>
        <v>513570</v>
      </c>
      <c r="F258" s="207">
        <f>F249+F256</f>
        <v>86917</v>
      </c>
      <c r="G258" s="10">
        <f>F258/E258*100</f>
        <v>16.924080456412952</v>
      </c>
      <c r="H258" s="123"/>
      <c r="I258" s="28"/>
      <c r="J258" s="28"/>
      <c r="K258" s="28"/>
      <c r="L258" s="28"/>
      <c r="M258" s="28"/>
      <c r="N258" s="28"/>
      <c r="O258" s="80"/>
      <c r="P258" s="80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5:6" ht="12.75" customHeight="1">
      <c r="E259" s="80"/>
      <c r="F259" s="80"/>
    </row>
    <row r="260" spans="1:256" s="28" customFormat="1" ht="15.75">
      <c r="A260" s="72" t="s">
        <v>141</v>
      </c>
      <c r="D260" s="80"/>
      <c r="E260" s="80"/>
      <c r="F260" s="80"/>
      <c r="O260" s="80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2:256" s="28" customFormat="1" ht="12" customHeight="1">
      <c r="B261"/>
      <c r="C261"/>
      <c r="D261" s="15"/>
      <c r="E261" s="15"/>
      <c r="F261" s="80"/>
      <c r="G261"/>
      <c r="O261" s="80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3.5" customHeight="1">
      <c r="A262" s="63" t="s">
        <v>136</v>
      </c>
      <c r="B262"/>
      <c r="C262"/>
      <c r="D262" s="15"/>
      <c r="E262" s="15"/>
      <c r="F262" s="80"/>
      <c r="G262"/>
      <c r="O262" s="80"/>
      <c r="P262" s="15"/>
      <c r="Q262" s="15"/>
      <c r="R262" s="15"/>
      <c r="S262" s="15"/>
      <c r="T262" s="15"/>
      <c r="U262" s="15"/>
      <c r="V262" s="15"/>
      <c r="W262" s="149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2.75">
      <c r="A263" s="63"/>
      <c r="B263"/>
      <c r="C263"/>
      <c r="D263" s="15"/>
      <c r="E263" s="15"/>
      <c r="F263" s="80"/>
      <c r="G263"/>
      <c r="O263" s="80"/>
      <c r="P263" s="15"/>
      <c r="Q263" s="15"/>
      <c r="R263" s="15"/>
      <c r="S263" s="15"/>
      <c r="T263" s="15"/>
      <c r="U263" s="15"/>
      <c r="V263" s="15"/>
      <c r="W263" s="149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26.25" customHeight="1">
      <c r="A264" s="7" t="s">
        <v>802</v>
      </c>
      <c r="B264" s="7" t="s">
        <v>803</v>
      </c>
      <c r="C264" s="5" t="s">
        <v>804</v>
      </c>
      <c r="D264" s="51" t="s">
        <v>198</v>
      </c>
      <c r="E264" s="58" t="s">
        <v>200</v>
      </c>
      <c r="F264" s="5" t="s">
        <v>774</v>
      </c>
      <c r="G264" s="50" t="s">
        <v>201</v>
      </c>
      <c r="O264" s="80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25.5">
      <c r="A265" s="145">
        <v>60</v>
      </c>
      <c r="B265" s="141">
        <v>3719</v>
      </c>
      <c r="C265" s="132" t="s">
        <v>549</v>
      </c>
      <c r="D265" s="218">
        <v>100</v>
      </c>
      <c r="E265" s="298">
        <v>100</v>
      </c>
      <c r="F265" s="298">
        <v>0</v>
      </c>
      <c r="G265" s="174">
        <f>F265/E265*100</f>
        <v>0</v>
      </c>
      <c r="O265" s="80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13.5" customHeight="1">
      <c r="A266" s="145" t="s">
        <v>142</v>
      </c>
      <c r="B266" s="141">
        <v>3729</v>
      </c>
      <c r="C266" s="132" t="s">
        <v>636</v>
      </c>
      <c r="D266" s="218">
        <v>150</v>
      </c>
      <c r="E266" s="298">
        <v>150</v>
      </c>
      <c r="F266" s="298">
        <v>0</v>
      </c>
      <c r="G266" s="174">
        <f aca="true" t="shared" si="10" ref="G266:G273">F266/E266*100</f>
        <v>0</v>
      </c>
      <c r="O266" s="80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8" customFormat="1" ht="13.5" customHeight="1">
      <c r="A267" s="145" t="s">
        <v>142</v>
      </c>
      <c r="B267" s="141">
        <v>3742</v>
      </c>
      <c r="C267" s="132" t="s">
        <v>637</v>
      </c>
      <c r="D267" s="218">
        <v>4500</v>
      </c>
      <c r="E267" s="298">
        <v>4500</v>
      </c>
      <c r="F267" s="298">
        <v>0</v>
      </c>
      <c r="G267" s="174">
        <f>F267/E267*100</f>
        <v>0</v>
      </c>
      <c r="O267" s="80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5" customHeight="1">
      <c r="A268" s="145" t="s">
        <v>142</v>
      </c>
      <c r="B268" s="141">
        <v>3792</v>
      </c>
      <c r="C268" s="132" t="s">
        <v>730</v>
      </c>
      <c r="D268" s="218">
        <v>100</v>
      </c>
      <c r="E268" s="298">
        <v>100</v>
      </c>
      <c r="F268" s="298">
        <v>0</v>
      </c>
      <c r="G268" s="174">
        <f>F268/E268*100</f>
        <v>0</v>
      </c>
      <c r="O268" s="80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4.25" customHeight="1">
      <c r="A269" s="145" t="s">
        <v>142</v>
      </c>
      <c r="B269" s="141">
        <v>3799</v>
      </c>
      <c r="C269" s="132" t="s">
        <v>689</v>
      </c>
      <c r="D269" s="218">
        <v>300</v>
      </c>
      <c r="E269" s="298">
        <v>300</v>
      </c>
      <c r="F269" s="298">
        <v>0</v>
      </c>
      <c r="G269" s="174">
        <f t="shared" si="10"/>
        <v>0</v>
      </c>
      <c r="O269" s="80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8" customFormat="1" ht="13.5" customHeight="1">
      <c r="A270" s="145" t="s">
        <v>142</v>
      </c>
      <c r="B270" s="141">
        <v>3741</v>
      </c>
      <c r="C270" s="132" t="s">
        <v>742</v>
      </c>
      <c r="D270" s="218">
        <v>150</v>
      </c>
      <c r="E270" s="298">
        <v>150</v>
      </c>
      <c r="F270" s="298">
        <v>218</v>
      </c>
      <c r="G270" s="174">
        <f t="shared" si="10"/>
        <v>145.33333333333334</v>
      </c>
      <c r="O270" s="80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14.25" customHeight="1">
      <c r="A271" s="145" t="s">
        <v>142</v>
      </c>
      <c r="B271" s="141">
        <v>3773</v>
      </c>
      <c r="C271" s="132" t="s">
        <v>488</v>
      </c>
      <c r="D271" s="218">
        <v>0</v>
      </c>
      <c r="E271" s="298">
        <v>0</v>
      </c>
      <c r="F271" s="298">
        <v>9</v>
      </c>
      <c r="G271" s="174" t="s">
        <v>388</v>
      </c>
      <c r="O271" s="80"/>
      <c r="P271" s="191"/>
      <c r="Q271" s="15"/>
      <c r="R271" s="15"/>
      <c r="S271" s="15"/>
      <c r="T271" s="15"/>
      <c r="U271" s="15"/>
      <c r="V271" s="15"/>
      <c r="W271" s="149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8" customFormat="1" ht="38.25" customHeight="1">
      <c r="A272" s="145" t="s">
        <v>142</v>
      </c>
      <c r="B272" s="141">
        <v>3727</v>
      </c>
      <c r="C272" s="132" t="s">
        <v>589</v>
      </c>
      <c r="D272" s="218">
        <v>0</v>
      </c>
      <c r="E272" s="298">
        <v>2630</v>
      </c>
      <c r="F272" s="298">
        <v>0</v>
      </c>
      <c r="G272" s="174">
        <f t="shared" si="10"/>
        <v>0</v>
      </c>
      <c r="O272" s="80"/>
      <c r="P272" s="191"/>
      <c r="Q272" s="15"/>
      <c r="R272" s="15"/>
      <c r="S272" s="15"/>
      <c r="T272" s="15"/>
      <c r="U272" s="15"/>
      <c r="V272" s="15"/>
      <c r="W272" s="149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14" s="80" customFormat="1" ht="12.75">
      <c r="A273" s="197"/>
      <c r="B273" s="214"/>
      <c r="C273" s="213" t="s">
        <v>389</v>
      </c>
      <c r="D273" s="198">
        <f>SUM(D265:D272)</f>
        <v>5300</v>
      </c>
      <c r="E273" s="199">
        <f>SUM(E265:E272)</f>
        <v>7930</v>
      </c>
      <c r="F273" s="230">
        <f>SUM(F265:F272)</f>
        <v>227</v>
      </c>
      <c r="G273" s="118">
        <f t="shared" si="10"/>
        <v>2.862547288776797</v>
      </c>
      <c r="H273" s="28"/>
      <c r="I273" s="28"/>
      <c r="J273" s="28"/>
      <c r="K273" s="28"/>
      <c r="L273" s="28"/>
      <c r="M273" s="28"/>
      <c r="N273" s="28"/>
    </row>
    <row r="274" spans="1:14" s="80" customFormat="1" ht="12.75">
      <c r="A274" s="535" t="s">
        <v>556</v>
      </c>
      <c r="B274" s="536"/>
      <c r="C274" s="536"/>
      <c r="D274" s="536"/>
      <c r="E274" s="536"/>
      <c r="F274" s="536"/>
      <c r="G274" s="536"/>
      <c r="H274" s="28"/>
      <c r="I274" s="28"/>
      <c r="J274" s="28"/>
      <c r="K274" s="28"/>
      <c r="L274" s="28"/>
      <c r="M274" s="28"/>
      <c r="N274" s="28"/>
    </row>
    <row r="275" spans="1:256" s="28" customFormat="1" ht="12.75">
      <c r="A275" s="430" t="s">
        <v>557</v>
      </c>
      <c r="B275" s="431"/>
      <c r="C275" s="431"/>
      <c r="D275" s="431"/>
      <c r="E275" s="431"/>
      <c r="F275" s="431"/>
      <c r="G275" s="431"/>
      <c r="H275" s="123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L275" s="80"/>
      <c r="FM275" s="80"/>
      <c r="FN275" s="80"/>
      <c r="FO275" s="80"/>
      <c r="FP275" s="80"/>
      <c r="FQ275" s="80"/>
      <c r="FR275" s="80"/>
      <c r="FS275" s="80"/>
      <c r="FT275" s="80"/>
      <c r="FU275" s="80"/>
      <c r="FV275" s="80"/>
      <c r="FW275" s="80"/>
      <c r="FX275" s="80"/>
      <c r="FY275" s="80"/>
      <c r="FZ275" s="80"/>
      <c r="GA275" s="80"/>
      <c r="GB275" s="80"/>
      <c r="GC275" s="80"/>
      <c r="GD275" s="80"/>
      <c r="GE275" s="80"/>
      <c r="GF275" s="80"/>
      <c r="GG275" s="80"/>
      <c r="GH275" s="80"/>
      <c r="GI275" s="80"/>
      <c r="GJ275" s="80"/>
      <c r="GK275" s="80"/>
      <c r="GL275" s="80"/>
      <c r="GM275" s="80"/>
      <c r="GN275" s="80"/>
      <c r="GO275" s="80"/>
      <c r="GP275" s="80"/>
      <c r="GQ275" s="80"/>
      <c r="GR275" s="80"/>
      <c r="GS275" s="80"/>
      <c r="GT275" s="80"/>
      <c r="GU275" s="80"/>
      <c r="GV275" s="80"/>
      <c r="GW275" s="80"/>
      <c r="GX275" s="80"/>
      <c r="GY275" s="80"/>
      <c r="GZ275" s="80"/>
      <c r="HA275" s="80"/>
      <c r="HB275" s="80"/>
      <c r="HC275" s="80"/>
      <c r="HD275" s="80"/>
      <c r="HE275" s="80"/>
      <c r="HF275" s="80"/>
      <c r="HG275" s="80"/>
      <c r="HH275" s="80"/>
      <c r="HI275" s="80"/>
      <c r="HJ275" s="80"/>
      <c r="HK275" s="80"/>
      <c r="HL275" s="80"/>
      <c r="HM275" s="80"/>
      <c r="HN275" s="80"/>
      <c r="HO275" s="80"/>
      <c r="HP275" s="80"/>
      <c r="HQ275" s="80"/>
      <c r="HR275" s="80"/>
      <c r="HS275" s="80"/>
      <c r="HT275" s="80"/>
      <c r="HU275" s="80"/>
      <c r="HV275" s="80"/>
      <c r="HW275" s="80"/>
      <c r="HX275" s="80"/>
      <c r="HY275" s="80"/>
      <c r="HZ275" s="80"/>
      <c r="IA275" s="80"/>
      <c r="IB275" s="80"/>
      <c r="IC275" s="80"/>
      <c r="ID275" s="80"/>
      <c r="IE275" s="80"/>
      <c r="IF275" s="80"/>
      <c r="IG275" s="80"/>
      <c r="IH275" s="80"/>
      <c r="II275" s="80"/>
      <c r="IJ275" s="80"/>
      <c r="IK275" s="80"/>
      <c r="IL275" s="80"/>
      <c r="IM275" s="80"/>
      <c r="IN275" s="80"/>
      <c r="IO275" s="80"/>
      <c r="IP275" s="80"/>
      <c r="IQ275" s="80"/>
      <c r="IR275" s="80"/>
      <c r="IS275" s="80"/>
      <c r="IT275" s="80"/>
      <c r="IU275" s="80"/>
      <c r="IV275" s="80"/>
    </row>
    <row r="276" spans="1:256" s="28" customFormat="1" ht="12.75">
      <c r="A276" s="430" t="s">
        <v>558</v>
      </c>
      <c r="B276" s="431"/>
      <c r="C276" s="431"/>
      <c r="D276" s="431"/>
      <c r="E276" s="431"/>
      <c r="F276" s="431"/>
      <c r="G276" s="431"/>
      <c r="H276" s="123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  <c r="IV276" s="80"/>
    </row>
    <row r="277" spans="1:256" s="28" customFormat="1" ht="12.75">
      <c r="A277" s="430" t="s">
        <v>559</v>
      </c>
      <c r="B277" s="431"/>
      <c r="C277" s="431"/>
      <c r="D277" s="431"/>
      <c r="E277" s="431"/>
      <c r="F277" s="431"/>
      <c r="G277" s="431"/>
      <c r="H277" s="123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  <c r="FK277" s="80"/>
      <c r="FL277" s="80"/>
      <c r="FM277" s="80"/>
      <c r="FN277" s="80"/>
      <c r="FO277" s="80"/>
      <c r="FP277" s="80"/>
      <c r="FQ277" s="80"/>
      <c r="FR277" s="80"/>
      <c r="FS277" s="80"/>
      <c r="FT277" s="80"/>
      <c r="FU277" s="80"/>
      <c r="FV277" s="80"/>
      <c r="FW277" s="80"/>
      <c r="FX277" s="80"/>
      <c r="FY277" s="80"/>
      <c r="FZ277" s="80"/>
      <c r="GA277" s="80"/>
      <c r="GB277" s="80"/>
      <c r="GC277" s="80"/>
      <c r="GD277" s="80"/>
      <c r="GE277" s="80"/>
      <c r="GF277" s="80"/>
      <c r="GG277" s="80"/>
      <c r="GH277" s="80"/>
      <c r="GI277" s="80"/>
      <c r="GJ277" s="80"/>
      <c r="GK277" s="80"/>
      <c r="GL277" s="80"/>
      <c r="GM277" s="80"/>
      <c r="GN277" s="80"/>
      <c r="GO277" s="80"/>
      <c r="GP277" s="80"/>
      <c r="GQ277" s="80"/>
      <c r="GR277" s="80"/>
      <c r="GS277" s="80"/>
      <c r="GT277" s="80"/>
      <c r="GU277" s="80"/>
      <c r="GV277" s="80"/>
      <c r="GW277" s="80"/>
      <c r="GX277" s="80"/>
      <c r="GY277" s="80"/>
      <c r="GZ277" s="80"/>
      <c r="HA277" s="80"/>
      <c r="HB277" s="80"/>
      <c r="HC277" s="80"/>
      <c r="HD277" s="80"/>
      <c r="HE277" s="80"/>
      <c r="HF277" s="80"/>
      <c r="HG277" s="80"/>
      <c r="HH277" s="80"/>
      <c r="HI277" s="80"/>
      <c r="HJ277" s="80"/>
      <c r="HK277" s="80"/>
      <c r="HL277" s="80"/>
      <c r="HM277" s="80"/>
      <c r="HN277" s="80"/>
      <c r="HO277" s="80"/>
      <c r="HP277" s="80"/>
      <c r="HQ277" s="80"/>
      <c r="HR277" s="80"/>
      <c r="HS277" s="80"/>
      <c r="HT277" s="80"/>
      <c r="HU277" s="80"/>
      <c r="HV277" s="80"/>
      <c r="HW277" s="80"/>
      <c r="HX277" s="80"/>
      <c r="HY277" s="80"/>
      <c r="HZ277" s="80"/>
      <c r="IA277" s="80"/>
      <c r="IB277" s="80"/>
      <c r="IC277" s="80"/>
      <c r="ID277" s="80"/>
      <c r="IE277" s="80"/>
      <c r="IF277" s="80"/>
      <c r="IG277" s="80"/>
      <c r="IH277" s="80"/>
      <c r="II277" s="80"/>
      <c r="IJ277" s="80"/>
      <c r="IK277" s="80"/>
      <c r="IL277" s="80"/>
      <c r="IM277" s="80"/>
      <c r="IN277" s="80"/>
      <c r="IO277" s="80"/>
      <c r="IP277" s="80"/>
      <c r="IQ277" s="80"/>
      <c r="IR277" s="80"/>
      <c r="IS277" s="80"/>
      <c r="IT277" s="80"/>
      <c r="IU277" s="80"/>
      <c r="IV277" s="80"/>
    </row>
    <row r="278" spans="1:256" s="28" customFormat="1" ht="12.75">
      <c r="A278" s="430"/>
      <c r="B278" s="431"/>
      <c r="C278" s="431"/>
      <c r="D278" s="431"/>
      <c r="E278" s="431"/>
      <c r="F278" s="431"/>
      <c r="G278" s="431"/>
      <c r="H278" s="123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</row>
    <row r="279" spans="1:256" s="119" customFormat="1" ht="13.5" customHeight="1">
      <c r="A279" s="766" t="s">
        <v>137</v>
      </c>
      <c r="B279" s="766"/>
      <c r="C279" s="766"/>
      <c r="D279" s="202"/>
      <c r="E279" s="202"/>
      <c r="F279" s="202"/>
      <c r="G279" s="113"/>
      <c r="H279" s="123"/>
      <c r="I279" s="28"/>
      <c r="J279" s="28"/>
      <c r="K279" s="28"/>
      <c r="L279" s="28"/>
      <c r="M279" s="28"/>
      <c r="N279" s="28"/>
      <c r="O279" s="80"/>
      <c r="P279" s="80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119" customFormat="1" ht="13.5" customHeight="1">
      <c r="A280" s="20"/>
      <c r="B280" s="20"/>
      <c r="C280" s="20"/>
      <c r="D280" s="202"/>
      <c r="E280" s="202"/>
      <c r="F280" s="202"/>
      <c r="G280" s="113"/>
      <c r="H280" s="123"/>
      <c r="I280" s="28"/>
      <c r="J280" s="28"/>
      <c r="K280" s="28"/>
      <c r="L280" s="28"/>
      <c r="M280" s="28"/>
      <c r="N280" s="28"/>
      <c r="O280" s="80"/>
      <c r="P280" s="80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7" ht="26.25" customHeight="1">
      <c r="A281" s="7" t="s">
        <v>802</v>
      </c>
      <c r="B281" s="7" t="s">
        <v>803</v>
      </c>
      <c r="C281" s="5" t="s">
        <v>804</v>
      </c>
      <c r="D281" s="51" t="s">
        <v>198</v>
      </c>
      <c r="E281" s="58" t="s">
        <v>200</v>
      </c>
      <c r="F281" s="5" t="s">
        <v>774</v>
      </c>
      <c r="G281" s="50" t="s">
        <v>201</v>
      </c>
    </row>
    <row r="282" spans="1:7" ht="23.25" customHeight="1">
      <c r="A282" s="145" t="s">
        <v>142</v>
      </c>
      <c r="B282" s="141">
        <v>3729</v>
      </c>
      <c r="C282" s="142" t="s">
        <v>638</v>
      </c>
      <c r="D282" s="380">
        <v>180</v>
      </c>
      <c r="E282" s="298">
        <v>180</v>
      </c>
      <c r="F282" s="298">
        <v>0</v>
      </c>
      <c r="G282" s="174">
        <f>F282/E282*100</f>
        <v>0</v>
      </c>
    </row>
    <row r="283" spans="1:7" ht="14.25" customHeight="1">
      <c r="A283" s="145" t="s">
        <v>142</v>
      </c>
      <c r="B283" s="141">
        <v>3742</v>
      </c>
      <c r="C283" s="142" t="s">
        <v>603</v>
      </c>
      <c r="D283" s="380">
        <v>0</v>
      </c>
      <c r="E283" s="298">
        <v>434</v>
      </c>
      <c r="F283" s="298">
        <v>0</v>
      </c>
      <c r="G283" s="174">
        <f>F283/E283*100</f>
        <v>0</v>
      </c>
    </row>
    <row r="284" spans="1:256" s="28" customFormat="1" ht="12.75">
      <c r="A284" s="197"/>
      <c r="B284" s="214"/>
      <c r="C284" s="213" t="s">
        <v>390</v>
      </c>
      <c r="D284" s="198">
        <f>SUM(D282:D282)</f>
        <v>180</v>
      </c>
      <c r="E284" s="199">
        <f>SUM(E282:E283)</f>
        <v>614</v>
      </c>
      <c r="F284" s="230">
        <f>SUM(F282:F283)</f>
        <v>0</v>
      </c>
      <c r="G284" s="118">
        <f>F284/E284*100</f>
        <v>0</v>
      </c>
      <c r="O284" s="8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2.75">
      <c r="A285" s="16"/>
      <c r="B285" s="67"/>
      <c r="C285" s="201"/>
      <c r="D285" s="202"/>
      <c r="E285" s="203"/>
      <c r="F285" s="251"/>
      <c r="G285" s="30"/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119" customFormat="1" ht="12.75">
      <c r="A286" s="206"/>
      <c r="B286" s="216"/>
      <c r="C286" s="215" t="s">
        <v>391</v>
      </c>
      <c r="D286" s="207">
        <f>D273+D284</f>
        <v>5480</v>
      </c>
      <c r="E286" s="207">
        <f>E273+E284</f>
        <v>8544</v>
      </c>
      <c r="F286" s="207">
        <f>F273+F284</f>
        <v>227</v>
      </c>
      <c r="G286" s="10">
        <f>G268+G284+G273</f>
        <v>2.862547288776797</v>
      </c>
      <c r="H286" s="123"/>
      <c r="I286" s="28"/>
      <c r="J286" s="28"/>
      <c r="K286" s="28"/>
      <c r="L286" s="28"/>
      <c r="M286" s="28"/>
      <c r="N286" s="28"/>
      <c r="O286" s="80"/>
      <c r="P286" s="80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2.75">
      <c r="A287" s="252"/>
      <c r="B287" s="253"/>
      <c r="C287" s="254"/>
      <c r="D287" s="255"/>
      <c r="E287" s="256"/>
      <c r="F287" s="251"/>
      <c r="G287" s="250"/>
      <c r="H287" s="123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  <c r="FF287" s="80"/>
      <c r="FG287" s="80"/>
      <c r="FH287" s="80"/>
      <c r="FI287" s="80"/>
      <c r="FJ287" s="80"/>
      <c r="FK287" s="80"/>
      <c r="FL287" s="80"/>
      <c r="FM287" s="80"/>
      <c r="FN287" s="80"/>
      <c r="FO287" s="80"/>
      <c r="FP287" s="80"/>
      <c r="FQ287" s="80"/>
      <c r="FR287" s="80"/>
      <c r="FS287" s="80"/>
      <c r="FT287" s="80"/>
      <c r="FU287" s="80"/>
      <c r="FV287" s="80"/>
      <c r="FW287" s="80"/>
      <c r="FX287" s="80"/>
      <c r="FY287" s="80"/>
      <c r="FZ287" s="80"/>
      <c r="GA287" s="80"/>
      <c r="GB287" s="80"/>
      <c r="GC287" s="80"/>
      <c r="GD287" s="80"/>
      <c r="GE287" s="80"/>
      <c r="GF287" s="80"/>
      <c r="GG287" s="80"/>
      <c r="GH287" s="80"/>
      <c r="GI287" s="80"/>
      <c r="GJ287" s="80"/>
      <c r="GK287" s="80"/>
      <c r="GL287" s="80"/>
      <c r="GM287" s="80"/>
      <c r="GN287" s="80"/>
      <c r="GO287" s="80"/>
      <c r="GP287" s="80"/>
      <c r="GQ287" s="80"/>
      <c r="GR287" s="80"/>
      <c r="GS287" s="80"/>
      <c r="GT287" s="80"/>
      <c r="GU287" s="80"/>
      <c r="GV287" s="80"/>
      <c r="GW287" s="80"/>
      <c r="GX287" s="80"/>
      <c r="GY287" s="80"/>
      <c r="GZ287" s="80"/>
      <c r="HA287" s="80"/>
      <c r="HB287" s="80"/>
      <c r="HC287" s="80"/>
      <c r="HD287" s="80"/>
      <c r="HE287" s="80"/>
      <c r="HF287" s="80"/>
      <c r="HG287" s="80"/>
      <c r="HH287" s="80"/>
      <c r="HI287" s="80"/>
      <c r="HJ287" s="80"/>
      <c r="HK287" s="80"/>
      <c r="HL287" s="80"/>
      <c r="HM287" s="80"/>
      <c r="HN287" s="80"/>
      <c r="HO287" s="80"/>
      <c r="HP287" s="80"/>
      <c r="HQ287" s="80"/>
      <c r="HR287" s="80"/>
      <c r="HS287" s="80"/>
      <c r="HT287" s="80"/>
      <c r="HU287" s="80"/>
      <c r="HV287" s="80"/>
      <c r="HW287" s="80"/>
      <c r="HX287" s="80"/>
      <c r="HY287" s="80"/>
      <c r="HZ287" s="80"/>
      <c r="IA287" s="80"/>
      <c r="IB287" s="80"/>
      <c r="IC287" s="80"/>
      <c r="ID287" s="80"/>
      <c r="IE287" s="80"/>
      <c r="IF287" s="80"/>
      <c r="IG287" s="80"/>
      <c r="IH287" s="80"/>
      <c r="II287" s="80"/>
      <c r="IJ287" s="80"/>
      <c r="IK287" s="80"/>
      <c r="IL287" s="80"/>
      <c r="IM287" s="80"/>
      <c r="IN287" s="80"/>
      <c r="IO287" s="80"/>
      <c r="IP287" s="80"/>
      <c r="IQ287" s="80"/>
      <c r="IR287" s="80"/>
      <c r="IS287" s="80"/>
      <c r="IT287" s="80"/>
      <c r="IU287" s="80"/>
      <c r="IV287" s="80"/>
    </row>
    <row r="288" spans="1:256" s="28" customFormat="1" ht="15.75">
      <c r="A288" s="72" t="s">
        <v>303</v>
      </c>
      <c r="D288" s="80"/>
      <c r="E288" s="80"/>
      <c r="F288" s="80"/>
      <c r="O288" s="80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2:256" s="28" customFormat="1" ht="12.75">
      <c r="B289"/>
      <c r="C289"/>
      <c r="D289" s="15"/>
      <c r="E289" s="15"/>
      <c r="F289" s="15"/>
      <c r="G289"/>
      <c r="O289" s="80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15" ht="13.5" customHeight="1">
      <c r="A290" s="63" t="s">
        <v>136</v>
      </c>
      <c r="O290" s="80"/>
    </row>
    <row r="291" spans="1:15" ht="13.5" customHeight="1">
      <c r="A291" s="63"/>
      <c r="O291" s="80"/>
    </row>
    <row r="292" spans="1:15" ht="25.5" customHeight="1">
      <c r="A292" s="7" t="s">
        <v>802</v>
      </c>
      <c r="B292" s="7" t="s">
        <v>803</v>
      </c>
      <c r="C292" s="5" t="s">
        <v>804</v>
      </c>
      <c r="D292" s="51" t="s">
        <v>198</v>
      </c>
      <c r="E292" s="58" t="s">
        <v>200</v>
      </c>
      <c r="F292" s="5" t="s">
        <v>774</v>
      </c>
      <c r="G292" s="50" t="s">
        <v>201</v>
      </c>
      <c r="O292" s="80"/>
    </row>
    <row r="293" spans="1:15" ht="15" customHeight="1">
      <c r="A293" s="145" t="s">
        <v>143</v>
      </c>
      <c r="B293" s="141">
        <v>3635</v>
      </c>
      <c r="C293" s="132" t="s">
        <v>639</v>
      </c>
      <c r="D293" s="218">
        <v>300</v>
      </c>
      <c r="E293" s="298">
        <v>300</v>
      </c>
      <c r="F293" s="298">
        <v>0</v>
      </c>
      <c r="G293" s="174">
        <v>0</v>
      </c>
      <c r="O293" s="80"/>
    </row>
    <row r="294" spans="1:7" ht="12.75">
      <c r="A294" s="197"/>
      <c r="B294" s="214"/>
      <c r="C294" s="213" t="s">
        <v>389</v>
      </c>
      <c r="D294" s="198">
        <f>D293</f>
        <v>300</v>
      </c>
      <c r="E294" s="199">
        <f>E293</f>
        <v>300</v>
      </c>
      <c r="F294" s="230">
        <f>F293</f>
        <v>0</v>
      </c>
      <c r="G294" s="110">
        <v>0</v>
      </c>
    </row>
    <row r="295" spans="1:7" ht="12.75">
      <c r="A295" s="16"/>
      <c r="B295" s="67"/>
      <c r="C295" s="201"/>
      <c r="D295" s="202"/>
      <c r="E295" s="203"/>
      <c r="F295" s="204"/>
      <c r="G295" s="30"/>
    </row>
    <row r="296" spans="1:6" ht="13.5" customHeight="1">
      <c r="A296" s="74" t="s">
        <v>137</v>
      </c>
      <c r="D296" s="80"/>
      <c r="E296" s="80"/>
      <c r="F296" s="80"/>
    </row>
    <row r="297" spans="1:6" ht="12.75">
      <c r="A297" s="74"/>
      <c r="D297" s="80"/>
      <c r="E297" s="80"/>
      <c r="F297" s="80"/>
    </row>
    <row r="298" spans="1:7" ht="26.25" customHeight="1">
      <c r="A298" s="7" t="s">
        <v>802</v>
      </c>
      <c r="B298" s="7" t="s">
        <v>803</v>
      </c>
      <c r="C298" s="5" t="s">
        <v>804</v>
      </c>
      <c r="D298" s="51" t="s">
        <v>198</v>
      </c>
      <c r="E298" s="58" t="s">
        <v>200</v>
      </c>
      <c r="F298" s="5" t="s">
        <v>774</v>
      </c>
      <c r="G298" s="50" t="s">
        <v>201</v>
      </c>
    </row>
    <row r="299" spans="1:7" ht="15" customHeight="1">
      <c r="A299" s="145">
        <v>70</v>
      </c>
      <c r="B299" s="141">
        <v>3635</v>
      </c>
      <c r="C299" s="379" t="s">
        <v>872</v>
      </c>
      <c r="D299" s="218">
        <v>10100</v>
      </c>
      <c r="E299" s="298">
        <v>10100</v>
      </c>
      <c r="F299" s="298">
        <v>0</v>
      </c>
      <c r="G299" s="174">
        <f>F299/E299*100</f>
        <v>0</v>
      </c>
    </row>
    <row r="300" spans="1:7" ht="25.5" customHeight="1">
      <c r="A300" s="145" t="s">
        <v>143</v>
      </c>
      <c r="B300" s="141">
        <v>3635</v>
      </c>
      <c r="C300" s="132" t="s">
        <v>489</v>
      </c>
      <c r="D300" s="218">
        <v>2500</v>
      </c>
      <c r="E300" s="298">
        <v>2500</v>
      </c>
      <c r="F300" s="298">
        <v>0</v>
      </c>
      <c r="G300" s="174">
        <f>F300/E300*100</f>
        <v>0</v>
      </c>
    </row>
    <row r="301" spans="1:7" ht="12.75">
      <c r="A301" s="197"/>
      <c r="B301" s="214"/>
      <c r="C301" s="213" t="s">
        <v>390</v>
      </c>
      <c r="D301" s="198">
        <f>SUM(D299:D300)</f>
        <v>12600</v>
      </c>
      <c r="E301" s="199">
        <f>SUM(E299:E300)</f>
        <v>12600</v>
      </c>
      <c r="F301" s="230">
        <f>SUM(F299:F300)</f>
        <v>0</v>
      </c>
      <c r="G301" s="110">
        <f>F301/E301*100</f>
        <v>0</v>
      </c>
    </row>
    <row r="302" spans="1:7" ht="12.75">
      <c r="A302" s="16"/>
      <c r="B302" s="67"/>
      <c r="C302" s="201"/>
      <c r="D302" s="202"/>
      <c r="E302" s="203"/>
      <c r="F302" s="204"/>
      <c r="G302" s="205"/>
    </row>
    <row r="303" spans="1:256" s="119" customFormat="1" ht="12.75">
      <c r="A303" s="206"/>
      <c r="B303" s="216"/>
      <c r="C303" s="215" t="s">
        <v>391</v>
      </c>
      <c r="D303" s="207">
        <f>D301+D294</f>
        <v>12900</v>
      </c>
      <c r="E303" s="208">
        <f>E294+E301</f>
        <v>12900</v>
      </c>
      <c r="F303" s="209">
        <f>F294+F301</f>
        <v>0</v>
      </c>
      <c r="G303" s="26">
        <f>F303/E303*100</f>
        <v>0</v>
      </c>
      <c r="H303" s="123"/>
      <c r="I303" s="28"/>
      <c r="J303" s="28"/>
      <c r="K303" s="28"/>
      <c r="L303" s="28"/>
      <c r="M303" s="28"/>
      <c r="N303" s="28"/>
      <c r="O303" s="80"/>
      <c r="P303" s="80"/>
      <c r="Q303" s="149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ht="12.75">
      <c r="D304" s="80"/>
    </row>
    <row r="305" spans="1:256" s="28" customFormat="1" ht="15.75">
      <c r="A305" s="72" t="s">
        <v>302</v>
      </c>
      <c r="D305" s="80"/>
      <c r="E305" s="80"/>
      <c r="F305" s="80"/>
      <c r="O305" s="80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2:256" s="28" customFormat="1" ht="12.75">
      <c r="B306"/>
      <c r="C306"/>
      <c r="D306" s="15"/>
      <c r="E306" s="15"/>
      <c r="F306" s="15"/>
      <c r="G306"/>
      <c r="O306" s="80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15" customHeight="1">
      <c r="A307" s="63" t="s">
        <v>136</v>
      </c>
      <c r="B307"/>
      <c r="C307"/>
      <c r="D307" s="15"/>
      <c r="E307" s="15"/>
      <c r="F307" s="15"/>
      <c r="G307"/>
      <c r="O307" s="80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12.75">
      <c r="A308" s="63"/>
      <c r="B308"/>
      <c r="C308"/>
      <c r="D308" s="15"/>
      <c r="E308" s="15"/>
      <c r="F308" s="15"/>
      <c r="G308"/>
      <c r="O308" s="80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6.25" customHeight="1">
      <c r="A309" s="7" t="s">
        <v>802</v>
      </c>
      <c r="B309" s="7" t="s">
        <v>803</v>
      </c>
      <c r="C309" s="5" t="s">
        <v>804</v>
      </c>
      <c r="D309" s="51" t="s">
        <v>198</v>
      </c>
      <c r="E309" s="58" t="s">
        <v>200</v>
      </c>
      <c r="F309" s="5" t="s">
        <v>774</v>
      </c>
      <c r="G309" s="50" t="s">
        <v>201</v>
      </c>
      <c r="O309" s="80"/>
      <c r="P309" s="15"/>
      <c r="Q309" s="15"/>
      <c r="R309" s="149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25.5" customHeight="1">
      <c r="A310" s="145" t="s">
        <v>144</v>
      </c>
      <c r="B310" s="141">
        <v>2212</v>
      </c>
      <c r="C310" s="132" t="s">
        <v>590</v>
      </c>
      <c r="D310" s="218">
        <v>2790</v>
      </c>
      <c r="E310" s="171">
        <v>2790</v>
      </c>
      <c r="F310" s="298">
        <v>99</v>
      </c>
      <c r="G310" s="174">
        <f aca="true" t="shared" si="11" ref="G310:G316">F310/E310*100</f>
        <v>3.5483870967741935</v>
      </c>
      <c r="O310" s="15"/>
      <c r="P310" s="15"/>
      <c r="Q310" s="15"/>
      <c r="R310" s="15"/>
      <c r="S310" s="15"/>
      <c r="T310" s="14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8" customFormat="1" ht="15" customHeight="1">
      <c r="A311" s="145" t="s">
        <v>144</v>
      </c>
      <c r="B311" s="141">
        <v>2221</v>
      </c>
      <c r="C311" s="132" t="s">
        <v>490</v>
      </c>
      <c r="D311" s="218">
        <v>140</v>
      </c>
      <c r="E311" s="171">
        <v>140</v>
      </c>
      <c r="F311" s="298">
        <v>0</v>
      </c>
      <c r="G311" s="174">
        <f t="shared" si="11"/>
        <v>0</v>
      </c>
      <c r="O311" s="15"/>
      <c r="P311" s="15"/>
      <c r="Q311" s="15"/>
      <c r="R311" s="15"/>
      <c r="S311" s="15"/>
      <c r="T311" s="14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8" customFormat="1" ht="14.25" customHeight="1">
      <c r="A312" s="145" t="s">
        <v>144</v>
      </c>
      <c r="B312" s="141">
        <v>2223</v>
      </c>
      <c r="C312" s="132" t="s">
        <v>503</v>
      </c>
      <c r="D312" s="218">
        <v>150</v>
      </c>
      <c r="E312" s="171">
        <v>150</v>
      </c>
      <c r="F312" s="298">
        <v>80</v>
      </c>
      <c r="G312" s="174">
        <f>F312/E312*100</f>
        <v>53.333333333333336</v>
      </c>
      <c r="O312" s="15"/>
      <c r="P312" s="15"/>
      <c r="Q312" s="15"/>
      <c r="R312" s="15"/>
      <c r="S312" s="15"/>
      <c r="T312" s="149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15.75" customHeight="1">
      <c r="A313" s="145" t="s">
        <v>144</v>
      </c>
      <c r="B313" s="141">
        <v>2221</v>
      </c>
      <c r="C313" s="132" t="s">
        <v>733</v>
      </c>
      <c r="D313" s="218">
        <v>239070</v>
      </c>
      <c r="E313" s="171">
        <v>239070</v>
      </c>
      <c r="F313" s="298">
        <v>47459</v>
      </c>
      <c r="G313" s="300">
        <f>F313/E313*100</f>
        <v>19.85150792654871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25.5">
      <c r="A314" s="145" t="s">
        <v>144</v>
      </c>
      <c r="B314" s="141">
        <v>2242</v>
      </c>
      <c r="C314" s="132" t="s">
        <v>731</v>
      </c>
      <c r="D314" s="218">
        <v>263610</v>
      </c>
      <c r="E314" s="171">
        <v>263610</v>
      </c>
      <c r="F314" s="298">
        <v>65902</v>
      </c>
      <c r="G314" s="174">
        <f t="shared" si="11"/>
        <v>24.99981032586017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27.75" customHeight="1">
      <c r="A315" s="145" t="s">
        <v>144</v>
      </c>
      <c r="B315" s="141" t="s">
        <v>734</v>
      </c>
      <c r="C315" s="132" t="s">
        <v>640</v>
      </c>
      <c r="D315" s="218">
        <v>30230</v>
      </c>
      <c r="E315" s="298">
        <v>30230</v>
      </c>
      <c r="F315" s="298">
        <v>5818</v>
      </c>
      <c r="G315" s="174">
        <f t="shared" si="11"/>
        <v>19.245782335428384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7" ht="12.75">
      <c r="A316" s="197"/>
      <c r="B316" s="214"/>
      <c r="C316" s="213" t="s">
        <v>389</v>
      </c>
      <c r="D316" s="198">
        <f>SUM(D310:D315)</f>
        <v>535990</v>
      </c>
      <c r="E316" s="198">
        <f>SUM(E310:E315)</f>
        <v>535990</v>
      </c>
      <c r="F316" s="198">
        <f>SUM(F310:F315)</f>
        <v>119358</v>
      </c>
      <c r="G316" s="110">
        <f t="shared" si="11"/>
        <v>22.268699042892592</v>
      </c>
    </row>
    <row r="317" spans="1:7" ht="12.75">
      <c r="A317" s="180"/>
      <c r="B317" s="181"/>
      <c r="C317" s="423"/>
      <c r="D317" s="202"/>
      <c r="E317" s="203"/>
      <c r="F317" s="251"/>
      <c r="G317" s="113"/>
    </row>
    <row r="318" spans="1:256" s="28" customFormat="1" ht="14.25" customHeight="1">
      <c r="A318" s="766" t="s">
        <v>339</v>
      </c>
      <c r="B318" s="766"/>
      <c r="C318" s="766"/>
      <c r="D318" s="760"/>
      <c r="E318" s="760"/>
      <c r="F318" s="69"/>
      <c r="G318" s="81"/>
      <c r="O318" s="80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8" customFormat="1" ht="14.25" customHeight="1">
      <c r="A319" s="20"/>
      <c r="B319" s="20"/>
      <c r="C319" s="20"/>
      <c r="D319" s="69"/>
      <c r="E319" s="69"/>
      <c r="F319" s="69"/>
      <c r="G319" s="81"/>
      <c r="O319" s="8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25.5" customHeight="1">
      <c r="A320" s="7" t="s">
        <v>802</v>
      </c>
      <c r="B320" s="7" t="s">
        <v>803</v>
      </c>
      <c r="C320" s="5" t="s">
        <v>804</v>
      </c>
      <c r="D320" s="51" t="s">
        <v>198</v>
      </c>
      <c r="E320" s="58" t="s">
        <v>200</v>
      </c>
      <c r="F320" s="5" t="s">
        <v>774</v>
      </c>
      <c r="G320" s="50" t="s">
        <v>201</v>
      </c>
      <c r="O320" s="8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3.5" customHeight="1">
      <c r="A321" s="145" t="s">
        <v>144</v>
      </c>
      <c r="B321" s="141">
        <v>2212</v>
      </c>
      <c r="C321" s="132" t="s">
        <v>340</v>
      </c>
      <c r="D321" s="218">
        <v>488000</v>
      </c>
      <c r="E321" s="171">
        <v>488041</v>
      </c>
      <c r="F321" s="298">
        <v>165000</v>
      </c>
      <c r="G321" s="174">
        <f>F321/E321*100</f>
        <v>33.808634930262</v>
      </c>
      <c r="O321" s="80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5" customHeight="1">
      <c r="A322" s="145" t="s">
        <v>144</v>
      </c>
      <c r="B322" s="141">
        <v>2212</v>
      </c>
      <c r="C322" s="132" t="s">
        <v>341</v>
      </c>
      <c r="D322" s="218">
        <v>22500</v>
      </c>
      <c r="E322" s="298">
        <v>22500</v>
      </c>
      <c r="F322" s="298">
        <v>0</v>
      </c>
      <c r="G322" s="174">
        <f>F322/E322*100</f>
        <v>0</v>
      </c>
      <c r="O322" s="80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4.25" customHeight="1">
      <c r="A323" s="197"/>
      <c r="B323" s="214"/>
      <c r="C323" s="213" t="s">
        <v>591</v>
      </c>
      <c r="D323" s="200">
        <f>SUM(D321:D322)</f>
        <v>510500</v>
      </c>
      <c r="E323" s="200">
        <f>SUM(E321:E322)</f>
        <v>510541</v>
      </c>
      <c r="F323" s="200">
        <f>SUM(F321:F322)</f>
        <v>165000</v>
      </c>
      <c r="G323" s="228">
        <f>F323/E323*100</f>
        <v>32.31865805096946</v>
      </c>
      <c r="O323" s="8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4.25" customHeight="1">
      <c r="A324" s="16"/>
      <c r="B324" s="67"/>
      <c r="C324" s="201"/>
      <c r="D324" s="204"/>
      <c r="E324" s="204"/>
      <c r="F324" s="204"/>
      <c r="G324" s="371"/>
      <c r="O324" s="8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4.25" customHeight="1">
      <c r="A325" s="766" t="s">
        <v>980</v>
      </c>
      <c r="B325" s="766"/>
      <c r="C325" s="766"/>
      <c r="D325" s="69"/>
      <c r="E325" s="69"/>
      <c r="F325" s="69"/>
      <c r="G325" s="81"/>
      <c r="O325" s="8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4.25" customHeight="1">
      <c r="A326" s="20"/>
      <c r="B326" s="20"/>
      <c r="C326" s="20"/>
      <c r="D326" s="69"/>
      <c r="E326" s="69"/>
      <c r="F326" s="69"/>
      <c r="G326" s="81"/>
      <c r="O326" s="8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25.5" customHeight="1">
      <c r="A327" s="7" t="s">
        <v>802</v>
      </c>
      <c r="B327" s="7" t="s">
        <v>803</v>
      </c>
      <c r="C327" s="5" t="s">
        <v>804</v>
      </c>
      <c r="D327" s="51" t="s">
        <v>198</v>
      </c>
      <c r="E327" s="58" t="s">
        <v>200</v>
      </c>
      <c r="F327" s="5" t="s">
        <v>774</v>
      </c>
      <c r="G327" s="50" t="s">
        <v>201</v>
      </c>
      <c r="O327" s="8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45">
        <v>10</v>
      </c>
      <c r="B328" s="141" t="s">
        <v>550</v>
      </c>
      <c r="C328" s="132" t="s">
        <v>551</v>
      </c>
      <c r="D328" s="218">
        <v>200000</v>
      </c>
      <c r="E328" s="298">
        <v>200000</v>
      </c>
      <c r="F328" s="298">
        <v>0</v>
      </c>
      <c r="G328" s="174">
        <f>F328/E328*100</f>
        <v>0</v>
      </c>
      <c r="O328" s="8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3.5" customHeight="1">
      <c r="A329" s="145">
        <v>10</v>
      </c>
      <c r="B329" s="145" t="s">
        <v>550</v>
      </c>
      <c r="C329" s="132" t="s">
        <v>649</v>
      </c>
      <c r="D329" s="218">
        <v>34000</v>
      </c>
      <c r="E329" s="298">
        <v>34000</v>
      </c>
      <c r="F329" s="298">
        <v>0</v>
      </c>
      <c r="G329" s="174">
        <f>F329/E329*100</f>
        <v>0</v>
      </c>
      <c r="O329" s="80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4.25" customHeight="1">
      <c r="A330" s="197"/>
      <c r="B330" s="214"/>
      <c r="C330" s="213" t="s">
        <v>592</v>
      </c>
      <c r="D330" s="200">
        <f>SUM(D328:D329)</f>
        <v>234000</v>
      </c>
      <c r="E330" s="200">
        <f>SUM(E328:E329)</f>
        <v>234000</v>
      </c>
      <c r="F330" s="200">
        <f>SUM(F328:F329)</f>
        <v>0</v>
      </c>
      <c r="G330" s="228">
        <f>F330/E330*100</f>
        <v>0</v>
      </c>
      <c r="O330" s="80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1.25" customHeight="1">
      <c r="A331" s="16"/>
      <c r="B331" s="67"/>
      <c r="C331" s="201"/>
      <c r="D331" s="204"/>
      <c r="E331" s="204"/>
      <c r="F331" s="204"/>
      <c r="G331" s="371"/>
      <c r="O331" s="80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766" t="s">
        <v>552</v>
      </c>
      <c r="B332" s="766"/>
      <c r="C332" s="766"/>
      <c r="D332" s="204"/>
      <c r="E332" s="204"/>
      <c r="F332" s="204"/>
      <c r="G332" s="371"/>
      <c r="O332" s="80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1.25" customHeight="1">
      <c r="A333" s="20"/>
      <c r="B333" s="20"/>
      <c r="C333" s="20"/>
      <c r="D333" s="204"/>
      <c r="E333" s="204"/>
      <c r="F333" s="204"/>
      <c r="G333" s="371"/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7" t="s">
        <v>802</v>
      </c>
      <c r="B334" s="7" t="s">
        <v>803</v>
      </c>
      <c r="C334" s="5" t="s">
        <v>804</v>
      </c>
      <c r="D334" s="51" t="s">
        <v>198</v>
      </c>
      <c r="E334" s="58" t="s">
        <v>200</v>
      </c>
      <c r="F334" s="5" t="s">
        <v>774</v>
      </c>
      <c r="G334" s="50" t="s">
        <v>201</v>
      </c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4.25" customHeight="1">
      <c r="A335" s="145" t="s">
        <v>655</v>
      </c>
      <c r="B335" s="145" t="s">
        <v>550</v>
      </c>
      <c r="C335" s="132" t="s">
        <v>554</v>
      </c>
      <c r="D335" s="218">
        <v>104400</v>
      </c>
      <c r="E335" s="298">
        <v>208226</v>
      </c>
      <c r="F335" s="298">
        <v>82</v>
      </c>
      <c r="G335" s="174">
        <f>F335/E335*100</f>
        <v>0.03938028872475099</v>
      </c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4.25" customHeight="1">
      <c r="A336" s="145" t="s">
        <v>656</v>
      </c>
      <c r="B336" s="145" t="s">
        <v>550</v>
      </c>
      <c r="C336" s="132" t="s">
        <v>553</v>
      </c>
      <c r="D336" s="218">
        <v>45600</v>
      </c>
      <c r="E336" s="298">
        <v>53000</v>
      </c>
      <c r="F336" s="298">
        <v>165</v>
      </c>
      <c r="G336" s="174">
        <f>F336/E336*100</f>
        <v>0.3113207547169811</v>
      </c>
      <c r="O336" s="8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197"/>
      <c r="B337" s="214"/>
      <c r="C337" s="213" t="s">
        <v>594</v>
      </c>
      <c r="D337" s="200">
        <f>SUM(D335:D336)</f>
        <v>150000</v>
      </c>
      <c r="E337" s="200">
        <f>SUM(E335:E336)</f>
        <v>261226</v>
      </c>
      <c r="F337" s="200">
        <f>SUM(F335:F336)</f>
        <v>247</v>
      </c>
      <c r="G337" s="228">
        <f>F337/E337*100</f>
        <v>0.09455414085887316</v>
      </c>
      <c r="O337" s="80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9.75" customHeight="1">
      <c r="A338" s="16"/>
      <c r="B338" s="67"/>
      <c r="C338" s="201"/>
      <c r="D338" s="204"/>
      <c r="E338" s="204"/>
      <c r="F338" s="251"/>
      <c r="G338" s="371"/>
      <c r="O338" s="8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19" customFormat="1" ht="14.25" customHeight="1">
      <c r="A339" s="751" t="s">
        <v>862</v>
      </c>
      <c r="B339" s="752"/>
      <c r="C339" s="752"/>
      <c r="D339" s="278"/>
      <c r="E339" s="279"/>
      <c r="F339" s="280"/>
      <c r="G339" s="223"/>
      <c r="H339" s="123"/>
      <c r="I339" s="28"/>
      <c r="J339" s="28"/>
      <c r="K339" s="28"/>
      <c r="L339" s="28"/>
      <c r="M339" s="28"/>
      <c r="N339" s="28"/>
      <c r="O339" s="80"/>
      <c r="P339" s="80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119" customFormat="1" ht="9" customHeight="1">
      <c r="A340" s="544"/>
      <c r="B340" s="545"/>
      <c r="C340" s="545"/>
      <c r="D340" s="278"/>
      <c r="E340" s="279"/>
      <c r="F340" s="280"/>
      <c r="G340" s="223"/>
      <c r="H340" s="123"/>
      <c r="I340" s="28"/>
      <c r="J340" s="28"/>
      <c r="K340" s="28"/>
      <c r="L340" s="28"/>
      <c r="M340" s="28"/>
      <c r="N340" s="28"/>
      <c r="O340" s="80"/>
      <c r="P340" s="80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16" ht="27.75" customHeight="1">
      <c r="A341" s="7" t="s">
        <v>802</v>
      </c>
      <c r="B341" s="7" t="s">
        <v>803</v>
      </c>
      <c r="C341" s="5" t="s">
        <v>804</v>
      </c>
      <c r="D341" s="51" t="s">
        <v>198</v>
      </c>
      <c r="E341" s="58" t="s">
        <v>200</v>
      </c>
      <c r="F341" s="5" t="s">
        <v>774</v>
      </c>
      <c r="G341" s="50" t="s">
        <v>201</v>
      </c>
      <c r="P341" s="149"/>
    </row>
    <row r="342" spans="1:16" ht="13.5" customHeight="1">
      <c r="A342" s="145" t="s">
        <v>144</v>
      </c>
      <c r="B342" s="140">
        <v>2223</v>
      </c>
      <c r="C342" s="132" t="s">
        <v>863</v>
      </c>
      <c r="D342" s="218">
        <v>1500</v>
      </c>
      <c r="E342" s="171">
        <v>1547</v>
      </c>
      <c r="F342" s="695">
        <v>0</v>
      </c>
      <c r="G342" s="174">
        <f>F342/E342*100</f>
        <v>0</v>
      </c>
      <c r="P342" s="149"/>
    </row>
    <row r="343" spans="1:16" ht="13.5" customHeight="1">
      <c r="A343" s="145" t="s">
        <v>144</v>
      </c>
      <c r="B343" s="140">
        <v>2212</v>
      </c>
      <c r="C343" s="132" t="s">
        <v>864</v>
      </c>
      <c r="D343" s="218">
        <v>0</v>
      </c>
      <c r="E343" s="171">
        <v>199</v>
      </c>
      <c r="F343" s="695">
        <v>0</v>
      </c>
      <c r="G343" s="174">
        <f>F343/E343*100</f>
        <v>0</v>
      </c>
      <c r="P343" s="149"/>
    </row>
    <row r="344" spans="1:7" ht="12.75">
      <c r="A344" s="197"/>
      <c r="B344" s="214"/>
      <c r="C344" s="213" t="s">
        <v>593</v>
      </c>
      <c r="D344" s="296">
        <f>SUM(D342:D343)</f>
        <v>1500</v>
      </c>
      <c r="E344" s="296">
        <f>SUM(E342:E343)</f>
        <v>1746</v>
      </c>
      <c r="F344" s="296">
        <f>SUM(F342:F343)</f>
        <v>0</v>
      </c>
      <c r="G344" s="110">
        <f>F344/E344*100</f>
        <v>0</v>
      </c>
    </row>
    <row r="345" spans="1:7" ht="9" customHeight="1">
      <c r="A345" s="16"/>
      <c r="B345" s="67"/>
      <c r="C345" s="201"/>
      <c r="D345" s="537"/>
      <c r="E345" s="537"/>
      <c r="F345" s="537"/>
      <c r="G345" s="113"/>
    </row>
    <row r="346" spans="1:256" s="28" customFormat="1" ht="14.25" customHeight="1">
      <c r="A346" s="766" t="s">
        <v>842</v>
      </c>
      <c r="B346" s="766"/>
      <c r="C346" s="766"/>
      <c r="D346" s="760"/>
      <c r="E346" s="204"/>
      <c r="F346" s="204"/>
      <c r="G346" s="371"/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25.5" customHeight="1">
      <c r="A347" s="7" t="s">
        <v>802</v>
      </c>
      <c r="B347" s="7" t="s">
        <v>803</v>
      </c>
      <c r="C347" s="5" t="s">
        <v>804</v>
      </c>
      <c r="D347" s="51" t="s">
        <v>198</v>
      </c>
      <c r="E347" s="58" t="s">
        <v>200</v>
      </c>
      <c r="F347" s="5" t="s">
        <v>774</v>
      </c>
      <c r="G347" s="50" t="s">
        <v>201</v>
      </c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3.5" customHeight="1">
      <c r="A348" s="145" t="s">
        <v>166</v>
      </c>
      <c r="B348" s="145" t="s">
        <v>560</v>
      </c>
      <c r="C348" s="132" t="s">
        <v>641</v>
      </c>
      <c r="D348" s="218">
        <v>20000</v>
      </c>
      <c r="E348" s="298">
        <v>20000</v>
      </c>
      <c r="F348" s="298">
        <v>9470</v>
      </c>
      <c r="G348" s="174">
        <f>F348/E348*100</f>
        <v>47.349999999999994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4.25" customHeight="1">
      <c r="A349" s="197"/>
      <c r="B349" s="214"/>
      <c r="C349" s="213" t="s">
        <v>735</v>
      </c>
      <c r="D349" s="200">
        <f>SUM(D348:D348)</f>
        <v>20000</v>
      </c>
      <c r="E349" s="200">
        <f>SUM(E348:E348)</f>
        <v>20000</v>
      </c>
      <c r="F349" s="200">
        <f>SUM(F348:F348)</f>
        <v>9470</v>
      </c>
      <c r="G349" s="228">
        <f>F349/E349*100</f>
        <v>47.349999999999994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0.5" customHeight="1">
      <c r="A350" s="16"/>
      <c r="B350" s="67"/>
      <c r="C350" s="201"/>
      <c r="D350" s="204"/>
      <c r="E350" s="204"/>
      <c r="F350" s="204"/>
      <c r="G350" s="371"/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4.25" customHeight="1">
      <c r="A351" s="72" t="s">
        <v>604</v>
      </c>
      <c r="B351" s="2"/>
      <c r="C351" s="2"/>
      <c r="D351" s="204"/>
      <c r="E351" s="204"/>
      <c r="F351" s="204"/>
      <c r="G351" s="371"/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2.75">
      <c r="A352" s="145" t="s">
        <v>505</v>
      </c>
      <c r="B352" s="145" t="s">
        <v>561</v>
      </c>
      <c r="C352" s="132" t="s">
        <v>562</v>
      </c>
      <c r="D352" s="218">
        <v>12200</v>
      </c>
      <c r="E352" s="298">
        <v>12200</v>
      </c>
      <c r="F352" s="298">
        <v>0</v>
      </c>
      <c r="G352" s="174">
        <f>F352/E352*100</f>
        <v>0</v>
      </c>
    </row>
    <row r="353" spans="1:7" ht="12.75">
      <c r="A353" s="16"/>
      <c r="B353" s="67"/>
      <c r="C353" s="201"/>
      <c r="D353" s="202"/>
      <c r="E353" s="203"/>
      <c r="F353" s="251"/>
      <c r="G353" s="292"/>
    </row>
    <row r="354" spans="1:7" ht="12.75">
      <c r="A354" s="206"/>
      <c r="B354" s="216"/>
      <c r="C354" s="215" t="s">
        <v>391</v>
      </c>
      <c r="D354" s="207">
        <f>D316+D323+D330+D337+D344+D349+D352</f>
        <v>1464190</v>
      </c>
      <c r="E354" s="207">
        <f>E316+E323+E330+E337+E344+E349+E352</f>
        <v>1575703</v>
      </c>
      <c r="F354" s="207">
        <f>F316+F323+F330+F337+F344+F349</f>
        <v>294075</v>
      </c>
      <c r="G354" s="26">
        <f>F354/E354*100</f>
        <v>18.663098312308854</v>
      </c>
    </row>
    <row r="355" spans="1:7" ht="7.5" customHeight="1">
      <c r="A355" s="16"/>
      <c r="B355" s="67"/>
      <c r="C355" s="201"/>
      <c r="D355" s="202"/>
      <c r="E355" s="203"/>
      <c r="F355" s="251"/>
      <c r="G355" s="113"/>
    </row>
    <row r="356" spans="1:256" s="28" customFormat="1" ht="15.75">
      <c r="A356" s="72" t="s">
        <v>145</v>
      </c>
      <c r="D356" s="80"/>
      <c r="E356" s="80"/>
      <c r="F356" s="80"/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7.5" customHeight="1">
      <c r="A357" s="72"/>
      <c r="D357" s="80"/>
      <c r="E357" s="80"/>
      <c r="F357" s="80"/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14.25" customHeight="1">
      <c r="A358" s="63" t="s">
        <v>136</v>
      </c>
      <c r="D358" s="202"/>
      <c r="E358" s="203"/>
      <c r="F358" s="251"/>
      <c r="G358" s="224"/>
    </row>
    <row r="359" spans="1:7" ht="8.25" customHeight="1">
      <c r="A359" s="63"/>
      <c r="D359" s="202"/>
      <c r="E359" s="203"/>
      <c r="F359" s="251"/>
      <c r="G359" s="224"/>
    </row>
    <row r="360" spans="1:256" s="28" customFormat="1" ht="27" customHeight="1">
      <c r="A360" s="7" t="s">
        <v>802</v>
      </c>
      <c r="B360" s="7" t="s">
        <v>803</v>
      </c>
      <c r="C360" s="5" t="s">
        <v>804</v>
      </c>
      <c r="D360" s="51" t="s">
        <v>198</v>
      </c>
      <c r="E360" s="58" t="s">
        <v>200</v>
      </c>
      <c r="F360" s="5" t="s">
        <v>774</v>
      </c>
      <c r="G360" s="50" t="s">
        <v>201</v>
      </c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5" customHeight="1">
      <c r="A361" s="145" t="s">
        <v>428</v>
      </c>
      <c r="B361" s="141">
        <v>4332</v>
      </c>
      <c r="C361" s="297" t="s">
        <v>342</v>
      </c>
      <c r="D361" s="480">
        <v>1290</v>
      </c>
      <c r="E361" s="298">
        <v>1290</v>
      </c>
      <c r="F361" s="298">
        <v>264</v>
      </c>
      <c r="G361" s="174">
        <f>F361/E361*100</f>
        <v>20.46511627906977</v>
      </c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3.5" customHeight="1">
      <c r="A362" s="145" t="s">
        <v>428</v>
      </c>
      <c r="B362" s="141">
        <v>4339</v>
      </c>
      <c r="C362" s="297" t="s">
        <v>491</v>
      </c>
      <c r="D362" s="480">
        <v>860</v>
      </c>
      <c r="E362" s="298">
        <v>860</v>
      </c>
      <c r="F362" s="298">
        <v>11</v>
      </c>
      <c r="G362" s="174">
        <f>F362/E362*100</f>
        <v>1.2790697674418605</v>
      </c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25.5" customHeight="1">
      <c r="A363" s="145" t="s">
        <v>428</v>
      </c>
      <c r="B363" s="141">
        <v>4339</v>
      </c>
      <c r="C363" s="297" t="s">
        <v>811</v>
      </c>
      <c r="D363" s="480">
        <v>400</v>
      </c>
      <c r="E363" s="298">
        <v>400</v>
      </c>
      <c r="F363" s="298">
        <v>87</v>
      </c>
      <c r="G363" s="174">
        <f>F363/E363*100</f>
        <v>21.75</v>
      </c>
      <c r="O363" s="8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25.5">
      <c r="A364" s="145" t="s">
        <v>428</v>
      </c>
      <c r="B364" s="141">
        <v>4399</v>
      </c>
      <c r="C364" s="297" t="s">
        <v>685</v>
      </c>
      <c r="D364" s="480">
        <v>400</v>
      </c>
      <c r="E364" s="298">
        <v>400</v>
      </c>
      <c r="F364" s="298">
        <v>56</v>
      </c>
      <c r="G364" s="174">
        <f>F364/E364*100</f>
        <v>14.000000000000002</v>
      </c>
      <c r="O364" s="8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2.75">
      <c r="A365" s="197"/>
      <c r="B365" s="214"/>
      <c r="C365" s="213" t="s">
        <v>389</v>
      </c>
      <c r="D365" s="198">
        <f>SUM(D361:D364)</f>
        <v>2950</v>
      </c>
      <c r="E365" s="198">
        <f>SUM(E361:E364)</f>
        <v>2950</v>
      </c>
      <c r="F365" s="198">
        <f>SUM(F361:F364)</f>
        <v>418</v>
      </c>
      <c r="G365" s="433">
        <f>F365/E365*100</f>
        <v>14.169491525423727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2:256" s="28" customFormat="1" ht="9.75" customHeight="1">
      <c r="B366"/>
      <c r="C366"/>
      <c r="D366" s="15"/>
      <c r="E366" s="15"/>
      <c r="F366" s="15"/>
      <c r="G366"/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2.75">
      <c r="A367" s="378" t="s">
        <v>981</v>
      </c>
      <c r="B367" s="378"/>
      <c r="C367" s="378"/>
      <c r="D367" s="149"/>
      <c r="E367" s="149"/>
      <c r="F367" s="15"/>
      <c r="G367"/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9" customHeight="1">
      <c r="A368" s="378"/>
      <c r="B368" s="378"/>
      <c r="C368" s="378"/>
      <c r="D368" s="149"/>
      <c r="E368" s="149"/>
      <c r="F368" s="15"/>
      <c r="G368"/>
      <c r="O368" s="80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27" customHeight="1">
      <c r="A369" s="7" t="s">
        <v>802</v>
      </c>
      <c r="B369" s="7" t="s">
        <v>803</v>
      </c>
      <c r="C369" s="5" t="s">
        <v>804</v>
      </c>
      <c r="D369" s="51" t="s">
        <v>198</v>
      </c>
      <c r="E369" s="58" t="s">
        <v>200</v>
      </c>
      <c r="F369" s="5" t="s">
        <v>774</v>
      </c>
      <c r="G369" s="50" t="s">
        <v>201</v>
      </c>
      <c r="O369" s="8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7" ht="25.5" customHeight="1">
      <c r="A370" s="145" t="s">
        <v>428</v>
      </c>
      <c r="B370" s="141">
        <v>4339</v>
      </c>
      <c r="C370" s="132" t="s">
        <v>343</v>
      </c>
      <c r="D370" s="333">
        <v>635</v>
      </c>
      <c r="E370" s="298">
        <v>635</v>
      </c>
      <c r="F370" s="298">
        <v>635</v>
      </c>
      <c r="G370" s="305">
        <f>F370/E370*100</f>
        <v>100</v>
      </c>
    </row>
    <row r="371" spans="1:7" ht="36.75" customHeight="1">
      <c r="A371" s="145" t="s">
        <v>428</v>
      </c>
      <c r="B371" s="141">
        <v>4357</v>
      </c>
      <c r="C371" s="132" t="s">
        <v>643</v>
      </c>
      <c r="D371" s="333">
        <v>11590</v>
      </c>
      <c r="E371" s="298">
        <v>11590</v>
      </c>
      <c r="F371" s="298">
        <v>7673</v>
      </c>
      <c r="G371" s="305">
        <f>F371/E371*100</f>
        <v>66.20362381363243</v>
      </c>
    </row>
    <row r="372" spans="1:7" ht="25.5" customHeight="1">
      <c r="A372" s="145" t="s">
        <v>428</v>
      </c>
      <c r="B372" s="141">
        <v>4357</v>
      </c>
      <c r="C372" s="132" t="s">
        <v>661</v>
      </c>
      <c r="D372" s="333">
        <v>10000</v>
      </c>
      <c r="E372" s="298">
        <v>25000</v>
      </c>
      <c r="F372" s="298">
        <v>0</v>
      </c>
      <c r="G372" s="173">
        <f>F372/E372*100</f>
        <v>0</v>
      </c>
    </row>
    <row r="373" spans="1:7" ht="12.75">
      <c r="A373" s="197"/>
      <c r="B373" s="214"/>
      <c r="C373" s="213" t="s">
        <v>686</v>
      </c>
      <c r="D373" s="198">
        <f>SUM(D370:D372)</f>
        <v>22225</v>
      </c>
      <c r="E373" s="198">
        <f>SUM(E370:E372)</f>
        <v>37225</v>
      </c>
      <c r="F373" s="198">
        <f>SUM(F370:F372)</f>
        <v>8308</v>
      </c>
      <c r="G373" s="187">
        <f>F373/E373*100</f>
        <v>22.31833445265279</v>
      </c>
    </row>
    <row r="374" spans="1:7" ht="12.75" customHeight="1" hidden="1">
      <c r="A374" s="759" t="s">
        <v>333</v>
      </c>
      <c r="B374" s="759"/>
      <c r="C374" s="759"/>
      <c r="F374" s="80"/>
      <c r="G374" s="15"/>
    </row>
    <row r="375" spans="1:7" ht="12.75" customHeight="1" hidden="1">
      <c r="A375" s="770" t="s">
        <v>332</v>
      </c>
      <c r="B375" s="770"/>
      <c r="C375" s="770"/>
      <c r="F375" s="80"/>
      <c r="G375" s="15"/>
    </row>
    <row r="376" spans="1:7" ht="12.75" customHeight="1" hidden="1">
      <c r="A376" s="770" t="s">
        <v>334</v>
      </c>
      <c r="B376" s="770"/>
      <c r="C376" s="770"/>
      <c r="F376" s="80"/>
      <c r="G376" s="15"/>
    </row>
    <row r="377" spans="1:7" ht="10.5" customHeight="1">
      <c r="A377" s="66"/>
      <c r="B377" s="66"/>
      <c r="C377" s="66"/>
      <c r="F377" s="80"/>
      <c r="G377" s="15"/>
    </row>
    <row r="378" spans="1:7" ht="12.75" customHeight="1">
      <c r="A378" s="377" t="s">
        <v>344</v>
      </c>
      <c r="B378" s="377"/>
      <c r="C378" s="376"/>
      <c r="F378" s="80"/>
      <c r="G378" s="15"/>
    </row>
    <row r="379" spans="1:7" ht="8.25" customHeight="1">
      <c r="A379" s="377"/>
      <c r="B379" s="377"/>
      <c r="C379" s="376"/>
      <c r="F379" s="80"/>
      <c r="G379" s="15"/>
    </row>
    <row r="380" spans="1:256" s="28" customFormat="1" ht="27.75" customHeight="1">
      <c r="A380" s="7" t="s">
        <v>802</v>
      </c>
      <c r="B380" s="7" t="s">
        <v>803</v>
      </c>
      <c r="C380" s="5" t="s">
        <v>804</v>
      </c>
      <c r="D380" s="51" t="s">
        <v>198</v>
      </c>
      <c r="E380" s="58" t="s">
        <v>200</v>
      </c>
      <c r="F380" s="5" t="s">
        <v>774</v>
      </c>
      <c r="G380" s="50" t="s">
        <v>201</v>
      </c>
      <c r="O380" s="80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23.25" customHeight="1">
      <c r="A381" s="145" t="s">
        <v>428</v>
      </c>
      <c r="B381" s="373" t="s">
        <v>515</v>
      </c>
      <c r="C381" s="374" t="s">
        <v>345</v>
      </c>
      <c r="D381" s="375">
        <v>26485</v>
      </c>
      <c r="E381" s="306">
        <v>26485</v>
      </c>
      <c r="F381" s="306">
        <v>14402</v>
      </c>
      <c r="G381" s="300">
        <f>F381/E381*100</f>
        <v>54.377949782895975</v>
      </c>
      <c r="O381" s="80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0" ht="25.5">
      <c r="A382" s="145" t="s">
        <v>428</v>
      </c>
      <c r="B382" s="141">
        <v>4357</v>
      </c>
      <c r="C382" s="374" t="s">
        <v>982</v>
      </c>
      <c r="D382" s="333">
        <v>8020</v>
      </c>
      <c r="E382" s="298">
        <v>8020</v>
      </c>
      <c r="F382" s="298">
        <v>2450</v>
      </c>
      <c r="G382" s="173">
        <f>F382/E382*100</f>
        <v>30.54862842892768</v>
      </c>
      <c r="T382" s="149"/>
    </row>
    <row r="383" spans="1:7" ht="12.75">
      <c r="A383" s="197"/>
      <c r="B383" s="214"/>
      <c r="C383" s="213" t="s">
        <v>593</v>
      </c>
      <c r="D383" s="230">
        <f>SUM(D381:D382)</f>
        <v>34505</v>
      </c>
      <c r="E383" s="230">
        <f>SUM(E381:E382)</f>
        <v>34505</v>
      </c>
      <c r="F383" s="230">
        <f>SUM(F381:F382)</f>
        <v>16852</v>
      </c>
      <c r="G383" s="187">
        <f>F383/E383*100</f>
        <v>48.83929865236922</v>
      </c>
    </row>
    <row r="384" spans="1:7" ht="12.75">
      <c r="A384" s="197"/>
      <c r="B384" s="214"/>
      <c r="C384" s="213" t="s">
        <v>392</v>
      </c>
      <c r="D384" s="198">
        <f>D365+D373+D383</f>
        <v>59680</v>
      </c>
      <c r="E384" s="198">
        <f>E365+E373+E383</f>
        <v>74680</v>
      </c>
      <c r="F384" s="198">
        <f>F365+F373+F383</f>
        <v>25578</v>
      </c>
      <c r="G384" s="187">
        <f>F384/E384*100</f>
        <v>34.25013390465988</v>
      </c>
    </row>
    <row r="385" spans="1:7" ht="9" customHeight="1">
      <c r="A385" s="16"/>
      <c r="B385" s="67"/>
      <c r="C385" s="201"/>
      <c r="D385" s="202"/>
      <c r="E385" s="203"/>
      <c r="F385" s="251"/>
      <c r="G385" s="224"/>
    </row>
    <row r="386" spans="1:7" ht="14.25" customHeight="1">
      <c r="A386" s="74" t="s">
        <v>137</v>
      </c>
      <c r="B386" s="14"/>
      <c r="F386" s="80"/>
      <c r="G386" s="15"/>
    </row>
    <row r="387" spans="1:7" ht="8.25" customHeight="1">
      <c r="A387" s="74"/>
      <c r="B387" s="14"/>
      <c r="F387" s="80"/>
      <c r="G387" s="15"/>
    </row>
    <row r="388" spans="1:7" ht="25.5" customHeight="1">
      <c r="A388" s="7" t="s">
        <v>802</v>
      </c>
      <c r="B388" s="7" t="s">
        <v>803</v>
      </c>
      <c r="C388" s="5" t="s">
        <v>804</v>
      </c>
      <c r="D388" s="51" t="s">
        <v>198</v>
      </c>
      <c r="E388" s="58" t="s">
        <v>200</v>
      </c>
      <c r="F388" s="5" t="s">
        <v>774</v>
      </c>
      <c r="G388" s="50" t="s">
        <v>201</v>
      </c>
    </row>
    <row r="389" spans="1:22" ht="25.5" customHeight="1">
      <c r="A389" s="145" t="s">
        <v>428</v>
      </c>
      <c r="B389" s="141">
        <v>4357</v>
      </c>
      <c r="C389" s="132" t="s">
        <v>642</v>
      </c>
      <c r="D389" s="333">
        <v>1800</v>
      </c>
      <c r="E389" s="333">
        <v>1800</v>
      </c>
      <c r="F389" s="333">
        <v>0</v>
      </c>
      <c r="G389" s="173">
        <f>F389/E389*100</f>
        <v>0</v>
      </c>
      <c r="V389" s="335"/>
    </row>
    <row r="390" spans="1:256" s="119" customFormat="1" ht="14.25" customHeight="1">
      <c r="A390" s="197"/>
      <c r="B390" s="214"/>
      <c r="C390" s="213" t="s">
        <v>390</v>
      </c>
      <c r="D390" s="198">
        <f>SUM(D389:D389)</f>
        <v>1800</v>
      </c>
      <c r="E390" s="336">
        <f>SUM(E389:E389)</f>
        <v>1800</v>
      </c>
      <c r="F390" s="230">
        <f>SUM(F389:F389)</f>
        <v>0</v>
      </c>
      <c r="G390" s="187">
        <f>F390/E390*100</f>
        <v>0</v>
      </c>
      <c r="H390" s="123"/>
      <c r="I390" s="28"/>
      <c r="J390" s="28"/>
      <c r="K390" s="28"/>
      <c r="L390" s="28"/>
      <c r="M390" s="28"/>
      <c r="N390" s="28"/>
      <c r="O390" s="80"/>
      <c r="P390" s="80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119" customFormat="1" ht="9.75" customHeight="1">
      <c r="A391" s="544"/>
      <c r="B391" s="545"/>
      <c r="C391" s="545"/>
      <c r="D391" s="202"/>
      <c r="E391" s="203"/>
      <c r="F391" s="251"/>
      <c r="G391" s="30"/>
      <c r="H391" s="123"/>
      <c r="I391" s="28"/>
      <c r="J391" s="28"/>
      <c r="K391" s="28"/>
      <c r="L391" s="28"/>
      <c r="M391" s="28"/>
      <c r="N391" s="28"/>
      <c r="O391" s="80"/>
      <c r="P391" s="80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119" customFormat="1" ht="14.25" customHeight="1">
      <c r="A392" s="206"/>
      <c r="B392" s="216"/>
      <c r="C392" s="215" t="s">
        <v>391</v>
      </c>
      <c r="D392" s="207">
        <f>D384+D390</f>
        <v>61480</v>
      </c>
      <c r="E392" s="207">
        <f>E384+E390</f>
        <v>76480</v>
      </c>
      <c r="F392" s="207">
        <f>F384+F390</f>
        <v>25578</v>
      </c>
      <c r="G392" s="220">
        <f>F392/E392*100</f>
        <v>33.44403765690377</v>
      </c>
      <c r="H392" s="123"/>
      <c r="I392" s="28"/>
      <c r="J392" s="28"/>
      <c r="K392" s="28"/>
      <c r="L392" s="28"/>
      <c r="M392" s="28"/>
      <c r="N392" s="28"/>
      <c r="O392" s="80"/>
      <c r="P392" s="80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119" customFormat="1" ht="10.5" customHeight="1">
      <c r="A393" s="252"/>
      <c r="B393" s="253"/>
      <c r="C393" s="254"/>
      <c r="D393" s="255"/>
      <c r="E393" s="372"/>
      <c r="F393" s="251"/>
      <c r="G393" s="250"/>
      <c r="H393" s="123"/>
      <c r="I393" s="28"/>
      <c r="J393" s="28"/>
      <c r="K393" s="28"/>
      <c r="L393" s="28"/>
      <c r="M393" s="28"/>
      <c r="N393" s="28"/>
      <c r="O393" s="80"/>
      <c r="P393" s="80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5.75">
      <c r="A394" s="72" t="s">
        <v>146</v>
      </c>
      <c r="D394" s="80"/>
      <c r="E394" s="80"/>
      <c r="F394" s="80"/>
      <c r="O394" s="80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9:15" ht="13.5" customHeight="1">
      <c r="I395" s="28"/>
      <c r="O395" s="80"/>
    </row>
    <row r="396" spans="1:15" ht="15" customHeight="1">
      <c r="A396" s="63" t="s">
        <v>136</v>
      </c>
      <c r="I396" s="28"/>
      <c r="O396" s="80"/>
    </row>
    <row r="397" spans="9:15" ht="13.5" customHeight="1">
      <c r="I397" s="28"/>
      <c r="O397" s="80"/>
    </row>
    <row r="398" spans="1:15" ht="26.25" customHeight="1">
      <c r="A398" s="7" t="s">
        <v>802</v>
      </c>
      <c r="B398" s="7" t="s">
        <v>803</v>
      </c>
      <c r="C398" s="5" t="s">
        <v>804</v>
      </c>
      <c r="D398" s="51" t="s">
        <v>198</v>
      </c>
      <c r="E398" s="58" t="s">
        <v>200</v>
      </c>
      <c r="F398" s="5" t="s">
        <v>774</v>
      </c>
      <c r="G398" s="50" t="s">
        <v>201</v>
      </c>
      <c r="I398" s="28"/>
      <c r="O398" s="80"/>
    </row>
    <row r="399" spans="1:15" ht="25.5">
      <c r="A399" s="145" t="s">
        <v>205</v>
      </c>
      <c r="B399" s="141">
        <v>5512</v>
      </c>
      <c r="C399" s="132" t="s">
        <v>871</v>
      </c>
      <c r="D399" s="172">
        <v>6000</v>
      </c>
      <c r="E399" s="172">
        <v>6000</v>
      </c>
      <c r="F399" s="333">
        <v>5845</v>
      </c>
      <c r="G399" s="173">
        <f>F399/E399*100</f>
        <v>97.41666666666666</v>
      </c>
      <c r="I399" s="28"/>
      <c r="O399" s="80"/>
    </row>
    <row r="400" spans="1:15" ht="25.5">
      <c r="A400" s="145">
        <v>15</v>
      </c>
      <c r="B400" s="141">
        <v>5529</v>
      </c>
      <c r="C400" s="132" t="s">
        <v>681</v>
      </c>
      <c r="D400" s="172">
        <v>300</v>
      </c>
      <c r="E400" s="172">
        <v>300</v>
      </c>
      <c r="F400" s="333">
        <v>15</v>
      </c>
      <c r="G400" s="305">
        <f>F400/E400*100</f>
        <v>5</v>
      </c>
      <c r="I400" s="28"/>
      <c r="O400" s="80"/>
    </row>
    <row r="401" spans="1:256" s="28" customFormat="1" ht="12.75">
      <c r="A401" s="197"/>
      <c r="B401" s="214"/>
      <c r="C401" s="213" t="s">
        <v>389</v>
      </c>
      <c r="D401" s="198">
        <f>SUM(D399:D400)</f>
        <v>6300</v>
      </c>
      <c r="E401" s="198">
        <f>SUM(E399:E400)</f>
        <v>6300</v>
      </c>
      <c r="F401" s="198">
        <f>SUM(F399:F400)</f>
        <v>5860</v>
      </c>
      <c r="G401" s="228">
        <f>F401/E401*100</f>
        <v>93.01587301587301</v>
      </c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7" ht="13.5" customHeight="1">
      <c r="A402" s="16"/>
      <c r="B402" s="67"/>
      <c r="C402" s="68"/>
      <c r="D402" s="183"/>
      <c r="E402" s="70"/>
      <c r="F402" s="53"/>
      <c r="G402" s="81"/>
    </row>
    <row r="403" spans="1:7" ht="13.5" customHeight="1">
      <c r="A403" s="751" t="s">
        <v>862</v>
      </c>
      <c r="B403" s="752"/>
      <c r="C403" s="752"/>
      <c r="D403" s="183"/>
      <c r="E403" s="70"/>
      <c r="F403" s="53"/>
      <c r="G403" s="81"/>
    </row>
    <row r="404" spans="1:7" ht="12" customHeight="1">
      <c r="A404" s="698"/>
      <c r="B404" s="699"/>
      <c r="C404" s="699"/>
      <c r="D404" s="183"/>
      <c r="E404" s="70"/>
      <c r="F404" s="53"/>
      <c r="G404" s="81"/>
    </row>
    <row r="405" spans="1:7" ht="25.5" customHeight="1">
      <c r="A405" s="7" t="s">
        <v>802</v>
      </c>
      <c r="B405" s="7" t="s">
        <v>803</v>
      </c>
      <c r="C405" s="5" t="s">
        <v>804</v>
      </c>
      <c r="D405" s="51" t="s">
        <v>198</v>
      </c>
      <c r="E405" s="58" t="s">
        <v>200</v>
      </c>
      <c r="F405" s="5" t="s">
        <v>774</v>
      </c>
      <c r="G405" s="50" t="s">
        <v>201</v>
      </c>
    </row>
    <row r="406" spans="1:7" ht="24" customHeight="1">
      <c r="A406" s="145" t="s">
        <v>205</v>
      </c>
      <c r="B406" s="141">
        <v>5269</v>
      </c>
      <c r="C406" s="142" t="s">
        <v>849</v>
      </c>
      <c r="D406" s="284">
        <v>0</v>
      </c>
      <c r="E406" s="285">
        <v>157</v>
      </c>
      <c r="F406" s="306">
        <v>39</v>
      </c>
      <c r="G406" s="305">
        <f>F406/E406*100</f>
        <v>24.840764331210192</v>
      </c>
    </row>
    <row r="407" spans="1:7" ht="13.5" customHeight="1">
      <c r="A407" s="197"/>
      <c r="B407" s="214"/>
      <c r="C407" s="213" t="s">
        <v>593</v>
      </c>
      <c r="D407" s="296">
        <f>SUM(D406:D406)</f>
        <v>0</v>
      </c>
      <c r="E407" s="296">
        <f>SUM(E406:E406)</f>
        <v>157</v>
      </c>
      <c r="F407" s="296">
        <f>SUM(F406:F406)</f>
        <v>39</v>
      </c>
      <c r="G407" s="110">
        <f>F407/E407*100</f>
        <v>24.840764331210192</v>
      </c>
    </row>
    <row r="408" spans="1:7" ht="11.25" customHeight="1">
      <c r="A408" s="16"/>
      <c r="B408" s="67"/>
      <c r="C408" s="201"/>
      <c r="D408" s="537"/>
      <c r="E408" s="537"/>
      <c r="F408" s="537"/>
      <c r="G408" s="113"/>
    </row>
    <row r="409" spans="1:7" ht="16.5" customHeight="1">
      <c r="A409" s="74" t="s">
        <v>137</v>
      </c>
      <c r="D409" s="183"/>
      <c r="E409" s="70"/>
      <c r="F409" s="53"/>
      <c r="G409" s="81"/>
    </row>
    <row r="410" spans="1:7" ht="12" customHeight="1">
      <c r="A410" s="74"/>
      <c r="D410" s="183"/>
      <c r="E410" s="70"/>
      <c r="F410" s="53"/>
      <c r="G410" s="81"/>
    </row>
    <row r="411" spans="1:7" ht="24" customHeight="1">
      <c r="A411" s="7" t="s">
        <v>802</v>
      </c>
      <c r="B411" s="7" t="s">
        <v>803</v>
      </c>
      <c r="C411" s="5" t="s">
        <v>804</v>
      </c>
      <c r="D411" s="51" t="s">
        <v>198</v>
      </c>
      <c r="E411" s="58" t="s">
        <v>200</v>
      </c>
      <c r="F411" s="5" t="s">
        <v>774</v>
      </c>
      <c r="G411" s="50" t="s">
        <v>201</v>
      </c>
    </row>
    <row r="412" spans="1:7" ht="24.75" customHeight="1">
      <c r="A412" s="145" t="s">
        <v>205</v>
      </c>
      <c r="B412" s="141">
        <v>5311</v>
      </c>
      <c r="C412" s="142" t="s">
        <v>870</v>
      </c>
      <c r="D412" s="284">
        <v>1000</v>
      </c>
      <c r="E412" s="285">
        <v>1000</v>
      </c>
      <c r="F412" s="306">
        <v>0</v>
      </c>
      <c r="G412" s="305">
        <f>F412/E412*100</f>
        <v>0</v>
      </c>
    </row>
    <row r="413" spans="1:7" ht="24.75" customHeight="1">
      <c r="A413" s="145" t="s">
        <v>205</v>
      </c>
      <c r="B413" s="141">
        <v>5529</v>
      </c>
      <c r="C413" s="142" t="s">
        <v>732</v>
      </c>
      <c r="D413" s="284">
        <v>0</v>
      </c>
      <c r="E413" s="285">
        <v>553</v>
      </c>
      <c r="F413" s="306">
        <v>0</v>
      </c>
      <c r="G413" s="305">
        <f>F413/E413*100</f>
        <v>0</v>
      </c>
    </row>
    <row r="414" spans="1:7" ht="12.75">
      <c r="A414" s="197"/>
      <c r="B414" s="214"/>
      <c r="C414" s="213" t="s">
        <v>390</v>
      </c>
      <c r="D414" s="198">
        <f>SUM(D412:D413)</f>
        <v>1000</v>
      </c>
      <c r="E414" s="198">
        <f>SUM(E412:E413)</f>
        <v>1553</v>
      </c>
      <c r="F414" s="198">
        <f>SUM(F412:F413)</f>
        <v>0</v>
      </c>
      <c r="G414" s="110">
        <f>F414/E414*100</f>
        <v>0</v>
      </c>
    </row>
    <row r="415" spans="1:7" ht="12.75">
      <c r="A415" s="16"/>
      <c r="B415" s="67"/>
      <c r="C415" s="201"/>
      <c r="D415" s="202"/>
      <c r="E415" s="203"/>
      <c r="F415" s="251"/>
      <c r="G415" s="113"/>
    </row>
    <row r="416" spans="1:7" ht="14.25" customHeight="1">
      <c r="A416" s="751" t="s">
        <v>850</v>
      </c>
      <c r="B416" s="752"/>
      <c r="C416" s="752"/>
      <c r="D416" s="772"/>
      <c r="E416" s="203"/>
      <c r="F416" s="251"/>
      <c r="G416" s="371"/>
    </row>
    <row r="417" spans="1:7" ht="14.25" customHeight="1">
      <c r="A417" s="544"/>
      <c r="B417" s="545"/>
      <c r="C417" s="545"/>
      <c r="D417" s="548"/>
      <c r="E417" s="203"/>
      <c r="F417" s="251"/>
      <c r="G417" s="371"/>
    </row>
    <row r="418" spans="1:7" ht="25.5" customHeight="1">
      <c r="A418" s="7" t="s">
        <v>802</v>
      </c>
      <c r="B418" s="7" t="s">
        <v>803</v>
      </c>
      <c r="C418" s="5" t="s">
        <v>804</v>
      </c>
      <c r="D418" s="51" t="s">
        <v>198</v>
      </c>
      <c r="E418" s="58" t="s">
        <v>200</v>
      </c>
      <c r="F418" s="5" t="s">
        <v>774</v>
      </c>
      <c r="G418" s="50" t="s">
        <v>201</v>
      </c>
    </row>
    <row r="419" spans="1:7" ht="25.5">
      <c r="A419" s="145" t="s">
        <v>205</v>
      </c>
      <c r="B419" s="141">
        <v>5511</v>
      </c>
      <c r="C419" s="142" t="s">
        <v>492</v>
      </c>
      <c r="D419" s="284">
        <v>4400</v>
      </c>
      <c r="E419" s="285">
        <v>4400</v>
      </c>
      <c r="F419" s="306">
        <v>4400</v>
      </c>
      <c r="G419" s="305">
        <f>F419/E419*100</f>
        <v>100</v>
      </c>
    </row>
    <row r="420" spans="1:7" ht="12.75">
      <c r="A420" s="197"/>
      <c r="B420" s="214"/>
      <c r="C420" s="213" t="s">
        <v>682</v>
      </c>
      <c r="D420" s="198">
        <f>SUM(D419:D419)</f>
        <v>4400</v>
      </c>
      <c r="E420" s="198">
        <f>SUM(E419:E419)</f>
        <v>4400</v>
      </c>
      <c r="F420" s="198">
        <f>SUM(F419:F419)</f>
        <v>4400</v>
      </c>
      <c r="G420" s="228">
        <f>F420/E420*100</f>
        <v>100</v>
      </c>
    </row>
    <row r="421" spans="1:7" ht="12" customHeight="1">
      <c r="A421" s="16"/>
      <c r="B421" s="67"/>
      <c r="C421" s="201"/>
      <c r="D421" s="202"/>
      <c r="E421" s="203"/>
      <c r="F421" s="251"/>
      <c r="G421" s="371"/>
    </row>
    <row r="422" spans="1:256" s="28" customFormat="1" ht="12.75">
      <c r="A422" s="206"/>
      <c r="B422" s="216"/>
      <c r="C422" s="215" t="s">
        <v>391</v>
      </c>
      <c r="D422" s="207">
        <f>D401+D420+D414+D407</f>
        <v>11700</v>
      </c>
      <c r="E422" s="207">
        <f>E401+E420+E414+E407</f>
        <v>12410</v>
      </c>
      <c r="F422" s="207">
        <f>F401+F420+F414+F407</f>
        <v>10299</v>
      </c>
      <c r="G422" s="229">
        <f>F422/E422*100</f>
        <v>82.98952457695407</v>
      </c>
      <c r="H422" s="123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  <c r="EK422" s="80"/>
      <c r="EL422" s="80"/>
      <c r="EM422" s="80"/>
      <c r="EN422" s="80"/>
      <c r="EO422" s="80"/>
      <c r="EP422" s="80"/>
      <c r="EQ422" s="80"/>
      <c r="ER422" s="80"/>
      <c r="ES422" s="80"/>
      <c r="ET422" s="80"/>
      <c r="EU422" s="80"/>
      <c r="EV422" s="80"/>
      <c r="EW422" s="80"/>
      <c r="EX422" s="80"/>
      <c r="EY422" s="80"/>
      <c r="EZ422" s="80"/>
      <c r="FA422" s="80"/>
      <c r="FB422" s="80"/>
      <c r="FC422" s="80"/>
      <c r="FD422" s="80"/>
      <c r="FE422" s="80"/>
      <c r="FF422" s="80"/>
      <c r="FG422" s="80"/>
      <c r="FH422" s="80"/>
      <c r="FI422" s="80"/>
      <c r="FJ422" s="80"/>
      <c r="FK422" s="80"/>
      <c r="FL422" s="80"/>
      <c r="FM422" s="80"/>
      <c r="FN422" s="80"/>
      <c r="FO422" s="80"/>
      <c r="FP422" s="80"/>
      <c r="FQ422" s="80"/>
      <c r="FR422" s="80"/>
      <c r="FS422" s="80"/>
      <c r="FT422" s="80"/>
      <c r="FU422" s="80"/>
      <c r="FV422" s="80"/>
      <c r="FW422" s="80"/>
      <c r="FX422" s="80"/>
      <c r="FY422" s="80"/>
      <c r="FZ422" s="80"/>
      <c r="GA422" s="80"/>
      <c r="GB422" s="80"/>
      <c r="GC422" s="80"/>
      <c r="GD422" s="80"/>
      <c r="GE422" s="80"/>
      <c r="GF422" s="80"/>
      <c r="GG422" s="80"/>
      <c r="GH422" s="80"/>
      <c r="GI422" s="80"/>
      <c r="GJ422" s="80"/>
      <c r="GK422" s="80"/>
      <c r="GL422" s="80"/>
      <c r="GM422" s="80"/>
      <c r="GN422" s="80"/>
      <c r="GO422" s="80"/>
      <c r="GP422" s="80"/>
      <c r="GQ422" s="80"/>
      <c r="GR422" s="80"/>
      <c r="GS422" s="80"/>
      <c r="GT422" s="80"/>
      <c r="GU422" s="80"/>
      <c r="GV422" s="80"/>
      <c r="GW422" s="80"/>
      <c r="GX422" s="80"/>
      <c r="GY422" s="80"/>
      <c r="GZ422" s="80"/>
      <c r="HA422" s="80"/>
      <c r="HB422" s="80"/>
      <c r="HC422" s="80"/>
      <c r="HD422" s="80"/>
      <c r="HE422" s="80"/>
      <c r="HF422" s="80"/>
      <c r="HG422" s="80"/>
      <c r="HH422" s="80"/>
      <c r="HI422" s="80"/>
      <c r="HJ422" s="80"/>
      <c r="HK422" s="80"/>
      <c r="HL422" s="80"/>
      <c r="HM422" s="80"/>
      <c r="HN422" s="80"/>
      <c r="HO422" s="80"/>
      <c r="HP422" s="80"/>
      <c r="HQ422" s="80"/>
      <c r="HR422" s="80"/>
      <c r="HS422" s="80"/>
      <c r="HT422" s="80"/>
      <c r="HU422" s="80"/>
      <c r="HV422" s="80"/>
      <c r="HW422" s="80"/>
      <c r="HX422" s="80"/>
      <c r="HY422" s="80"/>
      <c r="HZ422" s="80"/>
      <c r="IA422" s="80"/>
      <c r="IB422" s="80"/>
      <c r="IC422" s="80"/>
      <c r="ID422" s="80"/>
      <c r="IE422" s="80"/>
      <c r="IF422" s="80"/>
      <c r="IG422" s="80"/>
      <c r="IH422" s="80"/>
      <c r="II422" s="80"/>
      <c r="IJ422" s="80"/>
      <c r="IK422" s="80"/>
      <c r="IL422" s="80"/>
      <c r="IM422" s="80"/>
      <c r="IN422" s="80"/>
      <c r="IO422" s="80"/>
      <c r="IP422" s="80"/>
      <c r="IQ422" s="80"/>
      <c r="IR422" s="80"/>
      <c r="IS422" s="80"/>
      <c r="IT422" s="80"/>
      <c r="IU422" s="80"/>
      <c r="IV422" s="80"/>
    </row>
    <row r="423" spans="1:23" s="227" customFormat="1" ht="12" customHeight="1">
      <c r="A423" s="16"/>
      <c r="B423" s="67"/>
      <c r="C423" s="201"/>
      <c r="D423" s="202"/>
      <c r="E423" s="282"/>
      <c r="F423" s="204"/>
      <c r="G423" s="81"/>
      <c r="W423" s="227" t="s">
        <v>218</v>
      </c>
    </row>
    <row r="424" spans="1:256" s="28" customFormat="1" ht="15.75">
      <c r="A424" s="226" t="s">
        <v>165</v>
      </c>
      <c r="B424" s="227"/>
      <c r="C424" s="227"/>
      <c r="D424" s="337"/>
      <c r="E424" s="227"/>
      <c r="F424" s="227"/>
      <c r="G424" s="227"/>
      <c r="O424" s="80" t="s">
        <v>312</v>
      </c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2" customHeight="1">
      <c r="A425" s="66"/>
      <c r="B425" s="14"/>
      <c r="C425"/>
      <c r="D425" s="15"/>
      <c r="E425" s="15"/>
      <c r="F425" s="15"/>
      <c r="G425"/>
      <c r="O425" s="80" t="s">
        <v>313</v>
      </c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8" customFormat="1" ht="15" customHeight="1">
      <c r="A426" s="74" t="s">
        <v>136</v>
      </c>
      <c r="B426" s="14"/>
      <c r="C426"/>
      <c r="D426" s="15"/>
      <c r="E426" s="15"/>
      <c r="F426" s="15"/>
      <c r="G426"/>
      <c r="O426" s="80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8" customFormat="1" ht="12.75">
      <c r="A427" s="74"/>
      <c r="B427" s="14"/>
      <c r="C427"/>
      <c r="D427" s="15"/>
      <c r="E427" s="15"/>
      <c r="F427" s="15"/>
      <c r="G427"/>
      <c r="O427" s="80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8" customFormat="1" ht="25.5" customHeight="1">
      <c r="A428" s="7" t="s">
        <v>802</v>
      </c>
      <c r="B428" s="7" t="s">
        <v>803</v>
      </c>
      <c r="C428" s="5" t="s">
        <v>804</v>
      </c>
      <c r="D428" s="51" t="s">
        <v>198</v>
      </c>
      <c r="E428" s="58" t="s">
        <v>200</v>
      </c>
      <c r="F428" s="5" t="s">
        <v>774</v>
      </c>
      <c r="G428" s="50" t="s">
        <v>201</v>
      </c>
      <c r="O428" s="80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8" customFormat="1" ht="25.5" customHeight="1">
      <c r="A429" s="145" t="s">
        <v>147</v>
      </c>
      <c r="B429" s="141">
        <v>6113</v>
      </c>
      <c r="C429" s="132" t="s">
        <v>687</v>
      </c>
      <c r="D429" s="172">
        <v>34490</v>
      </c>
      <c r="E429" s="172">
        <v>34510</v>
      </c>
      <c r="F429" s="333">
        <v>5394</v>
      </c>
      <c r="G429" s="173">
        <f aca="true" t="shared" si="12" ref="G429:G434">F429/E429*100</f>
        <v>15.630252100840336</v>
      </c>
      <c r="O429" s="80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8" customFormat="1" ht="14.25" customHeight="1">
      <c r="A430" s="145" t="s">
        <v>147</v>
      </c>
      <c r="B430" s="141">
        <v>6113</v>
      </c>
      <c r="C430" s="132" t="s">
        <v>644</v>
      </c>
      <c r="D430" s="172">
        <v>700</v>
      </c>
      <c r="E430" s="172">
        <v>700</v>
      </c>
      <c r="F430" s="333">
        <v>700</v>
      </c>
      <c r="G430" s="173">
        <f t="shared" si="12"/>
        <v>100</v>
      </c>
      <c r="O430" s="80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8" customFormat="1" ht="26.25" customHeight="1">
      <c r="A431" s="145" t="s">
        <v>147</v>
      </c>
      <c r="B431" s="141">
        <v>6223</v>
      </c>
      <c r="C431" s="132" t="s">
        <v>647</v>
      </c>
      <c r="D431" s="172">
        <v>5500</v>
      </c>
      <c r="E431" s="172">
        <v>5500</v>
      </c>
      <c r="F431" s="333">
        <v>52</v>
      </c>
      <c r="G431" s="173">
        <f t="shared" si="12"/>
        <v>0.9454545454545455</v>
      </c>
      <c r="O431" s="80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28" customFormat="1" ht="14.25" customHeight="1">
      <c r="A432" s="145" t="s">
        <v>169</v>
      </c>
      <c r="B432" s="141">
        <v>6113</v>
      </c>
      <c r="C432" s="132" t="s">
        <v>646</v>
      </c>
      <c r="D432" s="172">
        <v>300</v>
      </c>
      <c r="E432" s="172">
        <v>300</v>
      </c>
      <c r="F432" s="333">
        <v>0</v>
      </c>
      <c r="G432" s="173">
        <f t="shared" si="12"/>
        <v>0</v>
      </c>
      <c r="O432" s="80"/>
      <c r="P432" s="15"/>
      <c r="Q432" s="15"/>
      <c r="R432" s="15"/>
      <c r="S432" s="15"/>
      <c r="T432" s="15"/>
      <c r="U432" s="184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8" customFormat="1" ht="13.5" customHeight="1">
      <c r="A433" s="145" t="s">
        <v>149</v>
      </c>
      <c r="B433" s="141">
        <v>6113</v>
      </c>
      <c r="C433" s="403" t="s">
        <v>645</v>
      </c>
      <c r="D433" s="172">
        <v>25</v>
      </c>
      <c r="E433" s="172">
        <v>25</v>
      </c>
      <c r="F433" s="333">
        <v>25</v>
      </c>
      <c r="G433" s="173">
        <f t="shared" si="12"/>
        <v>100</v>
      </c>
      <c r="O433" s="80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14.25" customHeight="1">
      <c r="A434" s="197"/>
      <c r="B434" s="214"/>
      <c r="C434" s="213" t="s">
        <v>389</v>
      </c>
      <c r="D434" s="200">
        <f>SUM(D429:D433)</f>
        <v>41015</v>
      </c>
      <c r="E434" s="200">
        <f>SUM(E429:E433)</f>
        <v>41035</v>
      </c>
      <c r="F434" s="200">
        <f>SUM(F429:F433)</f>
        <v>6171</v>
      </c>
      <c r="G434" s="228">
        <f t="shared" si="12"/>
        <v>15.038381869136103</v>
      </c>
      <c r="O434" s="80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4.25" customHeight="1">
      <c r="A435" s="766"/>
      <c r="B435" s="766"/>
      <c r="C435" s="766"/>
      <c r="D435" s="69"/>
      <c r="E435" s="69"/>
      <c r="F435" s="69"/>
      <c r="G435" s="81"/>
      <c r="O435" s="80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4.25" customHeight="1">
      <c r="A436" s="766" t="s">
        <v>137</v>
      </c>
      <c r="B436" s="766"/>
      <c r="C436" s="766"/>
      <c r="D436" s="69"/>
      <c r="E436" s="69"/>
      <c r="F436" s="69"/>
      <c r="G436" s="81"/>
      <c r="O436" s="80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28" customFormat="1" ht="14.25" customHeight="1">
      <c r="A437" s="258"/>
      <c r="B437" s="67"/>
      <c r="C437" s="68"/>
      <c r="D437" s="69"/>
      <c r="E437" s="69"/>
      <c r="F437" s="69"/>
      <c r="G437" s="81"/>
      <c r="O437" s="80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8" customFormat="1" ht="25.5" customHeight="1">
      <c r="A438" s="7" t="s">
        <v>802</v>
      </c>
      <c r="B438" s="7" t="s">
        <v>803</v>
      </c>
      <c r="C438" s="5" t="s">
        <v>804</v>
      </c>
      <c r="D438" s="51" t="s">
        <v>198</v>
      </c>
      <c r="E438" s="58" t="s">
        <v>200</v>
      </c>
      <c r="F438" s="5" t="s">
        <v>774</v>
      </c>
      <c r="G438" s="50" t="s">
        <v>201</v>
      </c>
      <c r="O438" s="80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56" s="28" customFormat="1" ht="14.25" customHeight="1">
      <c r="A439" s="130" t="s">
        <v>147</v>
      </c>
      <c r="B439" s="131">
        <v>6113</v>
      </c>
      <c r="C439" s="132" t="s">
        <v>658</v>
      </c>
      <c r="D439" s="169">
        <v>100</v>
      </c>
      <c r="E439" s="169">
        <v>100</v>
      </c>
      <c r="F439" s="452">
        <v>0</v>
      </c>
      <c r="G439" s="173">
        <f>F439/E439*100</f>
        <v>0</v>
      </c>
      <c r="O439" s="80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8" customFormat="1" ht="14.25" customHeight="1">
      <c r="A440" s="197"/>
      <c r="B440" s="214"/>
      <c r="C440" s="213" t="s">
        <v>390</v>
      </c>
      <c r="D440" s="200">
        <f>D439</f>
        <v>100</v>
      </c>
      <c r="E440" s="200">
        <f>E439</f>
        <v>100</v>
      </c>
      <c r="F440" s="299">
        <f>F439</f>
        <v>0</v>
      </c>
      <c r="G440" s="187">
        <f>F440/E440*100</f>
        <v>0</v>
      </c>
      <c r="O440" s="8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8" customFormat="1" ht="14.25" customHeight="1">
      <c r="A441" s="180"/>
      <c r="B441" s="181"/>
      <c r="C441" s="369"/>
      <c r="D441" s="370"/>
      <c r="E441" s="370"/>
      <c r="F441" s="69"/>
      <c r="G441" s="81"/>
      <c r="O441" s="80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7" ht="26.25" customHeight="1">
      <c r="A442" s="7" t="s">
        <v>802</v>
      </c>
      <c r="B442" s="7" t="s">
        <v>803</v>
      </c>
      <c r="C442" s="5" t="s">
        <v>804</v>
      </c>
      <c r="D442" s="51" t="s">
        <v>198</v>
      </c>
      <c r="E442" s="58" t="s">
        <v>200</v>
      </c>
      <c r="F442" s="5" t="s">
        <v>774</v>
      </c>
      <c r="G442" s="50" t="s">
        <v>201</v>
      </c>
    </row>
    <row r="443" spans="1:7" ht="15" customHeight="1">
      <c r="A443" s="145" t="s">
        <v>166</v>
      </c>
      <c r="B443" s="141">
        <v>6330</v>
      </c>
      <c r="C443" s="132" t="s">
        <v>674</v>
      </c>
      <c r="D443" s="427">
        <v>190</v>
      </c>
      <c r="E443" s="172">
        <v>190</v>
      </c>
      <c r="F443" s="333">
        <v>48</v>
      </c>
      <c r="G443" s="173">
        <f>F443/E443*100</f>
        <v>25.263157894736842</v>
      </c>
    </row>
    <row r="444" spans="1:7" s="196" customFormat="1" ht="14.25" customHeight="1">
      <c r="A444" s="16"/>
      <c r="B444" s="67"/>
      <c r="C444" s="201"/>
      <c r="D444" s="202"/>
      <c r="E444" s="203"/>
      <c r="F444" s="204"/>
      <c r="G444" s="257"/>
    </row>
    <row r="445" spans="1:256" s="28" customFormat="1" ht="14.25" customHeight="1">
      <c r="A445" s="206"/>
      <c r="B445" s="216"/>
      <c r="C445" s="215" t="s">
        <v>679</v>
      </c>
      <c r="D445" s="207">
        <f>D434+D440+D443</f>
        <v>41305</v>
      </c>
      <c r="E445" s="207">
        <f>E434+E440+E443</f>
        <v>41325</v>
      </c>
      <c r="F445" s="207">
        <f>F434+F440+F443</f>
        <v>6219</v>
      </c>
      <c r="G445" s="220">
        <f>F445/E445*100</f>
        <v>15.049001814882033</v>
      </c>
      <c r="O445" s="80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7" s="196" customFormat="1" ht="14.25" customHeight="1">
      <c r="A446" s="16"/>
      <c r="B446" s="67"/>
      <c r="C446" s="201"/>
      <c r="D446" s="202"/>
      <c r="E446" s="203"/>
      <c r="F446" s="204"/>
      <c r="G446" s="257"/>
    </row>
    <row r="447" spans="1:6" s="196" customFormat="1" ht="14.25" customHeight="1">
      <c r="A447" s="767" t="s">
        <v>680</v>
      </c>
      <c r="B447" s="766"/>
      <c r="C447" s="766"/>
      <c r="D447" s="768"/>
      <c r="E447" s="768"/>
      <c r="F447" s="288"/>
    </row>
    <row r="448" spans="1:6" s="196" customFormat="1" ht="11.25" customHeight="1">
      <c r="A448" s="42"/>
      <c r="B448" s="20"/>
      <c r="C448" s="20"/>
      <c r="D448" s="349"/>
      <c r="E448" s="349"/>
      <c r="F448" s="288"/>
    </row>
    <row r="449" spans="1:256" s="28" customFormat="1" ht="25.5" customHeight="1">
      <c r="A449" s="7" t="s">
        <v>802</v>
      </c>
      <c r="B449" s="7" t="s">
        <v>803</v>
      </c>
      <c r="C449" s="5" t="s">
        <v>804</v>
      </c>
      <c r="D449" s="51" t="s">
        <v>198</v>
      </c>
      <c r="E449" s="58" t="s">
        <v>200</v>
      </c>
      <c r="F449" s="5" t="s">
        <v>774</v>
      </c>
      <c r="G449" s="50" t="s">
        <v>201</v>
      </c>
      <c r="O449" s="80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38.25" customHeight="1">
      <c r="A450" s="145" t="s">
        <v>147</v>
      </c>
      <c r="B450" s="141" t="s">
        <v>515</v>
      </c>
      <c r="C450" s="132" t="s">
        <v>662</v>
      </c>
      <c r="D450" s="427">
        <v>5150</v>
      </c>
      <c r="E450" s="172">
        <v>5150</v>
      </c>
      <c r="F450" s="333">
        <v>797</v>
      </c>
      <c r="G450" s="173">
        <f>F450/E450*100</f>
        <v>15.475728155339805</v>
      </c>
      <c r="O450" s="80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5" customHeight="1">
      <c r="A451" s="145" t="s">
        <v>147</v>
      </c>
      <c r="B451" s="141" t="s">
        <v>515</v>
      </c>
      <c r="C451" s="132" t="s">
        <v>493</v>
      </c>
      <c r="D451" s="427">
        <v>0</v>
      </c>
      <c r="E451" s="172">
        <v>126</v>
      </c>
      <c r="F451" s="333">
        <v>126</v>
      </c>
      <c r="G451" s="173">
        <f>F451/E451*100</f>
        <v>100</v>
      </c>
      <c r="O451" s="80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197"/>
      <c r="B452" s="214"/>
      <c r="C452" s="213" t="s">
        <v>684</v>
      </c>
      <c r="D452" s="200">
        <f>SUM(D450:D451)</f>
        <v>5150</v>
      </c>
      <c r="E452" s="200">
        <f>SUM(E450:E451)</f>
        <v>5276</v>
      </c>
      <c r="F452" s="230">
        <f>SUM(F450:F451)</f>
        <v>923</v>
      </c>
      <c r="G452" s="228">
        <f>F452/E452*100</f>
        <v>17.49431387414708</v>
      </c>
      <c r="O452" s="80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6" s="196" customFormat="1" ht="10.5" customHeight="1">
      <c r="A453" s="42"/>
      <c r="B453" s="20"/>
      <c r="C453" s="20"/>
      <c r="D453" s="349"/>
      <c r="E453" s="349"/>
      <c r="F453" s="288"/>
    </row>
    <row r="454" spans="1:6" s="196" customFormat="1" ht="14.25" customHeight="1">
      <c r="A454" s="767" t="s">
        <v>867</v>
      </c>
      <c r="B454" s="750"/>
      <c r="C454" s="750"/>
      <c r="D454" s="349"/>
      <c r="E454" s="349"/>
      <c r="F454" s="288"/>
    </row>
    <row r="455" spans="1:6" s="196" customFormat="1" ht="10.5" customHeight="1">
      <c r="A455" s="546"/>
      <c r="B455" s="547"/>
      <c r="C455" s="547"/>
      <c r="D455" s="349"/>
      <c r="E455" s="349"/>
      <c r="F455" s="288"/>
    </row>
    <row r="456" spans="1:7" ht="28.5" customHeight="1">
      <c r="A456" s="7" t="s">
        <v>802</v>
      </c>
      <c r="B456" s="7" t="s">
        <v>803</v>
      </c>
      <c r="C456" s="5" t="s">
        <v>804</v>
      </c>
      <c r="D456" s="51" t="s">
        <v>198</v>
      </c>
      <c r="E456" s="58" t="s">
        <v>200</v>
      </c>
      <c r="F456" s="5" t="s">
        <v>774</v>
      </c>
      <c r="G456" s="50" t="s">
        <v>201</v>
      </c>
    </row>
    <row r="457" spans="1:7" ht="25.5">
      <c r="A457" s="145">
        <v>14</v>
      </c>
      <c r="B457" s="141">
        <v>3636</v>
      </c>
      <c r="C457" s="132" t="s">
        <v>868</v>
      </c>
      <c r="D457" s="172">
        <v>175</v>
      </c>
      <c r="E457" s="172">
        <v>175</v>
      </c>
      <c r="F457" s="333">
        <v>0</v>
      </c>
      <c r="G457" s="173">
        <f>F457/E457*100</f>
        <v>0</v>
      </c>
    </row>
    <row r="458" spans="1:7" ht="25.5">
      <c r="A458" s="145" t="s">
        <v>512</v>
      </c>
      <c r="B458" s="141">
        <v>6171</v>
      </c>
      <c r="C458" s="132" t="s">
        <v>869</v>
      </c>
      <c r="D458" s="172">
        <v>525</v>
      </c>
      <c r="E458" s="172">
        <v>525</v>
      </c>
      <c r="F458" s="333">
        <v>0</v>
      </c>
      <c r="G458" s="173">
        <f>F458/E458*100</f>
        <v>0</v>
      </c>
    </row>
    <row r="459" spans="1:256" s="119" customFormat="1" ht="12.75">
      <c r="A459" s="16"/>
      <c r="B459" s="67"/>
      <c r="C459" s="68"/>
      <c r="D459" s="69"/>
      <c r="E459" s="70"/>
      <c r="F459" s="53"/>
      <c r="G459" s="260"/>
      <c r="H459" s="123"/>
      <c r="I459" s="28"/>
      <c r="J459" s="28"/>
      <c r="K459" s="28"/>
      <c r="L459" s="28"/>
      <c r="M459" s="28"/>
      <c r="N459" s="28"/>
      <c r="O459" s="80"/>
      <c r="P459" s="80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7" ht="12.75">
      <c r="A460" s="206"/>
      <c r="B460" s="216"/>
      <c r="C460" s="215" t="s">
        <v>416</v>
      </c>
      <c r="D460" s="207">
        <f>D434+D440+D443+D452+D457+D458</f>
        <v>47155</v>
      </c>
      <c r="E460" s="207">
        <f>E434+E440+E443+E452+E457+E458</f>
        <v>47301</v>
      </c>
      <c r="F460" s="207">
        <f>F434+F440+F443+F452+F457+F458</f>
        <v>7142</v>
      </c>
      <c r="G460" s="220">
        <f>F460/E460*100</f>
        <v>15.099046531785799</v>
      </c>
    </row>
    <row r="461" spans="1:256" s="28" customFormat="1" ht="9.75" customHeight="1">
      <c r="A461" s="66"/>
      <c r="B461" s="14"/>
      <c r="C461"/>
      <c r="D461" s="80"/>
      <c r="E461" s="80"/>
      <c r="F461" s="80"/>
      <c r="G461"/>
      <c r="O461" s="80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5.75">
      <c r="A462" s="147" t="s">
        <v>167</v>
      </c>
      <c r="B462" s="66"/>
      <c r="D462" s="80"/>
      <c r="E462" s="80"/>
      <c r="F462" s="80"/>
      <c r="O462" s="80" t="s">
        <v>314</v>
      </c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8.25" customHeight="1">
      <c r="A463" s="66"/>
      <c r="B463" s="14"/>
      <c r="C463"/>
      <c r="D463" s="80"/>
      <c r="E463" s="80"/>
      <c r="F463" s="80"/>
      <c r="G463"/>
      <c r="O463" s="80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6" ht="15" customHeight="1">
      <c r="A464" s="74" t="s">
        <v>136</v>
      </c>
      <c r="B464" s="14"/>
      <c r="D464" s="80"/>
      <c r="E464" s="80"/>
      <c r="F464" s="80"/>
    </row>
    <row r="465" spans="1:6" ht="9.75" customHeight="1">
      <c r="A465" s="66"/>
      <c r="B465" s="14"/>
      <c r="D465" s="80" t="s">
        <v>393</v>
      </c>
      <c r="E465" s="80"/>
      <c r="F465" s="80"/>
    </row>
    <row r="466" spans="1:256" s="28" customFormat="1" ht="27.75" customHeight="1">
      <c r="A466" s="7" t="s">
        <v>802</v>
      </c>
      <c r="B466" s="7" t="s">
        <v>803</v>
      </c>
      <c r="C466" s="5" t="s">
        <v>804</v>
      </c>
      <c r="D466" s="51" t="s">
        <v>198</v>
      </c>
      <c r="E466" s="58" t="s">
        <v>200</v>
      </c>
      <c r="F466" s="5" t="s">
        <v>774</v>
      </c>
      <c r="G466" s="50" t="s">
        <v>201</v>
      </c>
      <c r="O466" s="80" t="s">
        <v>321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25.5">
      <c r="A467" s="145" t="s">
        <v>168</v>
      </c>
      <c r="B467" s="141">
        <v>6172</v>
      </c>
      <c r="C467" s="132" t="s">
        <v>495</v>
      </c>
      <c r="D467" s="172">
        <v>254255</v>
      </c>
      <c r="E467" s="172">
        <v>254563</v>
      </c>
      <c r="F467" s="333">
        <v>54948</v>
      </c>
      <c r="G467" s="173">
        <f>F467/E467*100</f>
        <v>21.58522644689134</v>
      </c>
      <c r="O467" s="8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14.25" customHeight="1">
      <c r="A468" s="145" t="s">
        <v>168</v>
      </c>
      <c r="B468" s="141">
        <v>6115</v>
      </c>
      <c r="C468" s="132" t="s">
        <v>494</v>
      </c>
      <c r="D468" s="172">
        <v>100</v>
      </c>
      <c r="E468" s="172">
        <v>100</v>
      </c>
      <c r="F468" s="333">
        <v>0</v>
      </c>
      <c r="G468" s="173">
        <f>F468/E468*100</f>
        <v>0</v>
      </c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7" ht="14.25" customHeight="1">
      <c r="A469" s="197"/>
      <c r="B469" s="214"/>
      <c r="C469" s="213" t="s">
        <v>389</v>
      </c>
      <c r="D469" s="198">
        <f>SUM(D467:D468)</f>
        <v>254355</v>
      </c>
      <c r="E469" s="199">
        <f>SUM(E467:E468)</f>
        <v>254663</v>
      </c>
      <c r="F469" s="230">
        <f>SUM(F467:F468)</f>
        <v>54948</v>
      </c>
      <c r="G469" s="110">
        <f>F469/E469*100</f>
        <v>21.57675045059549</v>
      </c>
    </row>
    <row r="470" spans="1:18" ht="10.5" customHeight="1">
      <c r="A470" s="16"/>
      <c r="B470" s="67"/>
      <c r="C470" s="201"/>
      <c r="D470" s="202"/>
      <c r="E470" s="203"/>
      <c r="F470" s="204"/>
      <c r="G470" s="30"/>
      <c r="R470" s="149"/>
    </row>
    <row r="471" spans="1:18" ht="13.5" customHeight="1">
      <c r="A471" s="42" t="s">
        <v>137</v>
      </c>
      <c r="B471" s="19"/>
      <c r="C471" s="41"/>
      <c r="D471" s="56"/>
      <c r="E471" s="59"/>
      <c r="F471" s="53"/>
      <c r="G471" s="37"/>
      <c r="R471" s="149"/>
    </row>
    <row r="472" spans="1:18" ht="9.75" customHeight="1">
      <c r="A472" s="16"/>
      <c r="B472" s="19"/>
      <c r="C472" s="41"/>
      <c r="D472" s="56"/>
      <c r="E472" s="59"/>
      <c r="F472" s="53"/>
      <c r="G472" s="37"/>
      <c r="R472" s="149"/>
    </row>
    <row r="473" spans="1:256" s="28" customFormat="1" ht="27.75" customHeight="1">
      <c r="A473" s="7" t="s">
        <v>802</v>
      </c>
      <c r="B473" s="7" t="s">
        <v>803</v>
      </c>
      <c r="C473" s="5" t="s">
        <v>804</v>
      </c>
      <c r="D473" s="51" t="s">
        <v>198</v>
      </c>
      <c r="E473" s="58" t="s">
        <v>200</v>
      </c>
      <c r="F473" s="5" t="s">
        <v>774</v>
      </c>
      <c r="G473" s="50" t="s">
        <v>201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7" ht="14.25" customHeight="1">
      <c r="A474" s="145" t="s">
        <v>168</v>
      </c>
      <c r="B474" s="141">
        <v>6172</v>
      </c>
      <c r="C474" s="132" t="s">
        <v>659</v>
      </c>
      <c r="D474" s="172">
        <v>3000</v>
      </c>
      <c r="E474" s="172">
        <v>3000</v>
      </c>
      <c r="F474" s="333">
        <v>0</v>
      </c>
      <c r="G474" s="173">
        <f>F474/E474*100</f>
        <v>0</v>
      </c>
    </row>
    <row r="475" spans="1:7" ht="12.75">
      <c r="A475" s="197"/>
      <c r="B475" s="214"/>
      <c r="C475" s="213" t="s">
        <v>390</v>
      </c>
      <c r="D475" s="198">
        <f>SUM(D474:D474)</f>
        <v>3000</v>
      </c>
      <c r="E475" s="199">
        <f>SUM(E474:E474)</f>
        <v>3000</v>
      </c>
      <c r="F475" s="230">
        <f>SUM(F474:F474)</f>
        <v>0</v>
      </c>
      <c r="G475" s="118">
        <f>F475/E475*100</f>
        <v>0</v>
      </c>
    </row>
    <row r="476" spans="1:7" ht="10.5" customHeight="1">
      <c r="A476" s="56"/>
      <c r="B476" s="59"/>
      <c r="C476" s="36"/>
      <c r="D476" s="37"/>
      <c r="E476" s="56"/>
      <c r="F476" s="59"/>
      <c r="G476" s="36"/>
    </row>
    <row r="477" spans="1:7" ht="26.25" customHeight="1">
      <c r="A477" s="7" t="s">
        <v>802</v>
      </c>
      <c r="B477" s="7" t="s">
        <v>803</v>
      </c>
      <c r="C477" s="5" t="s">
        <v>804</v>
      </c>
      <c r="D477" s="51" t="s">
        <v>198</v>
      </c>
      <c r="E477" s="58" t="s">
        <v>200</v>
      </c>
      <c r="F477" s="5" t="s">
        <v>774</v>
      </c>
      <c r="G477" s="50" t="s">
        <v>201</v>
      </c>
    </row>
    <row r="478" spans="1:7" ht="12.75">
      <c r="A478" s="130" t="s">
        <v>166</v>
      </c>
      <c r="B478" s="131">
        <v>6330</v>
      </c>
      <c r="C478" s="132" t="s">
        <v>674</v>
      </c>
      <c r="D478" s="169">
        <v>4405</v>
      </c>
      <c r="E478" s="164">
        <v>4405</v>
      </c>
      <c r="F478" s="312">
        <v>1101</v>
      </c>
      <c r="G478" s="163">
        <f>F478/E478*100</f>
        <v>24.994324631101023</v>
      </c>
    </row>
    <row r="479" spans="1:7" ht="12.75">
      <c r="A479" s="16"/>
      <c r="B479" s="67"/>
      <c r="C479" s="68"/>
      <c r="D479" s="69"/>
      <c r="E479" s="70"/>
      <c r="F479" s="53"/>
      <c r="G479" s="260"/>
    </row>
    <row r="480" spans="1:256" s="28" customFormat="1" ht="12" customHeight="1">
      <c r="A480" s="206"/>
      <c r="B480" s="216"/>
      <c r="C480" s="215" t="s">
        <v>416</v>
      </c>
      <c r="D480" s="207">
        <f>D469+D475+D478</f>
        <v>261760</v>
      </c>
      <c r="E480" s="207">
        <f>E469+E475+E478</f>
        <v>262068</v>
      </c>
      <c r="F480" s="207">
        <f>F469+F475+F478</f>
        <v>56049</v>
      </c>
      <c r="G480" s="220">
        <f>F480/E480*100</f>
        <v>21.387197215989744</v>
      </c>
      <c r="H480" s="123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  <c r="DK480" s="80"/>
      <c r="DL480" s="80"/>
      <c r="DM480" s="80"/>
      <c r="DN480" s="80"/>
      <c r="DO480" s="80"/>
      <c r="DP480" s="80"/>
      <c r="DQ480" s="80"/>
      <c r="DR480" s="80"/>
      <c r="DS480" s="80"/>
      <c r="DT480" s="80"/>
      <c r="DU480" s="80"/>
      <c r="DV480" s="80"/>
      <c r="DW480" s="80"/>
      <c r="DX480" s="80"/>
      <c r="DY480" s="80"/>
      <c r="DZ480" s="80"/>
      <c r="EA480" s="80"/>
      <c r="EB480" s="80"/>
      <c r="EC480" s="80"/>
      <c r="ED480" s="80"/>
      <c r="EE480" s="80"/>
      <c r="EF480" s="80"/>
      <c r="EG480" s="80"/>
      <c r="EH480" s="80"/>
      <c r="EI480" s="80"/>
      <c r="EJ480" s="80"/>
      <c r="EK480" s="80"/>
      <c r="EL480" s="80"/>
      <c r="EM480" s="80"/>
      <c r="EN480" s="80"/>
      <c r="EO480" s="80"/>
      <c r="EP480" s="80"/>
      <c r="EQ480" s="80"/>
      <c r="ER480" s="80"/>
      <c r="ES480" s="80"/>
      <c r="ET480" s="80"/>
      <c r="EU480" s="80"/>
      <c r="EV480" s="80"/>
      <c r="EW480" s="80"/>
      <c r="EX480" s="80"/>
      <c r="EY480" s="80"/>
      <c r="EZ480" s="80"/>
      <c r="FA480" s="80"/>
      <c r="FB480" s="80"/>
      <c r="FC480" s="80"/>
      <c r="FD480" s="80"/>
      <c r="FE480" s="80"/>
      <c r="FF480" s="80"/>
      <c r="FG480" s="80"/>
      <c r="FH480" s="80"/>
      <c r="FI480" s="80"/>
      <c r="FJ480" s="80"/>
      <c r="FK480" s="80"/>
      <c r="FL480" s="80"/>
      <c r="FM480" s="80"/>
      <c r="FN480" s="80"/>
      <c r="FO480" s="80"/>
      <c r="FP480" s="80"/>
      <c r="FQ480" s="80"/>
      <c r="FR480" s="80"/>
      <c r="FS480" s="80"/>
      <c r="FT480" s="80"/>
      <c r="FU480" s="80"/>
      <c r="FV480" s="80"/>
      <c r="FW480" s="80"/>
      <c r="FX480" s="80"/>
      <c r="FY480" s="80"/>
      <c r="FZ480" s="80"/>
      <c r="GA480" s="80"/>
      <c r="GB480" s="80"/>
      <c r="GC480" s="80"/>
      <c r="GD480" s="80"/>
      <c r="GE480" s="80"/>
      <c r="GF480" s="80"/>
      <c r="GG480" s="80"/>
      <c r="GH480" s="80"/>
      <c r="GI480" s="80"/>
      <c r="GJ480" s="80"/>
      <c r="GK480" s="80"/>
      <c r="GL480" s="80"/>
      <c r="GM480" s="80"/>
      <c r="GN480" s="80"/>
      <c r="GO480" s="80"/>
      <c r="GP480" s="80"/>
      <c r="GQ480" s="80"/>
      <c r="GR480" s="80"/>
      <c r="GS480" s="80"/>
      <c r="GT480" s="80"/>
      <c r="GU480" s="80"/>
      <c r="GV480" s="80"/>
      <c r="GW480" s="80"/>
      <c r="GX480" s="80"/>
      <c r="GY480" s="80"/>
      <c r="GZ480" s="80"/>
      <c r="HA480" s="80"/>
      <c r="HB480" s="80"/>
      <c r="HC480" s="80"/>
      <c r="HD480" s="80"/>
      <c r="HE480" s="80"/>
      <c r="HF480" s="80"/>
      <c r="HG480" s="80"/>
      <c r="HH480" s="80"/>
      <c r="HI480" s="80"/>
      <c r="HJ480" s="80"/>
      <c r="HK480" s="80"/>
      <c r="HL480" s="80"/>
      <c r="HM480" s="80"/>
      <c r="HN480" s="80"/>
      <c r="HO480" s="80"/>
      <c r="HP480" s="80"/>
      <c r="HQ480" s="80"/>
      <c r="HR480" s="80"/>
      <c r="HS480" s="80"/>
      <c r="HT480" s="80"/>
      <c r="HU480" s="80"/>
      <c r="HV480" s="80"/>
      <c r="HW480" s="80"/>
      <c r="HX480" s="80"/>
      <c r="HY480" s="80"/>
      <c r="HZ480" s="80"/>
      <c r="IA480" s="80"/>
      <c r="IB480" s="80"/>
      <c r="IC480" s="80"/>
      <c r="ID480" s="80"/>
      <c r="IE480" s="80"/>
      <c r="IF480" s="80"/>
      <c r="IG480" s="80"/>
      <c r="IH480" s="80"/>
      <c r="II480" s="80"/>
      <c r="IJ480" s="80"/>
      <c r="IK480" s="80"/>
      <c r="IL480" s="80"/>
      <c r="IM480" s="80"/>
      <c r="IN480" s="80"/>
      <c r="IO480" s="80"/>
      <c r="IP480" s="80"/>
      <c r="IQ480" s="80"/>
      <c r="IR480" s="80"/>
      <c r="IS480" s="80"/>
      <c r="IT480" s="80"/>
      <c r="IU480" s="80"/>
      <c r="IV480" s="80"/>
    </row>
    <row r="481" spans="1:256" s="120" customFormat="1" ht="8.25" customHeight="1">
      <c r="A481" s="252"/>
      <c r="B481" s="253"/>
      <c r="C481" s="254"/>
      <c r="D481" s="255"/>
      <c r="E481" s="255"/>
      <c r="F481" s="255"/>
      <c r="G481" s="257"/>
      <c r="H481" s="263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  <c r="AE481" s="149"/>
      <c r="AF481" s="149"/>
      <c r="AG481" s="149"/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  <c r="AR481" s="149"/>
      <c r="AS481" s="149"/>
      <c r="AT481" s="149"/>
      <c r="AU481" s="149"/>
      <c r="AV481" s="149"/>
      <c r="AW481" s="149"/>
      <c r="AX481" s="149"/>
      <c r="AY481" s="149"/>
      <c r="AZ481" s="149"/>
      <c r="BA481" s="149"/>
      <c r="BB481" s="149"/>
      <c r="BC481" s="149"/>
      <c r="BD481" s="149"/>
      <c r="BE481" s="149"/>
      <c r="BF481" s="149"/>
      <c r="BG481" s="149"/>
      <c r="BH481" s="149"/>
      <c r="BI481" s="149"/>
      <c r="BJ481" s="149"/>
      <c r="BK481" s="149"/>
      <c r="BL481" s="149"/>
      <c r="BM481" s="149"/>
      <c r="BN481" s="149"/>
      <c r="BO481" s="149"/>
      <c r="BP481" s="149"/>
      <c r="BQ481" s="149"/>
      <c r="BR481" s="149"/>
      <c r="BS481" s="149"/>
      <c r="BT481" s="149"/>
      <c r="BU481" s="149"/>
      <c r="BV481" s="149"/>
      <c r="BW481" s="149"/>
      <c r="BX481" s="149"/>
      <c r="BY481" s="149"/>
      <c r="BZ481" s="149"/>
      <c r="CA481" s="149"/>
      <c r="CB481" s="149"/>
      <c r="CC481" s="149"/>
      <c r="CD481" s="149"/>
      <c r="CE481" s="149"/>
      <c r="CF481" s="149"/>
      <c r="CG481" s="149"/>
      <c r="CH481" s="149"/>
      <c r="CI481" s="149"/>
      <c r="CJ481" s="149"/>
      <c r="CK481" s="149"/>
      <c r="CL481" s="149"/>
      <c r="CM481" s="149"/>
      <c r="CN481" s="149"/>
      <c r="CO481" s="149"/>
      <c r="CP481" s="149"/>
      <c r="CQ481" s="149"/>
      <c r="CR481" s="149"/>
      <c r="CS481" s="149"/>
      <c r="CT481" s="149"/>
      <c r="CU481" s="149"/>
      <c r="CV481" s="149"/>
      <c r="CW481" s="149"/>
      <c r="CX481" s="149"/>
      <c r="CY481" s="149"/>
      <c r="CZ481" s="149"/>
      <c r="DA481" s="149"/>
      <c r="DB481" s="149"/>
      <c r="DC481" s="149"/>
      <c r="DD481" s="149"/>
      <c r="DE481" s="149"/>
      <c r="DF481" s="149"/>
      <c r="DG481" s="149"/>
      <c r="DH481" s="149"/>
      <c r="DI481" s="149"/>
      <c r="DJ481" s="149"/>
      <c r="DK481" s="149"/>
      <c r="DL481" s="149"/>
      <c r="DM481" s="149"/>
      <c r="DN481" s="149"/>
      <c r="DO481" s="149"/>
      <c r="DP481" s="149"/>
      <c r="DQ481" s="149"/>
      <c r="DR481" s="149"/>
      <c r="DS481" s="149"/>
      <c r="DT481" s="149"/>
      <c r="DU481" s="149"/>
      <c r="DV481" s="149"/>
      <c r="DW481" s="149"/>
      <c r="DX481" s="149"/>
      <c r="DY481" s="149"/>
      <c r="DZ481" s="149"/>
      <c r="EA481" s="149"/>
      <c r="EB481" s="149"/>
      <c r="EC481" s="149"/>
      <c r="ED481" s="149"/>
      <c r="EE481" s="149"/>
      <c r="EF481" s="149"/>
      <c r="EG481" s="149"/>
      <c r="EH481" s="149"/>
      <c r="EI481" s="149"/>
      <c r="EJ481" s="149"/>
      <c r="EK481" s="149"/>
      <c r="EL481" s="149"/>
      <c r="EM481" s="149"/>
      <c r="EN481" s="149"/>
      <c r="EO481" s="149"/>
      <c r="EP481" s="149"/>
      <c r="EQ481" s="149"/>
      <c r="ER481" s="149"/>
      <c r="ES481" s="149"/>
      <c r="ET481" s="149"/>
      <c r="EU481" s="149"/>
      <c r="EV481" s="149"/>
      <c r="EW481" s="149"/>
      <c r="EX481" s="149"/>
      <c r="EY481" s="149"/>
      <c r="EZ481" s="149"/>
      <c r="FA481" s="149"/>
      <c r="FB481" s="149"/>
      <c r="FC481" s="149"/>
      <c r="FD481" s="149"/>
      <c r="FE481" s="149"/>
      <c r="FF481" s="149"/>
      <c r="FG481" s="149"/>
      <c r="FH481" s="149"/>
      <c r="FI481" s="149"/>
      <c r="FJ481" s="149"/>
      <c r="FK481" s="149"/>
      <c r="FL481" s="149"/>
      <c r="FM481" s="149"/>
      <c r="FN481" s="149"/>
      <c r="FO481" s="149"/>
      <c r="FP481" s="149"/>
      <c r="FQ481" s="149"/>
      <c r="FR481" s="149"/>
      <c r="FS481" s="149"/>
      <c r="FT481" s="149"/>
      <c r="FU481" s="149"/>
      <c r="FV481" s="149"/>
      <c r="FW481" s="149"/>
      <c r="FX481" s="149"/>
      <c r="FY481" s="149"/>
      <c r="FZ481" s="149"/>
      <c r="GA481" s="149"/>
      <c r="GB481" s="149"/>
      <c r="GC481" s="149"/>
      <c r="GD481" s="149"/>
      <c r="GE481" s="149"/>
      <c r="GF481" s="149"/>
      <c r="GG481" s="149"/>
      <c r="GH481" s="149"/>
      <c r="GI481" s="149"/>
      <c r="GJ481" s="149"/>
      <c r="GK481" s="149"/>
      <c r="GL481" s="149"/>
      <c r="GM481" s="149"/>
      <c r="GN481" s="149"/>
      <c r="GO481" s="149"/>
      <c r="GP481" s="149"/>
      <c r="GQ481" s="149"/>
      <c r="GR481" s="149"/>
      <c r="GS481" s="149"/>
      <c r="GT481" s="149"/>
      <c r="GU481" s="149"/>
      <c r="GV481" s="149"/>
      <c r="GW481" s="149"/>
      <c r="GX481" s="149"/>
      <c r="GY481" s="149"/>
      <c r="GZ481" s="149"/>
      <c r="HA481" s="149"/>
      <c r="HB481" s="149"/>
      <c r="HC481" s="149"/>
      <c r="HD481" s="149"/>
      <c r="HE481" s="149"/>
      <c r="HF481" s="149"/>
      <c r="HG481" s="149"/>
      <c r="HH481" s="149"/>
      <c r="HI481" s="149"/>
      <c r="HJ481" s="149"/>
      <c r="HK481" s="149"/>
      <c r="HL481" s="149"/>
      <c r="HM481" s="149"/>
      <c r="HN481" s="149"/>
      <c r="HO481" s="149"/>
      <c r="HP481" s="149"/>
      <c r="HQ481" s="149"/>
      <c r="HR481" s="149"/>
      <c r="HS481" s="149"/>
      <c r="HT481" s="149"/>
      <c r="HU481" s="149"/>
      <c r="HV481" s="149"/>
      <c r="HW481" s="149"/>
      <c r="HX481" s="149"/>
      <c r="HY481" s="149"/>
      <c r="HZ481" s="149"/>
      <c r="IA481" s="149"/>
      <c r="IB481" s="149"/>
      <c r="IC481" s="149"/>
      <c r="ID481" s="149"/>
      <c r="IE481" s="149"/>
      <c r="IF481" s="149"/>
      <c r="IG481" s="149"/>
      <c r="IH481" s="149"/>
      <c r="II481" s="149"/>
      <c r="IJ481" s="149"/>
      <c r="IK481" s="149"/>
      <c r="IL481" s="149"/>
      <c r="IM481" s="149"/>
      <c r="IN481" s="149"/>
      <c r="IO481" s="149"/>
      <c r="IP481" s="149"/>
      <c r="IQ481" s="149"/>
      <c r="IR481" s="149"/>
      <c r="IS481" s="149"/>
      <c r="IT481" s="149"/>
      <c r="IU481" s="149"/>
      <c r="IV481" s="149"/>
    </row>
    <row r="482" spans="1:256" s="28" customFormat="1" ht="15.75">
      <c r="A482" s="72" t="s">
        <v>148</v>
      </c>
      <c r="D482" s="80"/>
      <c r="E482" s="80"/>
      <c r="F482" s="80"/>
      <c r="O482" s="80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2:256" s="28" customFormat="1" ht="9.75" customHeight="1">
      <c r="B483"/>
      <c r="C483"/>
      <c r="D483" s="15"/>
      <c r="E483" s="15"/>
      <c r="F483" s="15"/>
      <c r="G483"/>
      <c r="O483" s="80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5.75" customHeight="1">
      <c r="A484" s="63" t="s">
        <v>648</v>
      </c>
      <c r="B484"/>
      <c r="C484"/>
      <c r="D484" s="15"/>
      <c r="E484" s="15"/>
      <c r="F484" s="15"/>
      <c r="G484"/>
      <c r="O484" s="80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8" customFormat="1" ht="10.5" customHeight="1">
      <c r="A485" s="63"/>
      <c r="B485"/>
      <c r="C485"/>
      <c r="D485" s="15"/>
      <c r="E485" s="15"/>
      <c r="F485" s="15"/>
      <c r="G485"/>
      <c r="O485" s="80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28" customFormat="1" ht="27" customHeight="1">
      <c r="A486" s="7" t="s">
        <v>802</v>
      </c>
      <c r="B486" s="7" t="s">
        <v>803</v>
      </c>
      <c r="C486" s="5" t="s">
        <v>804</v>
      </c>
      <c r="D486" s="51" t="s">
        <v>198</v>
      </c>
      <c r="E486" s="58" t="s">
        <v>200</v>
      </c>
      <c r="F486" s="5" t="s">
        <v>774</v>
      </c>
      <c r="G486" s="50" t="s">
        <v>201</v>
      </c>
      <c r="O486" s="80" t="s">
        <v>315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15" ht="24">
      <c r="A487" s="145" t="s">
        <v>149</v>
      </c>
      <c r="B487" s="141">
        <v>2139</v>
      </c>
      <c r="C487" s="403" t="s">
        <v>678</v>
      </c>
      <c r="D487" s="172">
        <v>850</v>
      </c>
      <c r="E487" s="298">
        <v>850</v>
      </c>
      <c r="F487" s="695">
        <v>88</v>
      </c>
      <c r="G487" s="300">
        <f aca="true" t="shared" si="13" ref="G487:G498">F487/E487*100</f>
        <v>10.352941176470589</v>
      </c>
      <c r="H487" s="28"/>
      <c r="O487" s="149"/>
    </row>
    <row r="488" spans="1:18" ht="23.25" customHeight="1">
      <c r="A488" s="145" t="s">
        <v>149</v>
      </c>
      <c r="B488" s="141">
        <v>2141</v>
      </c>
      <c r="C488" s="403" t="s">
        <v>450</v>
      </c>
      <c r="D488" s="172">
        <v>900</v>
      </c>
      <c r="E488" s="298">
        <v>1369</v>
      </c>
      <c r="F488" s="695">
        <v>250</v>
      </c>
      <c r="G488" s="300">
        <f t="shared" si="13"/>
        <v>18.261504747991232</v>
      </c>
      <c r="H488" s="28"/>
      <c r="R488" s="150"/>
    </row>
    <row r="489" spans="1:18" ht="24" customHeight="1">
      <c r="A489" s="145" t="s">
        <v>149</v>
      </c>
      <c r="B489" s="141">
        <v>2143</v>
      </c>
      <c r="C489" s="403" t="s">
        <v>496</v>
      </c>
      <c r="D489" s="172">
        <v>700</v>
      </c>
      <c r="E489" s="298">
        <v>700</v>
      </c>
      <c r="F489" s="695">
        <v>0</v>
      </c>
      <c r="G489" s="300">
        <f t="shared" si="13"/>
        <v>0</v>
      </c>
      <c r="H489" s="28"/>
      <c r="R489" s="150"/>
    </row>
    <row r="490" spans="1:256" s="13" customFormat="1" ht="25.5">
      <c r="A490" s="145" t="s">
        <v>149</v>
      </c>
      <c r="B490" s="141">
        <v>2199</v>
      </c>
      <c r="C490" s="132" t="s">
        <v>677</v>
      </c>
      <c r="D490" s="172">
        <v>1550</v>
      </c>
      <c r="E490" s="171">
        <v>1550</v>
      </c>
      <c r="F490" s="298">
        <v>206</v>
      </c>
      <c r="G490" s="300">
        <f t="shared" si="13"/>
        <v>13.290322580645162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13" customFormat="1" ht="24">
      <c r="A491" s="145" t="s">
        <v>149</v>
      </c>
      <c r="B491" s="141">
        <v>3299</v>
      </c>
      <c r="C491" s="403" t="s">
        <v>716</v>
      </c>
      <c r="D491" s="172">
        <v>450</v>
      </c>
      <c r="E491" s="298">
        <v>450</v>
      </c>
      <c r="F491" s="695">
        <v>23</v>
      </c>
      <c r="G491" s="300">
        <f t="shared" si="13"/>
        <v>5.111111111111112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13" customFormat="1" ht="25.5">
      <c r="A492" s="145" t="s">
        <v>149</v>
      </c>
      <c r="B492" s="141">
        <v>3699</v>
      </c>
      <c r="C492" s="132" t="s">
        <v>620</v>
      </c>
      <c r="D492" s="172">
        <v>3500</v>
      </c>
      <c r="E492" s="298">
        <v>3500</v>
      </c>
      <c r="F492" s="695">
        <v>17</v>
      </c>
      <c r="G492" s="300">
        <f t="shared" si="13"/>
        <v>0.48571428571428565</v>
      </c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13" customFormat="1" ht="25.5">
      <c r="A493" s="145" t="s">
        <v>149</v>
      </c>
      <c r="B493" s="141">
        <v>3699</v>
      </c>
      <c r="C493" s="132" t="s">
        <v>346</v>
      </c>
      <c r="D493" s="284">
        <v>69000</v>
      </c>
      <c r="E493" s="285">
        <v>71274</v>
      </c>
      <c r="F493" s="306">
        <v>0</v>
      </c>
      <c r="G493" s="300">
        <f t="shared" si="13"/>
        <v>0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13" customFormat="1" ht="24">
      <c r="A494" s="145" t="s">
        <v>149</v>
      </c>
      <c r="B494" s="141">
        <v>6174</v>
      </c>
      <c r="C494" s="403" t="s">
        <v>110</v>
      </c>
      <c r="D494" s="172">
        <v>7839</v>
      </c>
      <c r="E494" s="298">
        <v>7839</v>
      </c>
      <c r="F494" s="695">
        <v>2100</v>
      </c>
      <c r="G494" s="300">
        <f t="shared" si="13"/>
        <v>26.789131266743205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13" customFormat="1" ht="12.75">
      <c r="A495" s="145" t="s">
        <v>149</v>
      </c>
      <c r="B495" s="141">
        <v>6223</v>
      </c>
      <c r="C495" s="403" t="s">
        <v>667</v>
      </c>
      <c r="D495" s="172">
        <v>4830</v>
      </c>
      <c r="E495" s="298">
        <v>4830</v>
      </c>
      <c r="F495" s="695">
        <v>390</v>
      </c>
      <c r="G495" s="300">
        <f t="shared" si="13"/>
        <v>8.074534161490684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256" s="13" customFormat="1" ht="12.75">
      <c r="A496" s="145" t="s">
        <v>149</v>
      </c>
      <c r="B496" s="141">
        <v>3636</v>
      </c>
      <c r="C496" s="403" t="s">
        <v>347</v>
      </c>
      <c r="D496" s="172">
        <v>0</v>
      </c>
      <c r="E496" s="298">
        <v>502</v>
      </c>
      <c r="F496" s="695">
        <v>274</v>
      </c>
      <c r="G496" s="300">
        <f t="shared" si="13"/>
        <v>54.581673306772906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256" s="13" customFormat="1" ht="24" customHeight="1">
      <c r="A497" s="145" t="s">
        <v>149</v>
      </c>
      <c r="B497" s="141">
        <v>4399</v>
      </c>
      <c r="C497" s="403" t="s">
        <v>861</v>
      </c>
      <c r="D497" s="172">
        <v>0</v>
      </c>
      <c r="E497" s="298">
        <v>4937</v>
      </c>
      <c r="F497" s="695">
        <v>0</v>
      </c>
      <c r="G497" s="300">
        <f t="shared" si="13"/>
        <v>0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  <c r="IT497" s="15"/>
      <c r="IU497" s="15"/>
      <c r="IV497" s="15"/>
    </row>
    <row r="498" spans="1:7" ht="13.5" customHeight="1">
      <c r="A498" s="197"/>
      <c r="B498" s="214"/>
      <c r="C498" s="213" t="s">
        <v>735</v>
      </c>
      <c r="D498" s="198">
        <f>SUM(D487:D497)</f>
        <v>89619</v>
      </c>
      <c r="E498" s="199">
        <f>SUM(E487:E497)</f>
        <v>97801</v>
      </c>
      <c r="F498" s="230">
        <f>SUM(F487:F497)</f>
        <v>3348</v>
      </c>
      <c r="G498" s="110">
        <f t="shared" si="13"/>
        <v>3.423277880594268</v>
      </c>
    </row>
    <row r="499" spans="1:7" ht="12.75">
      <c r="A499" s="16"/>
      <c r="B499" s="67"/>
      <c r="C499" s="201"/>
      <c r="D499" s="202"/>
      <c r="E499" s="203"/>
      <c r="F499" s="251"/>
      <c r="G499" s="113"/>
    </row>
    <row r="500" spans="1:16" ht="27" customHeight="1">
      <c r="A500" s="7" t="s">
        <v>802</v>
      </c>
      <c r="B500" s="7" t="s">
        <v>803</v>
      </c>
      <c r="C500" s="5" t="s">
        <v>804</v>
      </c>
      <c r="D500" s="51" t="s">
        <v>198</v>
      </c>
      <c r="E500" s="58" t="s">
        <v>200</v>
      </c>
      <c r="F500" s="5" t="s">
        <v>774</v>
      </c>
      <c r="G500" s="50" t="s">
        <v>201</v>
      </c>
      <c r="P500" s="149"/>
    </row>
    <row r="501" spans="1:14" s="149" customFormat="1" ht="25.5">
      <c r="A501" s="145" t="s">
        <v>149</v>
      </c>
      <c r="B501" s="141">
        <v>2199</v>
      </c>
      <c r="C501" s="132" t="s">
        <v>812</v>
      </c>
      <c r="D501" s="172">
        <v>300</v>
      </c>
      <c r="E501" s="298">
        <v>300</v>
      </c>
      <c r="F501" s="695">
        <v>242</v>
      </c>
      <c r="G501" s="174">
        <f>F501/E501*100</f>
        <v>80.66666666666666</v>
      </c>
      <c r="H501" s="120"/>
      <c r="I501" s="120"/>
      <c r="J501" s="120"/>
      <c r="K501" s="120"/>
      <c r="L501" s="120"/>
      <c r="M501" s="120"/>
      <c r="N501" s="120"/>
    </row>
    <row r="502" spans="1:14" s="149" customFormat="1" ht="25.5">
      <c r="A502" s="145" t="s">
        <v>149</v>
      </c>
      <c r="B502" s="141">
        <v>3699</v>
      </c>
      <c r="C502" s="132" t="s">
        <v>613</v>
      </c>
      <c r="D502" s="172">
        <v>100</v>
      </c>
      <c r="E502" s="298">
        <v>100</v>
      </c>
      <c r="F502" s="695">
        <v>0</v>
      </c>
      <c r="G502" s="174">
        <f>F502/E502*100</f>
        <v>0</v>
      </c>
      <c r="H502" s="120"/>
      <c r="I502" s="120"/>
      <c r="J502" s="120"/>
      <c r="K502" s="120"/>
      <c r="L502" s="120"/>
      <c r="M502" s="120"/>
      <c r="N502" s="120"/>
    </row>
    <row r="503" spans="1:16" ht="24">
      <c r="A503" s="145" t="s">
        <v>149</v>
      </c>
      <c r="B503" s="141">
        <v>6174</v>
      </c>
      <c r="C503" s="403" t="s">
        <v>111</v>
      </c>
      <c r="D503" s="172">
        <v>1161</v>
      </c>
      <c r="E503" s="298">
        <v>1161</v>
      </c>
      <c r="F503" s="695">
        <v>900</v>
      </c>
      <c r="G503" s="174">
        <f>F503/E503*100</f>
        <v>77.51937984496125</v>
      </c>
      <c r="P503" s="149"/>
    </row>
    <row r="504" spans="1:16" ht="12.75">
      <c r="A504" s="145" t="s">
        <v>149</v>
      </c>
      <c r="B504" s="141">
        <v>6223</v>
      </c>
      <c r="C504" s="403" t="s">
        <v>667</v>
      </c>
      <c r="D504" s="172">
        <v>170</v>
      </c>
      <c r="E504" s="298">
        <v>170</v>
      </c>
      <c r="F504" s="695">
        <v>0</v>
      </c>
      <c r="G504" s="174">
        <f>F504/E504*100</f>
        <v>0</v>
      </c>
      <c r="P504" s="149"/>
    </row>
    <row r="505" spans="1:7" ht="12.75">
      <c r="A505" s="197"/>
      <c r="B505" s="214"/>
      <c r="C505" s="213" t="s">
        <v>735</v>
      </c>
      <c r="D505" s="296">
        <f>SUM(D501:D504)</f>
        <v>1731</v>
      </c>
      <c r="E505" s="296">
        <f>SUM(E501:E504)</f>
        <v>1731</v>
      </c>
      <c r="F505" s="296">
        <f>SUM(F501:F504)</f>
        <v>1142</v>
      </c>
      <c r="G505" s="174">
        <f>F505/E505*100</f>
        <v>65.9734257654535</v>
      </c>
    </row>
    <row r="506" spans="1:7" ht="12.75">
      <c r="A506" s="180"/>
      <c r="B506" s="181"/>
      <c r="C506" s="423"/>
      <c r="D506" s="552"/>
      <c r="E506" s="552"/>
      <c r="F506" s="553"/>
      <c r="G506" s="554"/>
    </row>
    <row r="507" spans="1:7" ht="12.75">
      <c r="A507" s="378" t="s">
        <v>815</v>
      </c>
      <c r="B507" s="202"/>
      <c r="C507" s="203"/>
      <c r="D507" s="251"/>
      <c r="E507" s="203"/>
      <c r="F507" s="559"/>
      <c r="G507" s="113"/>
    </row>
    <row r="508" spans="1:7" ht="12.75">
      <c r="A508" s="378"/>
      <c r="B508" s="202"/>
      <c r="C508" s="203"/>
      <c r="D508" s="251"/>
      <c r="E508" s="203"/>
      <c r="F508" s="559"/>
      <c r="G508" s="113"/>
    </row>
    <row r="509" spans="1:7" ht="27" customHeight="1">
      <c r="A509" s="7" t="s">
        <v>802</v>
      </c>
      <c r="B509" s="7" t="s">
        <v>803</v>
      </c>
      <c r="C509" s="5" t="s">
        <v>804</v>
      </c>
      <c r="D509" s="51" t="s">
        <v>198</v>
      </c>
      <c r="E509" s="58" t="s">
        <v>200</v>
      </c>
      <c r="F509" s="5" t="s">
        <v>774</v>
      </c>
      <c r="G509" s="50" t="s">
        <v>201</v>
      </c>
    </row>
    <row r="510" spans="1:7" ht="12.75">
      <c r="A510" s="145" t="s">
        <v>149</v>
      </c>
      <c r="B510" s="141">
        <v>2143</v>
      </c>
      <c r="C510" s="132" t="s">
        <v>348</v>
      </c>
      <c r="D510" s="172">
        <v>9230</v>
      </c>
      <c r="E510" s="172">
        <v>9230</v>
      </c>
      <c r="F510" s="333">
        <v>2307</v>
      </c>
      <c r="G510" s="173">
        <f>F510/E510*100</f>
        <v>24.994582881906826</v>
      </c>
    </row>
    <row r="511" spans="1:7" ht="12.75">
      <c r="A511" s="145" t="s">
        <v>149</v>
      </c>
      <c r="B511" s="141">
        <v>2143</v>
      </c>
      <c r="C511" s="132" t="s">
        <v>349</v>
      </c>
      <c r="D511" s="172">
        <v>1770</v>
      </c>
      <c r="E511" s="172">
        <v>1770</v>
      </c>
      <c r="F511" s="333">
        <v>0</v>
      </c>
      <c r="G511" s="173">
        <f>F511/E511*100</f>
        <v>0</v>
      </c>
    </row>
    <row r="512" spans="1:7" ht="12.75">
      <c r="A512" s="258"/>
      <c r="B512" s="356"/>
      <c r="C512" s="555"/>
      <c r="D512" s="556"/>
      <c r="E512" s="556"/>
      <c r="F512" s="557"/>
      <c r="G512" s="558"/>
    </row>
    <row r="513" spans="1:7" ht="12.75">
      <c r="A513" s="206"/>
      <c r="B513" s="216"/>
      <c r="C513" s="215" t="s">
        <v>391</v>
      </c>
      <c r="D513" s="207">
        <f>D498+D505+D510+D511</f>
        <v>102350</v>
      </c>
      <c r="E513" s="207">
        <f>E498+E505+E510+E511</f>
        <v>110532</v>
      </c>
      <c r="F513" s="207">
        <f>F498+F505+F510+F511</f>
        <v>6797</v>
      </c>
      <c r="G513" s="26">
        <f>F513/E513*100</f>
        <v>6.149350414359643</v>
      </c>
    </row>
    <row r="514" spans="1:256" s="120" customFormat="1" ht="13.5" customHeight="1">
      <c r="A514" s="252"/>
      <c r="B514" s="253"/>
      <c r="C514" s="254"/>
      <c r="D514" s="255"/>
      <c r="E514" s="255"/>
      <c r="F514" s="255"/>
      <c r="G514" s="257"/>
      <c r="H514" s="263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  <c r="AA514" s="149"/>
      <c r="AB514" s="149"/>
      <c r="AC514" s="149"/>
      <c r="AD514" s="149"/>
      <c r="AE514" s="149"/>
      <c r="AF514" s="149"/>
      <c r="AG514" s="149"/>
      <c r="AH514" s="149"/>
      <c r="AI514" s="149"/>
      <c r="AJ514" s="149"/>
      <c r="AK514" s="149"/>
      <c r="AL514" s="149"/>
      <c r="AM514" s="149"/>
      <c r="AN514" s="149"/>
      <c r="AO514" s="149"/>
      <c r="AP514" s="149"/>
      <c r="AQ514" s="149"/>
      <c r="AR514" s="149"/>
      <c r="AS514" s="149"/>
      <c r="AT514" s="149"/>
      <c r="AU514" s="149"/>
      <c r="AV514" s="149"/>
      <c r="AW514" s="149"/>
      <c r="AX514" s="149"/>
      <c r="AY514" s="149"/>
      <c r="AZ514" s="149"/>
      <c r="BA514" s="149"/>
      <c r="BB514" s="149"/>
      <c r="BC514" s="149"/>
      <c r="BD514" s="149"/>
      <c r="BE514" s="149"/>
      <c r="BF514" s="149"/>
      <c r="BG514" s="149"/>
      <c r="BH514" s="149"/>
      <c r="BI514" s="149"/>
      <c r="BJ514" s="149"/>
      <c r="BK514" s="149"/>
      <c r="BL514" s="149"/>
      <c r="BM514" s="149"/>
      <c r="BN514" s="149"/>
      <c r="BO514" s="149"/>
      <c r="BP514" s="149"/>
      <c r="BQ514" s="149"/>
      <c r="BR514" s="149"/>
      <c r="BS514" s="149"/>
      <c r="BT514" s="149"/>
      <c r="BU514" s="149"/>
      <c r="BV514" s="149"/>
      <c r="BW514" s="149"/>
      <c r="BX514" s="149"/>
      <c r="BY514" s="149"/>
      <c r="BZ514" s="149"/>
      <c r="CA514" s="149"/>
      <c r="CB514" s="149"/>
      <c r="CC514" s="149"/>
      <c r="CD514" s="149"/>
      <c r="CE514" s="149"/>
      <c r="CF514" s="149"/>
      <c r="CG514" s="149"/>
      <c r="CH514" s="149"/>
      <c r="CI514" s="149"/>
      <c r="CJ514" s="149"/>
      <c r="CK514" s="149"/>
      <c r="CL514" s="149"/>
      <c r="CM514" s="149"/>
      <c r="CN514" s="149"/>
      <c r="CO514" s="149"/>
      <c r="CP514" s="149"/>
      <c r="CQ514" s="149"/>
      <c r="CR514" s="149"/>
      <c r="CS514" s="149"/>
      <c r="CT514" s="149"/>
      <c r="CU514" s="149"/>
      <c r="CV514" s="149"/>
      <c r="CW514" s="149"/>
      <c r="CX514" s="149"/>
      <c r="CY514" s="149"/>
      <c r="CZ514" s="149"/>
      <c r="DA514" s="149"/>
      <c r="DB514" s="149"/>
      <c r="DC514" s="149"/>
      <c r="DD514" s="149"/>
      <c r="DE514" s="149"/>
      <c r="DF514" s="149"/>
      <c r="DG514" s="149"/>
      <c r="DH514" s="149"/>
      <c r="DI514" s="149"/>
      <c r="DJ514" s="149"/>
      <c r="DK514" s="149"/>
      <c r="DL514" s="149"/>
      <c r="DM514" s="149"/>
      <c r="DN514" s="149"/>
      <c r="DO514" s="149"/>
      <c r="DP514" s="149"/>
      <c r="DQ514" s="149"/>
      <c r="DR514" s="149"/>
      <c r="DS514" s="149"/>
      <c r="DT514" s="149"/>
      <c r="DU514" s="149"/>
      <c r="DV514" s="149"/>
      <c r="DW514" s="149"/>
      <c r="DX514" s="149"/>
      <c r="DY514" s="149"/>
      <c r="DZ514" s="149"/>
      <c r="EA514" s="149"/>
      <c r="EB514" s="149"/>
      <c r="EC514" s="149"/>
      <c r="ED514" s="149"/>
      <c r="EE514" s="149"/>
      <c r="EF514" s="149"/>
      <c r="EG514" s="149"/>
      <c r="EH514" s="149"/>
      <c r="EI514" s="149"/>
      <c r="EJ514" s="149"/>
      <c r="EK514" s="149"/>
      <c r="EL514" s="149"/>
      <c r="EM514" s="149"/>
      <c r="EN514" s="149"/>
      <c r="EO514" s="149"/>
      <c r="EP514" s="149"/>
      <c r="EQ514" s="149"/>
      <c r="ER514" s="149"/>
      <c r="ES514" s="149"/>
      <c r="ET514" s="149"/>
      <c r="EU514" s="149"/>
      <c r="EV514" s="149"/>
      <c r="EW514" s="149"/>
      <c r="EX514" s="149"/>
      <c r="EY514" s="149"/>
      <c r="EZ514" s="149"/>
      <c r="FA514" s="149"/>
      <c r="FB514" s="149"/>
      <c r="FC514" s="149"/>
      <c r="FD514" s="149"/>
      <c r="FE514" s="149"/>
      <c r="FF514" s="149"/>
      <c r="FG514" s="149"/>
      <c r="FH514" s="149"/>
      <c r="FI514" s="149"/>
      <c r="FJ514" s="149"/>
      <c r="FK514" s="149"/>
      <c r="FL514" s="149"/>
      <c r="FM514" s="149"/>
      <c r="FN514" s="149"/>
      <c r="FO514" s="149"/>
      <c r="FP514" s="149"/>
      <c r="FQ514" s="149"/>
      <c r="FR514" s="149"/>
      <c r="FS514" s="149"/>
      <c r="FT514" s="149"/>
      <c r="FU514" s="149"/>
      <c r="FV514" s="149"/>
      <c r="FW514" s="149"/>
      <c r="FX514" s="149"/>
      <c r="FY514" s="149"/>
      <c r="FZ514" s="149"/>
      <c r="GA514" s="149"/>
      <c r="GB514" s="149"/>
      <c r="GC514" s="149"/>
      <c r="GD514" s="149"/>
      <c r="GE514" s="149"/>
      <c r="GF514" s="149"/>
      <c r="GG514" s="149"/>
      <c r="GH514" s="149"/>
      <c r="GI514" s="149"/>
      <c r="GJ514" s="149"/>
      <c r="GK514" s="149"/>
      <c r="GL514" s="149"/>
      <c r="GM514" s="149"/>
      <c r="GN514" s="149"/>
      <c r="GO514" s="149"/>
      <c r="GP514" s="149"/>
      <c r="GQ514" s="149"/>
      <c r="GR514" s="149"/>
      <c r="GS514" s="149"/>
      <c r="GT514" s="149"/>
      <c r="GU514" s="149"/>
      <c r="GV514" s="149"/>
      <c r="GW514" s="149"/>
      <c r="GX514" s="149"/>
      <c r="GY514" s="149"/>
      <c r="GZ514" s="149"/>
      <c r="HA514" s="149"/>
      <c r="HB514" s="149"/>
      <c r="HC514" s="149"/>
      <c r="HD514" s="149"/>
      <c r="HE514" s="149"/>
      <c r="HF514" s="149"/>
      <c r="HG514" s="149"/>
      <c r="HH514" s="149"/>
      <c r="HI514" s="149"/>
      <c r="HJ514" s="149"/>
      <c r="HK514" s="149"/>
      <c r="HL514" s="149"/>
      <c r="HM514" s="149"/>
      <c r="HN514" s="149"/>
      <c r="HO514" s="149"/>
      <c r="HP514" s="149"/>
      <c r="HQ514" s="149"/>
      <c r="HR514" s="149"/>
      <c r="HS514" s="149"/>
      <c r="HT514" s="149"/>
      <c r="HU514" s="149"/>
      <c r="HV514" s="149"/>
      <c r="HW514" s="149"/>
      <c r="HX514" s="149"/>
      <c r="HY514" s="149"/>
      <c r="HZ514" s="149"/>
      <c r="IA514" s="149"/>
      <c r="IB514" s="149"/>
      <c r="IC514" s="149"/>
      <c r="ID514" s="149"/>
      <c r="IE514" s="149"/>
      <c r="IF514" s="149"/>
      <c r="IG514" s="149"/>
      <c r="IH514" s="149"/>
      <c r="II514" s="149"/>
      <c r="IJ514" s="149"/>
      <c r="IK514" s="149"/>
      <c r="IL514" s="149"/>
      <c r="IM514" s="149"/>
      <c r="IN514" s="149"/>
      <c r="IO514" s="149"/>
      <c r="IP514" s="149"/>
      <c r="IQ514" s="149"/>
      <c r="IR514" s="149"/>
      <c r="IS514" s="149"/>
      <c r="IT514" s="149"/>
      <c r="IU514" s="149"/>
      <c r="IV514" s="149"/>
    </row>
    <row r="515" spans="1:256" s="28" customFormat="1" ht="18" customHeight="1">
      <c r="A515" s="147" t="s">
        <v>207</v>
      </c>
      <c r="B515" s="67"/>
      <c r="C515" s="41"/>
      <c r="D515" s="69"/>
      <c r="E515" s="70"/>
      <c r="F515" s="53"/>
      <c r="G515" s="71"/>
      <c r="O515" s="80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28" customFormat="1" ht="14.25" customHeight="1">
      <c r="A516" s="75"/>
      <c r="B516" s="19"/>
      <c r="C516" s="68"/>
      <c r="D516" s="56"/>
      <c r="E516" s="59"/>
      <c r="F516" s="426"/>
      <c r="G516" s="37"/>
      <c r="O516" s="80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28" customFormat="1" ht="15" customHeight="1">
      <c r="A517" s="63" t="s">
        <v>648</v>
      </c>
      <c r="B517"/>
      <c r="C517" s="41"/>
      <c r="D517" s="15"/>
      <c r="E517" s="15"/>
      <c r="F517" s="15"/>
      <c r="G517"/>
      <c r="O517" s="80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28" customFormat="1" ht="12" customHeight="1">
      <c r="A518" s="63"/>
      <c r="B518"/>
      <c r="C518" s="41"/>
      <c r="D518" s="15"/>
      <c r="E518" s="15"/>
      <c r="F518" s="15"/>
      <c r="G518"/>
      <c r="O518" s="80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16" ht="27.75" customHeight="1">
      <c r="A519" s="82" t="s">
        <v>802</v>
      </c>
      <c r="B519" s="7" t="s">
        <v>803</v>
      </c>
      <c r="C519" s="5" t="s">
        <v>804</v>
      </c>
      <c r="D519" s="51" t="s">
        <v>198</v>
      </c>
      <c r="E519" s="58" t="s">
        <v>200</v>
      </c>
      <c r="F519" s="5" t="s">
        <v>774</v>
      </c>
      <c r="G519" s="50" t="s">
        <v>201</v>
      </c>
      <c r="P519" s="80"/>
    </row>
    <row r="520" spans="1:16" ht="25.5">
      <c r="A520" s="145" t="s">
        <v>506</v>
      </c>
      <c r="B520" s="148">
        <v>3639</v>
      </c>
      <c r="C520" s="142" t="s">
        <v>394</v>
      </c>
      <c r="D520" s="172">
        <v>4050</v>
      </c>
      <c r="E520" s="333">
        <v>9050</v>
      </c>
      <c r="F520" s="696">
        <v>652</v>
      </c>
      <c r="G520" s="174">
        <f aca="true" t="shared" si="14" ref="G520:G537">F520/E520*100</f>
        <v>7.204419889502763</v>
      </c>
      <c r="P520" s="193"/>
    </row>
    <row r="521" spans="1:16" ht="25.5">
      <c r="A521" s="145" t="s">
        <v>506</v>
      </c>
      <c r="B521" s="141">
        <v>3639</v>
      </c>
      <c r="C521" s="142" t="s">
        <v>665</v>
      </c>
      <c r="D521" s="218">
        <v>9000</v>
      </c>
      <c r="E521" s="480">
        <v>9000</v>
      </c>
      <c r="F521" s="695">
        <v>991</v>
      </c>
      <c r="G521" s="300">
        <f t="shared" si="14"/>
        <v>11.011111111111111</v>
      </c>
      <c r="P521" s="193"/>
    </row>
    <row r="522" spans="1:16" ht="15" customHeight="1">
      <c r="A522" s="145" t="s">
        <v>506</v>
      </c>
      <c r="B522" s="148">
        <v>3639</v>
      </c>
      <c r="C522" s="142" t="s">
        <v>860</v>
      </c>
      <c r="D522" s="218">
        <v>0</v>
      </c>
      <c r="E522" s="480">
        <v>1000</v>
      </c>
      <c r="F522" s="695">
        <v>0</v>
      </c>
      <c r="G522" s="300">
        <f t="shared" si="14"/>
        <v>0</v>
      </c>
      <c r="P522" s="193"/>
    </row>
    <row r="523" spans="1:16" ht="14.25" customHeight="1">
      <c r="A523" s="145" t="s">
        <v>506</v>
      </c>
      <c r="B523" s="148">
        <v>6172</v>
      </c>
      <c r="C523" s="142" t="s">
        <v>666</v>
      </c>
      <c r="D523" s="172">
        <v>950</v>
      </c>
      <c r="E523" s="333">
        <v>950</v>
      </c>
      <c r="F523" s="696">
        <v>0</v>
      </c>
      <c r="G523" s="174">
        <f t="shared" si="14"/>
        <v>0</v>
      </c>
      <c r="P523" s="193"/>
    </row>
    <row r="524" spans="1:16" ht="14.25" customHeight="1">
      <c r="A524" s="145" t="s">
        <v>507</v>
      </c>
      <c r="B524" s="148" t="s">
        <v>135</v>
      </c>
      <c r="C524" s="132" t="s">
        <v>208</v>
      </c>
      <c r="D524" s="172">
        <v>104000</v>
      </c>
      <c r="E524" s="333">
        <v>107674</v>
      </c>
      <c r="F524" s="696">
        <v>2809</v>
      </c>
      <c r="G524" s="174">
        <f t="shared" si="14"/>
        <v>2.608800638965767</v>
      </c>
      <c r="P524" s="149"/>
    </row>
    <row r="525" spans="1:18" ht="25.5">
      <c r="A525" s="145" t="s">
        <v>508</v>
      </c>
      <c r="B525" s="141" t="s">
        <v>135</v>
      </c>
      <c r="C525" s="132" t="s">
        <v>424</v>
      </c>
      <c r="D525" s="172">
        <v>40700</v>
      </c>
      <c r="E525" s="333">
        <v>43000</v>
      </c>
      <c r="F525" s="695">
        <v>931</v>
      </c>
      <c r="G525" s="174">
        <f t="shared" si="14"/>
        <v>2.1651162790697676</v>
      </c>
      <c r="P525" s="80"/>
      <c r="R525" s="182"/>
    </row>
    <row r="526" spans="1:18" ht="25.5">
      <c r="A526" s="145" t="s">
        <v>508</v>
      </c>
      <c r="B526" s="141" t="s">
        <v>135</v>
      </c>
      <c r="C526" s="132" t="s">
        <v>621</v>
      </c>
      <c r="D526" s="218">
        <v>2000</v>
      </c>
      <c r="E526" s="480">
        <v>2000</v>
      </c>
      <c r="F526" s="695">
        <v>96</v>
      </c>
      <c r="G526" s="300">
        <f t="shared" si="14"/>
        <v>4.8</v>
      </c>
      <c r="P526" s="80"/>
      <c r="R526" s="182"/>
    </row>
    <row r="527" spans="1:18" ht="25.5">
      <c r="A527" s="145" t="s">
        <v>509</v>
      </c>
      <c r="B527" s="141" t="s">
        <v>135</v>
      </c>
      <c r="C527" s="132" t="s">
        <v>209</v>
      </c>
      <c r="D527" s="172">
        <v>14300</v>
      </c>
      <c r="E527" s="333">
        <v>14300</v>
      </c>
      <c r="F527" s="695">
        <v>0</v>
      </c>
      <c r="G527" s="300">
        <f t="shared" si="14"/>
        <v>0</v>
      </c>
      <c r="P527" s="80"/>
      <c r="R527" s="182"/>
    </row>
    <row r="528" spans="1:18" ht="13.5" customHeight="1">
      <c r="A528" s="130" t="s">
        <v>510</v>
      </c>
      <c r="B528" s="131" t="s">
        <v>135</v>
      </c>
      <c r="C528" s="132" t="s">
        <v>211</v>
      </c>
      <c r="D528" s="218">
        <v>69000</v>
      </c>
      <c r="E528" s="480">
        <v>72000</v>
      </c>
      <c r="F528" s="695">
        <v>326</v>
      </c>
      <c r="G528" s="300">
        <f aca="true" t="shared" si="15" ref="G528:G536">F528/E528*100</f>
        <v>0.45277777777777783</v>
      </c>
      <c r="P528" s="80"/>
      <c r="R528" s="182"/>
    </row>
    <row r="529" spans="1:18" ht="12.75">
      <c r="A529" s="130" t="s">
        <v>506</v>
      </c>
      <c r="B529" s="131" t="s">
        <v>135</v>
      </c>
      <c r="C529" s="132" t="s">
        <v>210</v>
      </c>
      <c r="D529" s="218">
        <v>10000</v>
      </c>
      <c r="E529" s="480">
        <v>10000</v>
      </c>
      <c r="F529" s="695">
        <v>1134</v>
      </c>
      <c r="G529" s="300">
        <f t="shared" si="15"/>
        <v>11.34</v>
      </c>
      <c r="P529" s="80"/>
      <c r="R529" s="182"/>
    </row>
    <row r="530" spans="1:18" ht="12.75">
      <c r="A530" s="130" t="s">
        <v>506</v>
      </c>
      <c r="B530" s="131" t="s">
        <v>135</v>
      </c>
      <c r="C530" s="132" t="s">
        <v>421</v>
      </c>
      <c r="D530" s="218">
        <v>70100</v>
      </c>
      <c r="E530" s="480">
        <v>94904</v>
      </c>
      <c r="F530" s="695">
        <v>5132</v>
      </c>
      <c r="G530" s="300">
        <f t="shared" si="15"/>
        <v>5.407569754699486</v>
      </c>
      <c r="P530" s="80"/>
      <c r="R530" s="182"/>
    </row>
    <row r="531" spans="1:18" ht="12.75">
      <c r="A531" s="130" t="s">
        <v>506</v>
      </c>
      <c r="B531" s="131" t="s">
        <v>135</v>
      </c>
      <c r="C531" s="132" t="s">
        <v>429</v>
      </c>
      <c r="D531" s="218">
        <v>1000</v>
      </c>
      <c r="E531" s="480">
        <v>1000</v>
      </c>
      <c r="F531" s="695">
        <v>0</v>
      </c>
      <c r="G531" s="300">
        <f t="shared" si="15"/>
        <v>0</v>
      </c>
      <c r="P531" s="80"/>
      <c r="R531" s="182"/>
    </row>
    <row r="532" spans="1:18" ht="25.5">
      <c r="A532" s="145" t="s">
        <v>506</v>
      </c>
      <c r="B532" s="141">
        <v>6172</v>
      </c>
      <c r="C532" s="142" t="s">
        <v>673</v>
      </c>
      <c r="D532" s="218">
        <v>5000</v>
      </c>
      <c r="E532" s="480">
        <v>5060</v>
      </c>
      <c r="F532" s="695">
        <v>0</v>
      </c>
      <c r="G532" s="300">
        <f t="shared" si="15"/>
        <v>0</v>
      </c>
      <c r="P532" s="80"/>
      <c r="R532" s="182"/>
    </row>
    <row r="533" spans="1:18" ht="25.5">
      <c r="A533" s="145" t="s">
        <v>506</v>
      </c>
      <c r="B533" s="141">
        <v>6172</v>
      </c>
      <c r="C533" s="142" t="s">
        <v>672</v>
      </c>
      <c r="D533" s="218">
        <v>7000</v>
      </c>
      <c r="E533" s="480">
        <v>7000</v>
      </c>
      <c r="F533" s="695">
        <v>131</v>
      </c>
      <c r="G533" s="300">
        <f t="shared" si="15"/>
        <v>1.8714285714285714</v>
      </c>
      <c r="P533" s="80"/>
      <c r="R533" s="182"/>
    </row>
    <row r="534" spans="1:18" ht="12.75">
      <c r="A534" s="145" t="s">
        <v>506</v>
      </c>
      <c r="B534" s="141">
        <v>3522</v>
      </c>
      <c r="C534" s="132" t="s">
        <v>119</v>
      </c>
      <c r="D534" s="172">
        <v>150</v>
      </c>
      <c r="E534" s="333">
        <v>150</v>
      </c>
      <c r="F534" s="695">
        <v>26</v>
      </c>
      <c r="G534" s="174">
        <f t="shared" si="15"/>
        <v>17.333333333333336</v>
      </c>
      <c r="P534" s="80"/>
      <c r="R534" s="182"/>
    </row>
    <row r="535" spans="1:18" ht="12.75">
      <c r="A535" s="145" t="s">
        <v>506</v>
      </c>
      <c r="B535" s="141">
        <v>3639</v>
      </c>
      <c r="C535" s="464" t="s">
        <v>350</v>
      </c>
      <c r="D535" s="218">
        <v>0</v>
      </c>
      <c r="E535" s="480">
        <v>888</v>
      </c>
      <c r="F535" s="695">
        <v>888</v>
      </c>
      <c r="G535" s="300">
        <f t="shared" si="15"/>
        <v>100</v>
      </c>
      <c r="P535" s="80"/>
      <c r="R535" s="182"/>
    </row>
    <row r="536" spans="1:18" ht="25.5">
      <c r="A536" s="145" t="s">
        <v>506</v>
      </c>
      <c r="B536" s="141">
        <v>3639</v>
      </c>
      <c r="C536" s="464" t="s">
        <v>657</v>
      </c>
      <c r="D536" s="218">
        <v>0</v>
      </c>
      <c r="E536" s="480">
        <v>32162</v>
      </c>
      <c r="F536" s="695">
        <v>0</v>
      </c>
      <c r="G536" s="300">
        <f t="shared" si="15"/>
        <v>0</v>
      </c>
      <c r="P536" s="80"/>
      <c r="R536" s="182"/>
    </row>
    <row r="537" spans="1:256" s="28" customFormat="1" ht="13.5" customHeight="1">
      <c r="A537" s="197"/>
      <c r="B537" s="214"/>
      <c r="C537" s="213" t="s">
        <v>555</v>
      </c>
      <c r="D537" s="275">
        <f>SUM(D520:D536)</f>
        <v>337250</v>
      </c>
      <c r="E537" s="275">
        <f>SUM(E520:E536)</f>
        <v>410138</v>
      </c>
      <c r="F537" s="275">
        <f>SUM(F520:F536)</f>
        <v>13116</v>
      </c>
      <c r="G537" s="221">
        <f t="shared" si="14"/>
        <v>3.197948007743735</v>
      </c>
      <c r="O537" s="80"/>
      <c r="P537" s="15"/>
      <c r="Q537" s="15"/>
      <c r="R537" s="15"/>
      <c r="S537" s="15"/>
      <c r="T537" s="15"/>
      <c r="U537" s="15"/>
      <c r="V537" s="149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</row>
    <row r="538" spans="1:256" s="28" customFormat="1" ht="13.5" customHeight="1">
      <c r="A538" s="180"/>
      <c r="B538" s="181"/>
      <c r="C538" s="423"/>
      <c r="D538" s="365"/>
      <c r="E538" s="366"/>
      <c r="F538" s="367"/>
      <c r="G538" s="368"/>
      <c r="O538" s="80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256" s="28" customFormat="1" ht="14.25" customHeight="1">
      <c r="A539" s="206"/>
      <c r="B539" s="216"/>
      <c r="C539" s="215" t="s">
        <v>391</v>
      </c>
      <c r="D539" s="209">
        <f>D537</f>
        <v>337250</v>
      </c>
      <c r="E539" s="209">
        <f>E537</f>
        <v>410138</v>
      </c>
      <c r="F539" s="209">
        <f>F537</f>
        <v>13116</v>
      </c>
      <c r="G539" s="222">
        <f>F539/E539*100</f>
        <v>3.197948007743735</v>
      </c>
      <c r="H539" s="123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  <c r="DK539" s="80"/>
      <c r="DL539" s="80"/>
      <c r="DM539" s="80"/>
      <c r="DN539" s="80"/>
      <c r="DO539" s="80"/>
      <c r="DP539" s="80"/>
      <c r="DQ539" s="80"/>
      <c r="DR539" s="80"/>
      <c r="DS539" s="80"/>
      <c r="DT539" s="80"/>
      <c r="DU539" s="80"/>
      <c r="DV539" s="80"/>
      <c r="DW539" s="80"/>
      <c r="DX539" s="80"/>
      <c r="DY539" s="80"/>
      <c r="DZ539" s="80"/>
      <c r="EA539" s="80"/>
      <c r="EB539" s="80"/>
      <c r="EC539" s="80"/>
      <c r="ED539" s="80"/>
      <c r="EE539" s="80"/>
      <c r="EF539" s="80"/>
      <c r="EG539" s="80"/>
      <c r="EH539" s="80"/>
      <c r="EI539" s="80"/>
      <c r="EJ539" s="80"/>
      <c r="EK539" s="80"/>
      <c r="EL539" s="80"/>
      <c r="EM539" s="80"/>
      <c r="EN539" s="80"/>
      <c r="EO539" s="80"/>
      <c r="EP539" s="80"/>
      <c r="EQ539" s="80"/>
      <c r="ER539" s="80"/>
      <c r="ES539" s="80"/>
      <c r="ET539" s="80"/>
      <c r="EU539" s="80"/>
      <c r="EV539" s="80"/>
      <c r="EW539" s="80"/>
      <c r="EX539" s="80"/>
      <c r="EY539" s="80"/>
      <c r="EZ539" s="80"/>
      <c r="FA539" s="80"/>
      <c r="FB539" s="80"/>
      <c r="FC539" s="80"/>
      <c r="FD539" s="80"/>
      <c r="FE539" s="80"/>
      <c r="FF539" s="80"/>
      <c r="FG539" s="80"/>
      <c r="FH539" s="80"/>
      <c r="FI539" s="80"/>
      <c r="FJ539" s="80"/>
      <c r="FK539" s="80"/>
      <c r="FL539" s="80"/>
      <c r="FM539" s="80"/>
      <c r="FN539" s="80"/>
      <c r="FO539" s="80"/>
      <c r="FP539" s="80"/>
      <c r="FQ539" s="80"/>
      <c r="FR539" s="80"/>
      <c r="FS539" s="80"/>
      <c r="FT539" s="80"/>
      <c r="FU539" s="80"/>
      <c r="FV539" s="80"/>
      <c r="FW539" s="80"/>
      <c r="FX539" s="80"/>
      <c r="FY539" s="80"/>
      <c r="FZ539" s="80"/>
      <c r="GA539" s="80"/>
      <c r="GB539" s="80"/>
      <c r="GC539" s="80"/>
      <c r="GD539" s="80"/>
      <c r="GE539" s="80"/>
      <c r="GF539" s="80"/>
      <c r="GG539" s="80"/>
      <c r="GH539" s="80"/>
      <c r="GI539" s="80"/>
      <c r="GJ539" s="80"/>
      <c r="GK539" s="80"/>
      <c r="GL539" s="80"/>
      <c r="GM539" s="80"/>
      <c r="GN539" s="80"/>
      <c r="GO539" s="80"/>
      <c r="GP539" s="80"/>
      <c r="GQ539" s="80"/>
      <c r="GR539" s="80"/>
      <c r="GS539" s="80"/>
      <c r="GT539" s="80"/>
      <c r="GU539" s="80"/>
      <c r="GV539" s="80"/>
      <c r="GW539" s="80"/>
      <c r="GX539" s="80"/>
      <c r="GY539" s="80"/>
      <c r="GZ539" s="80"/>
      <c r="HA539" s="80"/>
      <c r="HB539" s="80"/>
      <c r="HC539" s="80"/>
      <c r="HD539" s="80"/>
      <c r="HE539" s="80"/>
      <c r="HF539" s="80"/>
      <c r="HG539" s="80"/>
      <c r="HH539" s="80"/>
      <c r="HI539" s="80"/>
      <c r="HJ539" s="80"/>
      <c r="HK539" s="80"/>
      <c r="HL539" s="80"/>
      <c r="HM539" s="80"/>
      <c r="HN539" s="80"/>
      <c r="HO539" s="80"/>
      <c r="HP539" s="80"/>
      <c r="HQ539" s="80"/>
      <c r="HR539" s="80"/>
      <c r="HS539" s="80"/>
      <c r="HT539" s="80"/>
      <c r="HU539" s="80"/>
      <c r="HV539" s="80"/>
      <c r="HW539" s="80"/>
      <c r="HX539" s="80"/>
      <c r="HY539" s="80"/>
      <c r="HZ539" s="80"/>
      <c r="IA539" s="80"/>
      <c r="IB539" s="80"/>
      <c r="IC539" s="80"/>
      <c r="ID539" s="80"/>
      <c r="IE539" s="80"/>
      <c r="IF539" s="80"/>
      <c r="IG539" s="80"/>
      <c r="IH539" s="80"/>
      <c r="II539" s="80"/>
      <c r="IJ539" s="80"/>
      <c r="IK539" s="80"/>
      <c r="IL539" s="80"/>
      <c r="IM539" s="80"/>
      <c r="IN539" s="80"/>
      <c r="IO539" s="80"/>
      <c r="IP539" s="80"/>
      <c r="IQ539" s="80"/>
      <c r="IR539" s="80"/>
      <c r="IS539" s="80"/>
      <c r="IT539" s="80"/>
      <c r="IU539" s="80"/>
      <c r="IV539" s="80"/>
    </row>
    <row r="540" spans="1:256" s="28" customFormat="1" ht="14.25" customHeight="1">
      <c r="A540" s="16"/>
      <c r="B540" s="67"/>
      <c r="C540" s="201"/>
      <c r="D540" s="202"/>
      <c r="E540" s="80"/>
      <c r="F540" s="204"/>
      <c r="G540" s="30"/>
      <c r="O540" s="80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7" ht="15.75">
      <c r="A541" s="72" t="s">
        <v>427</v>
      </c>
      <c r="B541" s="28"/>
      <c r="C541" s="28"/>
      <c r="G541" s="15"/>
    </row>
    <row r="542" spans="1:7" ht="12.75">
      <c r="A542" s="16"/>
      <c r="B542" s="67"/>
      <c r="C542" s="201"/>
      <c r="G542" s="15"/>
    </row>
    <row r="543" spans="1:7" ht="14.25" customHeight="1">
      <c r="A543" s="74" t="s">
        <v>136</v>
      </c>
      <c r="B543" s="14"/>
      <c r="G543" s="15"/>
    </row>
    <row r="544" spans="1:4" ht="12.75">
      <c r="A544" s="66"/>
      <c r="B544" s="14"/>
      <c r="D544" s="15" t="s">
        <v>393</v>
      </c>
    </row>
    <row r="545" spans="1:16" ht="24.75" customHeight="1">
      <c r="A545" s="7" t="s">
        <v>802</v>
      </c>
      <c r="B545" s="7" t="s">
        <v>803</v>
      </c>
      <c r="C545" s="5" t="s">
        <v>804</v>
      </c>
      <c r="D545" s="51" t="s">
        <v>198</v>
      </c>
      <c r="E545" s="58" t="s">
        <v>200</v>
      </c>
      <c r="F545" s="5" t="s">
        <v>774</v>
      </c>
      <c r="G545" s="50" t="s">
        <v>201</v>
      </c>
      <c r="P545" s="149"/>
    </row>
    <row r="546" spans="1:16" ht="24.75" customHeight="1">
      <c r="A546" s="320" t="s">
        <v>169</v>
      </c>
      <c r="B546" s="141">
        <v>3636</v>
      </c>
      <c r="C546" s="132" t="s">
        <v>675</v>
      </c>
      <c r="D546" s="172">
        <v>5330</v>
      </c>
      <c r="E546" s="172">
        <v>5330</v>
      </c>
      <c r="F546" s="298">
        <v>912</v>
      </c>
      <c r="G546" s="174">
        <f>F546/E546*100</f>
        <v>17.110694183864915</v>
      </c>
      <c r="P546" s="149"/>
    </row>
    <row r="547" spans="1:16" ht="25.5" customHeight="1">
      <c r="A547" s="145" t="s">
        <v>169</v>
      </c>
      <c r="B547" s="140">
        <v>6172</v>
      </c>
      <c r="C547" s="132" t="s">
        <v>676</v>
      </c>
      <c r="D547" s="172">
        <v>13235</v>
      </c>
      <c r="E547" s="172">
        <v>13235</v>
      </c>
      <c r="F547" s="298">
        <v>1879</v>
      </c>
      <c r="G547" s="174">
        <f>F547/E547*100</f>
        <v>14.197204382319606</v>
      </c>
      <c r="P547" s="149"/>
    </row>
    <row r="548" spans="1:20" ht="12.75">
      <c r="A548" s="197"/>
      <c r="B548" s="214"/>
      <c r="C548" s="213" t="s">
        <v>389</v>
      </c>
      <c r="D548" s="296">
        <f>SUM(D546:D547)</f>
        <v>18565</v>
      </c>
      <c r="E548" s="296">
        <f>SUM(E546:E547)</f>
        <v>18565</v>
      </c>
      <c r="F548" s="329">
        <f>SUM(F546:F547)</f>
        <v>2791</v>
      </c>
      <c r="G548" s="110">
        <f>F548/E548*100</f>
        <v>15.033665499596014</v>
      </c>
      <c r="T548" s="15" t="s">
        <v>218</v>
      </c>
    </row>
    <row r="549" spans="1:7" ht="12.75">
      <c r="A549" s="16"/>
      <c r="B549" s="67"/>
      <c r="C549" s="201"/>
      <c r="D549" s="202"/>
      <c r="E549" s="203"/>
      <c r="F549" s="251"/>
      <c r="G549" s="30"/>
    </row>
    <row r="550" spans="1:7" ht="14.25" customHeight="1">
      <c r="A550" s="42" t="s">
        <v>137</v>
      </c>
      <c r="B550" s="19"/>
      <c r="C550" s="41"/>
      <c r="D550" s="56"/>
      <c r="E550" s="59"/>
      <c r="F550" s="53"/>
      <c r="G550" s="37"/>
    </row>
    <row r="551" spans="1:7" ht="12.75">
      <c r="A551" s="16"/>
      <c r="B551" s="19"/>
      <c r="C551" s="41"/>
      <c r="D551" s="56"/>
      <c r="E551" s="59"/>
      <c r="F551" s="53"/>
      <c r="G551" s="37"/>
    </row>
    <row r="552" spans="1:7" ht="27" customHeight="1">
      <c r="A552" s="7" t="s">
        <v>802</v>
      </c>
      <c r="B552" s="7" t="s">
        <v>803</v>
      </c>
      <c r="C552" s="5" t="s">
        <v>804</v>
      </c>
      <c r="D552" s="51" t="s">
        <v>198</v>
      </c>
      <c r="E552" s="58" t="s">
        <v>200</v>
      </c>
      <c r="F552" s="5" t="s">
        <v>774</v>
      </c>
      <c r="G552" s="50" t="s">
        <v>201</v>
      </c>
    </row>
    <row r="553" spans="1:7" ht="25.5">
      <c r="A553" s="145" t="s">
        <v>169</v>
      </c>
      <c r="B553" s="140">
        <v>3636</v>
      </c>
      <c r="C553" s="132" t="s">
        <v>675</v>
      </c>
      <c r="D553" s="172">
        <v>4740</v>
      </c>
      <c r="E553" s="172">
        <v>5195</v>
      </c>
      <c r="F553" s="298">
        <v>644</v>
      </c>
      <c r="G553" s="174">
        <f>F553/E553*100</f>
        <v>12.396535129932627</v>
      </c>
    </row>
    <row r="554" spans="1:7" ht="26.25" customHeight="1">
      <c r="A554" s="145" t="s">
        <v>169</v>
      </c>
      <c r="B554" s="140">
        <v>6172</v>
      </c>
      <c r="C554" s="132" t="s">
        <v>676</v>
      </c>
      <c r="D554" s="172">
        <v>5200</v>
      </c>
      <c r="E554" s="172">
        <v>5200</v>
      </c>
      <c r="F554" s="298">
        <v>192</v>
      </c>
      <c r="G554" s="174">
        <f>F554/E554*100</f>
        <v>3.6923076923076925</v>
      </c>
    </row>
    <row r="555" spans="1:7" ht="12.75">
      <c r="A555" s="197"/>
      <c r="B555" s="214"/>
      <c r="C555" s="277" t="s">
        <v>390</v>
      </c>
      <c r="D555" s="275">
        <f>SUM(D553:D554)</f>
        <v>9940</v>
      </c>
      <c r="E555" s="276">
        <f>SUM(E553:E554)</f>
        <v>10395</v>
      </c>
      <c r="F555" s="276">
        <f>SUM(F553:F554)</f>
        <v>836</v>
      </c>
      <c r="G555" s="221">
        <f>F555/E555*100</f>
        <v>8.042328042328043</v>
      </c>
    </row>
    <row r="556" spans="1:22" ht="12.75">
      <c r="A556" s="16"/>
      <c r="B556" s="67"/>
      <c r="C556" s="201"/>
      <c r="D556" s="202"/>
      <c r="E556" s="203"/>
      <c r="F556" s="251"/>
      <c r="G556" s="113"/>
      <c r="V556" s="407"/>
    </row>
    <row r="557" spans="1:256" s="13" customFormat="1" ht="12.75">
      <c r="A557" s="206"/>
      <c r="B557" s="216"/>
      <c r="C557" s="215" t="s">
        <v>391</v>
      </c>
      <c r="D557" s="207">
        <f>D548+D555</f>
        <v>28505</v>
      </c>
      <c r="E557" s="208">
        <f>E548+E555</f>
        <v>28960</v>
      </c>
      <c r="F557" s="209">
        <f>F548+F555</f>
        <v>3627</v>
      </c>
      <c r="G557" s="26">
        <f>F557/E557*100</f>
        <v>12.52417127071823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  <c r="IT557" s="15"/>
      <c r="IU557" s="15"/>
      <c r="IV557" s="15"/>
    </row>
    <row r="558" spans="1:256" s="13" customFormat="1" ht="12.75">
      <c r="A558" s="15"/>
      <c r="B558" s="15"/>
      <c r="C558" s="15"/>
      <c r="D558" s="15"/>
      <c r="E558" s="15"/>
      <c r="F558" s="15"/>
      <c r="G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  <c r="IT558" s="15"/>
      <c r="IU558" s="15"/>
      <c r="IV558" s="15"/>
    </row>
    <row r="559" spans="1:256" s="28" customFormat="1" ht="17.25" customHeight="1">
      <c r="A559" s="72" t="s">
        <v>170</v>
      </c>
      <c r="D559" s="80"/>
      <c r="E559" s="80"/>
      <c r="F559" s="80"/>
      <c r="O559" s="80"/>
      <c r="P559" s="15"/>
      <c r="Q559" s="15"/>
      <c r="R559" s="149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</row>
    <row r="560" ht="12.75">
      <c r="R560" s="149"/>
    </row>
    <row r="561" spans="1:7" ht="27" customHeight="1">
      <c r="A561" s="7" t="s">
        <v>802</v>
      </c>
      <c r="B561" s="7" t="s">
        <v>803</v>
      </c>
      <c r="C561" s="5" t="s">
        <v>804</v>
      </c>
      <c r="D561" s="51" t="s">
        <v>198</v>
      </c>
      <c r="E561" s="58" t="s">
        <v>200</v>
      </c>
      <c r="F561" s="5" t="s">
        <v>774</v>
      </c>
      <c r="G561" s="50" t="s">
        <v>201</v>
      </c>
    </row>
    <row r="562" spans="1:7" ht="16.5" customHeight="1">
      <c r="A562" s="145" t="s">
        <v>166</v>
      </c>
      <c r="B562" s="141">
        <v>6409</v>
      </c>
      <c r="C562" s="142" t="s">
        <v>668</v>
      </c>
      <c r="D562" s="480">
        <v>100000</v>
      </c>
      <c r="E562" s="527">
        <v>56942</v>
      </c>
      <c r="F562" s="300" t="s">
        <v>388</v>
      </c>
      <c r="G562" s="300" t="s">
        <v>388</v>
      </c>
    </row>
    <row r="563" spans="1:7" ht="25.5">
      <c r="A563" s="145" t="s">
        <v>166</v>
      </c>
      <c r="B563" s="141">
        <v>6409</v>
      </c>
      <c r="C563" s="142" t="s">
        <v>669</v>
      </c>
      <c r="D563" s="480">
        <v>30000</v>
      </c>
      <c r="E563" s="527">
        <v>21516</v>
      </c>
      <c r="F563" s="300" t="s">
        <v>388</v>
      </c>
      <c r="G563" s="300" t="s">
        <v>388</v>
      </c>
    </row>
    <row r="564" spans="1:7" ht="25.5" customHeight="1">
      <c r="A564" s="145" t="s">
        <v>166</v>
      </c>
      <c r="B564" s="141">
        <v>6409</v>
      </c>
      <c r="C564" s="142" t="s">
        <v>670</v>
      </c>
      <c r="D564" s="480">
        <v>10000</v>
      </c>
      <c r="E564" s="527">
        <v>9566</v>
      </c>
      <c r="F564" s="300" t="s">
        <v>388</v>
      </c>
      <c r="G564" s="300" t="s">
        <v>388</v>
      </c>
    </row>
    <row r="565" spans="1:7" ht="12.75">
      <c r="A565" s="206"/>
      <c r="B565" s="216"/>
      <c r="C565" s="215" t="s">
        <v>391</v>
      </c>
      <c r="D565" s="207">
        <f>SUM(D562:D564)</f>
        <v>140000</v>
      </c>
      <c r="E565" s="208">
        <f>SUM(E562:E564)</f>
        <v>88024</v>
      </c>
      <c r="F565" s="209">
        <f>SUM(F562:F564)</f>
        <v>0</v>
      </c>
      <c r="G565" s="26">
        <f>F565/E565*100</f>
        <v>0</v>
      </c>
    </row>
    <row r="566" ht="12.75" customHeight="1"/>
    <row r="567" spans="1:3" ht="15.75">
      <c r="A567" s="72" t="s">
        <v>395</v>
      </c>
      <c r="B567" s="2"/>
      <c r="C567" s="2"/>
    </row>
    <row r="568" spans="1:19" ht="13.5" customHeight="1">
      <c r="A568" s="72"/>
      <c r="B568" s="2"/>
      <c r="C568" s="2"/>
      <c r="S568" s="149"/>
    </row>
    <row r="569" spans="1:7" ht="27" customHeight="1">
      <c r="A569" s="7" t="s">
        <v>802</v>
      </c>
      <c r="B569" s="7" t="s">
        <v>803</v>
      </c>
      <c r="C569" s="5" t="s">
        <v>804</v>
      </c>
      <c r="D569" s="51" t="s">
        <v>198</v>
      </c>
      <c r="E569" s="58" t="s">
        <v>200</v>
      </c>
      <c r="F569" s="5" t="s">
        <v>774</v>
      </c>
      <c r="G569" s="50" t="s">
        <v>201</v>
      </c>
    </row>
    <row r="570" spans="1:7" ht="12.75">
      <c r="A570" s="145" t="s">
        <v>505</v>
      </c>
      <c r="B570" s="141">
        <v>6402</v>
      </c>
      <c r="C570" s="142" t="s">
        <v>671</v>
      </c>
      <c r="D570" s="172">
        <v>0</v>
      </c>
      <c r="E570" s="298">
        <v>0</v>
      </c>
      <c r="F570" s="306">
        <v>803</v>
      </c>
      <c r="G570" s="174" t="s">
        <v>388</v>
      </c>
    </row>
    <row r="571" spans="1:7" ht="12.75">
      <c r="A571" s="560"/>
      <c r="B571" s="561"/>
      <c r="C571" s="562"/>
      <c r="D571" s="563"/>
      <c r="E571" s="407"/>
      <c r="F571" s="564"/>
      <c r="G571" s="424"/>
    </row>
    <row r="572" spans="1:7" ht="13.5" customHeight="1">
      <c r="A572" s="778" t="s">
        <v>796</v>
      </c>
      <c r="B572" s="779"/>
      <c r="C572" s="769"/>
      <c r="D572" s="208">
        <f>D19+D20</f>
        <v>7325545</v>
      </c>
      <c r="E572" s="208">
        <f>E19+E20</f>
        <v>7563266</v>
      </c>
      <c r="F572" s="208">
        <f>F19+F24</f>
        <v>1604780</v>
      </c>
      <c r="G572" s="309">
        <f>G19</f>
        <v>21.45719162001712</v>
      </c>
    </row>
    <row r="573" spans="1:7" ht="12.75" customHeight="1">
      <c r="A573" s="560"/>
      <c r="B573" s="561"/>
      <c r="C573" s="562"/>
      <c r="D573" s="563"/>
      <c r="E573" s="407"/>
      <c r="F573" s="564"/>
      <c r="G573" s="424"/>
    </row>
    <row r="574" spans="1:7" ht="15" customHeight="1">
      <c r="A574" s="72" t="s">
        <v>604</v>
      </c>
      <c r="B574" s="2"/>
      <c r="C574" s="2"/>
      <c r="D574" s="563"/>
      <c r="E574" s="407"/>
      <c r="F574" s="564"/>
      <c r="G574" s="424"/>
    </row>
    <row r="575" spans="1:7" ht="12" customHeight="1">
      <c r="A575" s="560"/>
      <c r="B575" s="561"/>
      <c r="C575" s="562"/>
      <c r="D575" s="563"/>
      <c r="E575" s="407"/>
      <c r="F575" s="564"/>
      <c r="G575" s="424"/>
    </row>
    <row r="576" spans="1:7" ht="26.25" customHeight="1">
      <c r="A576" s="753" t="s">
        <v>604</v>
      </c>
      <c r="B576" s="754"/>
      <c r="C576" s="755"/>
      <c r="D576" s="49" t="s">
        <v>198</v>
      </c>
      <c r="E576" s="58" t="s">
        <v>200</v>
      </c>
      <c r="F576" s="5" t="s">
        <v>774</v>
      </c>
      <c r="G576" s="50" t="s">
        <v>201</v>
      </c>
    </row>
    <row r="577" spans="1:7" ht="16.5" customHeight="1">
      <c r="A577" s="756" t="s">
        <v>624</v>
      </c>
      <c r="B577" s="757"/>
      <c r="C577" s="758"/>
      <c r="D577" s="480">
        <v>200000</v>
      </c>
      <c r="E577" s="527">
        <v>200000</v>
      </c>
      <c r="F577" s="306">
        <v>50000</v>
      </c>
      <c r="G577" s="300">
        <f>F577/E577*100</f>
        <v>25</v>
      </c>
    </row>
    <row r="578" spans="1:7" ht="12.75">
      <c r="A578" s="560"/>
      <c r="B578" s="561"/>
      <c r="C578" s="562"/>
      <c r="D578" s="563"/>
      <c r="E578" s="407"/>
      <c r="F578" s="564"/>
      <c r="G578" s="424"/>
    </row>
    <row r="579" spans="1:7" ht="12.75">
      <c r="A579" s="560"/>
      <c r="B579" s="561"/>
      <c r="C579" s="562"/>
      <c r="D579" s="563"/>
      <c r="E579" s="407"/>
      <c r="F579" s="564"/>
      <c r="G579" s="424"/>
    </row>
    <row r="580" spans="1:7" ht="12.75">
      <c r="A580" s="778" t="s">
        <v>588</v>
      </c>
      <c r="B580" s="779"/>
      <c r="C580" s="769"/>
      <c r="D580" s="208">
        <f>D572+D577</f>
        <v>7525545</v>
      </c>
      <c r="E580" s="208">
        <f>E572+E577</f>
        <v>7763266</v>
      </c>
      <c r="F580" s="208">
        <f>F572+F577</f>
        <v>1654780</v>
      </c>
      <c r="G580" s="309">
        <f>G26</f>
        <v>21.315513341936242</v>
      </c>
    </row>
  </sheetData>
  <mergeCells count="66">
    <mergeCell ref="A144:C144"/>
    <mergeCell ref="A189:D189"/>
    <mergeCell ref="A109:C109"/>
    <mergeCell ref="A187:D187"/>
    <mergeCell ref="A152:C152"/>
    <mergeCell ref="A168:C168"/>
    <mergeCell ref="A161:C161"/>
    <mergeCell ref="A150:C150"/>
    <mergeCell ref="A128:C128"/>
    <mergeCell ref="A188:D188"/>
    <mergeCell ref="A170:E170"/>
    <mergeCell ref="A11:C11"/>
    <mergeCell ref="A12:C12"/>
    <mergeCell ref="A186:D186"/>
    <mergeCell ref="A97:A108"/>
    <mergeCell ref="A93:G93"/>
    <mergeCell ref="A76:A91"/>
    <mergeCell ref="A30:B30"/>
    <mergeCell ref="A92:C92"/>
    <mergeCell ref="A56:B56"/>
    <mergeCell ref="A15:C15"/>
    <mergeCell ref="A60:A69"/>
    <mergeCell ref="A20:C20"/>
    <mergeCell ref="A21:C21"/>
    <mergeCell ref="A23:C23"/>
    <mergeCell ref="A25:C25"/>
    <mergeCell ref="A24:C24"/>
    <mergeCell ref="A1:G1"/>
    <mergeCell ref="A22:C22"/>
    <mergeCell ref="A26:C26"/>
    <mergeCell ref="A4:C4"/>
    <mergeCell ref="A5:C5"/>
    <mergeCell ref="A6:C6"/>
    <mergeCell ref="A7:C7"/>
    <mergeCell ref="A17:C17"/>
    <mergeCell ref="A9:C9"/>
    <mergeCell ref="A10:C10"/>
    <mergeCell ref="A8:C8"/>
    <mergeCell ref="A214:C214"/>
    <mergeCell ref="A190:D190"/>
    <mergeCell ref="A204:G204"/>
    <mergeCell ref="A14:C14"/>
    <mergeCell ref="A13:C13"/>
    <mergeCell ref="A94:G94"/>
    <mergeCell ref="A71:C71"/>
    <mergeCell ref="A43:C43"/>
    <mergeCell ref="A16:C16"/>
    <mergeCell ref="A572:C572"/>
    <mergeCell ref="A403:C403"/>
    <mergeCell ref="A279:C279"/>
    <mergeCell ref="A332:C332"/>
    <mergeCell ref="A325:C325"/>
    <mergeCell ref="A339:C339"/>
    <mergeCell ref="A374:C374"/>
    <mergeCell ref="A318:E318"/>
    <mergeCell ref="A346:D346"/>
    <mergeCell ref="A580:C580"/>
    <mergeCell ref="A375:C375"/>
    <mergeCell ref="A376:C376"/>
    <mergeCell ref="A435:C435"/>
    <mergeCell ref="A447:E447"/>
    <mergeCell ref="A454:C454"/>
    <mergeCell ref="A416:D416"/>
    <mergeCell ref="A436:C436"/>
    <mergeCell ref="A576:C576"/>
    <mergeCell ref="A577:C57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horizontalDpi="600" verticalDpi="600" orientation="portrait" paperSize="9" scale="83" r:id="rId1"/>
  <headerFooter alignWithMargins="0">
    <oddFooter>&amp;C&amp;P</oddFooter>
  </headerFooter>
  <rowBreaks count="11" manualBreakCount="11">
    <brk id="52" max="6" man="1"/>
    <brk id="109" max="6" man="1"/>
    <brk id="159" max="6" man="1"/>
    <brk id="221" max="6" man="1"/>
    <brk id="277" max="6" man="1"/>
    <brk id="330" max="6" man="1"/>
    <brk id="392" max="6" man="1"/>
    <brk id="445" max="6" man="1"/>
    <brk id="498" max="6" man="1"/>
    <brk id="548" max="6" man="1"/>
    <brk id="58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2"/>
  <sheetViews>
    <sheetView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6" customWidth="1"/>
    <col min="7" max="7" width="0" style="0" hidden="1" customWidth="1"/>
  </cols>
  <sheetData>
    <row r="1" spans="1:6" ht="18">
      <c r="A1" s="777" t="s">
        <v>859</v>
      </c>
      <c r="B1" s="777"/>
      <c r="C1" s="777"/>
      <c r="D1" s="777"/>
      <c r="E1" s="777"/>
      <c r="F1" s="777"/>
    </row>
    <row r="2" spans="1:6" ht="15.75">
      <c r="A2" s="72"/>
      <c r="B2" s="28"/>
      <c r="C2" s="28"/>
      <c r="D2" s="28"/>
      <c r="F2" s="114" t="s">
        <v>180</v>
      </c>
    </row>
    <row r="3" spans="1:7" ht="25.5" customHeight="1">
      <c r="A3" s="115" t="s">
        <v>221</v>
      </c>
      <c r="B3" s="115" t="s">
        <v>222</v>
      </c>
      <c r="C3" s="51" t="s">
        <v>198</v>
      </c>
      <c r="D3" s="6" t="s">
        <v>200</v>
      </c>
      <c r="E3" s="5" t="s">
        <v>774</v>
      </c>
      <c r="F3" s="50" t="s">
        <v>422</v>
      </c>
      <c r="G3" t="s">
        <v>316</v>
      </c>
    </row>
    <row r="4" spans="1:8" s="28" customFormat="1" ht="12.75">
      <c r="A4" s="33">
        <v>5011</v>
      </c>
      <c r="B4" s="33" t="s">
        <v>280</v>
      </c>
      <c r="C4" s="27">
        <v>146794</v>
      </c>
      <c r="D4" s="27">
        <v>146794</v>
      </c>
      <c r="E4" s="240">
        <v>33738</v>
      </c>
      <c r="F4" s="35">
        <f>E4/D4*100</f>
        <v>22.983228197337766</v>
      </c>
      <c r="G4" s="13"/>
      <c r="H4" s="194"/>
    </row>
    <row r="5" spans="1:8" s="28" customFormat="1" ht="12.75">
      <c r="A5" s="33">
        <v>5021</v>
      </c>
      <c r="B5" s="33" t="s">
        <v>281</v>
      </c>
      <c r="C5" s="27">
        <v>650</v>
      </c>
      <c r="D5" s="27">
        <v>650</v>
      </c>
      <c r="E5" s="240">
        <v>29</v>
      </c>
      <c r="F5" s="35">
        <f aca="true" t="shared" si="0" ref="F5:F51">E5/D5*100</f>
        <v>4.461538461538462</v>
      </c>
      <c r="G5" s="13"/>
      <c r="H5" s="194"/>
    </row>
    <row r="6" spans="1:8" s="28" customFormat="1" ht="12.75">
      <c r="A6" s="33">
        <v>5024</v>
      </c>
      <c r="B6" s="33" t="s">
        <v>843</v>
      </c>
      <c r="C6" s="27">
        <v>0</v>
      </c>
      <c r="D6" s="27">
        <v>49</v>
      </c>
      <c r="E6" s="240">
        <v>49</v>
      </c>
      <c r="F6" s="35">
        <f t="shared" si="0"/>
        <v>100</v>
      </c>
      <c r="G6" s="13"/>
      <c r="H6" s="194"/>
    </row>
    <row r="7" spans="1:8" s="28" customFormat="1" ht="12.75">
      <c r="A7" s="33">
        <v>5031</v>
      </c>
      <c r="B7" s="33" t="s">
        <v>282</v>
      </c>
      <c r="C7" s="27">
        <v>39076</v>
      </c>
      <c r="D7" s="27">
        <v>39076</v>
      </c>
      <c r="E7" s="240">
        <v>8947</v>
      </c>
      <c r="F7" s="35">
        <f t="shared" si="0"/>
        <v>22.896407001740197</v>
      </c>
      <c r="G7" s="13"/>
      <c r="H7" s="194"/>
    </row>
    <row r="8" spans="1:8" s="28" customFormat="1" ht="12.75">
      <c r="A8" s="33">
        <v>5032</v>
      </c>
      <c r="B8" s="33" t="s">
        <v>285</v>
      </c>
      <c r="C8" s="27">
        <v>13525</v>
      </c>
      <c r="D8" s="27">
        <v>13525</v>
      </c>
      <c r="E8" s="240">
        <v>3097</v>
      </c>
      <c r="F8" s="35">
        <f t="shared" si="0"/>
        <v>22.89833641404806</v>
      </c>
      <c r="G8" s="13"/>
      <c r="H8" s="24"/>
    </row>
    <row r="9" spans="1:8" s="28" customFormat="1" ht="12.75">
      <c r="A9" s="33">
        <v>5038</v>
      </c>
      <c r="B9" s="33" t="s">
        <v>286</v>
      </c>
      <c r="C9" s="27">
        <v>617</v>
      </c>
      <c r="D9" s="27">
        <v>617</v>
      </c>
      <c r="E9" s="240">
        <v>144</v>
      </c>
      <c r="F9" s="35">
        <f t="shared" si="0"/>
        <v>23.3387358184765</v>
      </c>
      <c r="G9" s="13"/>
      <c r="H9" s="80"/>
    </row>
    <row r="10" spans="1:8" ht="12.75">
      <c r="A10" s="125" t="s">
        <v>229</v>
      </c>
      <c r="B10" s="125" t="s">
        <v>231</v>
      </c>
      <c r="C10" s="109">
        <f>SUM(C4:C9)</f>
        <v>200662</v>
      </c>
      <c r="D10" s="109">
        <f>SUM(D4:D9)</f>
        <v>200711</v>
      </c>
      <c r="E10" s="109">
        <f>SUM(E4:E9)</f>
        <v>46004</v>
      </c>
      <c r="F10" s="121">
        <f t="shared" si="0"/>
        <v>22.920517560073936</v>
      </c>
      <c r="G10" s="124"/>
      <c r="H10" s="120"/>
    </row>
    <row r="11" spans="1:7" s="28" customFormat="1" ht="12.75">
      <c r="A11" s="22">
        <v>5132</v>
      </c>
      <c r="B11" s="22" t="s">
        <v>287</v>
      </c>
      <c r="C11" s="25">
        <v>50</v>
      </c>
      <c r="D11" s="25">
        <v>50</v>
      </c>
      <c r="E11" s="25">
        <v>23</v>
      </c>
      <c r="F11" s="35">
        <f t="shared" si="0"/>
        <v>46</v>
      </c>
      <c r="G11" s="13"/>
    </row>
    <row r="12" spans="1:7" s="28" customFormat="1" ht="12.75">
      <c r="A12" s="22">
        <v>5134</v>
      </c>
      <c r="B12" s="22" t="s">
        <v>288</v>
      </c>
      <c r="C12" s="25">
        <v>120</v>
      </c>
      <c r="D12" s="25">
        <v>120</v>
      </c>
      <c r="E12" s="25">
        <v>0</v>
      </c>
      <c r="F12" s="35">
        <f t="shared" si="0"/>
        <v>0</v>
      </c>
      <c r="G12" s="13"/>
    </row>
    <row r="13" spans="1:7" s="28" customFormat="1" ht="12.75">
      <c r="A13" s="22">
        <v>5136</v>
      </c>
      <c r="B13" s="22" t="s">
        <v>232</v>
      </c>
      <c r="C13" s="25">
        <v>500</v>
      </c>
      <c r="D13" s="25">
        <v>500</v>
      </c>
      <c r="E13" s="25">
        <v>61</v>
      </c>
      <c r="F13" s="35">
        <f t="shared" si="0"/>
        <v>12.2</v>
      </c>
      <c r="G13" s="13"/>
    </row>
    <row r="14" spans="1:9" s="28" customFormat="1" ht="12.75">
      <c r="A14" s="22">
        <v>5137</v>
      </c>
      <c r="B14" s="22" t="s">
        <v>289</v>
      </c>
      <c r="C14" s="25">
        <v>2300</v>
      </c>
      <c r="D14" s="25">
        <v>2522</v>
      </c>
      <c r="E14" s="25">
        <v>344</v>
      </c>
      <c r="F14" s="35">
        <f t="shared" si="0"/>
        <v>13.639968279143536</v>
      </c>
      <c r="G14" s="13"/>
      <c r="I14" s="28" t="s">
        <v>218</v>
      </c>
    </row>
    <row r="15" spans="1:7" s="28" customFormat="1" ht="12.75">
      <c r="A15" s="22">
        <v>5139</v>
      </c>
      <c r="B15" s="22" t="s">
        <v>292</v>
      </c>
      <c r="C15" s="25">
        <v>3500</v>
      </c>
      <c r="D15" s="25">
        <v>3586</v>
      </c>
      <c r="E15" s="25">
        <v>720</v>
      </c>
      <c r="F15" s="35">
        <f t="shared" si="0"/>
        <v>20.07808142777468</v>
      </c>
      <c r="G15" s="13"/>
    </row>
    <row r="16" spans="1:7" s="28" customFormat="1" ht="12.75">
      <c r="A16" s="22">
        <v>5142</v>
      </c>
      <c r="B16" s="22" t="s">
        <v>235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293</v>
      </c>
      <c r="C17" s="25">
        <v>600</v>
      </c>
      <c r="D17" s="25">
        <v>600</v>
      </c>
      <c r="E17" s="25">
        <v>225</v>
      </c>
      <c r="F17" s="35">
        <f t="shared" si="0"/>
        <v>37.5</v>
      </c>
      <c r="G17" s="13"/>
    </row>
    <row r="18" spans="1:7" s="28" customFormat="1" ht="12.75">
      <c r="A18" s="33">
        <v>5152</v>
      </c>
      <c r="B18" s="33" t="s">
        <v>294</v>
      </c>
      <c r="C18" s="25">
        <v>160</v>
      </c>
      <c r="D18" s="25">
        <v>160</v>
      </c>
      <c r="E18" s="25">
        <v>23</v>
      </c>
      <c r="F18" s="35">
        <f t="shared" si="0"/>
        <v>14.374999999999998</v>
      </c>
      <c r="G18" s="13"/>
    </row>
    <row r="19" spans="1:7" s="28" customFormat="1" ht="12.75">
      <c r="A19" s="33">
        <v>5153</v>
      </c>
      <c r="B19" s="33" t="s">
        <v>236</v>
      </c>
      <c r="C19" s="25">
        <v>2100</v>
      </c>
      <c r="D19" s="25">
        <v>2100</v>
      </c>
      <c r="E19" s="25">
        <v>648</v>
      </c>
      <c r="F19" s="35">
        <f t="shared" si="0"/>
        <v>30.857142857142854</v>
      </c>
      <c r="G19" s="13"/>
    </row>
    <row r="20" spans="1:7" s="28" customFormat="1" ht="12.75">
      <c r="A20" s="33">
        <v>5154</v>
      </c>
      <c r="B20" s="33" t="s">
        <v>295</v>
      </c>
      <c r="C20" s="25">
        <v>4200</v>
      </c>
      <c r="D20" s="25">
        <v>4200</v>
      </c>
      <c r="E20" s="25">
        <v>816</v>
      </c>
      <c r="F20" s="35">
        <f t="shared" si="0"/>
        <v>19.428571428571427</v>
      </c>
      <c r="G20" s="13"/>
    </row>
    <row r="21" spans="1:7" s="28" customFormat="1" ht="12.75">
      <c r="A21" s="33">
        <v>5156</v>
      </c>
      <c r="B21" s="33" t="s">
        <v>237</v>
      </c>
      <c r="C21" s="25">
        <v>1900</v>
      </c>
      <c r="D21" s="25">
        <v>1900</v>
      </c>
      <c r="E21" s="25">
        <v>323</v>
      </c>
      <c r="F21" s="35">
        <f t="shared" si="0"/>
        <v>17</v>
      </c>
      <c r="G21" s="13"/>
    </row>
    <row r="22" spans="1:7" s="28" customFormat="1" ht="12.75">
      <c r="A22" s="33">
        <v>5161</v>
      </c>
      <c r="B22" s="33" t="s">
        <v>238</v>
      </c>
      <c r="C22" s="25">
        <v>2600</v>
      </c>
      <c r="D22" s="25">
        <v>2600</v>
      </c>
      <c r="E22" s="25">
        <v>485</v>
      </c>
      <c r="F22" s="35">
        <f t="shared" si="0"/>
        <v>18.653846153846153</v>
      </c>
      <c r="G22" s="13"/>
    </row>
    <row r="23" spans="1:7" s="28" customFormat="1" ht="12.75">
      <c r="A23" s="33">
        <v>5162</v>
      </c>
      <c r="B23" s="33" t="s">
        <v>239</v>
      </c>
      <c r="C23" s="25">
        <v>3500</v>
      </c>
      <c r="D23" s="25">
        <v>3500</v>
      </c>
      <c r="E23" s="25">
        <v>656</v>
      </c>
      <c r="F23" s="35">
        <f t="shared" si="0"/>
        <v>18.74285714285714</v>
      </c>
      <c r="G23" s="13"/>
    </row>
    <row r="24" spans="1:7" s="28" customFormat="1" ht="12.75">
      <c r="A24" s="22">
        <v>5163</v>
      </c>
      <c r="B24" s="22" t="s">
        <v>240</v>
      </c>
      <c r="C24" s="25">
        <v>1878</v>
      </c>
      <c r="D24" s="25">
        <v>1878</v>
      </c>
      <c r="E24" s="25">
        <v>30</v>
      </c>
      <c r="F24" s="35">
        <f t="shared" si="0"/>
        <v>1.5974440894568689</v>
      </c>
      <c r="G24" s="13"/>
    </row>
    <row r="25" spans="1:8" s="28" customFormat="1" ht="12.75">
      <c r="A25" s="22">
        <v>5164</v>
      </c>
      <c r="B25" s="22" t="s">
        <v>241</v>
      </c>
      <c r="C25" s="25">
        <v>1300</v>
      </c>
      <c r="D25" s="25">
        <v>1300</v>
      </c>
      <c r="E25" s="25">
        <v>134</v>
      </c>
      <c r="F25" s="35">
        <f t="shared" si="0"/>
        <v>10.307692307692308</v>
      </c>
      <c r="G25" s="13"/>
      <c r="H25" s="194"/>
    </row>
    <row r="26" spans="1:7" s="28" customFormat="1" ht="12.75">
      <c r="A26" s="22">
        <v>5166</v>
      </c>
      <c r="B26" s="22" t="s">
        <v>242</v>
      </c>
      <c r="C26" s="25">
        <v>400</v>
      </c>
      <c r="D26" s="25">
        <v>400</v>
      </c>
      <c r="E26" s="25">
        <v>124</v>
      </c>
      <c r="F26" s="35">
        <f t="shared" si="0"/>
        <v>31</v>
      </c>
      <c r="G26" s="13"/>
    </row>
    <row r="27" spans="1:7" s="28" customFormat="1" ht="12.75">
      <c r="A27" s="22">
        <v>5167</v>
      </c>
      <c r="B27" s="22" t="s">
        <v>243</v>
      </c>
      <c r="C27" s="25">
        <v>4400</v>
      </c>
      <c r="D27" s="25">
        <v>4400</v>
      </c>
      <c r="E27" s="25">
        <v>623</v>
      </c>
      <c r="F27" s="35">
        <f t="shared" si="0"/>
        <v>14.15909090909091</v>
      </c>
      <c r="G27" s="13"/>
    </row>
    <row r="28" spans="1:7" s="28" customFormat="1" ht="12.75">
      <c r="A28" s="33">
        <v>5169</v>
      </c>
      <c r="B28" s="33" t="s">
        <v>244</v>
      </c>
      <c r="C28" s="25">
        <v>10080</v>
      </c>
      <c r="D28" s="25">
        <v>10080</v>
      </c>
      <c r="E28" s="25">
        <v>1745</v>
      </c>
      <c r="F28" s="35">
        <f t="shared" si="0"/>
        <v>17.311507936507937</v>
      </c>
      <c r="G28" s="13"/>
    </row>
    <row r="29" spans="1:7" s="28" customFormat="1" ht="12.75">
      <c r="A29" s="33">
        <v>5171</v>
      </c>
      <c r="B29" s="33" t="s">
        <v>245</v>
      </c>
      <c r="C29" s="25">
        <v>1000</v>
      </c>
      <c r="D29" s="25">
        <v>1000</v>
      </c>
      <c r="E29" s="25">
        <v>255</v>
      </c>
      <c r="F29" s="35">
        <f t="shared" si="0"/>
        <v>25.5</v>
      </c>
      <c r="G29" s="13"/>
    </row>
    <row r="30" spans="1:7" s="28" customFormat="1" ht="12.75">
      <c r="A30" s="22">
        <v>5173</v>
      </c>
      <c r="B30" s="22" t="s">
        <v>384</v>
      </c>
      <c r="C30" s="25">
        <v>5500</v>
      </c>
      <c r="D30" s="25">
        <v>5500</v>
      </c>
      <c r="E30" s="25">
        <v>907</v>
      </c>
      <c r="F30" s="35">
        <f t="shared" si="0"/>
        <v>16.490909090909092</v>
      </c>
      <c r="G30" s="13"/>
    </row>
    <row r="31" spans="1:7" s="28" customFormat="1" ht="12.75">
      <c r="A31" s="22">
        <v>5175</v>
      </c>
      <c r="B31" s="22" t="s">
        <v>247</v>
      </c>
      <c r="C31" s="25">
        <v>550</v>
      </c>
      <c r="D31" s="25">
        <v>550</v>
      </c>
      <c r="E31" s="25">
        <v>65</v>
      </c>
      <c r="F31" s="35">
        <f t="shared" si="0"/>
        <v>11.818181818181818</v>
      </c>
      <c r="G31" s="13"/>
    </row>
    <row r="32" spans="1:7" s="28" customFormat="1" ht="12.75">
      <c r="A32" s="22">
        <v>5176</v>
      </c>
      <c r="B32" s="22" t="s">
        <v>248</v>
      </c>
      <c r="C32" s="25">
        <v>200</v>
      </c>
      <c r="D32" s="25">
        <v>200</v>
      </c>
      <c r="E32" s="25">
        <v>45</v>
      </c>
      <c r="F32" s="35">
        <f t="shared" si="0"/>
        <v>22.5</v>
      </c>
      <c r="G32" s="13"/>
    </row>
    <row r="33" spans="1:10" s="28" customFormat="1" ht="12.75">
      <c r="A33" s="22">
        <v>5179</v>
      </c>
      <c r="B33" s="22" t="s">
        <v>250</v>
      </c>
      <c r="C33" s="25">
        <v>3500</v>
      </c>
      <c r="D33" s="25">
        <v>3500</v>
      </c>
      <c r="E33" s="25">
        <v>665</v>
      </c>
      <c r="F33" s="35">
        <f t="shared" si="0"/>
        <v>19</v>
      </c>
      <c r="G33" s="13"/>
      <c r="H33" s="71"/>
      <c r="J33" s="186"/>
    </row>
    <row r="34" spans="1:10" s="28" customFormat="1" ht="12.75">
      <c r="A34" s="22">
        <v>5192</v>
      </c>
      <c r="B34" s="22" t="s">
        <v>417</v>
      </c>
      <c r="C34" s="25">
        <v>250</v>
      </c>
      <c r="D34" s="25">
        <v>250</v>
      </c>
      <c r="E34" s="25">
        <v>18</v>
      </c>
      <c r="F34" s="35">
        <f t="shared" si="0"/>
        <v>7.199999999999999</v>
      </c>
      <c r="G34" s="13"/>
      <c r="H34" s="71"/>
      <c r="J34" s="186"/>
    </row>
    <row r="35" spans="1:7" s="28" customFormat="1" ht="12.75">
      <c r="A35" s="22">
        <v>5194</v>
      </c>
      <c r="B35" s="22" t="s">
        <v>251</v>
      </c>
      <c r="C35" s="25">
        <v>50</v>
      </c>
      <c r="D35" s="25">
        <v>50</v>
      </c>
      <c r="E35" s="25">
        <v>0</v>
      </c>
      <c r="F35" s="35">
        <f t="shared" si="0"/>
        <v>0</v>
      </c>
      <c r="G35" s="13"/>
    </row>
    <row r="36" spans="1:7" ht="12.75">
      <c r="A36" s="108" t="s">
        <v>252</v>
      </c>
      <c r="B36" s="112" t="s">
        <v>253</v>
      </c>
      <c r="C36" s="109">
        <f>SUM(C11:C35)</f>
        <v>50888</v>
      </c>
      <c r="D36" s="109">
        <f>SUM(D11:D35)</f>
        <v>51196</v>
      </c>
      <c r="E36" s="109">
        <f>SUM(E11:E35)</f>
        <v>8941</v>
      </c>
      <c r="F36" s="110">
        <f t="shared" si="0"/>
        <v>17.46425501992343</v>
      </c>
      <c r="G36" s="13"/>
    </row>
    <row r="37" spans="1:7" s="28" customFormat="1" ht="12.75">
      <c r="A37" s="22">
        <v>5361</v>
      </c>
      <c r="B37" s="22" t="s">
        <v>256</v>
      </c>
      <c r="C37" s="25">
        <v>50</v>
      </c>
      <c r="D37" s="25">
        <v>50</v>
      </c>
      <c r="E37" s="27">
        <v>3</v>
      </c>
      <c r="F37" s="35">
        <f t="shared" si="0"/>
        <v>6</v>
      </c>
      <c r="G37" s="13"/>
    </row>
    <row r="38" spans="1:7" s="28" customFormat="1" ht="12.75">
      <c r="A38" s="22">
        <v>5362</v>
      </c>
      <c r="B38" s="22" t="s">
        <v>257</v>
      </c>
      <c r="C38" s="25">
        <v>80</v>
      </c>
      <c r="D38" s="25">
        <v>80</v>
      </c>
      <c r="E38" s="25">
        <v>0</v>
      </c>
      <c r="F38" s="35">
        <f>E38/D38*100</f>
        <v>0</v>
      </c>
      <c r="G38" s="13"/>
    </row>
    <row r="39" spans="1:7" s="28" customFormat="1" ht="12.75">
      <c r="A39" s="108" t="s">
        <v>258</v>
      </c>
      <c r="B39" s="108" t="s">
        <v>296</v>
      </c>
      <c r="C39" s="109">
        <f>SUM(C37:C38)</f>
        <v>130</v>
      </c>
      <c r="D39" s="109">
        <f>SUM(D37:D38)</f>
        <v>130</v>
      </c>
      <c r="E39" s="109">
        <f>SUM(E37:E38)</f>
        <v>3</v>
      </c>
      <c r="F39" s="110">
        <f t="shared" si="0"/>
        <v>2.307692307692308</v>
      </c>
      <c r="G39" s="13"/>
    </row>
    <row r="40" spans="1:7" s="28" customFormat="1" ht="12.75">
      <c r="A40" s="33">
        <v>5901</v>
      </c>
      <c r="B40" s="33" t="s">
        <v>260</v>
      </c>
      <c r="C40" s="286">
        <v>2575</v>
      </c>
      <c r="D40" s="286">
        <v>2526</v>
      </c>
      <c r="E40" s="60">
        <v>0</v>
      </c>
      <c r="F40" s="35" t="s">
        <v>388</v>
      </c>
      <c r="G40" s="13"/>
    </row>
    <row r="41" spans="1:7" s="28" customFormat="1" ht="12.75">
      <c r="A41" s="33">
        <v>5909</v>
      </c>
      <c r="B41" s="33" t="s">
        <v>497</v>
      </c>
      <c r="C41" s="286">
        <v>0</v>
      </c>
      <c r="D41" s="286">
        <v>0</v>
      </c>
      <c r="E41" s="60">
        <v>0</v>
      </c>
      <c r="F41" s="35" t="s">
        <v>388</v>
      </c>
      <c r="G41" s="13"/>
    </row>
    <row r="42" spans="1:12" s="28" customFormat="1" ht="12.75">
      <c r="A42" s="108" t="s">
        <v>261</v>
      </c>
      <c r="B42" s="108" t="s">
        <v>267</v>
      </c>
      <c r="C42" s="62">
        <f>C40+C41</f>
        <v>2575</v>
      </c>
      <c r="D42" s="62">
        <f>D40+D41</f>
        <v>2526</v>
      </c>
      <c r="E42" s="62">
        <f>E40+E41</f>
        <v>0</v>
      </c>
      <c r="F42" s="110">
        <v>0</v>
      </c>
      <c r="G42" s="13"/>
      <c r="L42" s="185"/>
    </row>
    <row r="43" spans="1:12" s="28" customFormat="1" ht="12.75">
      <c r="A43" s="270"/>
      <c r="B43" s="271"/>
      <c r="C43" s="62"/>
      <c r="D43" s="62"/>
      <c r="E43" s="62"/>
      <c r="F43" s="110"/>
      <c r="G43" s="13"/>
      <c r="L43" s="185"/>
    </row>
    <row r="44" spans="1:7" s="28" customFormat="1" ht="12.75">
      <c r="A44" s="747" t="s">
        <v>268</v>
      </c>
      <c r="B44" s="749"/>
      <c r="C44" s="109">
        <f>C10+C36+C39+C42</f>
        <v>254255</v>
      </c>
      <c r="D44" s="109">
        <f>D10+D36+D39+D42</f>
        <v>254563</v>
      </c>
      <c r="E44" s="109">
        <f>E10+E36+E39+E42</f>
        <v>54948</v>
      </c>
      <c r="F44" s="110">
        <f>E44/D44*100</f>
        <v>21.58522644689134</v>
      </c>
      <c r="G44" s="13"/>
    </row>
    <row r="45" spans="1:7" s="28" customFormat="1" ht="12.75">
      <c r="A45" s="268"/>
      <c r="B45" s="269"/>
      <c r="C45" s="109"/>
      <c r="D45" s="109"/>
      <c r="E45" s="109"/>
      <c r="F45" s="110"/>
      <c r="G45" s="13"/>
    </row>
    <row r="46" spans="1:7" s="28" customFormat="1" ht="12" customHeight="1">
      <c r="A46" s="22">
        <v>6121</v>
      </c>
      <c r="B46" s="22" t="s">
        <v>297</v>
      </c>
      <c r="C46" s="25">
        <v>500</v>
      </c>
      <c r="D46" s="25">
        <v>500</v>
      </c>
      <c r="E46" s="25">
        <v>0</v>
      </c>
      <c r="F46" s="35">
        <f>E46/D46*100</f>
        <v>0</v>
      </c>
      <c r="G46" s="13"/>
    </row>
    <row r="47" spans="1:7" s="28" customFormat="1" ht="12" customHeight="1">
      <c r="A47" s="22">
        <v>6122</v>
      </c>
      <c r="B47" s="22" t="s">
        <v>504</v>
      </c>
      <c r="C47" s="25">
        <v>500</v>
      </c>
      <c r="D47" s="25">
        <v>500</v>
      </c>
      <c r="E47" s="25">
        <v>0</v>
      </c>
      <c r="F47" s="35">
        <f>E47/D47*100</f>
        <v>0</v>
      </c>
      <c r="G47" s="13"/>
    </row>
    <row r="48" spans="1:7" s="28" customFormat="1" ht="12.75">
      <c r="A48" s="22">
        <v>6123</v>
      </c>
      <c r="B48" s="22" t="s">
        <v>269</v>
      </c>
      <c r="C48" s="25">
        <v>2000</v>
      </c>
      <c r="D48" s="25">
        <v>2000</v>
      </c>
      <c r="E48" s="25">
        <v>0</v>
      </c>
      <c r="F48" s="35">
        <f>E48/D48*100</f>
        <v>0</v>
      </c>
      <c r="G48" s="13"/>
    </row>
    <row r="49" spans="1:7" s="28" customFormat="1" ht="12.75">
      <c r="A49" s="108" t="s">
        <v>271</v>
      </c>
      <c r="B49" s="108" t="s">
        <v>272</v>
      </c>
      <c r="C49" s="109">
        <f>SUM(C46:C48)</f>
        <v>3000</v>
      </c>
      <c r="D49" s="109">
        <f>SUM(D46:D48)</f>
        <v>3000</v>
      </c>
      <c r="E49" s="109">
        <f>SUM(E46:E48)</f>
        <v>0</v>
      </c>
      <c r="F49" s="110">
        <f t="shared" si="0"/>
        <v>0</v>
      </c>
      <c r="G49" s="13"/>
    </row>
    <row r="50" spans="1:7" s="28" customFormat="1" ht="12.75">
      <c r="A50" s="270"/>
      <c r="B50" s="271"/>
      <c r="C50" s="109"/>
      <c r="D50" s="109"/>
      <c r="E50" s="109"/>
      <c r="F50" s="110"/>
      <c r="G50" s="13"/>
    </row>
    <row r="51" spans="1:7" ht="12.75">
      <c r="A51" s="799" t="s">
        <v>273</v>
      </c>
      <c r="B51" s="800"/>
      <c r="C51" s="9">
        <f>C44+C49</f>
        <v>257255</v>
      </c>
      <c r="D51" s="9">
        <f>D44+D49</f>
        <v>257563</v>
      </c>
      <c r="E51" s="9">
        <f>E44+E49</f>
        <v>54948</v>
      </c>
      <c r="F51" s="26">
        <f t="shared" si="0"/>
        <v>21.333809592216273</v>
      </c>
      <c r="G51" s="13"/>
    </row>
    <row r="52" spans="1:8" ht="12.75">
      <c r="A52" s="116"/>
      <c r="B52" s="13"/>
      <c r="C52" s="24"/>
      <c r="D52" s="24"/>
      <c r="E52" s="24"/>
      <c r="F52" s="71"/>
      <c r="G52" s="13"/>
      <c r="H52" s="28"/>
    </row>
    <row r="53" spans="1:6" ht="30" customHeight="1">
      <c r="A53" s="738" t="s">
        <v>274</v>
      </c>
      <c r="B53" s="780"/>
      <c r="C53" s="6" t="s">
        <v>198</v>
      </c>
      <c r="D53" s="6" t="s">
        <v>200</v>
      </c>
      <c r="E53" s="5" t="s">
        <v>774</v>
      </c>
      <c r="F53" s="50" t="s">
        <v>422</v>
      </c>
    </row>
    <row r="54" spans="1:6" ht="12.75">
      <c r="A54" s="801" t="s">
        <v>275</v>
      </c>
      <c r="B54" s="801"/>
      <c r="C54" s="25">
        <f>SUM(C4:C9)</f>
        <v>200662</v>
      </c>
      <c r="D54" s="25">
        <f>SUM(D4:D9)</f>
        <v>200711</v>
      </c>
      <c r="E54" s="25">
        <f>SUM(E4:E9)</f>
        <v>46004</v>
      </c>
      <c r="F54" s="35">
        <f>E54/D54*100</f>
        <v>22.920517560073936</v>
      </c>
    </row>
    <row r="55" spans="1:6" ht="12.75">
      <c r="A55" s="761" t="s">
        <v>276</v>
      </c>
      <c r="B55" s="763"/>
      <c r="C55" s="25">
        <f>C36+C39+C42-C56</f>
        <v>30735</v>
      </c>
      <c r="D55" s="25">
        <f>D36+D39+D42-D56</f>
        <v>30994</v>
      </c>
      <c r="E55" s="25">
        <f>E36+E39+E42-E56</f>
        <v>5281</v>
      </c>
      <c r="F55" s="35">
        <f>E55/D55*100</f>
        <v>17.03878169968381</v>
      </c>
    </row>
    <row r="56" spans="1:6" ht="12.75">
      <c r="A56" s="761" t="s">
        <v>277</v>
      </c>
      <c r="B56" s="763"/>
      <c r="C56" s="25">
        <f>C22+C23+C24+C26+C27+C28</f>
        <v>22858</v>
      </c>
      <c r="D56" s="25">
        <f>D22+D23+D24+D26+D27+D28</f>
        <v>22858</v>
      </c>
      <c r="E56" s="25">
        <f>E22+E23+E24+E26+E27+E28</f>
        <v>3663</v>
      </c>
      <c r="F56" s="35">
        <f>E56/D56*100</f>
        <v>16.02502406159769</v>
      </c>
    </row>
    <row r="57" spans="1:6" ht="12.75">
      <c r="A57" s="761" t="s">
        <v>278</v>
      </c>
      <c r="B57" s="763"/>
      <c r="C57" s="25">
        <f>C49</f>
        <v>3000</v>
      </c>
      <c r="D57" s="25">
        <f>D49</f>
        <v>3000</v>
      </c>
      <c r="E57" s="25">
        <f>E49</f>
        <v>0</v>
      </c>
      <c r="F57" s="35">
        <f>E57/D57*100</f>
        <v>0</v>
      </c>
    </row>
    <row r="58" spans="1:7" ht="12.75">
      <c r="A58" s="747" t="s">
        <v>279</v>
      </c>
      <c r="B58" s="749"/>
      <c r="C58" s="109">
        <f>SUM(C54:C57)</f>
        <v>257255</v>
      </c>
      <c r="D58" s="299">
        <f>SUM(D54:D57)</f>
        <v>257563</v>
      </c>
      <c r="E58" s="109">
        <f>SUM(E54:E57)</f>
        <v>54948</v>
      </c>
      <c r="F58" s="110">
        <f>E58/D58*100</f>
        <v>21.333809592216273</v>
      </c>
      <c r="G58" s="28"/>
    </row>
    <row r="59" spans="1:7" ht="12.75">
      <c r="A59" s="20"/>
      <c r="B59" s="20"/>
      <c r="C59" s="18"/>
      <c r="D59" s="18"/>
      <c r="E59" s="18"/>
      <c r="F59" s="113"/>
      <c r="G59" s="28"/>
    </row>
    <row r="60" spans="1:7" ht="12.75">
      <c r="A60" s="20"/>
      <c r="B60" s="20"/>
      <c r="C60" s="18"/>
      <c r="D60" s="18"/>
      <c r="E60" s="18"/>
      <c r="F60" s="113"/>
      <c r="G60" s="28"/>
    </row>
    <row r="61" spans="1:7" ht="12.75">
      <c r="A61" s="20"/>
      <c r="B61" s="20"/>
      <c r="C61" s="18"/>
      <c r="D61" s="18"/>
      <c r="E61" s="18"/>
      <c r="F61" s="113"/>
      <c r="G61" s="28"/>
    </row>
    <row r="62" spans="1:7" ht="12.75">
      <c r="A62" s="20"/>
      <c r="B62" s="20"/>
      <c r="C62" s="18"/>
      <c r="D62" s="18"/>
      <c r="E62" s="18"/>
      <c r="F62" s="113"/>
      <c r="G62" s="28"/>
    </row>
  </sheetData>
  <mergeCells count="9">
    <mergeCell ref="A58:B58"/>
    <mergeCell ref="A53:B53"/>
    <mergeCell ref="A54:B54"/>
    <mergeCell ref="A55:B55"/>
    <mergeCell ref="A56:B56"/>
    <mergeCell ref="A1:F1"/>
    <mergeCell ref="A57:B57"/>
    <mergeCell ref="A44:B44"/>
    <mergeCell ref="A51:B51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6" hidden="1" customWidth="1"/>
    <col min="8" max="8" width="15.375" style="97" customWidth="1"/>
    <col min="9" max="9" width="9.125" style="98" customWidth="1"/>
  </cols>
  <sheetData>
    <row r="1" spans="1:6" ht="18">
      <c r="A1" s="777" t="s">
        <v>858</v>
      </c>
      <c r="B1" s="777"/>
      <c r="C1" s="777"/>
      <c r="D1" s="777"/>
      <c r="E1" s="777"/>
      <c r="F1" s="777"/>
    </row>
    <row r="2" spans="1:6" ht="16.5">
      <c r="A2" s="99"/>
      <c r="F2" s="100" t="s">
        <v>180</v>
      </c>
    </row>
    <row r="3" spans="1:9" ht="26.25" customHeight="1">
      <c r="A3" s="101" t="s">
        <v>221</v>
      </c>
      <c r="B3" s="101" t="s">
        <v>222</v>
      </c>
      <c r="C3" s="102" t="s">
        <v>198</v>
      </c>
      <c r="D3" s="103" t="s">
        <v>200</v>
      </c>
      <c r="E3" s="77" t="s">
        <v>774</v>
      </c>
      <c r="F3" s="104" t="s">
        <v>201</v>
      </c>
      <c r="G3" s="105" t="s">
        <v>317</v>
      </c>
      <c r="H3" s="106"/>
      <c r="I3" s="97"/>
    </row>
    <row r="4" spans="1:11" s="28" customFormat="1" ht="12.75">
      <c r="A4" s="724">
        <v>5021</v>
      </c>
      <c r="B4" s="22" t="s">
        <v>223</v>
      </c>
      <c r="C4" s="27">
        <v>2170</v>
      </c>
      <c r="D4" s="27">
        <v>2170</v>
      </c>
      <c r="E4" s="240">
        <v>7</v>
      </c>
      <c r="F4" s="61">
        <f aca="true" t="shared" si="0" ref="F4:F50">E4/D4*100</f>
        <v>0.3225806451612903</v>
      </c>
      <c r="G4" s="126"/>
      <c r="H4" s="126"/>
      <c r="I4" s="127"/>
      <c r="K4" s="128"/>
    </row>
    <row r="5" spans="1:11" s="28" customFormat="1" ht="12.75">
      <c r="A5" s="724">
        <v>5023</v>
      </c>
      <c r="B5" s="22" t="s">
        <v>224</v>
      </c>
      <c r="C5" s="27">
        <v>9500</v>
      </c>
      <c r="D5" s="27">
        <v>9500</v>
      </c>
      <c r="E5" s="240">
        <v>2303</v>
      </c>
      <c r="F5" s="61">
        <f t="shared" si="0"/>
        <v>24.242105263157896</v>
      </c>
      <c r="G5" s="126"/>
      <c r="H5" s="126"/>
      <c r="I5" s="127"/>
      <c r="K5" s="128"/>
    </row>
    <row r="6" spans="1:11" s="28" customFormat="1" ht="12.75">
      <c r="A6" s="724">
        <v>5029</v>
      </c>
      <c r="B6" s="22" t="s">
        <v>226</v>
      </c>
      <c r="C6" s="27">
        <v>500</v>
      </c>
      <c r="D6" s="27">
        <v>500</v>
      </c>
      <c r="E6" s="25">
        <v>47</v>
      </c>
      <c r="F6" s="61">
        <f t="shared" si="0"/>
        <v>9.4</v>
      </c>
      <c r="G6" s="126"/>
      <c r="H6" s="126"/>
      <c r="I6" s="127"/>
      <c r="K6" s="128"/>
    </row>
    <row r="7" spans="1:11" s="28" customFormat="1" ht="12.75">
      <c r="A7" s="724">
        <v>5031</v>
      </c>
      <c r="B7" s="22" t="s">
        <v>227</v>
      </c>
      <c r="C7" s="27">
        <v>1794</v>
      </c>
      <c r="D7" s="27">
        <v>1794</v>
      </c>
      <c r="E7" s="25">
        <v>474</v>
      </c>
      <c r="F7" s="61">
        <f t="shared" si="0"/>
        <v>26.421404682274247</v>
      </c>
      <c r="G7" s="126"/>
      <c r="H7" s="126"/>
      <c r="I7" s="127"/>
      <c r="K7" s="128"/>
    </row>
    <row r="8" spans="1:11" s="28" customFormat="1" ht="12.75">
      <c r="A8" s="724">
        <v>5032</v>
      </c>
      <c r="B8" s="22" t="s">
        <v>228</v>
      </c>
      <c r="C8" s="27">
        <v>621</v>
      </c>
      <c r="D8" s="27">
        <v>621</v>
      </c>
      <c r="E8" s="25">
        <v>220</v>
      </c>
      <c r="F8" s="61">
        <f t="shared" si="0"/>
        <v>35.42673107890499</v>
      </c>
      <c r="G8" s="126"/>
      <c r="H8" s="126"/>
      <c r="I8" s="127"/>
      <c r="K8" s="128"/>
    </row>
    <row r="9" spans="1:11" s="28" customFormat="1" ht="12.75">
      <c r="A9" s="724">
        <v>5038</v>
      </c>
      <c r="B9" s="22" t="s">
        <v>385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6"/>
      <c r="H9" s="126"/>
      <c r="I9" s="127"/>
      <c r="K9" s="128"/>
    </row>
    <row r="10" spans="1:11" s="28" customFormat="1" ht="12.75">
      <c r="A10" s="724">
        <v>5039</v>
      </c>
      <c r="B10" s="22" t="s">
        <v>409</v>
      </c>
      <c r="C10" s="27">
        <v>175</v>
      </c>
      <c r="D10" s="27">
        <v>175</v>
      </c>
      <c r="E10" s="25">
        <v>7</v>
      </c>
      <c r="F10" s="61">
        <f t="shared" si="0"/>
        <v>4</v>
      </c>
      <c r="G10" s="126"/>
      <c r="H10" s="126"/>
      <c r="I10" s="127"/>
      <c r="K10" s="128" t="s">
        <v>218</v>
      </c>
    </row>
    <row r="11" spans="1:11" s="28" customFormat="1" ht="12.75">
      <c r="A11" s="107" t="s">
        <v>722</v>
      </c>
      <c r="B11" s="108" t="s">
        <v>231</v>
      </c>
      <c r="C11" s="109">
        <f>SUM(C4:C10)</f>
        <v>14790</v>
      </c>
      <c r="D11" s="109">
        <f>SUM(D4:D10)</f>
        <v>14790</v>
      </c>
      <c r="E11" s="109">
        <f>SUM(E4:E10)</f>
        <v>3066</v>
      </c>
      <c r="F11" s="110">
        <f t="shared" si="0"/>
        <v>20.73022312373225</v>
      </c>
      <c r="G11" s="126"/>
      <c r="H11" s="126"/>
      <c r="I11" s="127"/>
      <c r="K11" s="128"/>
    </row>
    <row r="12" spans="1:11" s="28" customFormat="1" ht="12.75">
      <c r="A12" s="724">
        <v>5136</v>
      </c>
      <c r="B12" s="22" t="s">
        <v>232</v>
      </c>
      <c r="C12" s="27">
        <v>50</v>
      </c>
      <c r="D12" s="27">
        <v>50</v>
      </c>
      <c r="E12" s="25">
        <v>9</v>
      </c>
      <c r="F12" s="61">
        <f t="shared" si="0"/>
        <v>18</v>
      </c>
      <c r="G12" s="126"/>
      <c r="H12" s="129"/>
      <c r="I12" s="128"/>
      <c r="K12" s="128"/>
    </row>
    <row r="13" spans="1:11" s="28" customFormat="1" ht="12.75">
      <c r="A13" s="725">
        <v>5137</v>
      </c>
      <c r="B13" s="33" t="s">
        <v>233</v>
      </c>
      <c r="C13" s="27">
        <v>400</v>
      </c>
      <c r="D13" s="27">
        <v>400</v>
      </c>
      <c r="E13" s="27">
        <v>26</v>
      </c>
      <c r="F13" s="61">
        <f t="shared" si="0"/>
        <v>6.5</v>
      </c>
      <c r="G13" s="126"/>
      <c r="H13" s="129"/>
      <c r="I13" s="128"/>
      <c r="K13" s="128"/>
    </row>
    <row r="14" spans="1:11" s="28" customFormat="1" ht="12.75">
      <c r="A14" s="724">
        <v>5139</v>
      </c>
      <c r="B14" s="22" t="s">
        <v>234</v>
      </c>
      <c r="C14" s="27">
        <v>3000</v>
      </c>
      <c r="D14" s="27">
        <v>3000</v>
      </c>
      <c r="E14" s="25">
        <v>157</v>
      </c>
      <c r="F14" s="61">
        <f t="shared" si="0"/>
        <v>5.233333333333333</v>
      </c>
      <c r="G14" s="126"/>
      <c r="H14" s="129"/>
      <c r="I14" s="128"/>
      <c r="K14" s="128"/>
    </row>
    <row r="15" spans="1:11" s="28" customFormat="1" ht="12.75">
      <c r="A15" s="724">
        <v>5142</v>
      </c>
      <c r="B15" s="22" t="s">
        <v>235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6"/>
      <c r="H15" s="129"/>
      <c r="I15" s="128"/>
      <c r="K15" s="128"/>
    </row>
    <row r="16" spans="1:11" s="28" customFormat="1" ht="12.75">
      <c r="A16" s="724">
        <v>5153</v>
      </c>
      <c r="B16" s="22" t="s">
        <v>236</v>
      </c>
      <c r="C16" s="27">
        <v>15</v>
      </c>
      <c r="D16" s="27">
        <v>15</v>
      </c>
      <c r="E16" s="25">
        <v>0</v>
      </c>
      <c r="F16" s="61">
        <f t="shared" si="0"/>
        <v>0</v>
      </c>
      <c r="G16" s="126"/>
      <c r="H16" s="129"/>
      <c r="I16" s="128"/>
      <c r="K16" s="128"/>
    </row>
    <row r="17" spans="1:11" s="28" customFormat="1" ht="12.75">
      <c r="A17" s="724">
        <v>5156</v>
      </c>
      <c r="B17" s="22" t="s">
        <v>237</v>
      </c>
      <c r="C17" s="27">
        <v>800</v>
      </c>
      <c r="D17" s="27">
        <v>800</v>
      </c>
      <c r="E17" s="25">
        <v>145</v>
      </c>
      <c r="F17" s="61">
        <f t="shared" si="0"/>
        <v>18.125</v>
      </c>
      <c r="G17" s="126"/>
      <c r="H17" s="129"/>
      <c r="I17" s="128"/>
      <c r="K17" s="128"/>
    </row>
    <row r="18" spans="1:11" s="28" customFormat="1" ht="12.75">
      <c r="A18" s="724">
        <v>5161</v>
      </c>
      <c r="B18" s="22" t="s">
        <v>238</v>
      </c>
      <c r="C18" s="27">
        <v>200</v>
      </c>
      <c r="D18" s="27">
        <v>200</v>
      </c>
      <c r="E18" s="25">
        <v>33</v>
      </c>
      <c r="F18" s="61">
        <f t="shared" si="0"/>
        <v>16.5</v>
      </c>
      <c r="G18" s="126"/>
      <c r="H18" s="126"/>
      <c r="I18" s="128"/>
      <c r="K18" s="128"/>
    </row>
    <row r="19" spans="1:11" s="28" customFormat="1" ht="12.75">
      <c r="A19" s="724">
        <v>5162</v>
      </c>
      <c r="B19" s="22" t="s">
        <v>239</v>
      </c>
      <c r="C19" s="27">
        <v>500</v>
      </c>
      <c r="D19" s="27">
        <v>500</v>
      </c>
      <c r="E19" s="25">
        <v>57</v>
      </c>
      <c r="F19" s="61">
        <f t="shared" si="0"/>
        <v>11.4</v>
      </c>
      <c r="G19" s="126"/>
      <c r="H19" s="129"/>
      <c r="I19" s="128"/>
      <c r="K19" s="128"/>
    </row>
    <row r="20" spans="1:11" s="28" customFormat="1" ht="12.75">
      <c r="A20" s="724">
        <v>5163</v>
      </c>
      <c r="B20" s="22" t="s">
        <v>240</v>
      </c>
      <c r="C20" s="27">
        <v>30</v>
      </c>
      <c r="D20" s="27">
        <v>30</v>
      </c>
      <c r="E20" s="25">
        <v>0</v>
      </c>
      <c r="F20" s="61">
        <f t="shared" si="0"/>
        <v>0</v>
      </c>
      <c r="G20" s="126"/>
      <c r="H20" s="129"/>
      <c r="I20" s="128"/>
      <c r="K20" s="128"/>
    </row>
    <row r="21" spans="1:11" s="28" customFormat="1" ht="12.75">
      <c r="A21" s="724">
        <v>5164</v>
      </c>
      <c r="B21" s="22" t="s">
        <v>241</v>
      </c>
      <c r="C21" s="27">
        <v>100</v>
      </c>
      <c r="D21" s="27">
        <v>100</v>
      </c>
      <c r="E21" s="25">
        <v>2</v>
      </c>
      <c r="F21" s="61">
        <f t="shared" si="0"/>
        <v>2</v>
      </c>
      <c r="G21" s="126"/>
      <c r="H21" s="129"/>
      <c r="I21" s="128"/>
      <c r="K21" s="128"/>
    </row>
    <row r="22" spans="1:11" s="28" customFormat="1" ht="12.75">
      <c r="A22" s="724">
        <v>5166</v>
      </c>
      <c r="B22" s="22" t="s">
        <v>242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6"/>
      <c r="H22" s="129"/>
      <c r="I22" s="128"/>
      <c r="K22" s="128"/>
    </row>
    <row r="23" spans="1:11" s="28" customFormat="1" ht="12.75">
      <c r="A23" s="724">
        <v>5167</v>
      </c>
      <c r="B23" s="22" t="s">
        <v>243</v>
      </c>
      <c r="C23" s="27">
        <v>100</v>
      </c>
      <c r="D23" s="27">
        <v>100</v>
      </c>
      <c r="E23" s="25">
        <v>19</v>
      </c>
      <c r="F23" s="61">
        <f t="shared" si="0"/>
        <v>19</v>
      </c>
      <c r="G23" s="126"/>
      <c r="H23" s="129"/>
      <c r="I23" s="128"/>
      <c r="K23" s="128"/>
    </row>
    <row r="24" spans="1:11" s="28" customFormat="1" ht="12.75">
      <c r="A24" s="724">
        <v>5169</v>
      </c>
      <c r="B24" s="22" t="s">
        <v>244</v>
      </c>
      <c r="C24" s="27">
        <v>8400</v>
      </c>
      <c r="D24" s="27">
        <v>8400</v>
      </c>
      <c r="E24" s="25">
        <v>1204</v>
      </c>
      <c r="F24" s="61">
        <f t="shared" si="0"/>
        <v>14.333333333333334</v>
      </c>
      <c r="G24" s="126"/>
      <c r="H24" s="129"/>
      <c r="I24" s="128"/>
      <c r="K24" s="128"/>
    </row>
    <row r="25" spans="1:11" s="28" customFormat="1" ht="12.75">
      <c r="A25" s="724">
        <v>5171</v>
      </c>
      <c r="B25" s="22" t="s">
        <v>245</v>
      </c>
      <c r="C25" s="27">
        <v>500</v>
      </c>
      <c r="D25" s="27">
        <v>500</v>
      </c>
      <c r="E25" s="25">
        <v>127</v>
      </c>
      <c r="F25" s="61">
        <f t="shared" si="0"/>
        <v>25.4</v>
      </c>
      <c r="G25" s="126"/>
      <c r="H25" s="129"/>
      <c r="I25" s="128"/>
      <c r="K25" s="128"/>
    </row>
    <row r="26" spans="1:11" s="28" customFormat="1" ht="12.75">
      <c r="A26" s="724">
        <v>5172</v>
      </c>
      <c r="B26" s="22" t="s">
        <v>246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6"/>
      <c r="H26" s="129"/>
      <c r="I26" s="128"/>
      <c r="K26" s="128"/>
    </row>
    <row r="27" spans="1:11" s="28" customFormat="1" ht="12.75">
      <c r="A27" s="724">
        <v>5173</v>
      </c>
      <c r="B27" s="22" t="s">
        <v>386</v>
      </c>
      <c r="C27" s="27">
        <v>750</v>
      </c>
      <c r="D27" s="27">
        <v>750</v>
      </c>
      <c r="E27" s="25">
        <v>10</v>
      </c>
      <c r="F27" s="61">
        <f t="shared" si="0"/>
        <v>1.3333333333333335</v>
      </c>
      <c r="G27" s="126"/>
      <c r="H27" s="129"/>
      <c r="I27" s="128"/>
      <c r="K27" s="128"/>
    </row>
    <row r="28" spans="1:11" s="28" customFormat="1" ht="13.5" customHeight="1">
      <c r="A28" s="724">
        <v>5175</v>
      </c>
      <c r="B28" s="22" t="s">
        <v>247</v>
      </c>
      <c r="C28" s="27">
        <v>1200</v>
      </c>
      <c r="D28" s="27">
        <v>1200</v>
      </c>
      <c r="E28" s="25">
        <v>270</v>
      </c>
      <c r="F28" s="61">
        <f t="shared" si="0"/>
        <v>22.5</v>
      </c>
      <c r="G28" s="126"/>
      <c r="H28" s="129"/>
      <c r="I28" s="128"/>
      <c r="K28" s="128"/>
    </row>
    <row r="29" spans="1:11" s="28" customFormat="1" ht="13.5" customHeight="1">
      <c r="A29" s="724">
        <v>5176</v>
      </c>
      <c r="B29" s="22" t="s">
        <v>248</v>
      </c>
      <c r="C29" s="27">
        <v>30</v>
      </c>
      <c r="D29" s="27">
        <v>30</v>
      </c>
      <c r="E29" s="25">
        <v>4</v>
      </c>
      <c r="F29" s="61">
        <f t="shared" si="0"/>
        <v>13.333333333333334</v>
      </c>
      <c r="G29" s="126"/>
      <c r="H29" s="129"/>
      <c r="I29" s="128"/>
      <c r="K29" s="128"/>
    </row>
    <row r="30" spans="1:11" s="28" customFormat="1" ht="12.75">
      <c r="A30" s="724">
        <v>5178</v>
      </c>
      <c r="B30" s="22" t="s">
        <v>249</v>
      </c>
      <c r="C30" s="27">
        <v>250</v>
      </c>
      <c r="D30" s="27">
        <v>250</v>
      </c>
      <c r="E30" s="25">
        <v>51</v>
      </c>
      <c r="F30" s="61">
        <f t="shared" si="0"/>
        <v>20.4</v>
      </c>
      <c r="G30" s="126"/>
      <c r="H30" s="129"/>
      <c r="I30" s="128"/>
      <c r="K30" s="128"/>
    </row>
    <row r="31" spans="1:11" s="28" customFormat="1" ht="12.75">
      <c r="A31" s="724">
        <v>5179</v>
      </c>
      <c r="B31" s="22" t="s">
        <v>250</v>
      </c>
      <c r="C31" s="27">
        <v>700</v>
      </c>
      <c r="D31" s="27">
        <v>700</v>
      </c>
      <c r="E31" s="25">
        <v>180</v>
      </c>
      <c r="F31" s="61">
        <f t="shared" si="0"/>
        <v>25.71428571428571</v>
      </c>
      <c r="G31" s="126"/>
      <c r="H31" s="129"/>
      <c r="I31" s="128"/>
      <c r="K31" s="128"/>
    </row>
    <row r="32" spans="1:11" s="28" customFormat="1" ht="12.75">
      <c r="A32" s="724">
        <v>5194</v>
      </c>
      <c r="B32" s="22" t="s">
        <v>251</v>
      </c>
      <c r="C32" s="27">
        <v>500</v>
      </c>
      <c r="D32" s="27">
        <v>500</v>
      </c>
      <c r="E32" s="25">
        <v>4</v>
      </c>
      <c r="F32" s="61">
        <f t="shared" si="0"/>
        <v>0.8</v>
      </c>
      <c r="G32" s="126"/>
      <c r="H32" s="129"/>
      <c r="I32" s="128"/>
      <c r="K32" s="128"/>
    </row>
    <row r="33" spans="1:11" s="28" customFormat="1" ht="12.75">
      <c r="A33" s="107" t="s">
        <v>252</v>
      </c>
      <c r="B33" s="108" t="s">
        <v>253</v>
      </c>
      <c r="C33" s="109">
        <f>SUM(C12:C32)</f>
        <v>17650</v>
      </c>
      <c r="D33" s="109">
        <f>SUM(D12:D32)</f>
        <v>17650</v>
      </c>
      <c r="E33" s="109">
        <f>SUM(E12:E32)</f>
        <v>2298</v>
      </c>
      <c r="F33" s="110">
        <f t="shared" si="0"/>
        <v>13.019830028328611</v>
      </c>
      <c r="G33" s="126"/>
      <c r="H33" s="129"/>
      <c r="I33" s="128"/>
      <c r="K33" s="128"/>
    </row>
    <row r="34" spans="1:9" s="28" customFormat="1" ht="12.75">
      <c r="A34" s="725">
        <v>5222</v>
      </c>
      <c r="B34" s="22" t="s">
        <v>563</v>
      </c>
      <c r="C34" s="27">
        <v>0</v>
      </c>
      <c r="D34" s="27">
        <v>20</v>
      </c>
      <c r="E34" s="25">
        <v>20</v>
      </c>
      <c r="F34" s="61">
        <f t="shared" si="0"/>
        <v>100</v>
      </c>
      <c r="G34" s="126"/>
      <c r="H34" s="129"/>
      <c r="I34" s="128"/>
    </row>
    <row r="35" spans="1:9" s="28" customFormat="1" ht="12.75">
      <c r="A35" s="724">
        <v>5229</v>
      </c>
      <c r="B35" s="22" t="s">
        <v>564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6"/>
      <c r="H35" s="129"/>
      <c r="I35" s="128"/>
    </row>
    <row r="36" spans="1:9" s="28" customFormat="1" ht="12.75">
      <c r="A36" s="107" t="s">
        <v>255</v>
      </c>
      <c r="B36" s="108" t="s">
        <v>565</v>
      </c>
      <c r="C36" s="200">
        <f>SUM(C34:C35)</f>
        <v>700</v>
      </c>
      <c r="D36" s="200">
        <f>SUM(D34:D35)</f>
        <v>720</v>
      </c>
      <c r="E36" s="200">
        <f>SUM(E34:E35)</f>
        <v>720</v>
      </c>
      <c r="F36" s="435">
        <f>E36/D36*100</f>
        <v>100</v>
      </c>
      <c r="G36" s="126"/>
      <c r="H36" s="129"/>
      <c r="I36" s="128"/>
    </row>
    <row r="37" spans="1:9" s="28" customFormat="1" ht="12.75">
      <c r="A37" s="724">
        <v>5361</v>
      </c>
      <c r="B37" s="22" t="s">
        <v>256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6"/>
      <c r="H37" s="129"/>
      <c r="I37" s="128"/>
    </row>
    <row r="38" spans="1:9" s="28" customFormat="1" ht="12.75">
      <c r="A38" s="724">
        <v>5362</v>
      </c>
      <c r="B38" s="22" t="s">
        <v>257</v>
      </c>
      <c r="C38" s="27">
        <v>20</v>
      </c>
      <c r="D38" s="27">
        <v>20</v>
      </c>
      <c r="E38" s="25">
        <v>0</v>
      </c>
      <c r="F38" s="61">
        <f>E38/D38*100</f>
        <v>0</v>
      </c>
      <c r="G38" s="126"/>
      <c r="H38" s="129"/>
      <c r="I38" s="128"/>
    </row>
    <row r="39" spans="1:9" s="28" customFormat="1" ht="12.75">
      <c r="A39" s="107" t="s">
        <v>258</v>
      </c>
      <c r="B39" s="108" t="s">
        <v>259</v>
      </c>
      <c r="C39" s="109">
        <f>SUM(C37:C38)</f>
        <v>30</v>
      </c>
      <c r="D39" s="109">
        <f>SUM(D37:D38)</f>
        <v>30</v>
      </c>
      <c r="E39" s="109">
        <f>SUM(E37:E38)</f>
        <v>0</v>
      </c>
      <c r="F39" s="435">
        <f>E39/D39*100</f>
        <v>0</v>
      </c>
      <c r="G39" s="126"/>
      <c r="H39" s="129"/>
      <c r="I39" s="128"/>
    </row>
    <row r="40" spans="1:9" s="28" customFormat="1" ht="12.75">
      <c r="A40" s="724">
        <v>5492</v>
      </c>
      <c r="B40" s="22" t="s">
        <v>410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6"/>
      <c r="H40" s="129"/>
      <c r="I40" s="128"/>
    </row>
    <row r="41" spans="1:9" s="28" customFormat="1" ht="12.75">
      <c r="A41" s="108" t="s">
        <v>436</v>
      </c>
      <c r="B41" s="108" t="s">
        <v>437</v>
      </c>
      <c r="C41" s="109">
        <f>SUM(C40:C40)</f>
        <v>20</v>
      </c>
      <c r="D41" s="109">
        <f>SUM(D40:D40)</f>
        <v>20</v>
      </c>
      <c r="E41" s="109">
        <f>SUM(E40:E40)</f>
        <v>10</v>
      </c>
      <c r="F41" s="110">
        <f t="shared" si="0"/>
        <v>50</v>
      </c>
      <c r="G41" s="126"/>
      <c r="H41" s="129"/>
      <c r="I41" s="128"/>
    </row>
    <row r="42" spans="1:9" s="28" customFormat="1" ht="12.75">
      <c r="A42" s="725">
        <v>5901</v>
      </c>
      <c r="B42" s="33" t="s">
        <v>260</v>
      </c>
      <c r="C42" s="286">
        <v>2000</v>
      </c>
      <c r="D42" s="286">
        <v>2000</v>
      </c>
      <c r="E42" s="286">
        <v>0</v>
      </c>
      <c r="F42" s="61">
        <v>0</v>
      </c>
      <c r="G42" s="126"/>
      <c r="H42" s="129"/>
      <c r="I42" s="128"/>
    </row>
    <row r="43" spans="1:9" s="28" customFormat="1" ht="12.75">
      <c r="A43" s="107" t="s">
        <v>261</v>
      </c>
      <c r="B43" s="108" t="s">
        <v>267</v>
      </c>
      <c r="C43" s="62">
        <f>SUM(C42:C42)</f>
        <v>2000</v>
      </c>
      <c r="D43" s="62">
        <f>SUM(D42:D42)</f>
        <v>2000</v>
      </c>
      <c r="E43" s="62">
        <f>SUM(E42)</f>
        <v>0</v>
      </c>
      <c r="F43" s="110">
        <v>0</v>
      </c>
      <c r="G43" s="126"/>
      <c r="H43" s="129"/>
      <c r="I43" s="128"/>
    </row>
    <row r="44" spans="1:9" s="28" customFormat="1" ht="12.75">
      <c r="A44" s="107"/>
      <c r="B44" s="108"/>
      <c r="C44" s="109"/>
      <c r="D44" s="109"/>
      <c r="E44" s="25"/>
      <c r="F44" s="61"/>
      <c r="G44" s="126"/>
      <c r="H44" s="129"/>
      <c r="I44" s="128"/>
    </row>
    <row r="45" spans="1:9" s="28" customFormat="1" ht="12.75">
      <c r="A45" s="747" t="s">
        <v>268</v>
      </c>
      <c r="B45" s="749"/>
      <c r="C45" s="109">
        <f>C33+C39+C41+C43+C11+C36</f>
        <v>35190</v>
      </c>
      <c r="D45" s="109">
        <f>D33+D39+D41+D43+D11+D36</f>
        <v>35210</v>
      </c>
      <c r="E45" s="109">
        <f>E33+E39+E41+E43+E11+E36</f>
        <v>6094</v>
      </c>
      <c r="F45" s="110">
        <f t="shared" si="0"/>
        <v>17.307583072990628</v>
      </c>
      <c r="G45" s="126"/>
      <c r="H45" s="129"/>
      <c r="I45" s="128"/>
    </row>
    <row r="46" spans="1:9" s="28" customFormat="1" ht="12.75">
      <c r="A46" s="43"/>
      <c r="B46" s="22"/>
      <c r="C46" s="27"/>
      <c r="D46" s="22"/>
      <c r="E46" s="25"/>
      <c r="F46" s="61"/>
      <c r="G46" s="126"/>
      <c r="H46" s="129"/>
      <c r="I46" s="128"/>
    </row>
    <row r="47" spans="1:9" s="28" customFormat="1" ht="12.75">
      <c r="A47" s="724">
        <v>6127</v>
      </c>
      <c r="B47" s="22" t="s">
        <v>270</v>
      </c>
      <c r="C47" s="27">
        <v>100</v>
      </c>
      <c r="D47" s="27">
        <v>100</v>
      </c>
      <c r="E47" s="22">
        <v>0</v>
      </c>
      <c r="F47" s="61">
        <v>0</v>
      </c>
      <c r="G47" s="126"/>
      <c r="H47" s="129"/>
      <c r="I47" s="128"/>
    </row>
    <row r="48" spans="1:9" s="28" customFormat="1" ht="12.75">
      <c r="A48" s="107" t="s">
        <v>271</v>
      </c>
      <c r="B48" s="108" t="s">
        <v>272</v>
      </c>
      <c r="C48" s="109">
        <f>SUM(C47:C47)</f>
        <v>100</v>
      </c>
      <c r="D48" s="109">
        <f>SUM(D47:D47)</f>
        <v>100</v>
      </c>
      <c r="E48" s="109">
        <f>SUM(E47)</f>
        <v>0</v>
      </c>
      <c r="F48" s="110">
        <v>0</v>
      </c>
      <c r="G48" s="126"/>
      <c r="H48" s="129"/>
      <c r="I48" s="128"/>
    </row>
    <row r="49" spans="1:9" s="28" customFormat="1" ht="12.75">
      <c r="A49" s="107"/>
      <c r="B49" s="108"/>
      <c r="C49" s="109"/>
      <c r="D49" s="109"/>
      <c r="E49" s="109"/>
      <c r="F49" s="110"/>
      <c r="G49" s="126"/>
      <c r="H49" s="129"/>
      <c r="I49" s="128"/>
    </row>
    <row r="50" spans="1:8" ht="12.75">
      <c r="A50" s="799" t="s">
        <v>273</v>
      </c>
      <c r="B50" s="800"/>
      <c r="C50" s="9">
        <f>C45+C48</f>
        <v>35290</v>
      </c>
      <c r="D50" s="9">
        <f>D45+D48</f>
        <v>35310</v>
      </c>
      <c r="E50" s="9">
        <f>E45+E48</f>
        <v>6094</v>
      </c>
      <c r="F50" s="26">
        <f t="shared" si="0"/>
        <v>17.258566978193144</v>
      </c>
      <c r="G50" s="106"/>
      <c r="H50" s="111"/>
    </row>
    <row r="51" spans="1:8" ht="12.75">
      <c r="A51" s="20"/>
      <c r="B51" s="20"/>
      <c r="C51" s="18"/>
      <c r="D51" s="18"/>
      <c r="E51" s="18"/>
      <c r="F51" s="113"/>
      <c r="G51" s="106"/>
      <c r="H51" s="111"/>
    </row>
    <row r="52" spans="1:8" ht="12.75">
      <c r="A52" s="20"/>
      <c r="B52" s="20"/>
      <c r="C52" s="18"/>
      <c r="D52" s="18"/>
      <c r="E52" s="18"/>
      <c r="F52" s="113"/>
      <c r="G52" s="106"/>
      <c r="H52" s="111"/>
    </row>
    <row r="54" spans="1:6" ht="25.5" customHeight="1">
      <c r="A54" s="738" t="s">
        <v>274</v>
      </c>
      <c r="B54" s="780"/>
      <c r="C54" s="51" t="s">
        <v>198</v>
      </c>
      <c r="D54" s="6" t="s">
        <v>200</v>
      </c>
      <c r="E54" s="5" t="s">
        <v>774</v>
      </c>
      <c r="F54" s="50" t="s">
        <v>201</v>
      </c>
    </row>
    <row r="55" spans="1:6" ht="12.75">
      <c r="A55" s="801" t="s">
        <v>275</v>
      </c>
      <c r="B55" s="801"/>
      <c r="C55" s="25">
        <f>C11</f>
        <v>14790</v>
      </c>
      <c r="D55" s="25">
        <f>D11</f>
        <v>14790</v>
      </c>
      <c r="E55" s="25">
        <f>E11</f>
        <v>3066</v>
      </c>
      <c r="F55" s="35">
        <f>E55/D55*100</f>
        <v>20.73022312373225</v>
      </c>
    </row>
    <row r="56" spans="1:6" ht="12.75">
      <c r="A56" s="761" t="s">
        <v>276</v>
      </c>
      <c r="B56" s="763"/>
      <c r="C56" s="25">
        <f>C33+C36+C41+C43+C39-C57</f>
        <v>11070</v>
      </c>
      <c r="D56" s="25">
        <f>D33+D36+D41+D43+D39-D57</f>
        <v>11090</v>
      </c>
      <c r="E56" s="25">
        <f>E33+E36+E41+E43+E39-E57</f>
        <v>1715</v>
      </c>
      <c r="F56" s="35">
        <f>E56/D56*100</f>
        <v>15.464382326420198</v>
      </c>
    </row>
    <row r="57" spans="1:6" ht="12.75">
      <c r="A57" s="761" t="s">
        <v>277</v>
      </c>
      <c r="B57" s="763"/>
      <c r="C57" s="25">
        <f>C18+C19+C20+C22+C23+C24</f>
        <v>9330</v>
      </c>
      <c r="D57" s="25">
        <f>D18+D19+D20+D22+D23+D24</f>
        <v>9330</v>
      </c>
      <c r="E57" s="25">
        <f>E18+E19+E20+E22+E23+E24</f>
        <v>1313</v>
      </c>
      <c r="F57" s="35">
        <f>E57/D57*100</f>
        <v>14.072883172561628</v>
      </c>
    </row>
    <row r="58" spans="1:6" ht="12.75">
      <c r="A58" s="761" t="s">
        <v>278</v>
      </c>
      <c r="B58" s="763"/>
      <c r="C58" s="25">
        <f>C48</f>
        <v>100</v>
      </c>
      <c r="D58" s="25">
        <f>D48</f>
        <v>100</v>
      </c>
      <c r="E58" s="25">
        <f>E48</f>
        <v>0</v>
      </c>
      <c r="F58" s="35" t="s">
        <v>388</v>
      </c>
    </row>
    <row r="59" spans="1:6" ht="12.75">
      <c r="A59" s="747" t="s">
        <v>279</v>
      </c>
      <c r="B59" s="749"/>
      <c r="C59" s="109">
        <f>SUM(C55:C58)</f>
        <v>35290</v>
      </c>
      <c r="D59" s="299">
        <f>SUM(D55:D58)</f>
        <v>35310</v>
      </c>
      <c r="E59" s="109">
        <f>SUM(E55:E58)</f>
        <v>6094</v>
      </c>
      <c r="F59" s="110">
        <f>E59/D59*100</f>
        <v>17.258566978193144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H15" sqref="H15:H1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2" t="s">
        <v>857</v>
      </c>
      <c r="B1" s="242"/>
      <c r="C1" s="242"/>
      <c r="D1" s="242"/>
      <c r="E1" s="242"/>
      <c r="F1" s="242"/>
      <c r="G1" s="242"/>
      <c r="H1" s="23"/>
      <c r="Q1" s="74"/>
      <c r="R1" s="74"/>
    </row>
    <row r="2" spans="1:18" ht="18">
      <c r="A2" s="242"/>
      <c r="B2" s="242"/>
      <c r="C2" s="242"/>
      <c r="D2" s="242"/>
      <c r="E2" s="242"/>
      <c r="F2" s="242"/>
      <c r="G2" s="242"/>
      <c r="H2" s="23"/>
      <c r="Q2" s="74"/>
      <c r="R2" s="74"/>
    </row>
    <row r="3" spans="1:2" ht="15.75">
      <c r="A3" s="1"/>
      <c r="B3" s="1"/>
    </row>
    <row r="4" spans="1:5" ht="15.75">
      <c r="A4" s="1" t="s">
        <v>597</v>
      </c>
      <c r="B4" s="1"/>
      <c r="D4" s="311">
        <v>477773.27</v>
      </c>
      <c r="E4" s="2" t="s">
        <v>171</v>
      </c>
    </row>
    <row r="5" spans="1:2" ht="15.75">
      <c r="A5" s="1"/>
      <c r="B5" s="1"/>
    </row>
    <row r="6" spans="1:8" ht="15.75">
      <c r="A6" s="1" t="s">
        <v>172</v>
      </c>
      <c r="B6" s="1"/>
      <c r="H6" s="2"/>
    </row>
    <row r="7" spans="1:6" ht="25.5" customHeight="1">
      <c r="A7" s="77"/>
      <c r="B7" s="51" t="s">
        <v>198</v>
      </c>
      <c r="C7" s="6" t="s">
        <v>200</v>
      </c>
      <c r="D7" s="5" t="s">
        <v>774</v>
      </c>
      <c r="E7" s="50" t="s">
        <v>201</v>
      </c>
      <c r="F7" t="s">
        <v>320</v>
      </c>
    </row>
    <row r="8" spans="1:5" ht="12.75">
      <c r="A8" s="33" t="s">
        <v>414</v>
      </c>
      <c r="B8" s="27">
        <v>4405000</v>
      </c>
      <c r="C8" s="27">
        <v>4405000</v>
      </c>
      <c r="D8" s="27">
        <v>1101250</v>
      </c>
      <c r="E8" s="35">
        <f>D8/C8*100</f>
        <v>25</v>
      </c>
    </row>
    <row r="9" spans="1:5" ht="12.75">
      <c r="A9" s="33" t="s">
        <v>415</v>
      </c>
      <c r="B9" s="27">
        <v>190000</v>
      </c>
      <c r="C9" s="27">
        <v>190000</v>
      </c>
      <c r="D9" s="27">
        <v>47500</v>
      </c>
      <c r="E9" s="35">
        <f>D9/C9*100</f>
        <v>25</v>
      </c>
    </row>
    <row r="10" spans="1:5" ht="25.5">
      <c r="A10" s="483" t="s">
        <v>443</v>
      </c>
      <c r="B10" s="285">
        <v>0</v>
      </c>
      <c r="C10" s="285">
        <v>0</v>
      </c>
      <c r="D10" s="285">
        <v>21752</v>
      </c>
      <c r="E10" s="174" t="s">
        <v>388</v>
      </c>
    </row>
    <row r="11" spans="1:5" ht="12.75">
      <c r="A11" s="3" t="s">
        <v>411</v>
      </c>
      <c r="B11" s="9">
        <f>SUM(B8:B10)</f>
        <v>4595000</v>
      </c>
      <c r="C11" s="9">
        <f>SUM(C8:C10)</f>
        <v>4595000</v>
      </c>
      <c r="D11" s="9">
        <f>SUM(D8:D10)</f>
        <v>1170502</v>
      </c>
      <c r="E11" s="26">
        <f>D11/C11*100</f>
        <v>25.473384113166485</v>
      </c>
    </row>
    <row r="12" spans="1:5" s="239" customFormat="1" ht="12.75">
      <c r="A12"/>
      <c r="B12"/>
      <c r="C12"/>
      <c r="D12"/>
      <c r="E12"/>
    </row>
    <row r="15" ht="17.25" customHeight="1"/>
    <row r="16" spans="1:4" ht="15.75">
      <c r="A16" s="1" t="s">
        <v>173</v>
      </c>
      <c r="B16" s="1"/>
      <c r="D16" s="28"/>
    </row>
    <row r="17" spans="1:18" ht="25.5">
      <c r="A17" s="3"/>
      <c r="B17" s="51" t="s">
        <v>198</v>
      </c>
      <c r="C17" s="6" t="s">
        <v>200</v>
      </c>
      <c r="D17" s="237" t="s">
        <v>774</v>
      </c>
      <c r="E17" s="50" t="s">
        <v>201</v>
      </c>
      <c r="F17" s="11" t="s">
        <v>319</v>
      </c>
      <c r="G17" s="12"/>
      <c r="H17" s="12"/>
      <c r="Q17" s="11"/>
      <c r="R17" s="12"/>
    </row>
    <row r="18" spans="1:18" ht="12.75">
      <c r="A18" s="33" t="s">
        <v>174</v>
      </c>
      <c r="B18" s="27">
        <v>1473000</v>
      </c>
      <c r="C18" s="27">
        <v>1473000</v>
      </c>
      <c r="D18" s="25">
        <v>412800</v>
      </c>
      <c r="E18" s="238">
        <f>D18/C18*100</f>
        <v>28.024439918533606</v>
      </c>
      <c r="F18" s="24" t="s">
        <v>318</v>
      </c>
      <c r="G18" s="57"/>
      <c r="H18" s="57"/>
      <c r="Q18" s="24"/>
      <c r="R18" s="57"/>
    </row>
    <row r="19" spans="1:18" ht="12.75">
      <c r="A19" s="33" t="s">
        <v>199</v>
      </c>
      <c r="B19" s="27">
        <v>3026000</v>
      </c>
      <c r="C19" s="27">
        <v>3503800</v>
      </c>
      <c r="D19" s="25">
        <v>418790</v>
      </c>
      <c r="E19" s="238">
        <f>D19/C19*100</f>
        <v>11.95245162395114</v>
      </c>
      <c r="F19" s="24">
        <v>5179</v>
      </c>
      <c r="G19" s="57"/>
      <c r="H19" s="57"/>
      <c r="Q19" s="24"/>
      <c r="R19" s="57"/>
    </row>
    <row r="20" spans="1:18" ht="12.75">
      <c r="A20" s="33" t="s">
        <v>251</v>
      </c>
      <c r="B20" s="27">
        <v>96000</v>
      </c>
      <c r="C20" s="27">
        <v>96000</v>
      </c>
      <c r="D20" s="25">
        <v>5883</v>
      </c>
      <c r="E20" s="175">
        <f>D20/C20*100</f>
        <v>6.128125</v>
      </c>
      <c r="F20" s="24">
        <v>5194</v>
      </c>
      <c r="G20" s="57"/>
      <c r="H20" s="57"/>
      <c r="Q20" s="24"/>
      <c r="R20" s="57"/>
    </row>
    <row r="21" spans="1:18" ht="12.75">
      <c r="A21" s="3" t="s">
        <v>412</v>
      </c>
      <c r="B21" s="9">
        <f>SUM(B18:B20)</f>
        <v>4595000</v>
      </c>
      <c r="C21" s="9">
        <f>SUM(C18:C20)</f>
        <v>5072800</v>
      </c>
      <c r="D21" s="9">
        <f>SUM(D18:D20)</f>
        <v>837473</v>
      </c>
      <c r="E21" s="10">
        <f>D21/C21*100</f>
        <v>16.509087683330705</v>
      </c>
      <c r="F21" s="18"/>
      <c r="G21" s="30"/>
      <c r="H21" s="30"/>
      <c r="Q21" s="18"/>
      <c r="R21" s="30"/>
    </row>
    <row r="24" spans="1:9" ht="15.75">
      <c r="A24" s="1" t="s">
        <v>178</v>
      </c>
      <c r="B24" s="1"/>
      <c r="D24" s="455">
        <f>D4+D11-D21</f>
        <v>810802.27</v>
      </c>
      <c r="E24" s="290" t="s">
        <v>171</v>
      </c>
      <c r="H24" s="455"/>
      <c r="I24" s="455"/>
    </row>
    <row r="26" spans="1:4" ht="18.75">
      <c r="A26" s="152"/>
      <c r="D26" s="311"/>
    </row>
    <row r="27" spans="1:4" ht="18.75">
      <c r="A27" s="152"/>
      <c r="D27" s="311"/>
    </row>
    <row r="28" ht="18.75">
      <c r="A28" s="154"/>
    </row>
    <row r="29" ht="18.75">
      <c r="A29" s="154"/>
    </row>
    <row r="30" ht="15.75">
      <c r="A30" s="156"/>
    </row>
    <row r="31" ht="18.75">
      <c r="A31" s="154"/>
    </row>
    <row r="32" ht="18.75">
      <c r="A32" s="154"/>
    </row>
    <row r="33" ht="18.75">
      <c r="A33" s="154"/>
    </row>
    <row r="34" ht="18.75">
      <c r="A34" s="158"/>
    </row>
    <row r="35" ht="18.75">
      <c r="A35" s="158"/>
    </row>
    <row r="36" ht="18.75">
      <c r="A36" s="158"/>
    </row>
    <row r="37" ht="18.75">
      <c r="A37" s="154"/>
    </row>
    <row r="38" ht="18.75">
      <c r="A38" s="154"/>
    </row>
    <row r="39" ht="15.75">
      <c r="A39" s="157"/>
    </row>
    <row r="40" ht="18.75">
      <c r="A40" s="155"/>
    </row>
    <row r="41" ht="18.75">
      <c r="A41" s="155"/>
    </row>
    <row r="42" ht="18.75">
      <c r="A42" s="155"/>
    </row>
    <row r="43" ht="18.75">
      <c r="A43" s="153"/>
    </row>
    <row r="44" ht="18.75">
      <c r="A44" s="155"/>
    </row>
    <row r="45" ht="18.75">
      <c r="A45" s="155"/>
    </row>
    <row r="46" ht="18.75">
      <c r="A46" s="155"/>
    </row>
    <row r="47" ht="15.75">
      <c r="A47" s="156"/>
    </row>
    <row r="48" ht="18.75">
      <c r="A48" s="155"/>
    </row>
    <row r="49" ht="15.75">
      <c r="A49" s="157"/>
    </row>
    <row r="50" ht="18.75">
      <c r="A50" s="153"/>
    </row>
    <row r="51" ht="15.75">
      <c r="A51" s="156"/>
    </row>
    <row r="52" ht="15.75">
      <c r="A52" s="157"/>
    </row>
    <row r="53" ht="15.75">
      <c r="A53" s="157"/>
    </row>
    <row r="54" ht="18.75">
      <c r="A54" s="155"/>
    </row>
    <row r="55" spans="1:2" ht="18.75">
      <c r="A55" s="155"/>
      <c r="B55" s="153"/>
    </row>
    <row r="56" ht="18.75">
      <c r="A56" s="155"/>
    </row>
  </sheetData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I16" sqref="I1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2" t="s">
        <v>856</v>
      </c>
      <c r="B1" s="242"/>
      <c r="C1" s="242"/>
      <c r="D1" s="242"/>
      <c r="E1" s="242"/>
    </row>
    <row r="2" spans="1:5" ht="17.25" customHeight="1">
      <c r="A2" s="242"/>
      <c r="B2" s="242"/>
      <c r="C2" s="242"/>
      <c r="D2" s="242"/>
      <c r="E2" s="242"/>
    </row>
    <row r="3" spans="1:2" ht="15.75">
      <c r="A3" s="1"/>
      <c r="B3" s="1"/>
    </row>
    <row r="4" spans="1:5" ht="15.75">
      <c r="A4" s="1" t="s">
        <v>597</v>
      </c>
      <c r="B4" s="1" t="s">
        <v>218</v>
      </c>
      <c r="D4" s="289">
        <v>30647805.78</v>
      </c>
      <c r="E4" s="2" t="s">
        <v>171</v>
      </c>
    </row>
    <row r="5" spans="1:2" ht="15.75">
      <c r="A5" s="1"/>
      <c r="B5" s="580"/>
    </row>
    <row r="6" spans="1:2" ht="15.75">
      <c r="A6" s="1" t="s">
        <v>475</v>
      </c>
      <c r="B6" s="1"/>
    </row>
    <row r="7" spans="1:5" ht="26.25" customHeight="1">
      <c r="A7" s="77"/>
      <c r="B7" s="51" t="s">
        <v>198</v>
      </c>
      <c r="C7" s="6" t="s">
        <v>200</v>
      </c>
      <c r="D7" s="5" t="s">
        <v>774</v>
      </c>
      <c r="E7" s="50" t="s">
        <v>201</v>
      </c>
    </row>
    <row r="8" spans="1:5" ht="16.5" customHeight="1">
      <c r="A8" s="507" t="s">
        <v>706</v>
      </c>
      <c r="B8" s="27">
        <v>0</v>
      </c>
      <c r="C8" s="27">
        <v>0</v>
      </c>
      <c r="D8" s="27">
        <v>231726</v>
      </c>
      <c r="E8" s="238" t="s">
        <v>388</v>
      </c>
    </row>
    <row r="9" spans="1:5" ht="25.5" customHeight="1">
      <c r="A9" s="483" t="s">
        <v>596</v>
      </c>
      <c r="B9" s="285">
        <v>0</v>
      </c>
      <c r="C9" s="285">
        <v>0</v>
      </c>
      <c r="D9" s="285">
        <v>67100000</v>
      </c>
      <c r="E9" s="174" t="s">
        <v>388</v>
      </c>
    </row>
    <row r="10" spans="1:5" ht="14.25" customHeight="1">
      <c r="A10" s="483" t="s">
        <v>847</v>
      </c>
      <c r="B10" s="285">
        <v>0</v>
      </c>
      <c r="C10" s="285">
        <v>0</v>
      </c>
      <c r="D10" s="285">
        <v>186738</v>
      </c>
      <c r="E10" s="572" t="s">
        <v>388</v>
      </c>
    </row>
    <row r="11" spans="1:5" ht="26.25" customHeight="1">
      <c r="A11" s="483" t="s">
        <v>848</v>
      </c>
      <c r="B11" s="285">
        <v>0</v>
      </c>
      <c r="C11" s="285">
        <v>0</v>
      </c>
      <c r="D11" s="306">
        <v>8336528</v>
      </c>
      <c r="E11" s="572" t="s">
        <v>388</v>
      </c>
    </row>
    <row r="12" spans="1:5" ht="15" customHeight="1">
      <c r="A12" s="464" t="s">
        <v>353</v>
      </c>
      <c r="B12" s="313">
        <v>0</v>
      </c>
      <c r="C12" s="27">
        <v>0</v>
      </c>
      <c r="D12" s="312">
        <v>31663472</v>
      </c>
      <c r="E12" s="238" t="s">
        <v>388</v>
      </c>
    </row>
    <row r="13" spans="1:5" ht="12.75">
      <c r="A13" s="3" t="s">
        <v>411</v>
      </c>
      <c r="B13" s="9">
        <f>SUM(B8)</f>
        <v>0</v>
      </c>
      <c r="C13" s="9">
        <f>SUM(C8:C12)</f>
        <v>0</v>
      </c>
      <c r="D13" s="9">
        <f>SUM(D8:D12)</f>
        <v>107518464</v>
      </c>
      <c r="E13" s="315" t="s">
        <v>388</v>
      </c>
    </row>
    <row r="14" ht="14.25" customHeight="1">
      <c r="A14" s="302"/>
    </row>
    <row r="15" ht="14.25" customHeight="1">
      <c r="A15" s="17"/>
    </row>
    <row r="16" spans="1:8" ht="15.75" customHeight="1">
      <c r="A16" s="1" t="s">
        <v>476</v>
      </c>
      <c r="B16" s="1"/>
      <c r="D16" s="496">
        <f>D4+D13</f>
        <v>138166269.78</v>
      </c>
      <c r="E16" s="497" t="s">
        <v>171</v>
      </c>
      <c r="H16" s="120"/>
    </row>
    <row r="17" ht="12" customHeight="1"/>
    <row r="19" spans="1:2" ht="15.75">
      <c r="A19" s="1" t="s">
        <v>173</v>
      </c>
      <c r="B19" s="1"/>
    </row>
    <row r="20" spans="1:5" ht="26.25" customHeight="1">
      <c r="A20" s="3"/>
      <c r="B20" s="51" t="s">
        <v>198</v>
      </c>
      <c r="C20" s="6" t="s">
        <v>200</v>
      </c>
      <c r="D20" s="237" t="s">
        <v>774</v>
      </c>
      <c r="E20" s="50" t="s">
        <v>201</v>
      </c>
    </row>
    <row r="21" spans="1:5" ht="15.75" customHeight="1">
      <c r="A21" s="33" t="s">
        <v>413</v>
      </c>
      <c r="B21" s="27">
        <v>0</v>
      </c>
      <c r="C21" s="27">
        <v>97747900</v>
      </c>
      <c r="D21" s="25">
        <v>16206751</v>
      </c>
      <c r="E21" s="238">
        <f>D21/C21*100</f>
        <v>16.58015261708947</v>
      </c>
    </row>
    <row r="22" spans="1:10" ht="12.75">
      <c r="A22" s="3" t="s">
        <v>412</v>
      </c>
      <c r="B22" s="9">
        <f>SUM(B21:B21)</f>
        <v>0</v>
      </c>
      <c r="C22" s="9">
        <f>SUM(C21)</f>
        <v>97747900</v>
      </c>
      <c r="D22" s="9">
        <f>SUM(D21:D21)</f>
        <v>16206751</v>
      </c>
      <c r="E22" s="10">
        <f>D22/C22*100</f>
        <v>16.58015261708947</v>
      </c>
      <c r="H22" s="802"/>
      <c r="I22" s="802"/>
      <c r="J22" s="803"/>
    </row>
    <row r="23" ht="12" customHeight="1">
      <c r="C23" s="15"/>
    </row>
    <row r="25" spans="1:5" ht="12.75">
      <c r="A25" t="s">
        <v>430</v>
      </c>
      <c r="D25" s="453" t="s">
        <v>997</v>
      </c>
      <c r="E25" t="s">
        <v>171</v>
      </c>
    </row>
    <row r="26" spans="7:9" ht="12.75">
      <c r="G26" s="802"/>
      <c r="H26" s="802"/>
      <c r="I26" s="803"/>
    </row>
    <row r="27" spans="7:9" ht="12.75">
      <c r="G27" s="100"/>
      <c r="H27" s="100"/>
      <c r="I27" s="23"/>
    </row>
    <row r="28" spans="1:5" ht="15.75">
      <c r="A28" s="1" t="s">
        <v>408</v>
      </c>
      <c r="D28" s="454">
        <v>36517415</v>
      </c>
      <c r="E28" s="2" t="s">
        <v>171</v>
      </c>
    </row>
    <row r="30" ht="12.75">
      <c r="D30" s="15"/>
    </row>
  </sheetData>
  <mergeCells count="2">
    <mergeCell ref="H22:J22"/>
    <mergeCell ref="G26:I26"/>
  </mergeCells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885"/>
  <sheetViews>
    <sheetView workbookViewId="0" topLeftCell="A1">
      <selection activeCell="D142" sqref="D142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8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5.75">
      <c r="A1" s="804" t="s">
        <v>855</v>
      </c>
      <c r="B1" s="804"/>
      <c r="C1" s="804"/>
      <c r="D1" s="804"/>
      <c r="E1" s="804"/>
      <c r="F1" s="804"/>
      <c r="G1" s="804"/>
      <c r="H1" s="804"/>
      <c r="I1" s="804"/>
    </row>
    <row r="2" spans="1:9" ht="16.5" thickBot="1">
      <c r="A2" s="655"/>
      <c r="B2" s="655"/>
      <c r="C2" s="655"/>
      <c r="D2" s="655"/>
      <c r="E2" s="655"/>
      <c r="F2" s="655"/>
      <c r="G2" s="655"/>
      <c r="H2" s="655"/>
      <c r="I2" s="655"/>
    </row>
    <row r="3" spans="1:8" ht="39.75" customHeight="1">
      <c r="A3" s="582" t="s">
        <v>983</v>
      </c>
      <c r="B3" s="583" t="s">
        <v>984</v>
      </c>
      <c r="C3" s="584" t="s">
        <v>985</v>
      </c>
      <c r="D3" s="584" t="s">
        <v>986</v>
      </c>
      <c r="E3" s="584" t="s">
        <v>987</v>
      </c>
      <c r="F3" s="584" t="s">
        <v>988</v>
      </c>
      <c r="G3" s="584" t="s">
        <v>989</v>
      </c>
      <c r="H3" s="585" t="s">
        <v>990</v>
      </c>
    </row>
    <row r="4" spans="1:10" ht="14.25">
      <c r="A4" s="805" t="s">
        <v>991</v>
      </c>
      <c r="B4" s="806"/>
      <c r="C4" s="806"/>
      <c r="D4" s="806"/>
      <c r="E4" s="806"/>
      <c r="F4" s="806"/>
      <c r="G4" s="806"/>
      <c r="H4" s="807"/>
      <c r="J4" s="398"/>
    </row>
    <row r="5" spans="1:10" ht="15">
      <c r="A5" s="586">
        <v>98</v>
      </c>
      <c r="B5" s="587" t="s">
        <v>992</v>
      </c>
      <c r="C5" s="588">
        <v>4987462</v>
      </c>
      <c r="D5" s="589">
        <v>213600</v>
      </c>
      <c r="E5" s="589">
        <v>3684918</v>
      </c>
      <c r="F5" s="590"/>
      <c r="G5" s="590"/>
      <c r="H5" s="591">
        <f aca="true" t="shared" si="0" ref="H5:H39">SUM(D5:F5)</f>
        <v>3898518</v>
      </c>
      <c r="J5" s="398"/>
    </row>
    <row r="6" spans="1:10" ht="15">
      <c r="A6" s="586">
        <v>99</v>
      </c>
      <c r="B6" s="587" t="s">
        <v>993</v>
      </c>
      <c r="C6" s="588">
        <v>2792756</v>
      </c>
      <c r="D6" s="589">
        <v>1477038</v>
      </c>
      <c r="E6" s="589">
        <v>1194945</v>
      </c>
      <c r="F6" s="590"/>
      <c r="G6" s="590"/>
      <c r="H6" s="591">
        <f t="shared" si="0"/>
        <v>2671983</v>
      </c>
      <c r="J6" s="398"/>
    </row>
    <row r="7" spans="1:10" ht="15">
      <c r="A7" s="586">
        <v>100</v>
      </c>
      <c r="B7" s="587" t="s">
        <v>994</v>
      </c>
      <c r="C7" s="588">
        <v>988200</v>
      </c>
      <c r="D7" s="589">
        <v>988200</v>
      </c>
      <c r="E7" s="589"/>
      <c r="F7" s="590"/>
      <c r="G7" s="590"/>
      <c r="H7" s="591">
        <f t="shared" si="0"/>
        <v>988200</v>
      </c>
      <c r="J7" s="398"/>
    </row>
    <row r="8" spans="1:10" ht="15">
      <c r="A8" s="586">
        <v>101</v>
      </c>
      <c r="B8" s="587" t="s">
        <v>995</v>
      </c>
      <c r="C8" s="588">
        <v>3582195</v>
      </c>
      <c r="D8" s="589">
        <v>3504074</v>
      </c>
      <c r="E8" s="589"/>
      <c r="F8" s="590"/>
      <c r="G8" s="590"/>
      <c r="H8" s="591">
        <f t="shared" si="0"/>
        <v>3504074</v>
      </c>
      <c r="J8" s="398"/>
    </row>
    <row r="9" spans="1:10" ht="15">
      <c r="A9" s="586">
        <v>102</v>
      </c>
      <c r="B9" s="587" t="s">
        <v>996</v>
      </c>
      <c r="C9" s="588">
        <v>1350262</v>
      </c>
      <c r="D9" s="589">
        <v>1141967</v>
      </c>
      <c r="E9" s="589">
        <v>81516</v>
      </c>
      <c r="F9" s="590"/>
      <c r="G9" s="590"/>
      <c r="H9" s="591">
        <f t="shared" si="0"/>
        <v>1223483</v>
      </c>
      <c r="J9" s="398"/>
    </row>
    <row r="10" spans="1:10" ht="15">
      <c r="A10" s="586">
        <v>103</v>
      </c>
      <c r="B10" s="587" t="s">
        <v>998</v>
      </c>
      <c r="C10" s="588">
        <v>1397929</v>
      </c>
      <c r="D10" s="589">
        <v>1359943</v>
      </c>
      <c r="E10" s="589"/>
      <c r="F10" s="590"/>
      <c r="G10" s="590"/>
      <c r="H10" s="591">
        <f t="shared" si="0"/>
        <v>1359943</v>
      </c>
      <c r="J10" s="398"/>
    </row>
    <row r="11" spans="1:10" ht="15">
      <c r="A11" s="586">
        <v>104</v>
      </c>
      <c r="B11" s="587" t="s">
        <v>999</v>
      </c>
      <c r="C11" s="588">
        <v>2000000</v>
      </c>
      <c r="D11" s="589">
        <v>1313678</v>
      </c>
      <c r="E11" s="589">
        <v>539298</v>
      </c>
      <c r="F11" s="590"/>
      <c r="G11" s="590"/>
      <c r="H11" s="591">
        <f t="shared" si="0"/>
        <v>1852976</v>
      </c>
      <c r="J11" s="398"/>
    </row>
    <row r="12" spans="1:10" ht="15">
      <c r="A12" s="586">
        <v>105</v>
      </c>
      <c r="B12" s="587" t="s">
        <v>1000</v>
      </c>
      <c r="C12" s="588">
        <v>1497700</v>
      </c>
      <c r="D12" s="589"/>
      <c r="E12" s="589">
        <v>746880</v>
      </c>
      <c r="F12" s="590"/>
      <c r="G12" s="590"/>
      <c r="H12" s="591">
        <f t="shared" si="0"/>
        <v>746880</v>
      </c>
      <c r="J12" s="398"/>
    </row>
    <row r="13" spans="1:10" ht="15">
      <c r="A13" s="586">
        <v>106</v>
      </c>
      <c r="B13" s="587" t="s">
        <v>1001</v>
      </c>
      <c r="C13" s="588">
        <v>2490186</v>
      </c>
      <c r="D13" s="589">
        <v>220000</v>
      </c>
      <c r="E13" s="589">
        <v>2054862</v>
      </c>
      <c r="F13" s="590"/>
      <c r="G13" s="590"/>
      <c r="H13" s="591">
        <f t="shared" si="0"/>
        <v>2274862</v>
      </c>
      <c r="J13" s="398"/>
    </row>
    <row r="14" spans="1:10" ht="15">
      <c r="A14" s="586">
        <v>107</v>
      </c>
      <c r="B14" s="587" t="s">
        <v>1002</v>
      </c>
      <c r="C14" s="588">
        <v>3621035</v>
      </c>
      <c r="D14" s="589">
        <v>159600</v>
      </c>
      <c r="E14" s="589">
        <v>2574306</v>
      </c>
      <c r="F14" s="590"/>
      <c r="G14" s="590"/>
      <c r="H14" s="591">
        <f t="shared" si="0"/>
        <v>2733906</v>
      </c>
      <c r="J14" s="398"/>
    </row>
    <row r="15" spans="1:10" ht="15">
      <c r="A15" s="586">
        <v>108</v>
      </c>
      <c r="B15" s="587" t="s">
        <v>1003</v>
      </c>
      <c r="C15" s="588">
        <v>1500000</v>
      </c>
      <c r="D15" s="589">
        <v>78483</v>
      </c>
      <c r="E15" s="589">
        <v>246594</v>
      </c>
      <c r="F15" s="590">
        <v>919572</v>
      </c>
      <c r="G15" s="590"/>
      <c r="H15" s="591">
        <f t="shared" si="0"/>
        <v>1244649</v>
      </c>
      <c r="J15" s="398"/>
    </row>
    <row r="16" spans="1:10" ht="15">
      <c r="A16" s="586">
        <v>109</v>
      </c>
      <c r="B16" s="587" t="s">
        <v>1004</v>
      </c>
      <c r="C16" s="588">
        <v>851799</v>
      </c>
      <c r="D16" s="589">
        <v>342668.5</v>
      </c>
      <c r="E16" s="589">
        <v>270837</v>
      </c>
      <c r="F16" s="590"/>
      <c r="G16" s="590"/>
      <c r="H16" s="591">
        <f t="shared" si="0"/>
        <v>613505.5</v>
      </c>
      <c r="J16" s="398"/>
    </row>
    <row r="17" spans="1:10" ht="15">
      <c r="A17" s="586">
        <v>110</v>
      </c>
      <c r="B17" s="587" t="s">
        <v>1005</v>
      </c>
      <c r="C17" s="588">
        <v>1734079</v>
      </c>
      <c r="D17" s="589">
        <v>992825</v>
      </c>
      <c r="E17" s="589">
        <v>583982</v>
      </c>
      <c r="F17" s="590"/>
      <c r="G17" s="590"/>
      <c r="H17" s="591">
        <f t="shared" si="0"/>
        <v>1576807</v>
      </c>
      <c r="J17" s="398"/>
    </row>
    <row r="18" spans="1:10" ht="15">
      <c r="A18" s="586">
        <v>111</v>
      </c>
      <c r="B18" s="587" t="s">
        <v>1006</v>
      </c>
      <c r="C18" s="588">
        <v>1408980</v>
      </c>
      <c r="D18" s="589">
        <v>78000</v>
      </c>
      <c r="E18" s="589">
        <v>1155623</v>
      </c>
      <c r="F18" s="590"/>
      <c r="G18" s="590"/>
      <c r="H18" s="591">
        <f t="shared" si="0"/>
        <v>1233623</v>
      </c>
      <c r="J18" s="398"/>
    </row>
    <row r="19" spans="1:10" ht="15">
      <c r="A19" s="586">
        <v>112</v>
      </c>
      <c r="B19" s="587" t="s">
        <v>1007</v>
      </c>
      <c r="C19" s="588">
        <v>1799144</v>
      </c>
      <c r="D19" s="589"/>
      <c r="E19" s="589">
        <v>1322538.6</v>
      </c>
      <c r="F19" s="590">
        <v>150000</v>
      </c>
      <c r="G19" s="590"/>
      <c r="H19" s="591">
        <f t="shared" si="0"/>
        <v>1472538.6</v>
      </c>
      <c r="J19" s="398"/>
    </row>
    <row r="20" spans="1:10" ht="15">
      <c r="A20" s="586">
        <v>113</v>
      </c>
      <c r="B20" s="587" t="s">
        <v>1008</v>
      </c>
      <c r="C20" s="588">
        <v>1786000</v>
      </c>
      <c r="D20" s="589">
        <v>535800</v>
      </c>
      <c r="E20" s="589">
        <v>885192</v>
      </c>
      <c r="F20" s="590">
        <v>337408</v>
      </c>
      <c r="G20" s="590"/>
      <c r="H20" s="591">
        <f t="shared" si="0"/>
        <v>1758400</v>
      </c>
      <c r="J20" s="398"/>
    </row>
    <row r="21" spans="1:10" ht="15">
      <c r="A21" s="586">
        <v>114</v>
      </c>
      <c r="B21" s="587" t="s">
        <v>1009</v>
      </c>
      <c r="C21" s="588">
        <v>1882748</v>
      </c>
      <c r="D21" s="589"/>
      <c r="E21" s="589">
        <v>1353014.8</v>
      </c>
      <c r="F21" s="590">
        <v>127662</v>
      </c>
      <c r="G21" s="590"/>
      <c r="H21" s="591">
        <f t="shared" si="0"/>
        <v>1480676.8</v>
      </c>
      <c r="J21" s="398"/>
    </row>
    <row r="22" spans="1:10" ht="15">
      <c r="A22" s="586">
        <v>115</v>
      </c>
      <c r="B22" s="587" t="s">
        <v>1010</v>
      </c>
      <c r="C22" s="588">
        <v>2000000</v>
      </c>
      <c r="D22" s="589">
        <v>57544</v>
      </c>
      <c r="E22" s="589">
        <v>1872295</v>
      </c>
      <c r="F22" s="590"/>
      <c r="G22" s="590"/>
      <c r="H22" s="591">
        <f t="shared" si="0"/>
        <v>1929839</v>
      </c>
      <c r="J22" s="398"/>
    </row>
    <row r="23" spans="1:10" ht="15">
      <c r="A23" s="586">
        <v>116</v>
      </c>
      <c r="B23" s="587" t="s">
        <v>0</v>
      </c>
      <c r="C23" s="588">
        <v>916997</v>
      </c>
      <c r="D23" s="589">
        <v>873967</v>
      </c>
      <c r="E23" s="589"/>
      <c r="F23" s="590"/>
      <c r="G23" s="590"/>
      <c r="H23" s="591">
        <f t="shared" si="0"/>
        <v>873967</v>
      </c>
      <c r="J23" s="398"/>
    </row>
    <row r="24" spans="1:10" ht="15">
      <c r="A24" s="586">
        <v>117</v>
      </c>
      <c r="B24" s="587" t="s">
        <v>1</v>
      </c>
      <c r="C24" s="588">
        <v>4004669</v>
      </c>
      <c r="D24" s="589">
        <v>150000</v>
      </c>
      <c r="E24" s="589">
        <v>3394761</v>
      </c>
      <c r="F24" s="590"/>
      <c r="G24" s="590"/>
      <c r="H24" s="591">
        <f t="shared" si="0"/>
        <v>3544761</v>
      </c>
      <c r="J24" s="398"/>
    </row>
    <row r="25" spans="1:10" ht="15">
      <c r="A25" s="586">
        <v>118</v>
      </c>
      <c r="B25" s="587" t="s">
        <v>2</v>
      </c>
      <c r="C25" s="588">
        <v>1921491</v>
      </c>
      <c r="D25" s="589">
        <v>100000</v>
      </c>
      <c r="E25" s="589">
        <v>1069085</v>
      </c>
      <c r="F25" s="590">
        <v>155305</v>
      </c>
      <c r="G25" s="590"/>
      <c r="H25" s="591">
        <f t="shared" si="0"/>
        <v>1324390</v>
      </c>
      <c r="J25" s="398"/>
    </row>
    <row r="26" spans="1:10" ht="15">
      <c r="A26" s="586">
        <v>119</v>
      </c>
      <c r="B26" s="587" t="s">
        <v>3</v>
      </c>
      <c r="C26" s="588">
        <v>1498830</v>
      </c>
      <c r="D26" s="589">
        <v>1498830</v>
      </c>
      <c r="E26" s="589"/>
      <c r="F26" s="590"/>
      <c r="G26" s="590"/>
      <c r="H26" s="591">
        <f t="shared" si="0"/>
        <v>1498830</v>
      </c>
      <c r="J26" s="398"/>
    </row>
    <row r="27" spans="1:10" ht="15">
      <c r="A27" s="586">
        <v>120</v>
      </c>
      <c r="B27" s="587" t="s">
        <v>4</v>
      </c>
      <c r="C27" s="588">
        <v>1200000</v>
      </c>
      <c r="D27" s="589">
        <v>76850</v>
      </c>
      <c r="E27" s="589">
        <v>824185.2</v>
      </c>
      <c r="F27" s="590"/>
      <c r="G27" s="590"/>
      <c r="H27" s="591">
        <f t="shared" si="0"/>
        <v>901035.2</v>
      </c>
      <c r="J27" s="398"/>
    </row>
    <row r="28" spans="1:10" ht="15">
      <c r="A28" s="586">
        <v>121</v>
      </c>
      <c r="B28" s="587" t="s">
        <v>5</v>
      </c>
      <c r="C28" s="588">
        <v>5000000</v>
      </c>
      <c r="D28" s="589"/>
      <c r="E28" s="589">
        <v>4750999</v>
      </c>
      <c r="F28" s="590">
        <v>60000</v>
      </c>
      <c r="G28" s="590"/>
      <c r="H28" s="591">
        <f t="shared" si="0"/>
        <v>4810999</v>
      </c>
      <c r="J28" s="398"/>
    </row>
    <row r="29" spans="1:10" ht="15">
      <c r="A29" s="586">
        <v>122</v>
      </c>
      <c r="B29" s="587" t="s">
        <v>6</v>
      </c>
      <c r="C29" s="588">
        <v>1199738</v>
      </c>
      <c r="D29" s="589"/>
      <c r="E29" s="589">
        <v>947602</v>
      </c>
      <c r="F29" s="590">
        <v>97770</v>
      </c>
      <c r="G29" s="590"/>
      <c r="H29" s="591">
        <f t="shared" si="0"/>
        <v>1045372</v>
      </c>
      <c r="J29" s="398"/>
    </row>
    <row r="30" spans="1:10" ht="15">
      <c r="A30" s="586">
        <v>123</v>
      </c>
      <c r="B30" s="592" t="s">
        <v>7</v>
      </c>
      <c r="C30" s="588">
        <v>2000000</v>
      </c>
      <c r="D30" s="589"/>
      <c r="E30" s="589">
        <v>577102</v>
      </c>
      <c r="F30" s="590">
        <v>736100</v>
      </c>
      <c r="G30" s="590"/>
      <c r="H30" s="591">
        <f t="shared" si="0"/>
        <v>1313202</v>
      </c>
      <c r="J30" s="398"/>
    </row>
    <row r="31" spans="1:10" ht="15">
      <c r="A31" s="586">
        <v>124</v>
      </c>
      <c r="B31" s="587" t="s">
        <v>8</v>
      </c>
      <c r="C31" s="588">
        <v>2900000</v>
      </c>
      <c r="D31" s="589"/>
      <c r="E31" s="589">
        <v>2828800</v>
      </c>
      <c r="F31" s="590"/>
      <c r="G31" s="590"/>
      <c r="H31" s="591">
        <f t="shared" si="0"/>
        <v>2828800</v>
      </c>
      <c r="J31" s="398"/>
    </row>
    <row r="32" spans="1:10" ht="15">
      <c r="A32" s="586">
        <v>125</v>
      </c>
      <c r="B32" s="587" t="s">
        <v>9</v>
      </c>
      <c r="C32" s="593">
        <v>2900000</v>
      </c>
      <c r="D32" s="589"/>
      <c r="E32" s="589">
        <v>2900000</v>
      </c>
      <c r="F32" s="590"/>
      <c r="G32" s="590"/>
      <c r="H32" s="591">
        <f t="shared" si="0"/>
        <v>2900000</v>
      </c>
      <c r="J32" s="398"/>
    </row>
    <row r="33" spans="1:10" ht="15">
      <c r="A33" s="594">
        <v>126</v>
      </c>
      <c r="B33" s="595" t="s">
        <v>10</v>
      </c>
      <c r="C33" s="596">
        <v>500000</v>
      </c>
      <c r="D33" s="589">
        <v>42473</v>
      </c>
      <c r="E33" s="589">
        <v>394620.6</v>
      </c>
      <c r="F33" s="590"/>
      <c r="G33" s="590"/>
      <c r="H33" s="591">
        <f t="shared" si="0"/>
        <v>437093.6</v>
      </c>
      <c r="J33" s="398"/>
    </row>
    <row r="34" spans="1:10" ht="15">
      <c r="A34" s="594">
        <v>127</v>
      </c>
      <c r="B34" s="587" t="s">
        <v>11</v>
      </c>
      <c r="C34" s="596">
        <v>478294</v>
      </c>
      <c r="D34" s="589"/>
      <c r="E34" s="589">
        <v>471581</v>
      </c>
      <c r="F34" s="590"/>
      <c r="G34" s="590"/>
      <c r="H34" s="591">
        <f t="shared" si="0"/>
        <v>471581</v>
      </c>
      <c r="J34" s="398"/>
    </row>
    <row r="35" spans="1:10" ht="15">
      <c r="A35" s="594">
        <v>128</v>
      </c>
      <c r="B35" s="587" t="s">
        <v>12</v>
      </c>
      <c r="C35" s="596">
        <v>1007000</v>
      </c>
      <c r="D35" s="589"/>
      <c r="E35" s="589">
        <v>1007000</v>
      </c>
      <c r="F35" s="590"/>
      <c r="G35" s="590"/>
      <c r="H35" s="591">
        <f t="shared" si="0"/>
        <v>1007000</v>
      </c>
      <c r="J35" s="398"/>
    </row>
    <row r="36" spans="1:10" ht="15">
      <c r="A36" s="594">
        <v>129</v>
      </c>
      <c r="B36" s="587" t="s">
        <v>13</v>
      </c>
      <c r="C36" s="596">
        <v>1092280</v>
      </c>
      <c r="D36" s="589"/>
      <c r="E36" s="589">
        <v>868526</v>
      </c>
      <c r="F36" s="590"/>
      <c r="G36" s="590"/>
      <c r="H36" s="591">
        <f t="shared" si="0"/>
        <v>868526</v>
      </c>
      <c r="J36" s="398"/>
    </row>
    <row r="37" spans="1:10" ht="15">
      <c r="A37" s="594">
        <v>130</v>
      </c>
      <c r="B37" s="587" t="s">
        <v>14</v>
      </c>
      <c r="C37" s="596">
        <v>1999270</v>
      </c>
      <c r="D37" s="589"/>
      <c r="E37" s="589">
        <v>946941</v>
      </c>
      <c r="F37" s="590">
        <v>686858</v>
      </c>
      <c r="G37" s="590"/>
      <c r="H37" s="591">
        <f t="shared" si="0"/>
        <v>1633799</v>
      </c>
      <c r="J37" s="398"/>
    </row>
    <row r="38" spans="1:10" ht="15">
      <c r="A38" s="594">
        <v>131</v>
      </c>
      <c r="B38" s="587" t="s">
        <v>15</v>
      </c>
      <c r="C38" s="596">
        <v>948423</v>
      </c>
      <c r="D38" s="589"/>
      <c r="E38" s="589">
        <v>818006.5</v>
      </c>
      <c r="F38" s="590"/>
      <c r="G38" s="590"/>
      <c r="H38" s="591">
        <f t="shared" si="0"/>
        <v>818006.5</v>
      </c>
      <c r="J38" s="398"/>
    </row>
    <row r="39" spans="1:10" ht="15">
      <c r="A39" s="594">
        <v>132</v>
      </c>
      <c r="B39" s="587" t="s">
        <v>16</v>
      </c>
      <c r="C39" s="596">
        <v>1000000</v>
      </c>
      <c r="D39" s="589"/>
      <c r="E39" s="589">
        <v>328800</v>
      </c>
      <c r="F39" s="590">
        <v>671200</v>
      </c>
      <c r="G39" s="590"/>
      <c r="H39" s="591">
        <f t="shared" si="0"/>
        <v>1000000</v>
      </c>
      <c r="J39" s="398"/>
    </row>
    <row r="40" spans="1:10" ht="14.25">
      <c r="A40" s="597">
        <v>133</v>
      </c>
      <c r="B40" s="598" t="s">
        <v>17</v>
      </c>
      <c r="C40" s="596">
        <v>1075900</v>
      </c>
      <c r="D40" s="589"/>
      <c r="E40" s="589">
        <v>313900</v>
      </c>
      <c r="F40" s="590">
        <v>538773</v>
      </c>
      <c r="G40" s="590"/>
      <c r="H40" s="591">
        <f>SUM(D40:G40)</f>
        <v>852673</v>
      </c>
      <c r="J40" s="398"/>
    </row>
    <row r="41" spans="1:10" ht="14.25">
      <c r="A41" s="805" t="s">
        <v>18</v>
      </c>
      <c r="B41" s="806"/>
      <c r="C41" s="806"/>
      <c r="D41" s="806"/>
      <c r="E41" s="806"/>
      <c r="F41" s="806"/>
      <c r="G41" s="806"/>
      <c r="H41" s="807"/>
      <c r="J41" s="398"/>
    </row>
    <row r="42" spans="1:10" ht="15">
      <c r="A42" s="594">
        <v>134</v>
      </c>
      <c r="B42" s="587" t="s">
        <v>19</v>
      </c>
      <c r="C42" s="596">
        <v>2200000</v>
      </c>
      <c r="D42" s="589"/>
      <c r="E42" s="589">
        <v>2134643</v>
      </c>
      <c r="F42" s="590"/>
      <c r="G42" s="590"/>
      <c r="H42" s="591">
        <f aca="true" t="shared" si="1" ref="H42:H47">SUM(D42:F42)</f>
        <v>2134643</v>
      </c>
      <c r="J42" s="398"/>
    </row>
    <row r="43" spans="1:10" ht="15">
      <c r="A43" s="594">
        <v>135</v>
      </c>
      <c r="B43" s="587" t="s">
        <v>20</v>
      </c>
      <c r="C43" s="596">
        <v>2999999</v>
      </c>
      <c r="D43" s="589"/>
      <c r="E43" s="589">
        <v>901310</v>
      </c>
      <c r="F43" s="590">
        <v>1872503</v>
      </c>
      <c r="G43" s="590"/>
      <c r="H43" s="591">
        <f t="shared" si="1"/>
        <v>2773813</v>
      </c>
      <c r="J43" s="398"/>
    </row>
    <row r="44" spans="1:10" ht="15">
      <c r="A44" s="594">
        <v>136</v>
      </c>
      <c r="B44" s="587" t="s">
        <v>21</v>
      </c>
      <c r="C44" s="596">
        <v>999746</v>
      </c>
      <c r="D44" s="589"/>
      <c r="E44" s="589">
        <v>999746</v>
      </c>
      <c r="F44" s="590"/>
      <c r="G44" s="590"/>
      <c r="H44" s="591">
        <f t="shared" si="1"/>
        <v>999746</v>
      </c>
      <c r="J44" s="398"/>
    </row>
    <row r="45" spans="1:10" ht="15">
      <c r="A45" s="594">
        <v>137</v>
      </c>
      <c r="B45" s="587" t="s">
        <v>22</v>
      </c>
      <c r="C45" s="596">
        <v>1534864</v>
      </c>
      <c r="D45" s="589"/>
      <c r="E45" s="589">
        <v>1116397</v>
      </c>
      <c r="F45" s="590">
        <v>271550</v>
      </c>
      <c r="G45" s="590"/>
      <c r="H45" s="591">
        <f t="shared" si="1"/>
        <v>1387947</v>
      </c>
      <c r="J45" s="398"/>
    </row>
    <row r="46" spans="1:10" ht="15">
      <c r="A46" s="594">
        <v>138</v>
      </c>
      <c r="B46" s="587" t="s">
        <v>23</v>
      </c>
      <c r="C46" s="596">
        <v>2119000</v>
      </c>
      <c r="D46" s="589"/>
      <c r="E46" s="589">
        <v>1730846</v>
      </c>
      <c r="F46" s="590">
        <v>295500</v>
      </c>
      <c r="G46" s="590"/>
      <c r="H46" s="591">
        <f t="shared" si="1"/>
        <v>2026346</v>
      </c>
      <c r="J46" s="398"/>
    </row>
    <row r="47" spans="1:10" ht="15">
      <c r="A47" s="594">
        <v>139</v>
      </c>
      <c r="B47" s="587" t="s">
        <v>24</v>
      </c>
      <c r="C47" s="596">
        <v>6500000</v>
      </c>
      <c r="D47" s="589"/>
      <c r="E47" s="589">
        <v>1508110.5</v>
      </c>
      <c r="F47" s="590">
        <v>4935421</v>
      </c>
      <c r="G47" s="590"/>
      <c r="H47" s="591">
        <f t="shared" si="1"/>
        <v>6443531.5</v>
      </c>
      <c r="J47" s="398"/>
    </row>
    <row r="48" spans="1:10" ht="14.25">
      <c r="A48" s="597">
        <v>140</v>
      </c>
      <c r="B48" s="599" t="s">
        <v>25</v>
      </c>
      <c r="C48" s="596">
        <v>3624930</v>
      </c>
      <c r="D48" s="589"/>
      <c r="E48" s="589"/>
      <c r="F48" s="590">
        <v>2559501</v>
      </c>
      <c r="G48" s="590"/>
      <c r="H48" s="591">
        <f>SUM(D48:G48)</f>
        <v>2559501</v>
      </c>
      <c r="J48" s="398"/>
    </row>
    <row r="49" spans="1:10" ht="15">
      <c r="A49" s="594">
        <v>141</v>
      </c>
      <c r="B49" s="592" t="s">
        <v>26</v>
      </c>
      <c r="C49" s="596">
        <v>2000000</v>
      </c>
      <c r="D49" s="589"/>
      <c r="E49" s="589">
        <v>641061</v>
      </c>
      <c r="F49" s="590">
        <v>582366</v>
      </c>
      <c r="G49" s="590"/>
      <c r="H49" s="591">
        <f>SUM(D49:F49)</f>
        <v>1223427</v>
      </c>
      <c r="J49" s="398"/>
    </row>
    <row r="50" spans="1:10" ht="13.5" customHeight="1">
      <c r="A50" s="586">
        <v>142</v>
      </c>
      <c r="B50" s="587" t="s">
        <v>27</v>
      </c>
      <c r="C50" s="596">
        <v>1500000</v>
      </c>
      <c r="D50" s="589"/>
      <c r="E50" s="589">
        <v>567357</v>
      </c>
      <c r="F50" s="590">
        <v>449445</v>
      </c>
      <c r="G50" s="590">
        <v>108000</v>
      </c>
      <c r="H50" s="591">
        <f>SUM(D50:G50)</f>
        <v>1124802</v>
      </c>
      <c r="J50" s="398"/>
    </row>
    <row r="51" spans="1:10" ht="14.25">
      <c r="A51" s="597">
        <v>143</v>
      </c>
      <c r="B51" s="598" t="s">
        <v>28</v>
      </c>
      <c r="C51" s="596">
        <v>5499252</v>
      </c>
      <c r="D51" s="589"/>
      <c r="E51" s="589">
        <v>795216</v>
      </c>
      <c r="F51" s="590">
        <v>4265137</v>
      </c>
      <c r="G51" s="590">
        <v>147775</v>
      </c>
      <c r="H51" s="591">
        <f>SUM(D51:G51)</f>
        <v>5208128</v>
      </c>
      <c r="J51" s="398"/>
    </row>
    <row r="52" spans="1:10" ht="15">
      <c r="A52" s="594">
        <v>144</v>
      </c>
      <c r="B52" s="587" t="s">
        <v>29</v>
      </c>
      <c r="C52" s="596">
        <v>1241378</v>
      </c>
      <c r="D52" s="589"/>
      <c r="E52" s="589">
        <v>272867</v>
      </c>
      <c r="F52" s="590">
        <v>912700</v>
      </c>
      <c r="G52" s="590"/>
      <c r="H52" s="591">
        <f>SUM(D52:F52)</f>
        <v>1185567</v>
      </c>
      <c r="J52" s="398"/>
    </row>
    <row r="53" spans="1:10" ht="14.25">
      <c r="A53" s="597">
        <v>145</v>
      </c>
      <c r="B53" s="598" t="s">
        <v>30</v>
      </c>
      <c r="C53" s="596">
        <v>5497642</v>
      </c>
      <c r="D53" s="589"/>
      <c r="E53" s="589">
        <v>300000</v>
      </c>
      <c r="F53" s="590">
        <v>4393827</v>
      </c>
      <c r="G53" s="590">
        <v>147000</v>
      </c>
      <c r="H53" s="591">
        <f>SUM(D53:G53)</f>
        <v>4840827</v>
      </c>
      <c r="J53" s="398"/>
    </row>
    <row r="54" spans="1:10" ht="15">
      <c r="A54" s="594">
        <v>146</v>
      </c>
      <c r="B54" s="600" t="s">
        <v>31</v>
      </c>
      <c r="C54" s="596">
        <v>2500000</v>
      </c>
      <c r="D54" s="589"/>
      <c r="E54" s="589">
        <v>371288</v>
      </c>
      <c r="F54" s="590">
        <v>1991910</v>
      </c>
      <c r="G54" s="590"/>
      <c r="H54" s="591">
        <f>SUM(D54:F54)</f>
        <v>2363198</v>
      </c>
      <c r="J54" s="398"/>
    </row>
    <row r="55" spans="1:10" ht="14.25">
      <c r="A55" s="597">
        <v>147</v>
      </c>
      <c r="B55" s="601" t="s">
        <v>32</v>
      </c>
      <c r="C55" s="596">
        <v>1566600</v>
      </c>
      <c r="D55" s="589"/>
      <c r="E55" s="589">
        <v>469980</v>
      </c>
      <c r="F55" s="590">
        <v>378000</v>
      </c>
      <c r="G55" s="590">
        <v>406309</v>
      </c>
      <c r="H55" s="591">
        <f>SUM(D55:G55)</f>
        <v>1254289</v>
      </c>
      <c r="J55" s="398"/>
    </row>
    <row r="56" spans="1:10" ht="15">
      <c r="A56" s="594">
        <v>148</v>
      </c>
      <c r="B56" s="600" t="s">
        <v>33</v>
      </c>
      <c r="C56" s="596">
        <v>1022600</v>
      </c>
      <c r="D56" s="589"/>
      <c r="E56" s="589">
        <v>1022600</v>
      </c>
      <c r="F56" s="590"/>
      <c r="G56" s="590"/>
      <c r="H56" s="591">
        <f>SUM(D56:F56)</f>
        <v>1022600</v>
      </c>
      <c r="J56" s="398"/>
    </row>
    <row r="57" spans="1:10" ht="14.25">
      <c r="A57" s="597">
        <v>149</v>
      </c>
      <c r="B57" s="601" t="s">
        <v>34</v>
      </c>
      <c r="C57" s="596">
        <v>1964451</v>
      </c>
      <c r="D57" s="589"/>
      <c r="E57" s="589">
        <v>52500</v>
      </c>
      <c r="F57" s="590">
        <v>1249405</v>
      </c>
      <c r="G57" s="590"/>
      <c r="H57" s="591">
        <f>SUM(D57:G57)</f>
        <v>1301905</v>
      </c>
      <c r="J57" s="398"/>
    </row>
    <row r="58" spans="1:10" ht="14.25">
      <c r="A58" s="597">
        <v>150</v>
      </c>
      <c r="B58" s="601" t="s">
        <v>35</v>
      </c>
      <c r="C58" s="596">
        <v>703725</v>
      </c>
      <c r="D58" s="589"/>
      <c r="E58" s="589">
        <v>112626</v>
      </c>
      <c r="F58" s="590">
        <v>490530</v>
      </c>
      <c r="G58" s="590">
        <v>100000</v>
      </c>
      <c r="H58" s="591">
        <f>SUM(D58:G58)</f>
        <v>703156</v>
      </c>
      <c r="J58" s="398"/>
    </row>
    <row r="59" spans="1:10" ht="15">
      <c r="A59" s="594">
        <v>151</v>
      </c>
      <c r="B59" s="600" t="s">
        <v>36</v>
      </c>
      <c r="C59" s="596">
        <v>1327704</v>
      </c>
      <c r="D59" s="589"/>
      <c r="E59" s="589"/>
      <c r="F59" s="590">
        <v>1058416</v>
      </c>
      <c r="G59" s="590"/>
      <c r="H59" s="591">
        <f>SUM(D59:F59)</f>
        <v>1058416</v>
      </c>
      <c r="J59" s="398"/>
    </row>
    <row r="60" spans="1:10" ht="15">
      <c r="A60" s="594">
        <v>152</v>
      </c>
      <c r="B60" s="602" t="s">
        <v>37</v>
      </c>
      <c r="C60" s="596">
        <v>1173481</v>
      </c>
      <c r="D60" s="589"/>
      <c r="E60" s="589"/>
      <c r="F60" s="590">
        <v>908121</v>
      </c>
      <c r="G60" s="590"/>
      <c r="H60" s="591">
        <f>SUM(D60:F60)</f>
        <v>908121</v>
      </c>
      <c r="J60" s="398"/>
    </row>
    <row r="61" spans="1:10" ht="14.25">
      <c r="A61" s="606">
        <v>153</v>
      </c>
      <c r="B61" s="603" t="s">
        <v>38</v>
      </c>
      <c r="C61" s="604">
        <v>1602896</v>
      </c>
      <c r="D61" s="589"/>
      <c r="E61" s="589">
        <v>31200</v>
      </c>
      <c r="F61" s="590">
        <v>1117504</v>
      </c>
      <c r="G61" s="590">
        <v>160502</v>
      </c>
      <c r="H61" s="591">
        <f>SUM(D61:G61)</f>
        <v>1309206</v>
      </c>
      <c r="J61" s="398"/>
    </row>
    <row r="62" spans="1:10" ht="14.25">
      <c r="A62" s="597">
        <v>154</v>
      </c>
      <c r="B62" s="603" t="s">
        <v>40</v>
      </c>
      <c r="C62" s="604">
        <v>1609762</v>
      </c>
      <c r="D62" s="589"/>
      <c r="E62" s="589"/>
      <c r="F62" s="590">
        <v>804881</v>
      </c>
      <c r="G62" s="590">
        <v>64034</v>
      </c>
      <c r="H62" s="591">
        <f>SUM(D62:G62)</f>
        <v>868915</v>
      </c>
      <c r="J62" s="398"/>
    </row>
    <row r="63" spans="1:10" ht="14.25">
      <c r="A63" s="597">
        <v>155</v>
      </c>
      <c r="B63" s="605" t="s">
        <v>41</v>
      </c>
      <c r="C63" s="604">
        <v>2500000</v>
      </c>
      <c r="D63" s="589"/>
      <c r="E63" s="589"/>
      <c r="F63" s="590">
        <v>900000</v>
      </c>
      <c r="G63" s="590"/>
      <c r="H63" s="591">
        <f>SUM(D63:G63)</f>
        <v>900000</v>
      </c>
      <c r="J63" s="398"/>
    </row>
    <row r="64" spans="1:10" ht="14.25">
      <c r="A64" s="606">
        <v>156</v>
      </c>
      <c r="B64" s="605" t="s">
        <v>42</v>
      </c>
      <c r="C64" s="604">
        <v>1195364</v>
      </c>
      <c r="D64" s="589"/>
      <c r="E64" s="589"/>
      <c r="F64" s="590">
        <v>1149438</v>
      </c>
      <c r="G64" s="590"/>
      <c r="H64" s="591">
        <f>SUM(D64:G64)</f>
        <v>1149438</v>
      </c>
      <c r="J64" s="398"/>
    </row>
    <row r="65" spans="1:10" ht="15">
      <c r="A65" s="594">
        <v>157</v>
      </c>
      <c r="B65" s="607" t="s">
        <v>43</v>
      </c>
      <c r="C65" s="604">
        <v>926898</v>
      </c>
      <c r="D65" s="589"/>
      <c r="E65" s="589"/>
      <c r="F65" s="590">
        <v>620804</v>
      </c>
      <c r="G65" s="590"/>
      <c r="H65" s="591">
        <f>SUM(D65:F65)</f>
        <v>620804</v>
      </c>
      <c r="J65" s="398"/>
    </row>
    <row r="66" spans="1:10" ht="15">
      <c r="A66" s="594">
        <v>158</v>
      </c>
      <c r="B66" s="607" t="s">
        <v>44</v>
      </c>
      <c r="C66" s="604">
        <v>997010</v>
      </c>
      <c r="D66" s="589"/>
      <c r="E66" s="589"/>
      <c r="F66" s="590">
        <v>887630</v>
      </c>
      <c r="G66" s="590"/>
      <c r="H66" s="591">
        <f>SUM(D66:F66)</f>
        <v>887630</v>
      </c>
      <c r="J66" s="398"/>
    </row>
    <row r="67" spans="1:10" ht="15">
      <c r="A67" s="594">
        <v>159</v>
      </c>
      <c r="B67" s="607" t="s">
        <v>45</v>
      </c>
      <c r="C67" s="604">
        <v>487764</v>
      </c>
      <c r="D67" s="589"/>
      <c r="E67" s="589"/>
      <c r="F67" s="590">
        <v>371212</v>
      </c>
      <c r="G67" s="590"/>
      <c r="H67" s="591">
        <f>SUM(D67:F67)</f>
        <v>371212</v>
      </c>
      <c r="J67" s="398"/>
    </row>
    <row r="68" spans="1:10" ht="14.25">
      <c r="A68" s="597">
        <v>160</v>
      </c>
      <c r="B68" s="603" t="s">
        <v>46</v>
      </c>
      <c r="C68" s="604">
        <v>1476772</v>
      </c>
      <c r="D68" s="589"/>
      <c r="E68" s="589"/>
      <c r="F68" s="590">
        <v>533735</v>
      </c>
      <c r="G68" s="590">
        <v>649805</v>
      </c>
      <c r="H68" s="591">
        <f>SUM(D68:G68)</f>
        <v>1183540</v>
      </c>
      <c r="J68" s="398"/>
    </row>
    <row r="69" spans="1:10" ht="14.25">
      <c r="A69" s="597">
        <v>161</v>
      </c>
      <c r="B69" s="608" t="s">
        <v>47</v>
      </c>
      <c r="C69" s="609">
        <v>1998550</v>
      </c>
      <c r="D69" s="610"/>
      <c r="E69" s="589"/>
      <c r="F69" s="590">
        <v>1198309</v>
      </c>
      <c r="G69" s="590">
        <v>432910</v>
      </c>
      <c r="H69" s="591">
        <f>SUM(D69:G69)</f>
        <v>1631219</v>
      </c>
      <c r="J69" s="398"/>
    </row>
    <row r="70" spans="1:10" ht="15">
      <c r="A70" s="594">
        <v>162</v>
      </c>
      <c r="B70" s="611" t="s">
        <v>48</v>
      </c>
      <c r="C70" s="609">
        <v>299555</v>
      </c>
      <c r="D70" s="610"/>
      <c r="E70" s="589"/>
      <c r="F70" s="590">
        <v>247866</v>
      </c>
      <c r="G70" s="590"/>
      <c r="H70" s="591">
        <f>SUM(D70:F70)</f>
        <v>247866</v>
      </c>
      <c r="J70" s="398"/>
    </row>
    <row r="71" spans="1:10" ht="15">
      <c r="A71" s="594">
        <v>163</v>
      </c>
      <c r="B71" s="611" t="s">
        <v>49</v>
      </c>
      <c r="C71" s="609">
        <v>1250000</v>
      </c>
      <c r="D71" s="610"/>
      <c r="E71" s="589"/>
      <c r="F71" s="590">
        <v>787229</v>
      </c>
      <c r="G71" s="590"/>
      <c r="H71" s="591">
        <f>SUM(D71:F71)</f>
        <v>787229</v>
      </c>
      <c r="J71" s="398"/>
    </row>
    <row r="72" spans="1:10" ht="15">
      <c r="A72" s="594">
        <v>164</v>
      </c>
      <c r="B72" s="611" t="s">
        <v>50</v>
      </c>
      <c r="C72" s="609">
        <v>2500560</v>
      </c>
      <c r="D72" s="610"/>
      <c r="E72" s="589"/>
      <c r="F72" s="612">
        <v>2500560</v>
      </c>
      <c r="G72" s="612"/>
      <c r="H72" s="591">
        <f>SUM(D72:F72)</f>
        <v>2500560</v>
      </c>
      <c r="J72" s="398"/>
    </row>
    <row r="73" spans="1:10" s="617" customFormat="1" ht="14.25">
      <c r="A73" s="597"/>
      <c r="B73" s="613" t="s">
        <v>51</v>
      </c>
      <c r="C73" s="609"/>
      <c r="D73" s="610"/>
      <c r="E73" s="614"/>
      <c r="F73" s="615">
        <v>2</v>
      </c>
      <c r="G73" s="615"/>
      <c r="H73" s="616"/>
      <c r="J73" s="618"/>
    </row>
    <row r="74" spans="1:10" ht="14.25">
      <c r="A74" s="808" t="s">
        <v>52</v>
      </c>
      <c r="B74" s="809"/>
      <c r="C74" s="809"/>
      <c r="D74" s="809"/>
      <c r="E74" s="809"/>
      <c r="F74" s="809"/>
      <c r="G74" s="809"/>
      <c r="H74" s="810"/>
      <c r="J74" s="398"/>
    </row>
    <row r="75" spans="1:10" ht="15">
      <c r="A75" s="619">
        <v>165</v>
      </c>
      <c r="B75" s="620" t="s">
        <v>53</v>
      </c>
      <c r="C75" s="621">
        <v>1000000</v>
      </c>
      <c r="D75" s="621"/>
      <c r="E75" s="621"/>
      <c r="F75" s="621">
        <v>1000000</v>
      </c>
      <c r="G75" s="622"/>
      <c r="H75" s="591">
        <f>SUM(D75:F75)</f>
        <v>1000000</v>
      </c>
      <c r="J75" s="398"/>
    </row>
    <row r="76" spans="1:10" ht="28.5" customHeight="1">
      <c r="A76" s="623">
        <v>166</v>
      </c>
      <c r="B76" s="624" t="s">
        <v>54</v>
      </c>
      <c r="C76" s="621">
        <v>4500000</v>
      </c>
      <c r="D76" s="621"/>
      <c r="E76" s="621"/>
      <c r="F76" s="621">
        <v>2243666</v>
      </c>
      <c r="G76" s="622">
        <v>975000</v>
      </c>
      <c r="H76" s="591">
        <f>SUM(D76:G76)</f>
        <v>3218666</v>
      </c>
      <c r="J76" s="398"/>
    </row>
    <row r="77" spans="1:10" ht="14.25">
      <c r="A77" s="623">
        <v>167</v>
      </c>
      <c r="B77" s="625" t="s">
        <v>55</v>
      </c>
      <c r="C77" s="621">
        <v>1399591</v>
      </c>
      <c r="D77" s="621"/>
      <c r="E77" s="621"/>
      <c r="F77" s="621">
        <v>812863</v>
      </c>
      <c r="G77" s="622">
        <v>276658</v>
      </c>
      <c r="H77" s="591">
        <f>SUM(D77:G77)</f>
        <v>1089521</v>
      </c>
      <c r="J77" s="398"/>
    </row>
    <row r="78" spans="1:10" ht="14.25">
      <c r="A78" s="623">
        <v>168</v>
      </c>
      <c r="B78" s="625" t="s">
        <v>56</v>
      </c>
      <c r="C78" s="621">
        <v>2996342</v>
      </c>
      <c r="D78" s="621"/>
      <c r="E78" s="621"/>
      <c r="F78" s="621">
        <v>1754124</v>
      </c>
      <c r="G78" s="622">
        <v>857948</v>
      </c>
      <c r="H78" s="591">
        <f>SUM(D78:G78)</f>
        <v>2612072</v>
      </c>
      <c r="J78" s="398"/>
    </row>
    <row r="79" spans="1:10" ht="14.25">
      <c r="A79" s="623">
        <v>169</v>
      </c>
      <c r="B79" s="625" t="s">
        <v>57</v>
      </c>
      <c r="C79" s="621">
        <v>500000</v>
      </c>
      <c r="D79" s="621"/>
      <c r="E79" s="621"/>
      <c r="F79" s="621">
        <v>190580</v>
      </c>
      <c r="G79" s="622">
        <v>96117</v>
      </c>
      <c r="H79" s="591">
        <f>SUM(D79:G79)</f>
        <v>286697</v>
      </c>
      <c r="J79" s="398"/>
    </row>
    <row r="80" spans="1:10" ht="14.25">
      <c r="A80" s="623">
        <v>170</v>
      </c>
      <c r="B80" s="625" t="s">
        <v>58</v>
      </c>
      <c r="C80" s="621">
        <v>2499998</v>
      </c>
      <c r="D80" s="621"/>
      <c r="E80" s="621"/>
      <c r="F80" s="621">
        <v>1335701</v>
      </c>
      <c r="G80" s="622">
        <v>964214</v>
      </c>
      <c r="H80" s="591">
        <f>SUM(D80:G80)</f>
        <v>2299915</v>
      </c>
      <c r="J80" s="398"/>
    </row>
    <row r="81" spans="1:10" ht="15">
      <c r="A81" s="619">
        <v>171</v>
      </c>
      <c r="B81" s="626" t="s">
        <v>59</v>
      </c>
      <c r="C81" s="621">
        <v>2348836</v>
      </c>
      <c r="D81" s="621"/>
      <c r="E81" s="621"/>
      <c r="F81" s="621">
        <v>2241370</v>
      </c>
      <c r="G81" s="622"/>
      <c r="H81" s="591">
        <f>SUM(D81:F81)</f>
        <v>2241370</v>
      </c>
      <c r="J81" s="398"/>
    </row>
    <row r="82" spans="1:10" ht="14.25">
      <c r="A82" s="623">
        <v>172</v>
      </c>
      <c r="B82" s="625" t="s">
        <v>60</v>
      </c>
      <c r="C82" s="621">
        <v>6499462</v>
      </c>
      <c r="D82" s="621"/>
      <c r="E82" s="621"/>
      <c r="F82" s="621">
        <v>51900</v>
      </c>
      <c r="G82" s="622">
        <v>2410587</v>
      </c>
      <c r="H82" s="591">
        <f>SUM(D82:G82)</f>
        <v>2462487</v>
      </c>
      <c r="J82" s="398"/>
    </row>
    <row r="83" spans="1:10" ht="15">
      <c r="A83" s="619">
        <v>173</v>
      </c>
      <c r="B83" s="620" t="s">
        <v>61</v>
      </c>
      <c r="C83" s="621">
        <v>1000000</v>
      </c>
      <c r="D83" s="621"/>
      <c r="E83" s="621"/>
      <c r="F83" s="621">
        <v>969816</v>
      </c>
      <c r="G83" s="622"/>
      <c r="H83" s="591">
        <f>SUM(D83:F83)</f>
        <v>969816</v>
      </c>
      <c r="J83" s="398"/>
    </row>
    <row r="84" spans="1:10" ht="14.25">
      <c r="A84" s="623">
        <v>174</v>
      </c>
      <c r="B84" s="627" t="s">
        <v>62</v>
      </c>
      <c r="C84" s="621">
        <v>2999642</v>
      </c>
      <c r="D84" s="621"/>
      <c r="E84" s="621"/>
      <c r="F84" s="621">
        <v>449739</v>
      </c>
      <c r="G84" s="622">
        <v>221076</v>
      </c>
      <c r="H84" s="591">
        <f aca="true" t="shared" si="2" ref="H84:H90">SUM(D84:G84)</f>
        <v>670815</v>
      </c>
      <c r="J84" s="398"/>
    </row>
    <row r="85" spans="1:10" ht="28.5">
      <c r="A85" s="623">
        <v>175</v>
      </c>
      <c r="B85" s="624" t="s">
        <v>63</v>
      </c>
      <c r="C85" s="621">
        <v>2204808</v>
      </c>
      <c r="D85" s="621"/>
      <c r="E85" s="621"/>
      <c r="F85" s="621">
        <v>248605</v>
      </c>
      <c r="G85" s="622">
        <v>198593</v>
      </c>
      <c r="H85" s="591">
        <f t="shared" si="2"/>
        <v>447198</v>
      </c>
      <c r="J85" s="398"/>
    </row>
    <row r="86" spans="1:10" ht="14.25" customHeight="1">
      <c r="A86" s="623">
        <v>176</v>
      </c>
      <c r="B86" s="624" t="s">
        <v>64</v>
      </c>
      <c r="C86" s="621">
        <v>1300000</v>
      </c>
      <c r="D86" s="621"/>
      <c r="E86" s="621"/>
      <c r="F86" s="621">
        <v>306539</v>
      </c>
      <c r="G86" s="622">
        <v>411237</v>
      </c>
      <c r="H86" s="591">
        <f t="shared" si="2"/>
        <v>717776</v>
      </c>
      <c r="J86" s="398"/>
    </row>
    <row r="87" spans="1:10" ht="14.25" customHeight="1">
      <c r="A87" s="623">
        <v>177</v>
      </c>
      <c r="B87" s="628" t="s">
        <v>65</v>
      </c>
      <c r="C87" s="621">
        <v>807888</v>
      </c>
      <c r="D87" s="621"/>
      <c r="E87" s="621"/>
      <c r="F87" s="621">
        <v>572677</v>
      </c>
      <c r="G87" s="622">
        <v>163109</v>
      </c>
      <c r="H87" s="591">
        <f t="shared" si="2"/>
        <v>735786</v>
      </c>
      <c r="J87" s="398"/>
    </row>
    <row r="88" spans="1:10" ht="14.25" customHeight="1">
      <c r="A88" s="623">
        <v>178</v>
      </c>
      <c r="B88" s="625" t="s">
        <v>66</v>
      </c>
      <c r="C88" s="621">
        <v>6446675</v>
      </c>
      <c r="D88" s="621"/>
      <c r="E88" s="621"/>
      <c r="F88" s="621">
        <v>140841</v>
      </c>
      <c r="G88" s="622">
        <v>484561</v>
      </c>
      <c r="H88" s="591">
        <f t="shared" si="2"/>
        <v>625402</v>
      </c>
      <c r="J88" s="398"/>
    </row>
    <row r="89" spans="1:10" ht="28.5" customHeight="1">
      <c r="A89" s="623">
        <v>179</v>
      </c>
      <c r="B89" s="624" t="s">
        <v>67</v>
      </c>
      <c r="C89" s="621">
        <v>4500000</v>
      </c>
      <c r="D89" s="621"/>
      <c r="E89" s="621"/>
      <c r="F89" s="621">
        <v>36412</v>
      </c>
      <c r="G89" s="622">
        <v>1581268</v>
      </c>
      <c r="H89" s="591">
        <f t="shared" si="2"/>
        <v>1617680</v>
      </c>
      <c r="J89" s="398"/>
    </row>
    <row r="90" spans="1:10" ht="14.25" customHeight="1">
      <c r="A90" s="623">
        <v>180</v>
      </c>
      <c r="B90" s="624" t="s">
        <v>68</v>
      </c>
      <c r="C90" s="621">
        <v>700000</v>
      </c>
      <c r="D90" s="621"/>
      <c r="E90" s="621"/>
      <c r="F90" s="621"/>
      <c r="G90" s="622">
        <v>76900</v>
      </c>
      <c r="H90" s="591">
        <f t="shared" si="2"/>
        <v>76900</v>
      </c>
      <c r="J90" s="398"/>
    </row>
    <row r="91" spans="1:10" ht="14.25" customHeight="1">
      <c r="A91" s="619">
        <v>181</v>
      </c>
      <c r="B91" s="629" t="s">
        <v>69</v>
      </c>
      <c r="C91" s="621">
        <v>1416019</v>
      </c>
      <c r="D91" s="621"/>
      <c r="E91" s="621"/>
      <c r="F91" s="621">
        <v>1416019</v>
      </c>
      <c r="G91" s="622"/>
      <c r="H91" s="591">
        <f>SUM(D91:F91)</f>
        <v>1416019</v>
      </c>
      <c r="J91" s="398"/>
    </row>
    <row r="92" spans="1:10" ht="14.25" customHeight="1">
      <c r="A92" s="623">
        <v>182</v>
      </c>
      <c r="B92" s="624" t="s">
        <v>70</v>
      </c>
      <c r="C92" s="621">
        <v>1968848</v>
      </c>
      <c r="D92" s="621"/>
      <c r="E92" s="621"/>
      <c r="F92" s="621">
        <v>98000</v>
      </c>
      <c r="G92" s="622">
        <v>468865</v>
      </c>
      <c r="H92" s="591">
        <f aca="true" t="shared" si="3" ref="H92:H114">SUM(D92:G92)</f>
        <v>566865</v>
      </c>
      <c r="J92" s="398"/>
    </row>
    <row r="93" spans="1:10" ht="14.25">
      <c r="A93" s="623">
        <v>183</v>
      </c>
      <c r="B93" s="624" t="s">
        <v>71</v>
      </c>
      <c r="C93" s="621">
        <v>1500000</v>
      </c>
      <c r="D93" s="621"/>
      <c r="E93" s="621"/>
      <c r="F93" s="621"/>
      <c r="G93" s="622">
        <v>145000</v>
      </c>
      <c r="H93" s="591">
        <f t="shared" si="3"/>
        <v>145000</v>
      </c>
      <c r="J93" s="398"/>
    </row>
    <row r="94" spans="1:10" ht="36">
      <c r="A94" s="630"/>
      <c r="B94" s="631" t="s">
        <v>72</v>
      </c>
      <c r="C94" s="632"/>
      <c r="D94" s="632"/>
      <c r="E94" s="632"/>
      <c r="F94" s="632">
        <v>1000000</v>
      </c>
      <c r="G94" s="633"/>
      <c r="H94" s="591">
        <f t="shared" si="3"/>
        <v>1000000</v>
      </c>
      <c r="J94" s="398"/>
    </row>
    <row r="95" spans="1:10" ht="14.25">
      <c r="A95" s="630">
        <v>184</v>
      </c>
      <c r="B95" s="634" t="s">
        <v>73</v>
      </c>
      <c r="C95" s="632">
        <v>400000</v>
      </c>
      <c r="D95" s="632"/>
      <c r="E95" s="632"/>
      <c r="F95" s="632"/>
      <c r="G95" s="633">
        <v>91566</v>
      </c>
      <c r="H95" s="591">
        <f t="shared" si="3"/>
        <v>91566</v>
      </c>
      <c r="J95" s="398"/>
    </row>
    <row r="96" spans="1:10" ht="14.25">
      <c r="A96" s="630">
        <v>185</v>
      </c>
      <c r="B96" s="634" t="s">
        <v>74</v>
      </c>
      <c r="C96" s="632">
        <v>1000000</v>
      </c>
      <c r="D96" s="632"/>
      <c r="E96" s="632"/>
      <c r="F96" s="632"/>
      <c r="G96" s="633">
        <v>15800</v>
      </c>
      <c r="H96" s="591">
        <f t="shared" si="3"/>
        <v>15800</v>
      </c>
      <c r="J96" s="398"/>
    </row>
    <row r="97" spans="1:10" ht="13.5" customHeight="1">
      <c r="A97" s="630">
        <v>186</v>
      </c>
      <c r="B97" s="634" t="s">
        <v>75</v>
      </c>
      <c r="C97" s="632">
        <v>578066</v>
      </c>
      <c r="D97" s="632"/>
      <c r="E97" s="632"/>
      <c r="F97" s="632"/>
      <c r="G97" s="633">
        <v>81774</v>
      </c>
      <c r="H97" s="591">
        <f t="shared" si="3"/>
        <v>81774</v>
      </c>
      <c r="J97" s="398"/>
    </row>
    <row r="98" spans="1:10" ht="14.25">
      <c r="A98" s="630">
        <v>187</v>
      </c>
      <c r="B98" s="634" t="s">
        <v>76</v>
      </c>
      <c r="C98" s="632">
        <v>1999960</v>
      </c>
      <c r="D98" s="632"/>
      <c r="E98" s="632"/>
      <c r="F98" s="632"/>
      <c r="G98" s="633">
        <v>168019</v>
      </c>
      <c r="H98" s="591">
        <f t="shared" si="3"/>
        <v>168019</v>
      </c>
      <c r="J98" s="398"/>
    </row>
    <row r="99" spans="1:10" ht="28.5">
      <c r="A99" s="630">
        <v>188</v>
      </c>
      <c r="B99" s="634" t="s">
        <v>77</v>
      </c>
      <c r="C99" s="632">
        <v>795000</v>
      </c>
      <c r="D99" s="632"/>
      <c r="E99" s="632"/>
      <c r="F99" s="632"/>
      <c r="G99" s="633"/>
      <c r="H99" s="591">
        <f t="shared" si="3"/>
        <v>0</v>
      </c>
      <c r="J99" s="398"/>
    </row>
    <row r="100" spans="1:10" ht="14.25">
      <c r="A100" s="630">
        <v>189</v>
      </c>
      <c r="B100" s="634" t="s">
        <v>78</v>
      </c>
      <c r="C100" s="632">
        <v>4086224</v>
      </c>
      <c r="D100" s="632"/>
      <c r="E100" s="632"/>
      <c r="F100" s="632"/>
      <c r="G100" s="633">
        <v>3752124</v>
      </c>
      <c r="H100" s="591">
        <f t="shared" si="3"/>
        <v>3752124</v>
      </c>
      <c r="J100" s="398"/>
    </row>
    <row r="101" spans="1:10" ht="14.25">
      <c r="A101" s="630">
        <v>190</v>
      </c>
      <c r="B101" s="634" t="s">
        <v>79</v>
      </c>
      <c r="C101" s="632">
        <v>1911800</v>
      </c>
      <c r="D101" s="632"/>
      <c r="E101" s="632"/>
      <c r="F101" s="632"/>
      <c r="G101" s="633"/>
      <c r="H101" s="591">
        <f t="shared" si="3"/>
        <v>0</v>
      </c>
      <c r="J101" s="398"/>
    </row>
    <row r="102" spans="1:10" ht="28.5">
      <c r="A102" s="630">
        <v>191</v>
      </c>
      <c r="B102" s="634" t="s">
        <v>81</v>
      </c>
      <c r="C102" s="632">
        <v>1500000</v>
      </c>
      <c r="D102" s="632"/>
      <c r="E102" s="632"/>
      <c r="F102" s="632">
        <v>200000</v>
      </c>
      <c r="G102" s="633">
        <v>550000</v>
      </c>
      <c r="H102" s="591">
        <f t="shared" si="3"/>
        <v>750000</v>
      </c>
      <c r="J102" s="398"/>
    </row>
    <row r="103" spans="1:10" ht="14.25" customHeight="1">
      <c r="A103" s="630">
        <v>192</v>
      </c>
      <c r="B103" s="634" t="s">
        <v>82</v>
      </c>
      <c r="C103" s="632">
        <v>1200000</v>
      </c>
      <c r="D103" s="632"/>
      <c r="E103" s="632"/>
      <c r="F103" s="632"/>
      <c r="G103" s="633"/>
      <c r="H103" s="591">
        <f t="shared" si="3"/>
        <v>0</v>
      </c>
      <c r="J103" s="398" t="s">
        <v>83</v>
      </c>
    </row>
    <row r="104" spans="1:10" ht="28.5">
      <c r="A104" s="630">
        <v>193</v>
      </c>
      <c r="B104" s="634" t="s">
        <v>84</v>
      </c>
      <c r="C104" s="632">
        <v>6000000</v>
      </c>
      <c r="D104" s="632"/>
      <c r="E104" s="632"/>
      <c r="F104" s="632"/>
      <c r="G104" s="633"/>
      <c r="H104" s="591">
        <f t="shared" si="3"/>
        <v>0</v>
      </c>
      <c r="J104" s="398"/>
    </row>
    <row r="105" spans="1:10" ht="14.25">
      <c r="A105" s="630">
        <v>194</v>
      </c>
      <c r="B105" s="634" t="s">
        <v>85</v>
      </c>
      <c r="C105" s="632">
        <v>2500000</v>
      </c>
      <c r="D105" s="632"/>
      <c r="E105" s="632"/>
      <c r="F105" s="632"/>
      <c r="G105" s="633"/>
      <c r="H105" s="591">
        <f t="shared" si="3"/>
        <v>0</v>
      </c>
      <c r="J105" s="398"/>
    </row>
    <row r="106" spans="1:10" ht="14.25">
      <c r="A106" s="630">
        <v>195</v>
      </c>
      <c r="B106" s="634" t="s">
        <v>86</v>
      </c>
      <c r="C106" s="632">
        <v>4000000</v>
      </c>
      <c r="D106" s="632"/>
      <c r="E106" s="632"/>
      <c r="F106" s="632"/>
      <c r="G106" s="633"/>
      <c r="H106" s="591">
        <f t="shared" si="3"/>
        <v>0</v>
      </c>
      <c r="J106" s="398"/>
    </row>
    <row r="107" spans="1:10" ht="14.25">
      <c r="A107" s="630">
        <v>196</v>
      </c>
      <c r="B107" s="634" t="s">
        <v>87</v>
      </c>
      <c r="C107" s="632">
        <v>700000</v>
      </c>
      <c r="D107" s="632"/>
      <c r="E107" s="632"/>
      <c r="F107" s="632"/>
      <c r="G107" s="633"/>
      <c r="H107" s="591">
        <f t="shared" si="3"/>
        <v>0</v>
      </c>
      <c r="J107" s="398"/>
    </row>
    <row r="108" spans="1:10" ht="14.25">
      <c r="A108" s="630">
        <v>197</v>
      </c>
      <c r="B108" s="634" t="s">
        <v>88</v>
      </c>
      <c r="C108" s="632">
        <v>10000000</v>
      </c>
      <c r="D108" s="632"/>
      <c r="E108" s="632"/>
      <c r="F108" s="632"/>
      <c r="G108" s="633"/>
      <c r="H108" s="591">
        <f t="shared" si="3"/>
        <v>0</v>
      </c>
      <c r="J108" s="398"/>
    </row>
    <row r="109" spans="1:10" ht="14.25">
      <c r="A109" s="630">
        <v>198</v>
      </c>
      <c r="B109" s="634" t="s">
        <v>89</v>
      </c>
      <c r="C109" s="632">
        <v>1200000</v>
      </c>
      <c r="D109" s="632"/>
      <c r="E109" s="632"/>
      <c r="F109" s="632"/>
      <c r="G109" s="633"/>
      <c r="H109" s="591">
        <f t="shared" si="3"/>
        <v>0</v>
      </c>
      <c r="J109" s="398"/>
    </row>
    <row r="110" spans="1:10" ht="28.5">
      <c r="A110" s="630">
        <v>199</v>
      </c>
      <c r="B110" s="634" t="s">
        <v>90</v>
      </c>
      <c r="C110" s="632">
        <v>700000</v>
      </c>
      <c r="D110" s="632"/>
      <c r="E110" s="632"/>
      <c r="F110" s="632"/>
      <c r="G110" s="633"/>
      <c r="H110" s="591">
        <f t="shared" si="3"/>
        <v>0</v>
      </c>
      <c r="J110" s="398"/>
    </row>
    <row r="111" spans="1:10" ht="28.5">
      <c r="A111" s="630">
        <v>200</v>
      </c>
      <c r="B111" s="634" t="s">
        <v>91</v>
      </c>
      <c r="C111" s="632">
        <v>5000000</v>
      </c>
      <c r="D111" s="632"/>
      <c r="E111" s="632"/>
      <c r="F111" s="632"/>
      <c r="G111" s="633"/>
      <c r="H111" s="591">
        <f t="shared" si="3"/>
        <v>0</v>
      </c>
      <c r="J111" s="398"/>
    </row>
    <row r="112" spans="1:10" ht="28.5">
      <c r="A112" s="630">
        <v>201</v>
      </c>
      <c r="B112" s="634" t="s">
        <v>92</v>
      </c>
      <c r="C112" s="632">
        <v>800000</v>
      </c>
      <c r="D112" s="632"/>
      <c r="E112" s="632"/>
      <c r="F112" s="632"/>
      <c r="G112" s="633"/>
      <c r="H112" s="591">
        <f t="shared" si="3"/>
        <v>0</v>
      </c>
      <c r="J112" s="398"/>
    </row>
    <row r="113" spans="1:10" ht="14.25" customHeight="1">
      <c r="A113" s="630">
        <v>202</v>
      </c>
      <c r="B113" s="634" t="s">
        <v>93</v>
      </c>
      <c r="C113" s="632">
        <v>1200000</v>
      </c>
      <c r="D113" s="632"/>
      <c r="E113" s="632"/>
      <c r="F113" s="632"/>
      <c r="G113" s="633"/>
      <c r="H113" s="591">
        <f t="shared" si="3"/>
        <v>0</v>
      </c>
      <c r="J113" s="398"/>
    </row>
    <row r="114" spans="1:10" ht="28.5">
      <c r="A114" s="630">
        <v>203</v>
      </c>
      <c r="B114" s="634" t="s">
        <v>94</v>
      </c>
      <c r="C114" s="632">
        <v>3000000</v>
      </c>
      <c r="D114" s="632"/>
      <c r="E114" s="632"/>
      <c r="F114" s="632"/>
      <c r="G114" s="633"/>
      <c r="H114" s="591">
        <f t="shared" si="3"/>
        <v>0</v>
      </c>
      <c r="J114" s="398"/>
    </row>
    <row r="115" spans="1:9" ht="15.75" thickBot="1">
      <c r="A115" s="811" t="s">
        <v>95</v>
      </c>
      <c r="B115" s="812"/>
      <c r="C115" s="635">
        <f>SUM(C4:C114)</f>
        <v>227293029</v>
      </c>
      <c r="D115" s="635">
        <f>SUM(D4:D74)</f>
        <v>15205540.5</v>
      </c>
      <c r="E115" s="635">
        <f>SUM(E4:E74)</f>
        <v>54036458.199999996</v>
      </c>
      <c r="F115" s="635">
        <f>SUM(F5:F102)</f>
        <v>57283002</v>
      </c>
      <c r="G115" s="635">
        <f>SUM(G40:G114)</f>
        <v>16206751</v>
      </c>
      <c r="H115" s="636">
        <f>SUM(H4:H114)</f>
        <v>142731749.70000002</v>
      </c>
      <c r="I115" s="113"/>
    </row>
    <row r="116" spans="1:19" ht="12" customHeight="1" thickBot="1">
      <c r="A116" s="517"/>
      <c r="B116" s="517"/>
      <c r="C116" s="637"/>
      <c r="D116" s="638"/>
      <c r="E116" s="638"/>
      <c r="F116" s="638"/>
      <c r="G116" s="638"/>
      <c r="H116" s="638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</row>
    <row r="117" spans="1:8" ht="15">
      <c r="A117" s="813" t="s">
        <v>96</v>
      </c>
      <c r="B117" s="814"/>
      <c r="C117" s="814"/>
      <c r="D117" s="814"/>
      <c r="E117" s="814"/>
      <c r="F117" s="815"/>
      <c r="G117" s="815"/>
      <c r="H117" s="816"/>
    </row>
    <row r="118" spans="1:8" ht="39.75" customHeight="1">
      <c r="A118" s="639" t="s">
        <v>97</v>
      </c>
      <c r="B118" s="640" t="s">
        <v>984</v>
      </c>
      <c r="C118" s="589"/>
      <c r="D118" s="641"/>
      <c r="E118" s="642" t="s">
        <v>98</v>
      </c>
      <c r="F118" s="643"/>
      <c r="G118" s="643"/>
      <c r="H118" s="644" t="s">
        <v>990</v>
      </c>
    </row>
    <row r="119" spans="1:8" ht="14.25" customHeight="1">
      <c r="A119" s="606">
        <v>2</v>
      </c>
      <c r="B119" s="645" t="s">
        <v>99</v>
      </c>
      <c r="C119" s="589"/>
      <c r="D119" s="641"/>
      <c r="E119" s="646">
        <v>9900</v>
      </c>
      <c r="F119" s="643"/>
      <c r="G119" s="643"/>
      <c r="H119" s="591">
        <f>SUM(D119:E119)</f>
        <v>9900</v>
      </c>
    </row>
    <row r="120" spans="1:8" ht="14.25" customHeight="1">
      <c r="A120" s="606">
        <v>147</v>
      </c>
      <c r="B120" s="645" t="s">
        <v>100</v>
      </c>
      <c r="C120" s="589"/>
      <c r="D120" s="641"/>
      <c r="E120" s="646">
        <v>127980</v>
      </c>
      <c r="F120" s="643"/>
      <c r="G120" s="643"/>
      <c r="H120" s="591">
        <f>SUM(D120:E120)</f>
        <v>127980</v>
      </c>
    </row>
    <row r="121" spans="1:8" ht="14.25" customHeight="1">
      <c r="A121" s="606">
        <v>164</v>
      </c>
      <c r="B121" s="645" t="s">
        <v>101</v>
      </c>
      <c r="C121" s="589"/>
      <c r="D121" s="641"/>
      <c r="E121" s="646">
        <v>18473</v>
      </c>
      <c r="F121" s="643"/>
      <c r="G121" s="643"/>
      <c r="H121" s="591">
        <f>SUM(D121:E121)</f>
        <v>18473</v>
      </c>
    </row>
    <row r="122" spans="1:8" ht="14.25">
      <c r="A122" s="606">
        <v>165</v>
      </c>
      <c r="B122" s="598" t="s">
        <v>53</v>
      </c>
      <c r="C122" s="589"/>
      <c r="D122" s="589"/>
      <c r="E122" s="589">
        <v>75373</v>
      </c>
      <c r="F122" s="590"/>
      <c r="G122" s="590"/>
      <c r="H122" s="591">
        <f>SUM(D122:E122)</f>
        <v>75373</v>
      </c>
    </row>
    <row r="123" spans="1:8" ht="15">
      <c r="A123" s="824" t="s">
        <v>106</v>
      </c>
      <c r="B123" s="825"/>
      <c r="C123" s="589"/>
      <c r="D123" s="589"/>
      <c r="E123" s="589"/>
      <c r="F123" s="590"/>
      <c r="G123" s="590"/>
      <c r="H123" s="591">
        <v>31663472</v>
      </c>
    </row>
    <row r="124" spans="1:8" ht="15">
      <c r="A124" s="817" t="s">
        <v>163</v>
      </c>
      <c r="B124" s="818"/>
      <c r="C124" s="589"/>
      <c r="D124" s="647"/>
      <c r="E124" s="647"/>
      <c r="F124" s="648"/>
      <c r="G124" s="648"/>
      <c r="H124" s="591">
        <f>SUM(H119:H123)</f>
        <v>31895198</v>
      </c>
    </row>
    <row r="125" spans="1:8" ht="15">
      <c r="A125" s="819" t="s">
        <v>102</v>
      </c>
      <c r="B125" s="820"/>
      <c r="C125" s="589"/>
      <c r="D125" s="647"/>
      <c r="E125" s="647"/>
      <c r="F125" s="648"/>
      <c r="G125" s="648"/>
      <c r="H125" s="591">
        <v>67100000</v>
      </c>
    </row>
    <row r="126" spans="1:8" ht="15">
      <c r="A126" s="819" t="s">
        <v>103</v>
      </c>
      <c r="B126" s="826"/>
      <c r="C126" s="589"/>
      <c r="D126" s="647"/>
      <c r="E126" s="647"/>
      <c r="F126" s="648"/>
      <c r="G126" s="648"/>
      <c r="H126" s="591">
        <v>8336527.9</v>
      </c>
    </row>
    <row r="127" spans="1:8" ht="15">
      <c r="A127" s="817" t="s">
        <v>104</v>
      </c>
      <c r="B127" s="818"/>
      <c r="C127" s="589"/>
      <c r="D127" s="589"/>
      <c r="E127" s="589"/>
      <c r="F127" s="590"/>
      <c r="G127" s="590"/>
      <c r="H127" s="591">
        <v>186738.2</v>
      </c>
    </row>
    <row r="128" spans="1:8" ht="15.75" thickBot="1">
      <c r="A128" s="827" t="s">
        <v>105</v>
      </c>
      <c r="B128" s="828"/>
      <c r="C128" s="649"/>
      <c r="D128" s="649"/>
      <c r="E128" s="649"/>
      <c r="F128" s="650"/>
      <c r="G128" s="650"/>
      <c r="H128" s="651">
        <f>SUM(E124:H127)</f>
        <v>107518464.10000001</v>
      </c>
    </row>
    <row r="129" spans="1:8" ht="12.75" customHeight="1">
      <c r="A129" s="517"/>
      <c r="B129" s="517"/>
      <c r="C129" s="637"/>
      <c r="D129" s="637"/>
      <c r="E129" s="637"/>
      <c r="F129" s="637"/>
      <c r="G129" s="637"/>
      <c r="H129" s="637"/>
    </row>
    <row r="130" spans="1:8" ht="15">
      <c r="A130" s="821"/>
      <c r="B130" s="821"/>
      <c r="C130" s="821"/>
      <c r="D130" s="823" t="s">
        <v>121</v>
      </c>
      <c r="E130" s="823"/>
      <c r="F130" s="823"/>
      <c r="G130" s="823"/>
      <c r="H130" s="823"/>
    </row>
    <row r="131" spans="1:8" ht="14.25">
      <c r="A131" s="517"/>
      <c r="B131" s="517"/>
      <c r="C131" s="637"/>
      <c r="D131" s="637"/>
      <c r="E131" s="637"/>
      <c r="F131" s="637"/>
      <c r="G131" s="637"/>
      <c r="H131" s="637"/>
    </row>
    <row r="132" spans="1:8" ht="15">
      <c r="A132" s="581"/>
      <c r="B132" s="652"/>
      <c r="C132" s="652"/>
      <c r="D132" s="653"/>
      <c r="E132" s="653"/>
      <c r="F132" s="653"/>
      <c r="G132" s="653"/>
      <c r="H132" s="653"/>
    </row>
    <row r="133" spans="1:8" ht="15">
      <c r="A133" s="581"/>
      <c r="B133" s="652"/>
      <c r="C133" s="654"/>
      <c r="D133" s="653"/>
      <c r="E133" s="653"/>
      <c r="F133" s="653"/>
      <c r="G133" s="653"/>
      <c r="H133" s="653"/>
    </row>
    <row r="134" spans="1:8" ht="15.75" customHeight="1">
      <c r="A134" s="821"/>
      <c r="B134" s="822"/>
      <c r="C134" s="822"/>
      <c r="D134" s="823"/>
      <c r="E134" s="823"/>
      <c r="F134" s="823"/>
      <c r="G134" s="823"/>
      <c r="H134" s="823"/>
    </row>
    <row r="135" spans="1:8" ht="12.75" customHeight="1">
      <c r="A135" s="581"/>
      <c r="B135" s="652"/>
      <c r="C135" s="652"/>
      <c r="D135" s="653"/>
      <c r="E135" s="653"/>
      <c r="F135" s="653"/>
      <c r="G135" s="653"/>
      <c r="H135" s="653"/>
    </row>
    <row r="136" spans="1:8" ht="15">
      <c r="A136" s="821"/>
      <c r="B136" s="822"/>
      <c r="C136" s="822"/>
      <c r="D136" s="823"/>
      <c r="E136" s="823"/>
      <c r="F136" s="823"/>
      <c r="G136" s="823"/>
      <c r="H136" s="823"/>
    </row>
    <row r="137" s="161" customFormat="1" ht="12.75">
      <c r="H137" s="449"/>
    </row>
    <row r="138" s="161" customFormat="1" ht="12.75">
      <c r="H138" s="449"/>
    </row>
    <row r="139" s="161" customFormat="1" ht="12.75">
      <c r="H139" s="449"/>
    </row>
    <row r="140" s="161" customFormat="1" ht="12.75">
      <c r="H140" s="449"/>
    </row>
    <row r="141" s="161" customFormat="1" ht="12.75">
      <c r="H141" s="449"/>
    </row>
    <row r="142" s="161" customFormat="1" ht="12.75">
      <c r="H142" s="449"/>
    </row>
    <row r="143" s="161" customFormat="1" ht="12.75">
      <c r="H143" s="449"/>
    </row>
    <row r="144" s="161" customFormat="1" ht="12.75">
      <c r="H144" s="449"/>
    </row>
    <row r="145" s="161" customFormat="1" ht="12.75">
      <c r="H145" s="449"/>
    </row>
    <row r="146" s="161" customFormat="1" ht="12.75">
      <c r="H146" s="449"/>
    </row>
    <row r="147" s="161" customFormat="1" ht="12.75">
      <c r="H147" s="449"/>
    </row>
    <row r="148" s="161" customFormat="1" ht="12.75">
      <c r="H148" s="449"/>
    </row>
    <row r="149" s="161" customFormat="1" ht="12.75">
      <c r="H149" s="449"/>
    </row>
    <row r="150" s="161" customFormat="1" ht="12.75">
      <c r="H150" s="449"/>
    </row>
    <row r="151" s="161" customFormat="1" ht="12.75">
      <c r="H151" s="449"/>
    </row>
    <row r="152" s="161" customFormat="1" ht="12.75">
      <c r="H152" s="449"/>
    </row>
    <row r="153" s="161" customFormat="1" ht="12.75">
      <c r="H153" s="449"/>
    </row>
    <row r="154" s="161" customFormat="1" ht="12.75">
      <c r="H154" s="449"/>
    </row>
    <row r="155" s="161" customFormat="1" ht="12.75">
      <c r="H155" s="449"/>
    </row>
    <row r="156" s="161" customFormat="1" ht="12.75">
      <c r="H156" s="449"/>
    </row>
    <row r="157" s="161" customFormat="1" ht="12.75">
      <c r="H157" s="449"/>
    </row>
    <row r="158" s="161" customFormat="1" ht="12.75">
      <c r="H158" s="449"/>
    </row>
    <row r="159" s="161" customFormat="1" ht="12.75">
      <c r="H159" s="449"/>
    </row>
    <row r="160" s="161" customFormat="1" ht="12.75">
      <c r="H160" s="449"/>
    </row>
    <row r="161" s="161" customFormat="1" ht="12.75">
      <c r="H161" s="449"/>
    </row>
    <row r="162" s="161" customFormat="1" ht="12.75">
      <c r="H162" s="449"/>
    </row>
    <row r="163" s="161" customFormat="1" ht="12.75">
      <c r="H163" s="449"/>
    </row>
    <row r="164" s="161" customFormat="1" ht="12.75">
      <c r="H164" s="449"/>
    </row>
    <row r="165" s="161" customFormat="1" ht="12.75">
      <c r="H165" s="449"/>
    </row>
    <row r="166" s="161" customFormat="1" ht="12.75">
      <c r="H166" s="449"/>
    </row>
    <row r="167" s="161" customFormat="1" ht="12.75">
      <c r="H167" s="449"/>
    </row>
    <row r="168" s="161" customFormat="1" ht="12.75">
      <c r="H168" s="449"/>
    </row>
    <row r="169" s="161" customFormat="1" ht="12.75">
      <c r="H169" s="449"/>
    </row>
    <row r="170" s="161" customFormat="1" ht="12.75">
      <c r="H170" s="449"/>
    </row>
    <row r="171" s="161" customFormat="1" ht="12.75">
      <c r="H171" s="449"/>
    </row>
    <row r="172" s="161" customFormat="1" ht="12.75">
      <c r="H172" s="449"/>
    </row>
    <row r="173" s="161" customFormat="1" ht="12.75">
      <c r="H173" s="449"/>
    </row>
    <row r="174" s="161" customFormat="1" ht="12.75">
      <c r="H174" s="449"/>
    </row>
    <row r="175" s="161" customFormat="1" ht="12.75">
      <c r="H175" s="449"/>
    </row>
    <row r="176" s="161" customFormat="1" ht="12.75">
      <c r="H176" s="449"/>
    </row>
    <row r="177" s="161" customFormat="1" ht="12.75">
      <c r="H177" s="449"/>
    </row>
    <row r="178" s="161" customFormat="1" ht="12.75">
      <c r="H178" s="449"/>
    </row>
    <row r="179" s="161" customFormat="1" ht="12.75">
      <c r="H179" s="449"/>
    </row>
    <row r="180" s="161" customFormat="1" ht="12.75">
      <c r="H180" s="449"/>
    </row>
    <row r="181" s="161" customFormat="1" ht="12.75">
      <c r="H181" s="449"/>
    </row>
    <row r="182" s="161" customFormat="1" ht="12.75">
      <c r="H182" s="449"/>
    </row>
    <row r="183" s="161" customFormat="1" ht="12.75">
      <c r="H183" s="449"/>
    </row>
    <row r="184" s="161" customFormat="1" ht="12.75">
      <c r="H184" s="449"/>
    </row>
    <row r="185" s="161" customFormat="1" ht="12.75">
      <c r="H185" s="449"/>
    </row>
    <row r="186" s="161" customFormat="1" ht="12.75">
      <c r="H186" s="449"/>
    </row>
    <row r="187" s="161" customFormat="1" ht="12.75">
      <c r="H187" s="449"/>
    </row>
    <row r="188" s="161" customFormat="1" ht="12.75">
      <c r="H188" s="449"/>
    </row>
    <row r="189" s="161" customFormat="1" ht="12.75">
      <c r="H189" s="449"/>
    </row>
    <row r="190" s="161" customFormat="1" ht="12.75">
      <c r="H190" s="449"/>
    </row>
    <row r="191" s="161" customFormat="1" ht="12.75">
      <c r="H191" s="449"/>
    </row>
    <row r="192" s="161" customFormat="1" ht="12.75">
      <c r="H192" s="449"/>
    </row>
    <row r="193" s="161" customFormat="1" ht="12.75">
      <c r="H193" s="449"/>
    </row>
    <row r="194" s="161" customFormat="1" ht="12.75">
      <c r="H194" s="449"/>
    </row>
    <row r="195" s="161" customFormat="1" ht="12.75">
      <c r="H195" s="449"/>
    </row>
    <row r="196" s="161" customFormat="1" ht="12.75">
      <c r="H196" s="449"/>
    </row>
    <row r="197" s="161" customFormat="1" ht="12.75">
      <c r="H197" s="449"/>
    </row>
    <row r="198" s="161" customFormat="1" ht="12.75">
      <c r="H198" s="449"/>
    </row>
    <row r="199" s="161" customFormat="1" ht="12.75">
      <c r="H199" s="449"/>
    </row>
    <row r="200" s="161" customFormat="1" ht="12.75">
      <c r="H200" s="449"/>
    </row>
    <row r="201" s="161" customFormat="1" ht="12.75">
      <c r="H201" s="449"/>
    </row>
    <row r="202" s="161" customFormat="1" ht="12.75">
      <c r="H202" s="449"/>
    </row>
    <row r="203" s="161" customFormat="1" ht="12.75">
      <c r="H203" s="449"/>
    </row>
    <row r="204" s="161" customFormat="1" ht="12.75">
      <c r="H204" s="449"/>
    </row>
    <row r="205" s="161" customFormat="1" ht="12.75">
      <c r="H205" s="449"/>
    </row>
    <row r="206" s="161" customFormat="1" ht="12.75">
      <c r="H206" s="449"/>
    </row>
    <row r="207" s="161" customFormat="1" ht="12.75">
      <c r="H207" s="449"/>
    </row>
    <row r="208" s="161" customFormat="1" ht="12.75">
      <c r="H208" s="449"/>
    </row>
    <row r="209" s="161" customFormat="1" ht="12.75">
      <c r="H209" s="449"/>
    </row>
    <row r="210" s="161" customFormat="1" ht="12.75">
      <c r="H210" s="449"/>
    </row>
    <row r="211" s="161" customFormat="1" ht="12.75">
      <c r="H211" s="449"/>
    </row>
    <row r="212" s="161" customFormat="1" ht="12.75">
      <c r="H212" s="449"/>
    </row>
    <row r="213" s="161" customFormat="1" ht="12.75">
      <c r="H213" s="449"/>
    </row>
    <row r="214" s="161" customFormat="1" ht="12.75">
      <c r="H214" s="449"/>
    </row>
    <row r="215" s="161" customFormat="1" ht="12.75">
      <c r="H215" s="449"/>
    </row>
    <row r="216" s="161" customFormat="1" ht="12.75">
      <c r="H216" s="449"/>
    </row>
    <row r="217" s="161" customFormat="1" ht="12.75">
      <c r="H217" s="449"/>
    </row>
    <row r="218" s="161" customFormat="1" ht="12.75">
      <c r="H218" s="449"/>
    </row>
    <row r="219" s="161" customFormat="1" ht="12.75">
      <c r="H219" s="449"/>
    </row>
    <row r="220" s="161" customFormat="1" ht="12.75">
      <c r="H220" s="449"/>
    </row>
    <row r="221" s="161" customFormat="1" ht="12.75">
      <c r="H221" s="449"/>
    </row>
    <row r="222" s="161" customFormat="1" ht="12.75">
      <c r="H222" s="449"/>
    </row>
    <row r="223" s="161" customFormat="1" ht="12.75">
      <c r="H223" s="449"/>
    </row>
    <row r="224" s="161" customFormat="1" ht="12.75">
      <c r="H224" s="449"/>
    </row>
    <row r="225" s="161" customFormat="1" ht="12.75">
      <c r="H225" s="449"/>
    </row>
    <row r="226" s="161" customFormat="1" ht="12.75">
      <c r="H226" s="449"/>
    </row>
    <row r="227" s="161" customFormat="1" ht="12.75">
      <c r="H227" s="449"/>
    </row>
    <row r="228" s="161" customFormat="1" ht="12.75">
      <c r="H228" s="449"/>
    </row>
    <row r="229" s="161" customFormat="1" ht="12.75">
      <c r="H229" s="449"/>
    </row>
    <row r="230" s="161" customFormat="1" ht="12.75">
      <c r="H230" s="449"/>
    </row>
    <row r="231" s="161" customFormat="1" ht="12.75">
      <c r="H231" s="449"/>
    </row>
    <row r="232" s="161" customFormat="1" ht="12.75">
      <c r="H232" s="449"/>
    </row>
    <row r="233" s="161" customFormat="1" ht="12.75">
      <c r="H233" s="449"/>
    </row>
    <row r="234" s="161" customFormat="1" ht="12.75">
      <c r="H234" s="449"/>
    </row>
    <row r="235" s="161" customFormat="1" ht="12.75">
      <c r="H235" s="449"/>
    </row>
    <row r="236" s="161" customFormat="1" ht="12.75">
      <c r="H236" s="449"/>
    </row>
    <row r="237" s="161" customFormat="1" ht="12.75">
      <c r="H237" s="449"/>
    </row>
    <row r="238" s="161" customFormat="1" ht="12.75">
      <c r="H238" s="449"/>
    </row>
    <row r="239" s="161" customFormat="1" ht="12.75">
      <c r="H239" s="449"/>
    </row>
    <row r="240" s="161" customFormat="1" ht="12.75">
      <c r="H240" s="449"/>
    </row>
    <row r="241" s="161" customFormat="1" ht="12.75">
      <c r="H241" s="449"/>
    </row>
    <row r="242" s="161" customFormat="1" ht="12.75">
      <c r="H242" s="449"/>
    </row>
    <row r="243" s="161" customFormat="1" ht="12.75">
      <c r="H243" s="449"/>
    </row>
    <row r="244" s="161" customFormat="1" ht="12.75">
      <c r="H244" s="449"/>
    </row>
    <row r="245" s="161" customFormat="1" ht="12.75">
      <c r="H245" s="449"/>
    </row>
    <row r="246" s="161" customFormat="1" ht="12.75">
      <c r="H246" s="449"/>
    </row>
    <row r="247" s="161" customFormat="1" ht="12.75">
      <c r="H247" s="449"/>
    </row>
    <row r="248" s="161" customFormat="1" ht="12.75">
      <c r="H248" s="449"/>
    </row>
    <row r="249" s="161" customFormat="1" ht="12.75">
      <c r="H249" s="449"/>
    </row>
    <row r="250" s="161" customFormat="1" ht="12.75">
      <c r="H250" s="449"/>
    </row>
    <row r="251" s="161" customFormat="1" ht="12.75">
      <c r="H251" s="449"/>
    </row>
    <row r="252" s="161" customFormat="1" ht="12.75">
      <c r="H252" s="449"/>
    </row>
    <row r="253" s="161" customFormat="1" ht="12.75">
      <c r="H253" s="449"/>
    </row>
    <row r="254" s="161" customFormat="1" ht="12.75">
      <c r="H254" s="449"/>
    </row>
    <row r="255" s="161" customFormat="1" ht="12.75">
      <c r="H255" s="449"/>
    </row>
    <row r="256" s="161" customFormat="1" ht="12.75">
      <c r="H256" s="449"/>
    </row>
    <row r="257" s="161" customFormat="1" ht="12.75">
      <c r="H257" s="449"/>
    </row>
    <row r="258" s="161" customFormat="1" ht="12.75">
      <c r="H258" s="449"/>
    </row>
    <row r="259" s="161" customFormat="1" ht="12.75">
      <c r="H259" s="449"/>
    </row>
    <row r="260" s="161" customFormat="1" ht="12.75">
      <c r="H260" s="449"/>
    </row>
    <row r="261" s="161" customFormat="1" ht="12.75">
      <c r="H261" s="449"/>
    </row>
    <row r="262" s="161" customFormat="1" ht="12.75">
      <c r="H262" s="449"/>
    </row>
    <row r="263" s="161" customFormat="1" ht="12.75">
      <c r="H263" s="449"/>
    </row>
    <row r="264" s="161" customFormat="1" ht="12.75">
      <c r="H264" s="449"/>
    </row>
    <row r="265" s="161" customFormat="1" ht="12.75">
      <c r="H265" s="449"/>
    </row>
    <row r="266" s="161" customFormat="1" ht="12.75">
      <c r="H266" s="449"/>
    </row>
    <row r="267" s="161" customFormat="1" ht="12.75">
      <c r="H267" s="449"/>
    </row>
    <row r="268" s="161" customFormat="1" ht="12.75">
      <c r="H268" s="449"/>
    </row>
    <row r="269" s="161" customFormat="1" ht="12.75">
      <c r="H269" s="449"/>
    </row>
    <row r="270" s="161" customFormat="1" ht="12.75">
      <c r="H270" s="449"/>
    </row>
    <row r="271" s="161" customFormat="1" ht="12.75">
      <c r="H271" s="449"/>
    </row>
    <row r="272" s="161" customFormat="1" ht="12.75">
      <c r="H272" s="449"/>
    </row>
    <row r="273" s="161" customFormat="1" ht="12.75">
      <c r="H273" s="449"/>
    </row>
    <row r="274" s="161" customFormat="1" ht="12.75">
      <c r="H274" s="449"/>
    </row>
    <row r="275" s="161" customFormat="1" ht="12.75">
      <c r="H275" s="449"/>
    </row>
    <row r="276" s="161" customFormat="1" ht="12.75">
      <c r="H276" s="449"/>
    </row>
    <row r="277" s="161" customFormat="1" ht="12.75">
      <c r="H277" s="449"/>
    </row>
    <row r="278" s="161" customFormat="1" ht="12.75">
      <c r="H278" s="449"/>
    </row>
    <row r="279" s="161" customFormat="1" ht="12.75">
      <c r="H279" s="449"/>
    </row>
    <row r="280" s="161" customFormat="1" ht="12.75">
      <c r="H280" s="449"/>
    </row>
    <row r="281" s="161" customFormat="1" ht="12.75">
      <c r="H281" s="449"/>
    </row>
    <row r="282" s="161" customFormat="1" ht="12.75">
      <c r="H282" s="449"/>
    </row>
    <row r="283" s="161" customFormat="1" ht="12.75">
      <c r="H283" s="449"/>
    </row>
    <row r="284" s="161" customFormat="1" ht="12.75">
      <c r="H284" s="449"/>
    </row>
    <row r="285" s="161" customFormat="1" ht="12.75">
      <c r="H285" s="449"/>
    </row>
    <row r="286" s="161" customFormat="1" ht="12.75">
      <c r="H286" s="449"/>
    </row>
    <row r="287" s="161" customFormat="1" ht="12.75">
      <c r="H287" s="449"/>
    </row>
    <row r="288" s="161" customFormat="1" ht="12.75">
      <c r="H288" s="449"/>
    </row>
    <row r="289" s="161" customFormat="1" ht="12.75">
      <c r="H289" s="449"/>
    </row>
    <row r="290" s="161" customFormat="1" ht="12.75">
      <c r="H290" s="449"/>
    </row>
    <row r="291" s="161" customFormat="1" ht="12.75">
      <c r="H291" s="449"/>
    </row>
    <row r="292" s="161" customFormat="1" ht="12.75">
      <c r="H292" s="449"/>
    </row>
    <row r="293" s="161" customFormat="1" ht="12.75">
      <c r="H293" s="449"/>
    </row>
    <row r="294" s="161" customFormat="1" ht="12.75">
      <c r="H294" s="449"/>
    </row>
    <row r="295" s="161" customFormat="1" ht="12.75">
      <c r="H295" s="449"/>
    </row>
    <row r="296" s="161" customFormat="1" ht="12.75">
      <c r="H296" s="449"/>
    </row>
    <row r="297" s="161" customFormat="1" ht="12.75">
      <c r="H297" s="449"/>
    </row>
    <row r="298" s="161" customFormat="1" ht="12.75">
      <c r="H298" s="449"/>
    </row>
    <row r="299" s="161" customFormat="1" ht="12.75">
      <c r="H299" s="449"/>
    </row>
    <row r="300" s="161" customFormat="1" ht="12.75">
      <c r="H300" s="449"/>
    </row>
    <row r="301" s="161" customFormat="1" ht="12.75">
      <c r="H301" s="449"/>
    </row>
    <row r="302" s="161" customFormat="1" ht="12.75">
      <c r="H302" s="449"/>
    </row>
    <row r="303" s="161" customFormat="1" ht="12.75">
      <c r="H303" s="449"/>
    </row>
    <row r="304" s="161" customFormat="1" ht="12.75">
      <c r="H304" s="449"/>
    </row>
    <row r="305" s="161" customFormat="1" ht="12.75">
      <c r="H305" s="449"/>
    </row>
    <row r="306" s="161" customFormat="1" ht="12.75">
      <c r="H306" s="449"/>
    </row>
    <row r="307" s="161" customFormat="1" ht="12.75">
      <c r="H307" s="449"/>
    </row>
    <row r="308" s="161" customFormat="1" ht="12.75">
      <c r="H308" s="449"/>
    </row>
    <row r="309" s="161" customFormat="1" ht="12.75">
      <c r="H309" s="449"/>
    </row>
    <row r="310" s="161" customFormat="1" ht="12.75">
      <c r="H310" s="449"/>
    </row>
    <row r="311" s="161" customFormat="1" ht="12.75">
      <c r="H311" s="449"/>
    </row>
    <row r="312" s="161" customFormat="1" ht="12.75">
      <c r="H312" s="449"/>
    </row>
    <row r="313" s="161" customFormat="1" ht="12.75">
      <c r="H313" s="449"/>
    </row>
    <row r="314" s="161" customFormat="1" ht="12.75">
      <c r="H314" s="449"/>
    </row>
    <row r="315" s="161" customFormat="1" ht="12.75">
      <c r="H315" s="449"/>
    </row>
    <row r="316" s="161" customFormat="1" ht="12.75">
      <c r="H316" s="449"/>
    </row>
    <row r="317" s="161" customFormat="1" ht="12.75">
      <c r="H317" s="449"/>
    </row>
    <row r="318" s="161" customFormat="1" ht="12.75">
      <c r="H318" s="449"/>
    </row>
    <row r="319" s="161" customFormat="1" ht="12.75">
      <c r="H319" s="449"/>
    </row>
    <row r="320" s="161" customFormat="1" ht="12.75">
      <c r="H320" s="449"/>
    </row>
    <row r="321" s="161" customFormat="1" ht="12.75">
      <c r="H321" s="449"/>
    </row>
    <row r="322" s="161" customFormat="1" ht="12.75">
      <c r="H322" s="449"/>
    </row>
    <row r="323" s="161" customFormat="1" ht="12.75">
      <c r="H323" s="449"/>
    </row>
    <row r="324" s="161" customFormat="1" ht="12.75">
      <c r="H324" s="449"/>
    </row>
    <row r="325" s="161" customFormat="1" ht="12.75">
      <c r="H325" s="449"/>
    </row>
    <row r="326" s="161" customFormat="1" ht="12.75">
      <c r="H326" s="449"/>
    </row>
    <row r="327" s="161" customFormat="1" ht="12.75">
      <c r="H327" s="449"/>
    </row>
    <row r="328" s="161" customFormat="1" ht="12.75">
      <c r="H328" s="449"/>
    </row>
    <row r="329" s="161" customFormat="1" ht="12.75">
      <c r="H329" s="449"/>
    </row>
    <row r="330" s="161" customFormat="1" ht="12.75">
      <c r="H330" s="449"/>
    </row>
    <row r="331" s="161" customFormat="1" ht="12.75">
      <c r="H331" s="449"/>
    </row>
    <row r="332" s="161" customFormat="1" ht="12.75">
      <c r="H332" s="449"/>
    </row>
    <row r="333" s="161" customFormat="1" ht="12.75">
      <c r="H333" s="449"/>
    </row>
    <row r="334" s="161" customFormat="1" ht="12.75">
      <c r="H334" s="449"/>
    </row>
    <row r="335" s="161" customFormat="1" ht="12.75">
      <c r="H335" s="449"/>
    </row>
    <row r="336" s="161" customFormat="1" ht="12.75">
      <c r="H336" s="449"/>
    </row>
    <row r="337" s="161" customFormat="1" ht="12.75">
      <c r="H337" s="449"/>
    </row>
    <row r="338" s="161" customFormat="1" ht="12.75">
      <c r="H338" s="449"/>
    </row>
    <row r="339" s="161" customFormat="1" ht="12.75">
      <c r="H339" s="449"/>
    </row>
    <row r="340" s="161" customFormat="1" ht="12.75">
      <c r="H340" s="449"/>
    </row>
    <row r="341" s="161" customFormat="1" ht="12.75">
      <c r="H341" s="449"/>
    </row>
    <row r="342" s="161" customFormat="1" ht="12.75">
      <c r="H342" s="449"/>
    </row>
    <row r="343" s="161" customFormat="1" ht="12.75">
      <c r="H343" s="449"/>
    </row>
    <row r="344" s="161" customFormat="1" ht="12.75">
      <c r="H344" s="449"/>
    </row>
    <row r="345" s="161" customFormat="1" ht="12.75">
      <c r="H345" s="449"/>
    </row>
    <row r="346" s="161" customFormat="1" ht="12.75">
      <c r="H346" s="449"/>
    </row>
    <row r="347" s="161" customFormat="1" ht="12.75">
      <c r="H347" s="449"/>
    </row>
    <row r="348" s="161" customFormat="1" ht="12.75">
      <c r="H348" s="449"/>
    </row>
    <row r="349" s="161" customFormat="1" ht="12.75">
      <c r="H349" s="449"/>
    </row>
    <row r="350" s="161" customFormat="1" ht="12.75">
      <c r="H350" s="449"/>
    </row>
    <row r="351" s="161" customFormat="1" ht="12.75">
      <c r="H351" s="449"/>
    </row>
    <row r="352" s="161" customFormat="1" ht="12.75">
      <c r="H352" s="449"/>
    </row>
    <row r="353" s="161" customFormat="1" ht="12.75">
      <c r="H353" s="449"/>
    </row>
    <row r="354" s="161" customFormat="1" ht="12.75">
      <c r="H354" s="449"/>
    </row>
    <row r="355" s="161" customFormat="1" ht="12.75">
      <c r="H355" s="449"/>
    </row>
    <row r="356" s="161" customFormat="1" ht="12.75">
      <c r="H356" s="449"/>
    </row>
    <row r="357" s="161" customFormat="1" ht="12.75">
      <c r="H357" s="449"/>
    </row>
    <row r="358" s="161" customFormat="1" ht="12.75">
      <c r="H358" s="449"/>
    </row>
    <row r="359" s="161" customFormat="1" ht="12.75">
      <c r="H359" s="449"/>
    </row>
    <row r="360" s="161" customFormat="1" ht="12.75">
      <c r="H360" s="449"/>
    </row>
    <row r="361" s="161" customFormat="1" ht="12.75">
      <c r="H361" s="449"/>
    </row>
    <row r="362" s="161" customFormat="1" ht="12.75">
      <c r="H362" s="449"/>
    </row>
    <row r="363" s="161" customFormat="1" ht="12.75">
      <c r="H363" s="449"/>
    </row>
    <row r="364" s="161" customFormat="1" ht="12.75">
      <c r="H364" s="449"/>
    </row>
    <row r="365" s="161" customFormat="1" ht="12.75">
      <c r="H365" s="449"/>
    </row>
    <row r="366" s="161" customFormat="1" ht="12.75">
      <c r="H366" s="449"/>
    </row>
    <row r="367" s="161" customFormat="1" ht="12.75">
      <c r="H367" s="449"/>
    </row>
    <row r="368" s="161" customFormat="1" ht="12.75">
      <c r="H368" s="449"/>
    </row>
    <row r="369" s="161" customFormat="1" ht="12.75">
      <c r="H369" s="449"/>
    </row>
    <row r="370" s="161" customFormat="1" ht="12.75">
      <c r="H370" s="449"/>
    </row>
    <row r="371" s="161" customFormat="1" ht="12.75">
      <c r="H371" s="449"/>
    </row>
    <row r="372" s="161" customFormat="1" ht="12.75">
      <c r="H372" s="449"/>
    </row>
    <row r="373" s="161" customFormat="1" ht="12.75">
      <c r="H373" s="449"/>
    </row>
    <row r="374" s="161" customFormat="1" ht="12.75">
      <c r="H374" s="449"/>
    </row>
    <row r="375" s="161" customFormat="1" ht="12.75">
      <c r="H375" s="449"/>
    </row>
    <row r="376" s="161" customFormat="1" ht="12.75">
      <c r="H376" s="449"/>
    </row>
    <row r="377" s="161" customFormat="1" ht="12.75">
      <c r="H377" s="449"/>
    </row>
    <row r="378" s="161" customFormat="1" ht="12.75">
      <c r="H378" s="449"/>
    </row>
    <row r="379" s="161" customFormat="1" ht="12.75">
      <c r="H379" s="449"/>
    </row>
    <row r="380" s="161" customFormat="1" ht="12.75">
      <c r="H380" s="449"/>
    </row>
    <row r="381" s="161" customFormat="1" ht="12.75">
      <c r="H381" s="449"/>
    </row>
    <row r="382" s="161" customFormat="1" ht="12.75">
      <c r="H382" s="449"/>
    </row>
    <row r="383" s="161" customFormat="1" ht="12.75">
      <c r="H383" s="449"/>
    </row>
    <row r="384" s="161" customFormat="1" ht="12.75">
      <c r="H384" s="449"/>
    </row>
    <row r="385" s="161" customFormat="1" ht="12.75">
      <c r="H385" s="449"/>
    </row>
    <row r="386" s="161" customFormat="1" ht="12.75">
      <c r="H386" s="449"/>
    </row>
    <row r="387" s="161" customFormat="1" ht="12.75">
      <c r="H387" s="449"/>
    </row>
    <row r="388" s="161" customFormat="1" ht="12.75">
      <c r="H388" s="449"/>
    </row>
    <row r="389" s="161" customFormat="1" ht="12.75">
      <c r="H389" s="449"/>
    </row>
    <row r="390" s="161" customFormat="1" ht="12.75">
      <c r="H390" s="449"/>
    </row>
    <row r="391" s="161" customFormat="1" ht="12.75">
      <c r="H391" s="449"/>
    </row>
    <row r="392" s="161" customFormat="1" ht="12.75">
      <c r="H392" s="449"/>
    </row>
    <row r="393" s="161" customFormat="1" ht="12.75">
      <c r="H393" s="449"/>
    </row>
    <row r="394" s="161" customFormat="1" ht="12.75">
      <c r="H394" s="449"/>
    </row>
    <row r="395" s="161" customFormat="1" ht="12.75">
      <c r="H395" s="449"/>
    </row>
    <row r="396" s="161" customFormat="1" ht="12.75">
      <c r="H396" s="449"/>
    </row>
    <row r="397" s="161" customFormat="1" ht="12.75">
      <c r="H397" s="449"/>
    </row>
    <row r="398" s="161" customFormat="1" ht="12.75">
      <c r="H398" s="449"/>
    </row>
    <row r="399" s="161" customFormat="1" ht="12.75">
      <c r="H399" s="449"/>
    </row>
    <row r="400" s="161" customFormat="1" ht="12.75">
      <c r="H400" s="449"/>
    </row>
    <row r="401" s="161" customFormat="1" ht="12.75">
      <c r="H401" s="449"/>
    </row>
    <row r="402" s="161" customFormat="1" ht="12.75">
      <c r="H402" s="449"/>
    </row>
    <row r="403" s="161" customFormat="1" ht="12.75">
      <c r="H403" s="449"/>
    </row>
    <row r="404" s="161" customFormat="1" ht="12.75">
      <c r="H404" s="449"/>
    </row>
    <row r="405" s="161" customFormat="1" ht="12.75">
      <c r="H405" s="449"/>
    </row>
    <row r="406" s="161" customFormat="1" ht="12.75">
      <c r="H406" s="449"/>
    </row>
    <row r="407" s="161" customFormat="1" ht="12.75">
      <c r="H407" s="449"/>
    </row>
    <row r="408" s="161" customFormat="1" ht="12.75">
      <c r="H408" s="449"/>
    </row>
    <row r="409" s="161" customFormat="1" ht="12.75">
      <c r="H409" s="449"/>
    </row>
    <row r="410" s="161" customFormat="1" ht="12.75">
      <c r="H410" s="449"/>
    </row>
    <row r="411" s="161" customFormat="1" ht="12.75">
      <c r="H411" s="449"/>
    </row>
    <row r="412" s="161" customFormat="1" ht="12.75">
      <c r="H412" s="449"/>
    </row>
    <row r="413" s="161" customFormat="1" ht="12.75">
      <c r="H413" s="449"/>
    </row>
    <row r="414" s="161" customFormat="1" ht="12.75">
      <c r="H414" s="449"/>
    </row>
    <row r="415" s="161" customFormat="1" ht="12.75">
      <c r="H415" s="449"/>
    </row>
    <row r="416" s="161" customFormat="1" ht="12.75">
      <c r="H416" s="449"/>
    </row>
    <row r="417" s="161" customFormat="1" ht="12.75">
      <c r="H417" s="449"/>
    </row>
    <row r="418" s="161" customFormat="1" ht="12.75">
      <c r="H418" s="449"/>
    </row>
    <row r="419" s="161" customFormat="1" ht="12.75">
      <c r="H419" s="449"/>
    </row>
    <row r="420" s="161" customFormat="1" ht="12.75">
      <c r="H420" s="449"/>
    </row>
    <row r="421" s="161" customFormat="1" ht="12.75">
      <c r="H421" s="449"/>
    </row>
    <row r="422" s="161" customFormat="1" ht="12.75">
      <c r="H422" s="449"/>
    </row>
    <row r="423" s="161" customFormat="1" ht="12.75">
      <c r="H423" s="449"/>
    </row>
    <row r="424" s="161" customFormat="1" ht="12.75">
      <c r="H424" s="449"/>
    </row>
    <row r="425" s="161" customFormat="1" ht="12.75">
      <c r="H425" s="449"/>
    </row>
    <row r="426" s="161" customFormat="1" ht="12.75">
      <c r="H426" s="449"/>
    </row>
    <row r="427" s="161" customFormat="1" ht="12.75">
      <c r="H427" s="449"/>
    </row>
    <row r="428" s="161" customFormat="1" ht="12.75">
      <c r="H428" s="449"/>
    </row>
    <row r="429" s="161" customFormat="1" ht="12.75">
      <c r="H429" s="449"/>
    </row>
    <row r="430" s="161" customFormat="1" ht="12.75">
      <c r="H430" s="449"/>
    </row>
    <row r="431" s="161" customFormat="1" ht="12.75">
      <c r="H431" s="449"/>
    </row>
    <row r="432" s="161" customFormat="1" ht="12.75">
      <c r="H432" s="449"/>
    </row>
    <row r="433" s="161" customFormat="1" ht="12.75">
      <c r="H433" s="449"/>
    </row>
    <row r="434" s="161" customFormat="1" ht="12.75">
      <c r="H434" s="449"/>
    </row>
    <row r="435" s="161" customFormat="1" ht="12.75">
      <c r="H435" s="449"/>
    </row>
    <row r="436" s="161" customFormat="1" ht="12.75">
      <c r="H436" s="449"/>
    </row>
    <row r="437" s="161" customFormat="1" ht="12.75">
      <c r="H437" s="449"/>
    </row>
    <row r="438" s="161" customFormat="1" ht="12.75">
      <c r="H438" s="449"/>
    </row>
    <row r="439" s="161" customFormat="1" ht="12.75">
      <c r="H439" s="449"/>
    </row>
    <row r="440" s="161" customFormat="1" ht="12.75">
      <c r="H440" s="449"/>
    </row>
    <row r="441" s="161" customFormat="1" ht="12.75">
      <c r="H441" s="449"/>
    </row>
    <row r="442" s="161" customFormat="1" ht="12.75">
      <c r="H442" s="449"/>
    </row>
    <row r="443" s="161" customFormat="1" ht="12.75">
      <c r="H443" s="449"/>
    </row>
    <row r="444" s="161" customFormat="1" ht="12.75">
      <c r="H444" s="449"/>
    </row>
    <row r="445" s="161" customFormat="1" ht="12.75">
      <c r="H445" s="449"/>
    </row>
    <row r="446" s="161" customFormat="1" ht="12.75">
      <c r="H446" s="449"/>
    </row>
    <row r="447" s="161" customFormat="1" ht="12.75">
      <c r="H447" s="449"/>
    </row>
    <row r="448" s="161" customFormat="1" ht="12.75">
      <c r="H448" s="449"/>
    </row>
    <row r="449" s="161" customFormat="1" ht="12.75">
      <c r="H449" s="449"/>
    </row>
    <row r="450" s="161" customFormat="1" ht="12.75">
      <c r="H450" s="449"/>
    </row>
    <row r="451" s="161" customFormat="1" ht="12.75">
      <c r="H451" s="449"/>
    </row>
    <row r="452" s="161" customFormat="1" ht="12.75">
      <c r="H452" s="449"/>
    </row>
    <row r="453" s="161" customFormat="1" ht="12.75">
      <c r="H453" s="449"/>
    </row>
    <row r="454" s="161" customFormat="1" ht="12.75">
      <c r="H454" s="449"/>
    </row>
    <row r="455" s="161" customFormat="1" ht="12.75">
      <c r="H455" s="449"/>
    </row>
    <row r="456" s="161" customFormat="1" ht="12.75">
      <c r="H456" s="449"/>
    </row>
    <row r="457" s="161" customFormat="1" ht="12.75">
      <c r="H457" s="449"/>
    </row>
    <row r="458" s="161" customFormat="1" ht="12.75">
      <c r="H458" s="449"/>
    </row>
    <row r="459" s="161" customFormat="1" ht="12.75">
      <c r="H459" s="449"/>
    </row>
    <row r="460" s="161" customFormat="1" ht="12.75">
      <c r="H460" s="449"/>
    </row>
    <row r="461" s="161" customFormat="1" ht="12.75">
      <c r="H461" s="449"/>
    </row>
    <row r="462" s="161" customFormat="1" ht="12.75">
      <c r="H462" s="449"/>
    </row>
    <row r="463" s="161" customFormat="1" ht="12.75">
      <c r="H463" s="449"/>
    </row>
    <row r="464" s="161" customFormat="1" ht="12.75">
      <c r="H464" s="449"/>
    </row>
    <row r="465" s="161" customFormat="1" ht="12.75">
      <c r="H465" s="449"/>
    </row>
    <row r="466" s="161" customFormat="1" ht="12.75">
      <c r="H466" s="449"/>
    </row>
    <row r="467" s="161" customFormat="1" ht="12.75">
      <c r="H467" s="449"/>
    </row>
    <row r="468" s="161" customFormat="1" ht="12.75">
      <c r="H468" s="449"/>
    </row>
    <row r="469" s="161" customFormat="1" ht="12.75">
      <c r="H469" s="449"/>
    </row>
    <row r="470" s="161" customFormat="1" ht="12.75">
      <c r="H470" s="449"/>
    </row>
    <row r="471" s="161" customFormat="1" ht="12.75">
      <c r="H471" s="449"/>
    </row>
    <row r="472" s="161" customFormat="1" ht="12.75">
      <c r="H472" s="449"/>
    </row>
    <row r="473" s="161" customFormat="1" ht="12.75">
      <c r="H473" s="449"/>
    </row>
    <row r="474" s="161" customFormat="1" ht="12.75">
      <c r="H474" s="449"/>
    </row>
    <row r="475" s="161" customFormat="1" ht="12.75">
      <c r="H475" s="449"/>
    </row>
    <row r="476" s="161" customFormat="1" ht="12.75">
      <c r="H476" s="449"/>
    </row>
    <row r="477" s="161" customFormat="1" ht="12.75">
      <c r="H477" s="449"/>
    </row>
    <row r="478" s="161" customFormat="1" ht="12.75">
      <c r="H478" s="449"/>
    </row>
    <row r="479" s="161" customFormat="1" ht="12.75">
      <c r="H479" s="449"/>
    </row>
    <row r="480" s="161" customFormat="1" ht="12.75">
      <c r="H480" s="449"/>
    </row>
    <row r="481" s="161" customFormat="1" ht="12.75">
      <c r="H481" s="449"/>
    </row>
    <row r="482" s="161" customFormat="1" ht="12.75">
      <c r="H482" s="449"/>
    </row>
    <row r="483" s="161" customFormat="1" ht="12.75">
      <c r="H483" s="449"/>
    </row>
    <row r="484" s="161" customFormat="1" ht="12.75">
      <c r="H484" s="449"/>
    </row>
    <row r="485" s="161" customFormat="1" ht="12.75">
      <c r="H485" s="449"/>
    </row>
    <row r="486" s="161" customFormat="1" ht="12.75">
      <c r="H486" s="449"/>
    </row>
    <row r="487" s="161" customFormat="1" ht="12.75">
      <c r="H487" s="449"/>
    </row>
    <row r="488" s="161" customFormat="1" ht="12.75">
      <c r="H488" s="449"/>
    </row>
    <row r="489" s="161" customFormat="1" ht="12.75">
      <c r="H489" s="449"/>
    </row>
    <row r="490" s="161" customFormat="1" ht="12.75">
      <c r="H490" s="449"/>
    </row>
    <row r="491" s="161" customFormat="1" ht="12.75">
      <c r="H491" s="449"/>
    </row>
    <row r="492" s="161" customFormat="1" ht="12.75">
      <c r="H492" s="449"/>
    </row>
    <row r="493" s="161" customFormat="1" ht="12.75">
      <c r="H493" s="449"/>
    </row>
    <row r="494" s="161" customFormat="1" ht="12.75">
      <c r="H494" s="449"/>
    </row>
    <row r="495" s="161" customFormat="1" ht="12.75">
      <c r="H495" s="449"/>
    </row>
    <row r="496" s="161" customFormat="1" ht="12.75">
      <c r="H496" s="449"/>
    </row>
    <row r="497" s="161" customFormat="1" ht="12.75">
      <c r="H497" s="449"/>
    </row>
    <row r="498" s="161" customFormat="1" ht="12.75">
      <c r="H498" s="449"/>
    </row>
    <row r="499" s="161" customFormat="1" ht="12.75">
      <c r="H499" s="449"/>
    </row>
    <row r="500" s="161" customFormat="1" ht="12.75">
      <c r="H500" s="449"/>
    </row>
    <row r="501" s="161" customFormat="1" ht="12.75">
      <c r="H501" s="449"/>
    </row>
    <row r="502" s="161" customFormat="1" ht="12.75">
      <c r="H502" s="449"/>
    </row>
    <row r="503" s="161" customFormat="1" ht="12.75">
      <c r="H503" s="449"/>
    </row>
    <row r="504" s="161" customFormat="1" ht="12.75">
      <c r="H504" s="449"/>
    </row>
    <row r="505" s="161" customFormat="1" ht="12.75">
      <c r="H505" s="449"/>
    </row>
    <row r="506" s="161" customFormat="1" ht="12.75">
      <c r="H506" s="449"/>
    </row>
    <row r="507" s="161" customFormat="1" ht="12.75">
      <c r="H507" s="449"/>
    </row>
    <row r="508" s="161" customFormat="1" ht="12.75">
      <c r="H508" s="449"/>
    </row>
    <row r="509" s="161" customFormat="1" ht="12.75">
      <c r="H509" s="449"/>
    </row>
    <row r="510" s="161" customFormat="1" ht="12.75">
      <c r="H510" s="449"/>
    </row>
    <row r="511" s="161" customFormat="1" ht="12.75">
      <c r="H511" s="449"/>
    </row>
    <row r="512" s="161" customFormat="1" ht="12.75">
      <c r="H512" s="449"/>
    </row>
    <row r="513" s="161" customFormat="1" ht="12.75">
      <c r="H513" s="449"/>
    </row>
    <row r="514" s="161" customFormat="1" ht="12.75">
      <c r="H514" s="449"/>
    </row>
    <row r="515" s="161" customFormat="1" ht="12.75">
      <c r="H515" s="449"/>
    </row>
    <row r="516" s="161" customFormat="1" ht="12.75">
      <c r="H516" s="449"/>
    </row>
    <row r="517" s="161" customFormat="1" ht="12.75">
      <c r="H517" s="449"/>
    </row>
    <row r="518" s="161" customFormat="1" ht="12.75">
      <c r="H518" s="449"/>
    </row>
    <row r="519" s="161" customFormat="1" ht="12.75">
      <c r="H519" s="449"/>
    </row>
    <row r="520" s="161" customFormat="1" ht="12.75">
      <c r="H520" s="449"/>
    </row>
    <row r="521" s="161" customFormat="1" ht="12.75">
      <c r="H521" s="449"/>
    </row>
    <row r="522" s="161" customFormat="1" ht="12.75">
      <c r="H522" s="449"/>
    </row>
    <row r="523" s="161" customFormat="1" ht="12.75">
      <c r="H523" s="449"/>
    </row>
    <row r="524" s="161" customFormat="1" ht="12.75">
      <c r="H524" s="449"/>
    </row>
    <row r="525" s="161" customFormat="1" ht="12.75">
      <c r="H525" s="449"/>
    </row>
    <row r="526" s="161" customFormat="1" ht="12.75">
      <c r="H526" s="449"/>
    </row>
    <row r="527" s="161" customFormat="1" ht="12.75">
      <c r="H527" s="449"/>
    </row>
    <row r="528" s="161" customFormat="1" ht="12.75">
      <c r="H528" s="449"/>
    </row>
    <row r="529" s="161" customFormat="1" ht="12.75">
      <c r="H529" s="449"/>
    </row>
    <row r="530" s="161" customFormat="1" ht="12.75">
      <c r="H530" s="449"/>
    </row>
    <row r="531" s="161" customFormat="1" ht="12.75">
      <c r="H531" s="449"/>
    </row>
    <row r="532" s="161" customFormat="1" ht="12.75">
      <c r="H532" s="449"/>
    </row>
    <row r="533" s="161" customFormat="1" ht="12.75">
      <c r="H533" s="449"/>
    </row>
    <row r="534" s="161" customFormat="1" ht="12.75">
      <c r="H534" s="449"/>
    </row>
    <row r="535" s="161" customFormat="1" ht="12.75">
      <c r="H535" s="449"/>
    </row>
    <row r="536" s="161" customFormat="1" ht="12.75">
      <c r="H536" s="449"/>
    </row>
    <row r="537" s="161" customFormat="1" ht="12.75">
      <c r="H537" s="449"/>
    </row>
    <row r="538" s="161" customFormat="1" ht="12.75">
      <c r="H538" s="449"/>
    </row>
    <row r="539" s="161" customFormat="1" ht="12.75">
      <c r="H539" s="449"/>
    </row>
    <row r="540" s="161" customFormat="1" ht="12.75">
      <c r="H540" s="449"/>
    </row>
    <row r="541" s="161" customFormat="1" ht="12.75">
      <c r="H541" s="449"/>
    </row>
    <row r="542" s="161" customFormat="1" ht="12.75">
      <c r="H542" s="449"/>
    </row>
    <row r="543" s="161" customFormat="1" ht="12.75">
      <c r="H543" s="449"/>
    </row>
    <row r="544" s="161" customFormat="1" ht="12.75">
      <c r="H544" s="449"/>
    </row>
    <row r="545" s="161" customFormat="1" ht="12.75">
      <c r="H545" s="449"/>
    </row>
    <row r="546" s="161" customFormat="1" ht="12.75">
      <c r="H546" s="449"/>
    </row>
    <row r="547" s="161" customFormat="1" ht="12.75">
      <c r="H547" s="449"/>
    </row>
    <row r="548" s="161" customFormat="1" ht="12.75">
      <c r="H548" s="449"/>
    </row>
    <row r="549" s="161" customFormat="1" ht="12.75">
      <c r="H549" s="449"/>
    </row>
    <row r="550" s="161" customFormat="1" ht="12.75">
      <c r="H550" s="449"/>
    </row>
    <row r="551" s="161" customFormat="1" ht="12.75">
      <c r="H551" s="449"/>
    </row>
    <row r="552" s="161" customFormat="1" ht="12.75">
      <c r="H552" s="449"/>
    </row>
    <row r="553" s="161" customFormat="1" ht="12.75">
      <c r="H553" s="449"/>
    </row>
    <row r="554" s="161" customFormat="1" ht="12.75">
      <c r="H554" s="449"/>
    </row>
    <row r="555" s="161" customFormat="1" ht="12.75">
      <c r="H555" s="449"/>
    </row>
    <row r="556" s="161" customFormat="1" ht="12.75">
      <c r="H556" s="449"/>
    </row>
    <row r="557" s="161" customFormat="1" ht="12.75">
      <c r="H557" s="449"/>
    </row>
    <row r="558" s="161" customFormat="1" ht="12.75">
      <c r="H558" s="449"/>
    </row>
    <row r="559" s="161" customFormat="1" ht="12.75">
      <c r="H559" s="449"/>
    </row>
    <row r="560" s="161" customFormat="1" ht="12.75">
      <c r="H560" s="449"/>
    </row>
    <row r="561" s="161" customFormat="1" ht="12.75">
      <c r="H561" s="449"/>
    </row>
    <row r="562" s="161" customFormat="1" ht="12.75">
      <c r="H562" s="449"/>
    </row>
    <row r="563" s="161" customFormat="1" ht="12.75">
      <c r="H563" s="449"/>
    </row>
    <row r="564" s="161" customFormat="1" ht="12.75">
      <c r="H564" s="449"/>
    </row>
    <row r="565" s="161" customFormat="1" ht="12.75">
      <c r="H565" s="449"/>
    </row>
    <row r="566" s="161" customFormat="1" ht="12.75">
      <c r="H566" s="449"/>
    </row>
    <row r="567" s="161" customFormat="1" ht="12.75">
      <c r="H567" s="449"/>
    </row>
    <row r="568" s="161" customFormat="1" ht="12.75">
      <c r="H568" s="449"/>
    </row>
    <row r="569" s="161" customFormat="1" ht="12.75">
      <c r="H569" s="449"/>
    </row>
    <row r="570" s="161" customFormat="1" ht="12.75">
      <c r="H570" s="449"/>
    </row>
    <row r="571" s="161" customFormat="1" ht="12.75">
      <c r="H571" s="449"/>
    </row>
    <row r="572" s="161" customFormat="1" ht="12.75">
      <c r="H572" s="449"/>
    </row>
    <row r="573" s="161" customFormat="1" ht="12.75">
      <c r="H573" s="449"/>
    </row>
    <row r="574" s="161" customFormat="1" ht="12.75">
      <c r="H574" s="449"/>
    </row>
    <row r="575" s="161" customFormat="1" ht="12.75">
      <c r="H575" s="449"/>
    </row>
    <row r="576" s="161" customFormat="1" ht="12.75">
      <c r="H576" s="449"/>
    </row>
    <row r="577" s="161" customFormat="1" ht="12.75">
      <c r="H577" s="449"/>
    </row>
    <row r="578" s="161" customFormat="1" ht="12.75">
      <c r="H578" s="449"/>
    </row>
    <row r="579" s="161" customFormat="1" ht="12.75">
      <c r="H579" s="449"/>
    </row>
    <row r="580" s="161" customFormat="1" ht="12.75">
      <c r="H580" s="449"/>
    </row>
    <row r="581" s="161" customFormat="1" ht="12.75">
      <c r="H581" s="449"/>
    </row>
    <row r="582" s="161" customFormat="1" ht="12.75">
      <c r="H582" s="449"/>
    </row>
    <row r="583" s="161" customFormat="1" ht="12.75">
      <c r="H583" s="449"/>
    </row>
    <row r="584" s="161" customFormat="1" ht="12.75">
      <c r="H584" s="449"/>
    </row>
    <row r="585" s="161" customFormat="1" ht="12.75">
      <c r="H585" s="449"/>
    </row>
    <row r="586" s="161" customFormat="1" ht="12.75">
      <c r="H586" s="449"/>
    </row>
    <row r="587" s="161" customFormat="1" ht="12.75">
      <c r="H587" s="449"/>
    </row>
    <row r="588" s="161" customFormat="1" ht="12.75">
      <c r="H588" s="449"/>
    </row>
    <row r="589" s="161" customFormat="1" ht="12.75">
      <c r="H589" s="449"/>
    </row>
    <row r="590" s="161" customFormat="1" ht="12.75">
      <c r="H590" s="449"/>
    </row>
    <row r="591" s="161" customFormat="1" ht="12.75">
      <c r="H591" s="449"/>
    </row>
    <row r="592" s="161" customFormat="1" ht="12.75">
      <c r="H592" s="449"/>
    </row>
    <row r="593" s="161" customFormat="1" ht="12.75">
      <c r="H593" s="449"/>
    </row>
    <row r="594" s="161" customFormat="1" ht="12.75">
      <c r="H594" s="449"/>
    </row>
    <row r="595" s="161" customFormat="1" ht="12.75">
      <c r="H595" s="449"/>
    </row>
    <row r="596" s="161" customFormat="1" ht="12.75">
      <c r="H596" s="449"/>
    </row>
    <row r="597" s="161" customFormat="1" ht="12.75">
      <c r="H597" s="449"/>
    </row>
    <row r="598" s="161" customFormat="1" ht="12.75">
      <c r="H598" s="449"/>
    </row>
    <row r="599" s="161" customFormat="1" ht="12.75">
      <c r="H599" s="449"/>
    </row>
    <row r="600" s="161" customFormat="1" ht="12.75">
      <c r="H600" s="449"/>
    </row>
    <row r="601" s="161" customFormat="1" ht="12.75">
      <c r="H601" s="449"/>
    </row>
    <row r="602" s="161" customFormat="1" ht="12.75">
      <c r="H602" s="449"/>
    </row>
    <row r="603" s="161" customFormat="1" ht="12.75">
      <c r="H603" s="449"/>
    </row>
    <row r="604" s="161" customFormat="1" ht="12.75">
      <c r="H604" s="449"/>
    </row>
    <row r="605" s="161" customFormat="1" ht="12.75">
      <c r="H605" s="449"/>
    </row>
    <row r="606" s="161" customFormat="1" ht="12.75">
      <c r="H606" s="449"/>
    </row>
    <row r="607" s="161" customFormat="1" ht="12.75">
      <c r="H607" s="449"/>
    </row>
    <row r="608" s="161" customFormat="1" ht="12.75">
      <c r="H608" s="449"/>
    </row>
    <row r="609" s="161" customFormat="1" ht="12.75">
      <c r="H609" s="449"/>
    </row>
    <row r="610" s="161" customFormat="1" ht="12.75">
      <c r="H610" s="449"/>
    </row>
    <row r="611" s="161" customFormat="1" ht="12.75">
      <c r="H611" s="449"/>
    </row>
    <row r="612" s="161" customFormat="1" ht="12.75">
      <c r="H612" s="449"/>
    </row>
    <row r="613" s="161" customFormat="1" ht="12.75">
      <c r="H613" s="449"/>
    </row>
    <row r="614" s="161" customFormat="1" ht="12.75">
      <c r="H614" s="449"/>
    </row>
    <row r="615" s="161" customFormat="1" ht="12.75">
      <c r="H615" s="449"/>
    </row>
    <row r="616" s="161" customFormat="1" ht="12.75">
      <c r="H616" s="449"/>
    </row>
    <row r="617" s="161" customFormat="1" ht="12.75">
      <c r="H617" s="449"/>
    </row>
    <row r="618" s="161" customFormat="1" ht="12.75">
      <c r="H618" s="449"/>
    </row>
    <row r="619" s="161" customFormat="1" ht="12.75">
      <c r="H619" s="449"/>
    </row>
    <row r="620" s="161" customFormat="1" ht="12.75">
      <c r="H620" s="449"/>
    </row>
    <row r="621" s="161" customFormat="1" ht="12.75">
      <c r="H621" s="449"/>
    </row>
    <row r="622" s="161" customFormat="1" ht="12.75">
      <c r="H622" s="449"/>
    </row>
    <row r="623" s="161" customFormat="1" ht="12.75">
      <c r="H623" s="449"/>
    </row>
    <row r="624" s="161" customFormat="1" ht="12.75">
      <c r="H624" s="449"/>
    </row>
    <row r="625" s="161" customFormat="1" ht="12.75">
      <c r="H625" s="449"/>
    </row>
    <row r="626" s="161" customFormat="1" ht="12.75">
      <c r="H626" s="449"/>
    </row>
    <row r="627" s="161" customFormat="1" ht="12.75">
      <c r="H627" s="449"/>
    </row>
    <row r="628" s="161" customFormat="1" ht="12.75">
      <c r="H628" s="449"/>
    </row>
    <row r="629" s="161" customFormat="1" ht="12.75">
      <c r="H629" s="449"/>
    </row>
    <row r="630" s="161" customFormat="1" ht="12.75">
      <c r="H630" s="449"/>
    </row>
    <row r="631" s="161" customFormat="1" ht="12.75">
      <c r="H631" s="449"/>
    </row>
    <row r="632" s="161" customFormat="1" ht="12.75">
      <c r="H632" s="449"/>
    </row>
    <row r="633" s="161" customFormat="1" ht="12.75">
      <c r="H633" s="449"/>
    </row>
    <row r="634" s="161" customFormat="1" ht="12.75">
      <c r="H634" s="449"/>
    </row>
    <row r="635" s="161" customFormat="1" ht="12.75">
      <c r="H635" s="449"/>
    </row>
    <row r="636" s="161" customFormat="1" ht="12.75">
      <c r="H636" s="449"/>
    </row>
    <row r="637" s="161" customFormat="1" ht="12.75">
      <c r="H637" s="449"/>
    </row>
    <row r="638" s="161" customFormat="1" ht="12.75">
      <c r="H638" s="449"/>
    </row>
    <row r="639" s="161" customFormat="1" ht="12.75">
      <c r="H639" s="449"/>
    </row>
    <row r="640" s="161" customFormat="1" ht="12.75">
      <c r="H640" s="449"/>
    </row>
    <row r="641" s="161" customFormat="1" ht="12.75">
      <c r="H641" s="449"/>
    </row>
    <row r="642" s="161" customFormat="1" ht="12.75">
      <c r="H642" s="449"/>
    </row>
    <row r="643" s="161" customFormat="1" ht="12.75">
      <c r="H643" s="449"/>
    </row>
    <row r="644" s="161" customFormat="1" ht="12.75">
      <c r="H644" s="449"/>
    </row>
    <row r="645" s="161" customFormat="1" ht="12.75">
      <c r="H645" s="449"/>
    </row>
    <row r="646" s="161" customFormat="1" ht="12.75">
      <c r="H646" s="449"/>
    </row>
    <row r="647" s="161" customFormat="1" ht="12.75">
      <c r="H647" s="449"/>
    </row>
    <row r="648" s="161" customFormat="1" ht="12.75">
      <c r="H648" s="449"/>
    </row>
    <row r="649" s="161" customFormat="1" ht="12.75">
      <c r="H649" s="449"/>
    </row>
    <row r="650" s="161" customFormat="1" ht="12.75">
      <c r="H650" s="449"/>
    </row>
    <row r="651" s="161" customFormat="1" ht="12.75">
      <c r="H651" s="449"/>
    </row>
    <row r="652" s="161" customFormat="1" ht="12.75">
      <c r="H652" s="449"/>
    </row>
    <row r="653" s="161" customFormat="1" ht="12.75">
      <c r="H653" s="449"/>
    </row>
    <row r="654" s="161" customFormat="1" ht="12.75">
      <c r="H654" s="449"/>
    </row>
    <row r="655" s="161" customFormat="1" ht="12.75">
      <c r="H655" s="449"/>
    </row>
    <row r="656" s="161" customFormat="1" ht="12.75">
      <c r="H656" s="449"/>
    </row>
    <row r="657" s="161" customFormat="1" ht="12.75">
      <c r="H657" s="449"/>
    </row>
    <row r="658" s="161" customFormat="1" ht="12.75">
      <c r="H658" s="449"/>
    </row>
    <row r="659" s="161" customFormat="1" ht="12.75">
      <c r="H659" s="449"/>
    </row>
    <row r="660" s="161" customFormat="1" ht="12.75">
      <c r="H660" s="449"/>
    </row>
    <row r="661" s="161" customFormat="1" ht="12.75">
      <c r="H661" s="449"/>
    </row>
    <row r="662" s="161" customFormat="1" ht="12.75">
      <c r="H662" s="449"/>
    </row>
    <row r="663" s="161" customFormat="1" ht="12.75">
      <c r="H663" s="449"/>
    </row>
    <row r="664" s="161" customFormat="1" ht="12.75">
      <c r="H664" s="449"/>
    </row>
    <row r="665" s="161" customFormat="1" ht="12.75">
      <c r="H665" s="449"/>
    </row>
    <row r="666" s="161" customFormat="1" ht="12.75">
      <c r="H666" s="449"/>
    </row>
    <row r="667" s="161" customFormat="1" ht="12.75">
      <c r="H667" s="449"/>
    </row>
    <row r="668" s="161" customFormat="1" ht="12.75">
      <c r="H668" s="449"/>
    </row>
    <row r="669" s="161" customFormat="1" ht="12.75">
      <c r="H669" s="449"/>
    </row>
    <row r="670" s="161" customFormat="1" ht="12.75">
      <c r="H670" s="449"/>
    </row>
    <row r="671" s="161" customFormat="1" ht="12.75">
      <c r="H671" s="449"/>
    </row>
    <row r="672" s="161" customFormat="1" ht="12.75">
      <c r="H672" s="449"/>
    </row>
    <row r="673" s="161" customFormat="1" ht="12.75">
      <c r="H673" s="449"/>
    </row>
    <row r="674" s="161" customFormat="1" ht="12.75">
      <c r="H674" s="449"/>
    </row>
    <row r="675" s="161" customFormat="1" ht="12.75">
      <c r="H675" s="449"/>
    </row>
    <row r="676" s="161" customFormat="1" ht="12.75">
      <c r="H676" s="449"/>
    </row>
    <row r="677" s="161" customFormat="1" ht="12.75">
      <c r="H677" s="449"/>
    </row>
    <row r="678" s="161" customFormat="1" ht="12.75">
      <c r="H678" s="449"/>
    </row>
    <row r="679" s="161" customFormat="1" ht="12.75">
      <c r="H679" s="449"/>
    </row>
    <row r="680" s="161" customFormat="1" ht="12.75">
      <c r="H680" s="449"/>
    </row>
    <row r="681" s="161" customFormat="1" ht="12.75">
      <c r="H681" s="449"/>
    </row>
    <row r="682" s="161" customFormat="1" ht="12.75">
      <c r="H682" s="449"/>
    </row>
    <row r="683" s="161" customFormat="1" ht="12.75">
      <c r="H683" s="449"/>
    </row>
    <row r="684" s="161" customFormat="1" ht="12.75">
      <c r="H684" s="449"/>
    </row>
    <row r="685" s="161" customFormat="1" ht="12.75">
      <c r="H685" s="449"/>
    </row>
    <row r="686" s="161" customFormat="1" ht="12.75">
      <c r="H686" s="449"/>
    </row>
    <row r="687" s="161" customFormat="1" ht="12.75">
      <c r="H687" s="449"/>
    </row>
    <row r="688" s="161" customFormat="1" ht="12.75">
      <c r="H688" s="449"/>
    </row>
    <row r="689" s="161" customFormat="1" ht="12.75">
      <c r="H689" s="449"/>
    </row>
    <row r="690" s="161" customFormat="1" ht="12.75">
      <c r="H690" s="449"/>
    </row>
    <row r="691" s="161" customFormat="1" ht="12.75">
      <c r="H691" s="449"/>
    </row>
    <row r="692" s="161" customFormat="1" ht="12.75">
      <c r="H692" s="449"/>
    </row>
    <row r="693" s="161" customFormat="1" ht="12.75">
      <c r="H693" s="449"/>
    </row>
    <row r="694" s="161" customFormat="1" ht="12.75">
      <c r="H694" s="449"/>
    </row>
    <row r="695" s="161" customFormat="1" ht="12.75">
      <c r="H695" s="449"/>
    </row>
    <row r="696" s="161" customFormat="1" ht="12.75">
      <c r="H696" s="449"/>
    </row>
    <row r="697" s="161" customFormat="1" ht="12.75">
      <c r="H697" s="449"/>
    </row>
    <row r="698" s="161" customFormat="1" ht="12.75">
      <c r="H698" s="449"/>
    </row>
    <row r="699" s="161" customFormat="1" ht="12.75">
      <c r="H699" s="449"/>
    </row>
    <row r="700" s="161" customFormat="1" ht="12.75">
      <c r="H700" s="449"/>
    </row>
    <row r="701" s="161" customFormat="1" ht="12.75">
      <c r="H701" s="449"/>
    </row>
    <row r="702" s="161" customFormat="1" ht="12.75">
      <c r="H702" s="449"/>
    </row>
    <row r="703" s="161" customFormat="1" ht="12.75">
      <c r="H703" s="449"/>
    </row>
    <row r="704" s="161" customFormat="1" ht="12.75">
      <c r="H704" s="449"/>
    </row>
    <row r="705" s="161" customFormat="1" ht="12.75">
      <c r="H705" s="449"/>
    </row>
    <row r="706" s="161" customFormat="1" ht="12.75">
      <c r="H706" s="449"/>
    </row>
    <row r="707" s="161" customFormat="1" ht="12.75">
      <c r="H707" s="449"/>
    </row>
    <row r="708" s="161" customFormat="1" ht="12.75">
      <c r="H708" s="449"/>
    </row>
    <row r="709" s="161" customFormat="1" ht="12.75">
      <c r="H709" s="449"/>
    </row>
    <row r="710" s="161" customFormat="1" ht="12.75">
      <c r="H710" s="449"/>
    </row>
    <row r="711" s="161" customFormat="1" ht="12.75">
      <c r="H711" s="449"/>
    </row>
    <row r="712" s="161" customFormat="1" ht="12.75">
      <c r="H712" s="449"/>
    </row>
    <row r="713" s="161" customFormat="1" ht="12.75">
      <c r="H713" s="449"/>
    </row>
    <row r="714" s="161" customFormat="1" ht="12.75">
      <c r="H714" s="449"/>
    </row>
    <row r="715" s="161" customFormat="1" ht="12.75">
      <c r="H715" s="449"/>
    </row>
    <row r="716" s="161" customFormat="1" ht="12.75">
      <c r="H716" s="449"/>
    </row>
    <row r="717" s="161" customFormat="1" ht="12.75">
      <c r="H717" s="449"/>
    </row>
    <row r="718" s="161" customFormat="1" ht="12.75">
      <c r="H718" s="449"/>
    </row>
    <row r="719" s="161" customFormat="1" ht="12.75">
      <c r="H719" s="449"/>
    </row>
    <row r="720" s="161" customFormat="1" ht="12.75">
      <c r="H720" s="449"/>
    </row>
    <row r="721" s="161" customFormat="1" ht="12.75">
      <c r="H721" s="449"/>
    </row>
    <row r="722" s="161" customFormat="1" ht="12.75">
      <c r="H722" s="449"/>
    </row>
    <row r="723" s="161" customFormat="1" ht="12.75">
      <c r="H723" s="449"/>
    </row>
    <row r="724" s="161" customFormat="1" ht="12.75">
      <c r="H724" s="449"/>
    </row>
    <row r="725" s="161" customFormat="1" ht="12.75">
      <c r="H725" s="449"/>
    </row>
    <row r="726" s="161" customFormat="1" ht="12.75">
      <c r="H726" s="449"/>
    </row>
    <row r="727" s="161" customFormat="1" ht="12.75">
      <c r="H727" s="449"/>
    </row>
    <row r="728" s="161" customFormat="1" ht="12.75">
      <c r="H728" s="449"/>
    </row>
    <row r="729" s="161" customFormat="1" ht="12.75">
      <c r="H729" s="449"/>
    </row>
    <row r="730" s="161" customFormat="1" ht="12.75">
      <c r="H730" s="449"/>
    </row>
    <row r="731" s="161" customFormat="1" ht="12.75">
      <c r="H731" s="449"/>
    </row>
    <row r="732" s="161" customFormat="1" ht="12.75">
      <c r="H732" s="449"/>
    </row>
    <row r="733" s="161" customFormat="1" ht="12.75">
      <c r="H733" s="449"/>
    </row>
    <row r="734" s="161" customFormat="1" ht="12.75">
      <c r="H734" s="449"/>
    </row>
    <row r="735" s="161" customFormat="1" ht="12.75">
      <c r="H735" s="449"/>
    </row>
    <row r="736" s="161" customFormat="1" ht="12.75">
      <c r="H736" s="449"/>
    </row>
    <row r="737" s="161" customFormat="1" ht="12.75">
      <c r="H737" s="449"/>
    </row>
    <row r="738" s="161" customFormat="1" ht="12.75">
      <c r="H738" s="449"/>
    </row>
    <row r="739" s="161" customFormat="1" ht="12.75">
      <c r="H739" s="449"/>
    </row>
    <row r="740" s="161" customFormat="1" ht="12.75">
      <c r="H740" s="449"/>
    </row>
    <row r="741" s="161" customFormat="1" ht="12.75">
      <c r="H741" s="449"/>
    </row>
    <row r="742" s="161" customFormat="1" ht="12.75">
      <c r="H742" s="449"/>
    </row>
    <row r="743" s="161" customFormat="1" ht="12.75">
      <c r="H743" s="449"/>
    </row>
    <row r="744" s="161" customFormat="1" ht="12.75">
      <c r="H744" s="449"/>
    </row>
    <row r="745" s="161" customFormat="1" ht="12.75">
      <c r="H745" s="449"/>
    </row>
    <row r="746" s="161" customFormat="1" ht="12.75">
      <c r="H746" s="449"/>
    </row>
    <row r="747" s="161" customFormat="1" ht="12.75">
      <c r="H747" s="449"/>
    </row>
    <row r="748" s="161" customFormat="1" ht="12.75">
      <c r="H748" s="449"/>
    </row>
    <row r="749" s="161" customFormat="1" ht="12.75">
      <c r="H749" s="449"/>
    </row>
    <row r="750" s="161" customFormat="1" ht="12.75">
      <c r="H750" s="449"/>
    </row>
    <row r="751" s="161" customFormat="1" ht="12.75">
      <c r="H751" s="449"/>
    </row>
    <row r="752" s="161" customFormat="1" ht="12.75">
      <c r="H752" s="449"/>
    </row>
    <row r="753" s="161" customFormat="1" ht="12.75">
      <c r="H753" s="449"/>
    </row>
    <row r="754" s="161" customFormat="1" ht="12.75">
      <c r="H754" s="449"/>
    </row>
    <row r="755" s="161" customFormat="1" ht="12.75">
      <c r="H755" s="449"/>
    </row>
    <row r="756" s="161" customFormat="1" ht="12.75">
      <c r="H756" s="449"/>
    </row>
    <row r="757" s="161" customFormat="1" ht="12.75">
      <c r="H757" s="449"/>
    </row>
    <row r="758" s="161" customFormat="1" ht="12.75">
      <c r="H758" s="449"/>
    </row>
    <row r="759" s="161" customFormat="1" ht="12.75">
      <c r="H759" s="449"/>
    </row>
    <row r="760" s="161" customFormat="1" ht="12.75">
      <c r="H760" s="449"/>
    </row>
    <row r="761" s="161" customFormat="1" ht="12.75">
      <c r="H761" s="449"/>
    </row>
    <row r="762" s="161" customFormat="1" ht="12.75">
      <c r="H762" s="449"/>
    </row>
    <row r="763" s="161" customFormat="1" ht="12.75">
      <c r="H763" s="449"/>
    </row>
    <row r="764" s="161" customFormat="1" ht="12.75">
      <c r="H764" s="449"/>
    </row>
    <row r="765" s="161" customFormat="1" ht="12.75">
      <c r="H765" s="449"/>
    </row>
    <row r="766" s="161" customFormat="1" ht="12.75">
      <c r="H766" s="449"/>
    </row>
    <row r="767" s="161" customFormat="1" ht="12.75">
      <c r="H767" s="449"/>
    </row>
    <row r="768" s="161" customFormat="1" ht="12.75">
      <c r="H768" s="449"/>
    </row>
    <row r="769" s="161" customFormat="1" ht="12.75">
      <c r="H769" s="449"/>
    </row>
    <row r="770" s="161" customFormat="1" ht="12.75">
      <c r="H770" s="449"/>
    </row>
    <row r="771" s="161" customFormat="1" ht="12.75">
      <c r="H771" s="449"/>
    </row>
    <row r="772" s="161" customFormat="1" ht="12.75">
      <c r="H772" s="449"/>
    </row>
    <row r="773" s="161" customFormat="1" ht="12.75">
      <c r="H773" s="449"/>
    </row>
    <row r="774" s="161" customFormat="1" ht="12.75">
      <c r="H774" s="449"/>
    </row>
    <row r="775" s="161" customFormat="1" ht="12.75">
      <c r="H775" s="449"/>
    </row>
    <row r="776" s="161" customFormat="1" ht="12.75">
      <c r="H776" s="449"/>
    </row>
    <row r="777" s="161" customFormat="1" ht="12.75">
      <c r="H777" s="449"/>
    </row>
    <row r="778" s="161" customFormat="1" ht="12.75">
      <c r="H778" s="449"/>
    </row>
    <row r="779" s="161" customFormat="1" ht="12.75">
      <c r="H779" s="449"/>
    </row>
    <row r="780" s="161" customFormat="1" ht="12.75">
      <c r="H780" s="449"/>
    </row>
    <row r="781" s="161" customFormat="1" ht="12.75">
      <c r="H781" s="449"/>
    </row>
    <row r="782" s="161" customFormat="1" ht="12.75">
      <c r="H782" s="449"/>
    </row>
    <row r="783" s="161" customFormat="1" ht="12.75">
      <c r="H783" s="449"/>
    </row>
    <row r="784" s="161" customFormat="1" ht="12.75">
      <c r="H784" s="449"/>
    </row>
    <row r="785" s="161" customFormat="1" ht="12.75">
      <c r="H785" s="449"/>
    </row>
    <row r="786" s="161" customFormat="1" ht="12.75">
      <c r="H786" s="449"/>
    </row>
    <row r="787" s="161" customFormat="1" ht="12.75">
      <c r="H787" s="449"/>
    </row>
    <row r="788" s="161" customFormat="1" ht="12.75">
      <c r="H788" s="449"/>
    </row>
    <row r="789" s="161" customFormat="1" ht="12.75">
      <c r="H789" s="449"/>
    </row>
    <row r="790" s="161" customFormat="1" ht="12.75">
      <c r="H790" s="449"/>
    </row>
    <row r="791" s="161" customFormat="1" ht="12.75">
      <c r="H791" s="449"/>
    </row>
    <row r="792" s="161" customFormat="1" ht="12.75">
      <c r="H792" s="449"/>
    </row>
    <row r="793" s="161" customFormat="1" ht="12.75">
      <c r="H793" s="449"/>
    </row>
    <row r="794" s="161" customFormat="1" ht="12.75">
      <c r="H794" s="449"/>
    </row>
    <row r="795" s="161" customFormat="1" ht="12.75">
      <c r="H795" s="449"/>
    </row>
    <row r="796" s="161" customFormat="1" ht="12.75">
      <c r="H796" s="449"/>
    </row>
    <row r="797" s="161" customFormat="1" ht="12.75">
      <c r="H797" s="449"/>
    </row>
    <row r="798" s="161" customFormat="1" ht="12.75">
      <c r="H798" s="449"/>
    </row>
    <row r="799" s="161" customFormat="1" ht="12.75">
      <c r="H799" s="449"/>
    </row>
    <row r="800" s="161" customFormat="1" ht="12.75">
      <c r="H800" s="449"/>
    </row>
    <row r="801" s="161" customFormat="1" ht="12.75">
      <c r="H801" s="449"/>
    </row>
    <row r="802" s="161" customFormat="1" ht="12.75">
      <c r="H802" s="449"/>
    </row>
    <row r="803" s="161" customFormat="1" ht="12.75">
      <c r="H803" s="449"/>
    </row>
    <row r="804" s="161" customFormat="1" ht="12.75">
      <c r="H804" s="449"/>
    </row>
    <row r="805" s="161" customFormat="1" ht="12.75">
      <c r="H805" s="449"/>
    </row>
    <row r="806" s="161" customFormat="1" ht="12.75">
      <c r="H806" s="449"/>
    </row>
    <row r="807" s="161" customFormat="1" ht="12.75">
      <c r="H807" s="449"/>
    </row>
    <row r="808" s="161" customFormat="1" ht="12.75">
      <c r="H808" s="449"/>
    </row>
    <row r="809" s="161" customFormat="1" ht="12.75">
      <c r="H809" s="449"/>
    </row>
    <row r="810" s="161" customFormat="1" ht="12.75">
      <c r="H810" s="449"/>
    </row>
    <row r="811" s="161" customFormat="1" ht="12.75">
      <c r="H811" s="449"/>
    </row>
    <row r="812" s="161" customFormat="1" ht="12.75">
      <c r="H812" s="449"/>
    </row>
    <row r="813" s="161" customFormat="1" ht="12.75">
      <c r="H813" s="449"/>
    </row>
    <row r="814" s="161" customFormat="1" ht="12.75">
      <c r="H814" s="449"/>
    </row>
    <row r="815" s="161" customFormat="1" ht="12.75">
      <c r="H815" s="449"/>
    </row>
    <row r="816" s="161" customFormat="1" ht="12.75">
      <c r="H816" s="449"/>
    </row>
    <row r="817" s="161" customFormat="1" ht="12.75">
      <c r="H817" s="449"/>
    </row>
    <row r="818" s="161" customFormat="1" ht="12.75">
      <c r="H818" s="449"/>
    </row>
    <row r="819" s="161" customFormat="1" ht="12.75">
      <c r="H819" s="449"/>
    </row>
    <row r="820" s="161" customFormat="1" ht="12.75">
      <c r="H820" s="449"/>
    </row>
    <row r="821" s="161" customFormat="1" ht="12.75">
      <c r="H821" s="449"/>
    </row>
    <row r="822" s="161" customFormat="1" ht="12.75">
      <c r="H822" s="449"/>
    </row>
    <row r="823" s="161" customFormat="1" ht="12.75">
      <c r="H823" s="449"/>
    </row>
    <row r="824" s="161" customFormat="1" ht="12.75">
      <c r="H824" s="449"/>
    </row>
    <row r="825" s="161" customFormat="1" ht="12.75">
      <c r="H825" s="449"/>
    </row>
    <row r="826" s="161" customFormat="1" ht="12.75">
      <c r="H826" s="449"/>
    </row>
    <row r="827" s="161" customFormat="1" ht="12.75">
      <c r="H827" s="449"/>
    </row>
    <row r="828" s="161" customFormat="1" ht="12.75">
      <c r="H828" s="449"/>
    </row>
    <row r="829" s="161" customFormat="1" ht="12.75">
      <c r="H829" s="449"/>
    </row>
    <row r="830" s="161" customFormat="1" ht="12.75">
      <c r="H830" s="449"/>
    </row>
    <row r="831" s="161" customFormat="1" ht="12.75">
      <c r="H831" s="449"/>
    </row>
    <row r="832" s="161" customFormat="1" ht="12.75">
      <c r="H832" s="449"/>
    </row>
    <row r="833" s="161" customFormat="1" ht="12.75">
      <c r="H833" s="449"/>
    </row>
    <row r="834" s="161" customFormat="1" ht="12.75">
      <c r="H834" s="449"/>
    </row>
    <row r="835" s="161" customFormat="1" ht="12.75">
      <c r="H835" s="449"/>
    </row>
    <row r="836" s="161" customFormat="1" ht="12.75">
      <c r="H836" s="449"/>
    </row>
    <row r="837" s="161" customFormat="1" ht="12.75">
      <c r="H837" s="449"/>
    </row>
    <row r="838" s="161" customFormat="1" ht="12.75">
      <c r="H838" s="449"/>
    </row>
    <row r="839" s="161" customFormat="1" ht="12.75">
      <c r="H839" s="449"/>
    </row>
    <row r="840" s="161" customFormat="1" ht="12.75">
      <c r="H840" s="449"/>
    </row>
    <row r="841" s="161" customFormat="1" ht="12.75">
      <c r="H841" s="449"/>
    </row>
    <row r="842" s="161" customFormat="1" ht="12.75">
      <c r="H842" s="449"/>
    </row>
    <row r="843" s="161" customFormat="1" ht="12.75">
      <c r="H843" s="449"/>
    </row>
    <row r="844" s="161" customFormat="1" ht="12.75">
      <c r="H844" s="449"/>
    </row>
    <row r="845" s="161" customFormat="1" ht="12.75">
      <c r="H845" s="449"/>
    </row>
    <row r="846" s="161" customFormat="1" ht="12.75">
      <c r="H846" s="449"/>
    </row>
    <row r="847" s="161" customFormat="1" ht="12.75">
      <c r="H847" s="449"/>
    </row>
    <row r="848" s="161" customFormat="1" ht="12.75">
      <c r="H848" s="449"/>
    </row>
    <row r="849" s="161" customFormat="1" ht="12.75">
      <c r="H849" s="449"/>
    </row>
    <row r="850" s="161" customFormat="1" ht="12.75">
      <c r="H850" s="449"/>
    </row>
    <row r="851" s="161" customFormat="1" ht="12.75">
      <c r="H851" s="449"/>
    </row>
    <row r="852" s="161" customFormat="1" ht="12.75">
      <c r="H852" s="449"/>
    </row>
    <row r="853" s="161" customFormat="1" ht="12.75">
      <c r="H853" s="449"/>
    </row>
    <row r="854" s="161" customFormat="1" ht="12.75">
      <c r="H854" s="449"/>
    </row>
    <row r="855" s="161" customFormat="1" ht="12.75">
      <c r="H855" s="449"/>
    </row>
    <row r="856" s="161" customFormat="1" ht="12.75">
      <c r="H856" s="449"/>
    </row>
    <row r="857" s="161" customFormat="1" ht="12.75">
      <c r="H857" s="449"/>
    </row>
    <row r="858" s="161" customFormat="1" ht="12.75">
      <c r="H858" s="449"/>
    </row>
    <row r="859" s="161" customFormat="1" ht="12.75">
      <c r="H859" s="449"/>
    </row>
    <row r="860" s="161" customFormat="1" ht="12.75">
      <c r="H860" s="449"/>
    </row>
    <row r="861" s="161" customFormat="1" ht="12.75">
      <c r="H861" s="449"/>
    </row>
    <row r="862" s="161" customFormat="1" ht="12.75">
      <c r="H862" s="449"/>
    </row>
    <row r="863" s="161" customFormat="1" ht="12.75">
      <c r="H863" s="449"/>
    </row>
    <row r="864" s="161" customFormat="1" ht="12.75">
      <c r="H864" s="449"/>
    </row>
    <row r="865" s="161" customFormat="1" ht="12.75">
      <c r="H865" s="449"/>
    </row>
    <row r="866" s="161" customFormat="1" ht="12.75">
      <c r="H866" s="449"/>
    </row>
    <row r="867" s="161" customFormat="1" ht="12.75">
      <c r="H867" s="449"/>
    </row>
    <row r="868" s="161" customFormat="1" ht="12.75">
      <c r="H868" s="449"/>
    </row>
    <row r="869" s="161" customFormat="1" ht="12.75">
      <c r="H869" s="449"/>
    </row>
    <row r="870" s="161" customFormat="1" ht="12.75">
      <c r="H870" s="449"/>
    </row>
    <row r="871" s="161" customFormat="1" ht="12.75">
      <c r="H871" s="449"/>
    </row>
    <row r="872" s="161" customFormat="1" ht="12.75">
      <c r="H872" s="449"/>
    </row>
    <row r="873" s="161" customFormat="1" ht="12.75">
      <c r="H873" s="449"/>
    </row>
    <row r="874" s="161" customFormat="1" ht="12.75">
      <c r="H874" s="449"/>
    </row>
    <row r="875" s="161" customFormat="1" ht="12.75">
      <c r="H875" s="449"/>
    </row>
    <row r="876" s="161" customFormat="1" ht="12.75">
      <c r="H876" s="449"/>
    </row>
    <row r="877" s="161" customFormat="1" ht="12.75">
      <c r="H877" s="449"/>
    </row>
    <row r="878" s="161" customFormat="1" ht="12.75">
      <c r="H878" s="449"/>
    </row>
    <row r="879" s="161" customFormat="1" ht="12.75">
      <c r="H879" s="449"/>
    </row>
    <row r="880" s="161" customFormat="1" ht="12.75">
      <c r="H880" s="449"/>
    </row>
    <row r="881" s="161" customFormat="1" ht="12.75">
      <c r="H881" s="449"/>
    </row>
    <row r="882" s="161" customFormat="1" ht="12.75">
      <c r="H882" s="449"/>
    </row>
    <row r="883" s="161" customFormat="1" ht="12.75">
      <c r="H883" s="449"/>
    </row>
    <row r="884" s="161" customFormat="1" ht="12.75">
      <c r="H884" s="449"/>
    </row>
    <row r="885" s="161" customFormat="1" ht="12.75">
      <c r="H885" s="449"/>
    </row>
  </sheetData>
  <mergeCells count="18">
    <mergeCell ref="A136:C136"/>
    <mergeCell ref="D136:H136"/>
    <mergeCell ref="A123:B123"/>
    <mergeCell ref="D130:H130"/>
    <mergeCell ref="A134:C134"/>
    <mergeCell ref="D134:H134"/>
    <mergeCell ref="A126:B126"/>
    <mergeCell ref="A127:B127"/>
    <mergeCell ref="A128:B128"/>
    <mergeCell ref="A130:C130"/>
    <mergeCell ref="A115:B115"/>
    <mergeCell ref="A117:H117"/>
    <mergeCell ref="A124:B124"/>
    <mergeCell ref="A125:B125"/>
    <mergeCell ref="A1:I1"/>
    <mergeCell ref="A4:H4"/>
    <mergeCell ref="A41:H41"/>
    <mergeCell ref="A74:H74"/>
  </mergeCells>
  <printOptions horizontalCentered="1"/>
  <pageMargins left="0.3937007874015748" right="0.3937007874015748" top="0.7874015748031497" bottom="0.1968503937007874" header="0.5118110236220472" footer="0.5118110236220472"/>
  <pageSetup firstPageNumber="24" useFirstPageNumber="1" horizontalDpi="600" verticalDpi="600" orientation="portrait" paperSize="9" scale="79" r:id="rId1"/>
  <headerFooter alignWithMargins="0">
    <oddFooter>&amp;C&amp;P</oddFooter>
  </headerFooter>
  <rowBreaks count="2" manualBreakCount="2">
    <brk id="61" max="7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2008-04-30T08:34:00Z</cp:lastPrinted>
  <dcterms:created xsi:type="dcterms:W3CDTF">1997-01-24T11:07:25Z</dcterms:created>
  <dcterms:modified xsi:type="dcterms:W3CDTF">2008-04-30T08:40:29Z</dcterms:modified>
  <cp:category/>
  <cp:version/>
  <cp:contentType/>
  <cp:contentStatus/>
</cp:coreProperties>
</file>