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ZK-02-2008-49, př. 1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<sst xmlns="http://schemas.openxmlformats.org/spreadsheetml/2006/main" count="47" uniqueCount="21">
  <si>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Původní rozpočet</t>
  </si>
  <si>
    <t>Příspěvek EU</t>
  </si>
  <si>
    <t>Příspěvek kraje</t>
  </si>
  <si>
    <t>Soukromé spolufinancování</t>
  </si>
  <si>
    <t>Celkem</t>
  </si>
  <si>
    <t>Veřejné zdroje celkem</t>
  </si>
  <si>
    <t>Nasmlouváno</t>
  </si>
  <si>
    <t>Bude dočerpáno (předpoklad dle uzavřených smluv)</t>
  </si>
  <si>
    <t>GS 4.1.2</t>
  </si>
  <si>
    <t>GS 4.2.2</t>
  </si>
  <si>
    <t>Obecní rozpočty</t>
  </si>
  <si>
    <t>Vyčerpáno k 29.2.2008</t>
  </si>
  <si>
    <t>Nevyčerpané prostředky v %</t>
  </si>
  <si>
    <t>GS 3.2</t>
  </si>
  <si>
    <t>Příspěvek SR</t>
  </si>
  <si>
    <t>Prostředky z rozpočtu obce</t>
  </si>
  <si>
    <t>1.1 DP</t>
  </si>
  <si>
    <t>1.1 MSP</t>
  </si>
  <si>
    <t>Přehled čerpání prostředku ze SROP</t>
  </si>
  <si>
    <t>Nevyčerpané prostředky (předpoklad)</t>
  </si>
  <si>
    <t>Celkem za všechna GS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</si>
</sst>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 shrinkToFi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/>
    </xf>
    <xf numFmtId="2" fontId="0" fillId="0" borderId="3" xfId="0" applyNumberFormat="1" applyBorder="1" applyAlignment="1">
      <alignment/>
    </xf>
    <xf numFmtId="0" fontId="0" fillId="2" borderId="4" xfId="0" applyFill="1" applyBorder="1" applyAlignment="1">
      <alignment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2" fontId="0" fillId="0" borderId="6" xfId="0" applyNumberFormat="1" applyBorder="1" applyAlignment="1">
      <alignment/>
    </xf>
    <xf numFmtId="0" fontId="0" fillId="2" borderId="7" xfId="0" applyFill="1" applyBorder="1" applyAlignment="1">
      <alignment/>
    </xf>
    <xf numFmtId="3" fontId="0" fillId="0" borderId="8" xfId="0" applyNumberFormat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2" fontId="0" fillId="0" borderId="9" xfId="0" applyNumberFormat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 wrapText="1"/>
    </xf>
    <xf numFmtId="0" fontId="1" fillId="2" borderId="11" xfId="0" applyFont="1" applyFill="1" applyBorder="1" applyAlignment="1">
      <alignment wrapText="1" shrinkToFit="1"/>
    </xf>
    <xf numFmtId="0" fontId="1" fillId="2" borderId="12" xfId="0" applyFont="1" applyFill="1" applyBorder="1" applyAlignment="1">
      <alignment wrapText="1" shrinkToFit="1"/>
    </xf>
    <xf numFmtId="0" fontId="1" fillId="2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13" xfId="0" applyFont="1" applyFill="1" applyBorder="1" applyAlignment="1">
      <alignment/>
    </xf>
    <xf numFmtId="2" fontId="0" fillId="0" borderId="14" xfId="0" applyNumberForma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5" xfId="0" applyFont="1" applyFill="1" applyBorder="1" applyAlignment="1">
      <alignment wrapText="1"/>
    </xf>
    <xf numFmtId="0" fontId="1" fillId="2" borderId="15" xfId="0" applyFont="1" applyFill="1" applyBorder="1" applyAlignment="1">
      <alignment/>
    </xf>
    <xf numFmtId="0" fontId="1" fillId="2" borderId="15" xfId="0" applyFont="1" applyFill="1" applyBorder="1" applyAlignment="1">
      <alignment wrapText="1" shrinkToFit="1"/>
    </xf>
    <xf numFmtId="0" fontId="1" fillId="2" borderId="16" xfId="0" applyFont="1" applyFill="1" applyBorder="1" applyAlignment="1">
      <alignment wrapText="1" shrinkToFit="1"/>
    </xf>
    <xf numFmtId="0" fontId="0" fillId="2" borderId="16" xfId="0" applyFill="1" applyBorder="1" applyAlignment="1">
      <alignment wrapText="1" shrinkToFit="1"/>
    </xf>
    <xf numFmtId="0" fontId="0" fillId="2" borderId="17" xfId="0" applyFill="1" applyBorder="1" applyAlignment="1">
      <alignment/>
    </xf>
    <xf numFmtId="0" fontId="0" fillId="2" borderId="17" xfId="0" applyFill="1" applyBorder="1" applyAlignment="1">
      <alignment wrapText="1"/>
    </xf>
    <xf numFmtId="0" fontId="0" fillId="2" borderId="17" xfId="0" applyFill="1" applyBorder="1" applyAlignment="1">
      <alignment wrapText="1" shrinkToFit="1"/>
    </xf>
    <xf numFmtId="0" fontId="0" fillId="2" borderId="18" xfId="0" applyFill="1" applyBorder="1" applyAlignment="1">
      <alignment wrapText="1" shrinkToFit="1"/>
    </xf>
    <xf numFmtId="2" fontId="0" fillId="2" borderId="16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2" borderId="19" xfId="0" applyFont="1" applyFill="1" applyBorder="1" applyAlignment="1">
      <alignment/>
    </xf>
    <xf numFmtId="3" fontId="0" fillId="3" borderId="8" xfId="0" applyNumberFormat="1" applyFill="1" applyBorder="1" applyAlignment="1">
      <alignment horizontal="right" vertical="center"/>
    </xf>
    <xf numFmtId="3" fontId="0" fillId="4" borderId="8" xfId="0" applyNumberFormat="1" applyFill="1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3" fontId="0" fillId="4" borderId="1" xfId="0" applyNumberFormat="1" applyFill="1" applyBorder="1" applyAlignment="1">
      <alignment horizontal="right" vertical="center"/>
    </xf>
    <xf numFmtId="3" fontId="0" fillId="3" borderId="5" xfId="0" applyNumberFormat="1" applyFill="1" applyBorder="1" applyAlignment="1">
      <alignment horizontal="right" vertical="center"/>
    </xf>
    <xf numFmtId="3" fontId="0" fillId="4" borderId="5" xfId="0" applyNumberFormat="1" applyFill="1" applyBorder="1" applyAlignment="1">
      <alignment horizontal="right" vertical="center"/>
    </xf>
    <xf numFmtId="0" fontId="0" fillId="3" borderId="15" xfId="0" applyFill="1" applyBorder="1" applyAlignment="1">
      <alignment/>
    </xf>
    <xf numFmtId="0" fontId="0" fillId="4" borderId="15" xfId="0" applyFill="1" applyBorder="1" applyAlignment="1">
      <alignment/>
    </xf>
    <xf numFmtId="0" fontId="0" fillId="3" borderId="17" xfId="0" applyFill="1" applyBorder="1" applyAlignment="1">
      <alignment/>
    </xf>
    <xf numFmtId="0" fontId="0" fillId="4" borderId="17" xfId="0" applyFill="1" applyBorder="1" applyAlignment="1">
      <alignment wrapText="1" shrinkToFit="1"/>
    </xf>
    <xf numFmtId="0" fontId="0" fillId="5" borderId="10" xfId="0" applyFill="1" applyBorder="1" applyAlignment="1">
      <alignment/>
    </xf>
    <xf numFmtId="3" fontId="0" fillId="3" borderId="20" xfId="0" applyNumberFormat="1" applyFill="1" applyBorder="1" applyAlignment="1">
      <alignment/>
    </xf>
    <xf numFmtId="0" fontId="0" fillId="5" borderId="20" xfId="0" applyFill="1" applyBorder="1" applyAlignment="1">
      <alignment/>
    </xf>
    <xf numFmtId="3" fontId="0" fillId="4" borderId="20" xfId="0" applyNumberFormat="1" applyFill="1" applyBorder="1" applyAlignment="1">
      <alignment/>
    </xf>
    <xf numFmtId="2" fontId="0" fillId="5" borderId="16" xfId="0" applyNumberFormat="1" applyFill="1" applyBorder="1" applyAlignment="1">
      <alignment/>
    </xf>
    <xf numFmtId="0" fontId="0" fillId="5" borderId="7" xfId="0" applyFill="1" applyBorder="1" applyAlignment="1">
      <alignment/>
    </xf>
    <xf numFmtId="3" fontId="5" fillId="3" borderId="8" xfId="0" applyNumberFormat="1" applyFont="1" applyFill="1" applyBorder="1" applyAlignment="1">
      <alignment/>
    </xf>
    <xf numFmtId="3" fontId="5" fillId="0" borderId="8" xfId="0" applyNumberFormat="1" applyFont="1" applyBorder="1" applyAlignment="1">
      <alignment/>
    </xf>
    <xf numFmtId="3" fontId="5" fillId="4" borderId="8" xfId="0" applyNumberFormat="1" applyFont="1" applyFill="1" applyBorder="1" applyAlignment="1">
      <alignment/>
    </xf>
    <xf numFmtId="2" fontId="5" fillId="0" borderId="6" xfId="0" applyNumberFormat="1" applyFont="1" applyBorder="1" applyAlignment="1">
      <alignment/>
    </xf>
    <xf numFmtId="0" fontId="0" fillId="5" borderId="2" xfId="0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5" fillId="4" borderId="1" xfId="0" applyNumberFormat="1" applyFont="1" applyFill="1" applyBorder="1" applyAlignment="1">
      <alignment/>
    </xf>
    <xf numFmtId="0" fontId="0" fillId="5" borderId="4" xfId="0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5" fillId="0" borderId="5" xfId="0" applyNumberFormat="1" applyFont="1" applyBorder="1" applyAlignment="1">
      <alignment/>
    </xf>
    <xf numFmtId="3" fontId="5" fillId="4" borderId="5" xfId="0" applyNumberFormat="1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190500</xdr:rowOff>
    </xdr:from>
    <xdr:to>
      <xdr:col>8</xdr:col>
      <xdr:colOff>704850</xdr:colOff>
      <xdr:row>0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10525" y="190500"/>
          <a:ext cx="14001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ZK-02-2008-49, př. 1
počet stran: 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5" zoomScaleNormal="75" workbookViewId="0" topLeftCell="A1">
      <selection activeCell="B49" sqref="B49"/>
    </sheetView>
  </sheetViews>
  <sheetFormatPr defaultColWidth="9.140625" defaultRowHeight="12.75"/>
  <cols>
    <col min="1" max="1" width="23.8515625" style="0" bestFit="1" customWidth="1"/>
    <col min="2" max="2" width="16.140625" style="0" customWidth="1"/>
    <col min="3" max="3" width="16.28125" style="0" customWidth="1"/>
    <col min="4" max="4" width="15.421875" style="0" customWidth="1"/>
    <col min="5" max="5" width="16.00390625" style="0" customWidth="1"/>
    <col min="6" max="6" width="15.57421875" style="0" customWidth="1"/>
    <col min="7" max="7" width="13.8515625" style="0" customWidth="1"/>
    <col min="8" max="8" width="13.421875" style="0" customWidth="1"/>
    <col min="9" max="9" width="12.28125" style="0" customWidth="1"/>
  </cols>
  <sheetData>
    <row r="1" ht="57.75" customHeight="1" thickBot="1">
      <c r="A1" s="20" t="s">
        <v>18</v>
      </c>
    </row>
    <row r="2" spans="1:9" ht="64.5" thickBot="1">
      <c r="A2" s="37"/>
      <c r="B2" s="16" t="s">
        <v>0</v>
      </c>
      <c r="C2" s="19" t="s">
        <v>6</v>
      </c>
      <c r="D2" s="16" t="s">
        <v>11</v>
      </c>
      <c r="E2" s="17" t="s">
        <v>7</v>
      </c>
      <c r="F2" s="17" t="s">
        <v>19</v>
      </c>
      <c r="G2" s="18" t="s">
        <v>12</v>
      </c>
      <c r="I2" s="1"/>
    </row>
    <row r="3" spans="1:9" ht="13.5" thickBot="1">
      <c r="A3" s="25" t="s">
        <v>16</v>
      </c>
      <c r="B3" s="26"/>
      <c r="C3" s="27"/>
      <c r="D3" s="26"/>
      <c r="E3" s="28"/>
      <c r="F3" s="28"/>
      <c r="G3" s="29"/>
      <c r="I3" s="1"/>
    </row>
    <row r="4" spans="1:9" ht="13.5" thickTop="1">
      <c r="A4" s="11" t="s">
        <v>1</v>
      </c>
      <c r="B4" s="38">
        <v>18992377</v>
      </c>
      <c r="C4" s="12">
        <v>14763762</v>
      </c>
      <c r="D4" s="12">
        <v>12665059</v>
      </c>
      <c r="E4" s="12">
        <v>1811250</v>
      </c>
      <c r="F4" s="39">
        <f>B4-(D4+E4)</f>
        <v>4516068</v>
      </c>
      <c r="G4" s="14">
        <f>F4/(B4/100)</f>
        <v>23.778319059273098</v>
      </c>
      <c r="I4" s="1"/>
    </row>
    <row r="5" spans="1:9" ht="12.75">
      <c r="A5" s="5" t="s">
        <v>2</v>
      </c>
      <c r="B5" s="40">
        <v>7054311</v>
      </c>
      <c r="C5" s="3">
        <v>5483682</v>
      </c>
      <c r="D5" s="3">
        <v>4704183</v>
      </c>
      <c r="E5" s="3">
        <v>672750</v>
      </c>
      <c r="F5" s="41">
        <f>B5-(D5+E5)</f>
        <v>1677378</v>
      </c>
      <c r="G5" s="14">
        <f>F5/(B5/100)</f>
        <v>23.778055716568208</v>
      </c>
      <c r="I5" s="1"/>
    </row>
    <row r="6" spans="1:9" ht="12.75">
      <c r="A6" s="5" t="s">
        <v>5</v>
      </c>
      <c r="B6" s="40">
        <f>SUM(B4:B5)</f>
        <v>26046688</v>
      </c>
      <c r="C6" s="3">
        <f>SUM(C4:C5)</f>
        <v>20247444</v>
      </c>
      <c r="D6" s="3">
        <f>SUM(D4:D5)</f>
        <v>17369242</v>
      </c>
      <c r="E6" s="3">
        <f>SUM(E4:E5)</f>
        <v>2484000</v>
      </c>
      <c r="F6" s="41">
        <f>B6-(D6+E6)</f>
        <v>6193446</v>
      </c>
      <c r="G6" s="14">
        <f>F6/(B6/100)</f>
        <v>23.778247737293892</v>
      </c>
      <c r="I6" s="1"/>
    </row>
    <row r="7" spans="1:9" ht="12.75">
      <c r="A7" s="5" t="s">
        <v>3</v>
      </c>
      <c r="B7" s="40">
        <v>28217245</v>
      </c>
      <c r="C7" s="3">
        <v>27785352</v>
      </c>
      <c r="D7" s="3">
        <v>23956790</v>
      </c>
      <c r="E7" s="3">
        <v>3292300</v>
      </c>
      <c r="F7" s="41">
        <f>B7-(D7+E7)</f>
        <v>968155</v>
      </c>
      <c r="G7" s="14">
        <f>F7/(B7/100)</f>
        <v>3.431075570985048</v>
      </c>
      <c r="I7" s="1"/>
    </row>
    <row r="8" spans="1:9" ht="13.5" thickBot="1">
      <c r="A8" s="7" t="s">
        <v>4</v>
      </c>
      <c r="B8" s="42">
        <f>SUM(B6:B7)</f>
        <v>54263933</v>
      </c>
      <c r="C8" s="8">
        <f>SUM(C6:C7)</f>
        <v>48032796</v>
      </c>
      <c r="D8" s="8">
        <f>SUM(D6:D7)</f>
        <v>41326032</v>
      </c>
      <c r="E8" s="8">
        <f>SUM(E6:E7)</f>
        <v>5776300</v>
      </c>
      <c r="F8" s="43">
        <f>B8-(D8+E8)</f>
        <v>7161601</v>
      </c>
      <c r="G8" s="22">
        <f>F8/(B8/100)</f>
        <v>13.197718270807979</v>
      </c>
      <c r="I8" s="1"/>
    </row>
    <row r="9" spans="1:9" ht="13.5" thickBot="1">
      <c r="A9" s="15" t="s">
        <v>17</v>
      </c>
      <c r="B9" s="44"/>
      <c r="C9" s="23"/>
      <c r="D9" s="23"/>
      <c r="E9" s="23"/>
      <c r="F9" s="45"/>
      <c r="G9" s="24"/>
      <c r="I9" s="1"/>
    </row>
    <row r="10" spans="1:9" ht="13.5" thickTop="1">
      <c r="A10" s="11" t="s">
        <v>1</v>
      </c>
      <c r="B10" s="38">
        <v>42578800</v>
      </c>
      <c r="C10" s="12">
        <v>43051030</v>
      </c>
      <c r="D10" s="12">
        <v>34187506</v>
      </c>
      <c r="E10" s="12">
        <v>7787500</v>
      </c>
      <c r="F10" s="39">
        <f>B10-(D10+E10)</f>
        <v>603794</v>
      </c>
      <c r="G10" s="14">
        <f>F10/(B10/100)</f>
        <v>1.4180625099814932</v>
      </c>
      <c r="I10" s="1"/>
    </row>
    <row r="11" spans="1:11" ht="12.75">
      <c r="A11" s="5" t="s">
        <v>2</v>
      </c>
      <c r="B11" s="40">
        <v>15814983</v>
      </c>
      <c r="C11" s="3">
        <v>15990384</v>
      </c>
      <c r="D11" s="3">
        <v>12698950</v>
      </c>
      <c r="E11" s="3">
        <v>2892500</v>
      </c>
      <c r="F11" s="41">
        <f>B11-(D11+E11)</f>
        <v>223533</v>
      </c>
      <c r="G11" s="14">
        <f>F11/(B11/100)</f>
        <v>1.4134254839224298</v>
      </c>
      <c r="I11" s="1"/>
      <c r="K11" s="36"/>
    </row>
    <row r="12" spans="1:9" ht="12.75">
      <c r="A12" s="5" t="s">
        <v>5</v>
      </c>
      <c r="B12" s="40">
        <f>SUM(B10:B11)</f>
        <v>58393783</v>
      </c>
      <c r="C12" s="3">
        <f>SUM(C10:C11)</f>
        <v>59041414</v>
      </c>
      <c r="D12" s="3">
        <f>SUM(D10:D11)</f>
        <v>46886456</v>
      </c>
      <c r="E12" s="3">
        <f>SUM(E10:E11)</f>
        <v>10680000</v>
      </c>
      <c r="F12" s="41">
        <f>B12-(D12+E12)</f>
        <v>827327</v>
      </c>
      <c r="G12" s="14">
        <f>F12/(B12/100)</f>
        <v>1.4168066487488917</v>
      </c>
      <c r="I12" s="1"/>
    </row>
    <row r="13" spans="1:9" ht="12.75">
      <c r="A13" s="5" t="s">
        <v>3</v>
      </c>
      <c r="B13" s="40">
        <v>63259932</v>
      </c>
      <c r="C13" s="3">
        <v>100901864</v>
      </c>
      <c r="D13" s="3">
        <v>85844510</v>
      </c>
      <c r="E13" s="3">
        <v>13170000</v>
      </c>
      <c r="F13" s="41">
        <f>B13-(D13+E13)</f>
        <v>-35754578</v>
      </c>
      <c r="G13" s="14">
        <f>F13/(B13/100)</f>
        <v>-56.52010185531025</v>
      </c>
      <c r="I13" s="1"/>
    </row>
    <row r="14" spans="1:9" ht="13.5" thickBot="1">
      <c r="A14" s="7" t="s">
        <v>4</v>
      </c>
      <c r="B14" s="42">
        <f>SUM(B12:B13)</f>
        <v>121653715</v>
      </c>
      <c r="C14" s="8">
        <f>SUM(C12:C13)</f>
        <v>159943278</v>
      </c>
      <c r="D14" s="8">
        <f>SUM(D12:D13)</f>
        <v>132730966</v>
      </c>
      <c r="E14" s="8">
        <f>SUM(E12:E13)</f>
        <v>23850000</v>
      </c>
      <c r="F14" s="43">
        <f>B14-(D14+E14)</f>
        <v>-34927251</v>
      </c>
      <c r="G14" s="22">
        <f>F14/(B14/100)</f>
        <v>-28.710385868610754</v>
      </c>
      <c r="I14" s="1"/>
    </row>
    <row r="15" spans="1:9" ht="13.5" thickBot="1">
      <c r="A15" s="25" t="s">
        <v>13</v>
      </c>
      <c r="B15" s="44"/>
      <c r="C15" s="23"/>
      <c r="D15" s="23"/>
      <c r="E15" s="23"/>
      <c r="F15" s="45"/>
      <c r="G15" s="30"/>
      <c r="I15" s="1"/>
    </row>
    <row r="16" spans="1:9" ht="13.5" thickTop="1">
      <c r="A16" s="11" t="s">
        <v>1</v>
      </c>
      <c r="B16" s="38">
        <v>55896344</v>
      </c>
      <c r="C16" s="12">
        <f>B16-163472.8</f>
        <v>55732871.2</v>
      </c>
      <c r="D16" s="12">
        <v>23314024</v>
      </c>
      <c r="E16" s="12">
        <f>C16-D16-F16</f>
        <v>27640554.200000003</v>
      </c>
      <c r="F16" s="39">
        <v>4778293</v>
      </c>
      <c r="G16" s="14">
        <f aca="true" t="shared" si="0" ref="G16:G21">F16/(B16/100)</f>
        <v>8.548489325169461</v>
      </c>
      <c r="I16" s="1"/>
    </row>
    <row r="17" spans="1:9" ht="12.75">
      <c r="A17" s="5" t="s">
        <v>14</v>
      </c>
      <c r="B17" s="40">
        <v>6919853</v>
      </c>
      <c r="C17" s="3">
        <f>B17-20434.1</f>
        <v>6899418.9</v>
      </c>
      <c r="D17" s="3">
        <v>2888172</v>
      </c>
      <c r="E17" s="3">
        <f>C17-D17-F17</f>
        <v>3413960.9000000004</v>
      </c>
      <c r="F17" s="41">
        <v>597286</v>
      </c>
      <c r="G17" s="14">
        <f t="shared" si="0"/>
        <v>8.63148393470208</v>
      </c>
      <c r="I17" s="1"/>
    </row>
    <row r="18" spans="1:9" ht="12.75">
      <c r="A18" s="5" t="s">
        <v>2</v>
      </c>
      <c r="B18" s="40">
        <v>6651093</v>
      </c>
      <c r="C18" s="3">
        <f>B18-20434.1</f>
        <v>6630658.9</v>
      </c>
      <c r="D18" s="3">
        <v>2783890</v>
      </c>
      <c r="E18" s="3">
        <f>C18-D18-F18</f>
        <v>3249482.9000000004</v>
      </c>
      <c r="F18" s="41">
        <v>597286</v>
      </c>
      <c r="G18" s="14">
        <f t="shared" si="0"/>
        <v>8.980268355892784</v>
      </c>
      <c r="I18" s="1"/>
    </row>
    <row r="19" spans="1:9" ht="12.75">
      <c r="A19" s="5" t="s">
        <v>5</v>
      </c>
      <c r="B19" s="40">
        <f>SUM(B16:B18)</f>
        <v>69467290</v>
      </c>
      <c r="C19" s="3">
        <f>SUM(C16:C18)</f>
        <v>69262949</v>
      </c>
      <c r="D19" s="3">
        <f>SUM(D16:D18)</f>
        <v>28986086</v>
      </c>
      <c r="E19" s="3">
        <f>C19-D19-F19</f>
        <v>34303998</v>
      </c>
      <c r="F19" s="41">
        <f>SUM(F16:F18)</f>
        <v>5972865</v>
      </c>
      <c r="G19" s="14">
        <f t="shared" si="0"/>
        <v>8.598097032430658</v>
      </c>
      <c r="I19" s="1"/>
    </row>
    <row r="20" spans="1:9" ht="12.75">
      <c r="A20" s="5" t="s">
        <v>15</v>
      </c>
      <c r="B20" s="40">
        <v>403140</v>
      </c>
      <c r="C20" s="3">
        <v>403140</v>
      </c>
      <c r="D20" s="3">
        <v>156450</v>
      </c>
      <c r="E20" s="3">
        <f>C20-D20-F20</f>
        <v>246690</v>
      </c>
      <c r="F20" s="41">
        <v>0</v>
      </c>
      <c r="G20" s="14">
        <f t="shared" si="0"/>
        <v>0</v>
      </c>
      <c r="I20" s="1"/>
    </row>
    <row r="21" spans="1:9" ht="13.5" thickBot="1">
      <c r="A21" s="7" t="s">
        <v>4</v>
      </c>
      <c r="B21" s="42">
        <f>SUM(B19:B20)</f>
        <v>69870430</v>
      </c>
      <c r="C21" s="8">
        <f>SUM(C19:C20)</f>
        <v>69666089</v>
      </c>
      <c r="D21" s="8">
        <f>SUM(D19:D20)</f>
        <v>29142536</v>
      </c>
      <c r="E21" s="8">
        <f>SUM(E19:E20)</f>
        <v>34550688</v>
      </c>
      <c r="F21" s="43">
        <f>SUM(F19:F20)</f>
        <v>5972865</v>
      </c>
      <c r="G21" s="22">
        <f t="shared" si="0"/>
        <v>8.548487536143687</v>
      </c>
      <c r="I21" s="1"/>
    </row>
    <row r="22" spans="1:9" ht="13.5" thickBot="1">
      <c r="A22" s="21" t="s">
        <v>8</v>
      </c>
      <c r="B22" s="46"/>
      <c r="C22" s="31"/>
      <c r="D22" s="32"/>
      <c r="E22" s="33"/>
      <c r="F22" s="47"/>
      <c r="G22" s="34"/>
      <c r="I22" s="1"/>
    </row>
    <row r="23" spans="1:9" ht="13.5" thickTop="1">
      <c r="A23" s="11" t="s">
        <v>1</v>
      </c>
      <c r="B23" s="38">
        <v>27623275</v>
      </c>
      <c r="C23" s="13">
        <v>27007097.5</v>
      </c>
      <c r="D23" s="12">
        <v>8035639.65</v>
      </c>
      <c r="E23" s="12">
        <v>17233900</v>
      </c>
      <c r="F23" s="39">
        <f aca="true" t="shared" si="1" ref="F23:F28">B23-(D23+E23)</f>
        <v>2353735.3500000015</v>
      </c>
      <c r="G23" s="14">
        <f aca="true" t="shared" si="2" ref="G23:G28">F23/(B23/100)</f>
        <v>8.52084102989237</v>
      </c>
      <c r="H23" s="2"/>
      <c r="I23" s="2"/>
    </row>
    <row r="24" spans="1:9" ht="12.75">
      <c r="A24" s="5" t="s">
        <v>2</v>
      </c>
      <c r="B24" s="40">
        <v>4931552</v>
      </c>
      <c r="C24" s="4">
        <v>4280131.5</v>
      </c>
      <c r="D24" s="3">
        <v>523988</v>
      </c>
      <c r="E24" s="3">
        <v>3423012.5</v>
      </c>
      <c r="F24" s="41">
        <f t="shared" si="1"/>
        <v>984551.5</v>
      </c>
      <c r="G24" s="6">
        <f t="shared" si="2"/>
        <v>19.964333743211064</v>
      </c>
      <c r="H24" s="2"/>
      <c r="I24" s="2"/>
    </row>
    <row r="25" spans="1:9" ht="12.75">
      <c r="A25" s="5" t="s">
        <v>10</v>
      </c>
      <c r="B25" s="40">
        <v>7609937</v>
      </c>
      <c r="C25" s="4">
        <v>4543985</v>
      </c>
      <c r="D25" s="3">
        <v>2154559</v>
      </c>
      <c r="E25" s="3">
        <v>2321622.5</v>
      </c>
      <c r="F25" s="41">
        <f t="shared" si="1"/>
        <v>3133755.5</v>
      </c>
      <c r="G25" s="6">
        <f t="shared" si="2"/>
        <v>41.17978243446694</v>
      </c>
      <c r="H25" s="2"/>
      <c r="I25" s="2"/>
    </row>
    <row r="26" spans="1:9" ht="12.75">
      <c r="A26" s="5" t="s">
        <v>5</v>
      </c>
      <c r="B26" s="40">
        <f>SUM(B23:B25)</f>
        <v>40164764</v>
      </c>
      <c r="C26" s="3">
        <f>SUM(C23:C25)</f>
        <v>35831214</v>
      </c>
      <c r="D26" s="3">
        <f>SUM(D23:D25)</f>
        <v>10714186.65</v>
      </c>
      <c r="E26" s="3">
        <f>SUM(E23:E25)</f>
        <v>22978535</v>
      </c>
      <c r="F26" s="41">
        <f t="shared" si="1"/>
        <v>6472042.3500000015</v>
      </c>
      <c r="G26" s="6">
        <f t="shared" si="2"/>
        <v>16.113731802333014</v>
      </c>
      <c r="H26" s="2"/>
      <c r="I26" s="2"/>
    </row>
    <row r="27" spans="1:9" ht="12.75">
      <c r="A27" s="5" t="s">
        <v>3</v>
      </c>
      <c r="B27" s="40">
        <v>813375</v>
      </c>
      <c r="C27" s="4">
        <v>638775</v>
      </c>
      <c r="D27" s="3">
        <v>257925</v>
      </c>
      <c r="E27" s="3">
        <v>33750</v>
      </c>
      <c r="F27" s="41">
        <f t="shared" si="1"/>
        <v>521700</v>
      </c>
      <c r="G27" s="6">
        <f t="shared" si="2"/>
        <v>64.14015675426464</v>
      </c>
      <c r="H27" s="2"/>
      <c r="I27" s="2"/>
    </row>
    <row r="28" spans="1:9" ht="13.5" thickBot="1">
      <c r="A28" s="7" t="s">
        <v>4</v>
      </c>
      <c r="B28" s="42">
        <f>SUM(B26:B27)</f>
        <v>40978139</v>
      </c>
      <c r="C28" s="9">
        <f>SUM(C26:C27)</f>
        <v>36469989</v>
      </c>
      <c r="D28" s="8">
        <f>SUM(D26:D27)</f>
        <v>10972111.65</v>
      </c>
      <c r="E28" s="8">
        <f>SUM(E26:E27)</f>
        <v>23012285</v>
      </c>
      <c r="F28" s="43">
        <f t="shared" si="1"/>
        <v>6993742.3500000015</v>
      </c>
      <c r="G28" s="10">
        <f t="shared" si="2"/>
        <v>17.06700821625892</v>
      </c>
      <c r="H28" s="2"/>
      <c r="I28" s="2"/>
    </row>
    <row r="29" spans="1:9" ht="13.5" thickBot="1">
      <c r="A29" s="15" t="s">
        <v>9</v>
      </c>
      <c r="B29" s="44"/>
      <c r="C29" s="23"/>
      <c r="D29" s="23"/>
      <c r="E29" s="23"/>
      <c r="F29" s="45"/>
      <c r="G29" s="35"/>
      <c r="I29" s="2"/>
    </row>
    <row r="30" spans="1:9" ht="13.5" thickTop="1">
      <c r="A30" s="11" t="s">
        <v>1</v>
      </c>
      <c r="B30" s="38">
        <v>47634703</v>
      </c>
      <c r="C30" s="13">
        <v>46426273.89</v>
      </c>
      <c r="D30" s="12">
        <v>34547008.7</v>
      </c>
      <c r="E30" s="12">
        <v>11080278</v>
      </c>
      <c r="F30" s="39">
        <f>B30-(D30+E30)</f>
        <v>2007416.299999997</v>
      </c>
      <c r="G30" s="14">
        <f aca="true" t="shared" si="3" ref="G30:G42">F30/(B30/100)</f>
        <v>4.214188760660472</v>
      </c>
      <c r="H30" s="2"/>
      <c r="I30" s="2"/>
    </row>
    <row r="31" spans="1:9" ht="12.75">
      <c r="A31" s="5" t="s">
        <v>2</v>
      </c>
      <c r="B31" s="40">
        <v>17692889</v>
      </c>
      <c r="C31" s="4">
        <v>17244340</v>
      </c>
      <c r="D31" s="3">
        <v>12831748.15</v>
      </c>
      <c r="E31" s="3">
        <v>4115530</v>
      </c>
      <c r="F31" s="41">
        <f>B31-(D31+E31)</f>
        <v>745610.8500000015</v>
      </c>
      <c r="G31" s="6">
        <f t="shared" si="3"/>
        <v>4.2141837322327715</v>
      </c>
      <c r="H31" s="2"/>
      <c r="I31" s="2"/>
    </row>
    <row r="32" spans="1:9" ht="12.75">
      <c r="A32" s="5" t="s">
        <v>5</v>
      </c>
      <c r="B32" s="40">
        <f>SUM(B30:B31)</f>
        <v>65327592</v>
      </c>
      <c r="C32" s="4">
        <f>SUM(C30:C31)</f>
        <v>63670613.89</v>
      </c>
      <c r="D32" s="3">
        <f>SUM(D30:D31)</f>
        <v>47378756.85</v>
      </c>
      <c r="E32" s="3">
        <f>SUM(E30:E31)</f>
        <v>15195808</v>
      </c>
      <c r="F32" s="41">
        <f>B32-(D32+E32)</f>
        <v>2753027.1499999985</v>
      </c>
      <c r="G32" s="6">
        <f t="shared" si="3"/>
        <v>4.214187398794675</v>
      </c>
      <c r="H32" s="2"/>
      <c r="I32" s="2"/>
    </row>
    <row r="33" spans="1:9" ht="12.75">
      <c r="A33" s="5" t="s">
        <v>3</v>
      </c>
      <c r="B33" s="40">
        <v>70771558</v>
      </c>
      <c r="C33" s="4">
        <v>68976185</v>
      </c>
      <c r="D33" s="3">
        <v>51326993.13</v>
      </c>
      <c r="E33" s="3">
        <v>16462132</v>
      </c>
      <c r="F33" s="41">
        <f>B33-(D33+E33)</f>
        <v>2982432.870000005</v>
      </c>
      <c r="G33" s="6">
        <f t="shared" si="3"/>
        <v>4.214168734281651</v>
      </c>
      <c r="H33" s="2"/>
      <c r="I33" s="2"/>
    </row>
    <row r="34" spans="1:9" ht="13.5" thickBot="1">
      <c r="A34" s="7" t="s">
        <v>4</v>
      </c>
      <c r="B34" s="42">
        <f>SUM(B32:B33)</f>
        <v>136099150</v>
      </c>
      <c r="C34" s="9">
        <f>SUM(C32:C33)</f>
        <v>132646798.89</v>
      </c>
      <c r="D34" s="8">
        <f>SUM(D32:D33)</f>
        <v>98705749.98</v>
      </c>
      <c r="E34" s="8">
        <f>SUM(E32:E33)</f>
        <v>31657940</v>
      </c>
      <c r="F34" s="43">
        <f>B34-(D34+E34)</f>
        <v>5735460.019999996</v>
      </c>
      <c r="G34" s="10">
        <f t="shared" si="3"/>
        <v>4.214177693247898</v>
      </c>
      <c r="H34" s="2"/>
      <c r="I34" s="2"/>
    </row>
    <row r="35" spans="1:7" ht="13.5" thickBot="1">
      <c r="A35" s="48" t="s">
        <v>20</v>
      </c>
      <c r="B35" s="49"/>
      <c r="C35" s="50"/>
      <c r="D35" s="50"/>
      <c r="E35" s="50"/>
      <c r="F35" s="51"/>
      <c r="G35" s="52"/>
    </row>
    <row r="36" spans="1:7" ht="14.25" thickBot="1" thickTop="1">
      <c r="A36" s="53" t="s">
        <v>1</v>
      </c>
      <c r="B36" s="54">
        <f>B4+B10+B16+B23+B30</f>
        <v>192725499</v>
      </c>
      <c r="C36" s="55">
        <f>C4+C10+C16+C23+C30</f>
        <v>186981034.58999997</v>
      </c>
      <c r="D36" s="55">
        <f>D4+D10+D16+D23+D30</f>
        <v>112749237.35000001</v>
      </c>
      <c r="E36" s="55">
        <f>E4+E10+E16+E23+E30</f>
        <v>65553482.2</v>
      </c>
      <c r="F36" s="56">
        <f>F4+F10+F16+F23+F30</f>
        <v>14259306.649999999</v>
      </c>
      <c r="G36" s="57">
        <f t="shared" si="3"/>
        <v>7.398764939765442</v>
      </c>
    </row>
    <row r="37" spans="1:7" ht="13.5" thickBot="1">
      <c r="A37" s="58" t="s">
        <v>14</v>
      </c>
      <c r="B37" s="59">
        <f>B17</f>
        <v>6919853</v>
      </c>
      <c r="C37" s="60">
        <f>C17</f>
        <v>6899418.9</v>
      </c>
      <c r="D37" s="60">
        <f>D17</f>
        <v>2888172</v>
      </c>
      <c r="E37" s="60">
        <f>E17</f>
        <v>3413960.9000000004</v>
      </c>
      <c r="F37" s="61">
        <f>F17</f>
        <v>597286</v>
      </c>
      <c r="G37" s="57">
        <f t="shared" si="3"/>
        <v>8.63148393470208</v>
      </c>
    </row>
    <row r="38" spans="1:7" ht="13.5" thickBot="1">
      <c r="A38" s="58" t="s">
        <v>2</v>
      </c>
      <c r="B38" s="59">
        <f>B5+B11+B18+B24+B31</f>
        <v>52144828</v>
      </c>
      <c r="C38" s="60">
        <f>C5+C11+C18+C24+C31</f>
        <v>49629196.4</v>
      </c>
      <c r="D38" s="60">
        <f>D5+D11+D18+D24+D31</f>
        <v>33542759.15</v>
      </c>
      <c r="E38" s="60">
        <f>E5+E11+E18+E24+E31</f>
        <v>14353275.4</v>
      </c>
      <c r="F38" s="61">
        <f>F5+F11+F18+F24+F31</f>
        <v>4228359.3500000015</v>
      </c>
      <c r="G38" s="57">
        <f t="shared" si="3"/>
        <v>8.10887582177853</v>
      </c>
    </row>
    <row r="39" spans="1:7" ht="13.5" thickBot="1">
      <c r="A39" s="58" t="s">
        <v>10</v>
      </c>
      <c r="B39" s="59">
        <f>B25+B20</f>
        <v>8013077</v>
      </c>
      <c r="C39" s="60">
        <f>C25+C20</f>
        <v>4947125</v>
      </c>
      <c r="D39" s="60">
        <f>D25+D20</f>
        <v>2311009</v>
      </c>
      <c r="E39" s="60">
        <f>E25+E20</f>
        <v>2568312.5</v>
      </c>
      <c r="F39" s="61">
        <f>F25+F20</f>
        <v>3133755.5</v>
      </c>
      <c r="G39" s="57">
        <f t="shared" si="3"/>
        <v>39.10801680802518</v>
      </c>
    </row>
    <row r="40" spans="1:7" ht="13.5" thickBot="1">
      <c r="A40" s="58" t="s">
        <v>5</v>
      </c>
      <c r="B40" s="59">
        <f>SUM(B36:B39)</f>
        <v>259803257</v>
      </c>
      <c r="C40" s="60">
        <f>SUM(C36:C39)</f>
        <v>248456774.89</v>
      </c>
      <c r="D40" s="60">
        <f>SUM(D36:D39)</f>
        <v>151491177.5</v>
      </c>
      <c r="E40" s="60">
        <f>SUM(E36:E39)</f>
        <v>85889031.00000001</v>
      </c>
      <c r="F40" s="61">
        <f>SUM(F36:F39)</f>
        <v>22218707.5</v>
      </c>
      <c r="G40" s="57">
        <f t="shared" si="3"/>
        <v>8.552128159039977</v>
      </c>
    </row>
    <row r="41" spans="1:7" ht="13.5" thickBot="1">
      <c r="A41" s="58" t="s">
        <v>3</v>
      </c>
      <c r="B41" s="59">
        <f>B7+B13+B27+B33</f>
        <v>163062110</v>
      </c>
      <c r="C41" s="60">
        <f>C7+C13+C27+C33</f>
        <v>198302176</v>
      </c>
      <c r="D41" s="60">
        <f>D7+D13+D27+D33</f>
        <v>161386218.13</v>
      </c>
      <c r="E41" s="60">
        <f>E7+E13+E27+E33</f>
        <v>32958182</v>
      </c>
      <c r="F41" s="61">
        <f>F7+F13+F27+F33</f>
        <v>-31282290.129999995</v>
      </c>
      <c r="G41" s="57">
        <f t="shared" si="3"/>
        <v>-19.184279002645063</v>
      </c>
    </row>
    <row r="42" spans="1:7" ht="13.5" thickBot="1">
      <c r="A42" s="62" t="s">
        <v>4</v>
      </c>
      <c r="B42" s="63">
        <f>SUM(B40:B41)</f>
        <v>422865367</v>
      </c>
      <c r="C42" s="64">
        <f>SUM(C40:C41)</f>
        <v>446758950.89</v>
      </c>
      <c r="D42" s="64">
        <f>SUM(D40:D41)</f>
        <v>312877395.63</v>
      </c>
      <c r="E42" s="64">
        <f>SUM(E40:E41)</f>
        <v>118847213.00000001</v>
      </c>
      <c r="F42" s="65">
        <f>SUM(F40:F41)</f>
        <v>-9063582.629999995</v>
      </c>
      <c r="G42" s="57">
        <f t="shared" si="3"/>
        <v>-2.1433731247137096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lemperova</dc:creator>
  <cp:keywords/>
  <dc:description/>
  <cp:lastModifiedBy>chrastova</cp:lastModifiedBy>
  <cp:lastPrinted>2008-03-05T09:16:18Z</cp:lastPrinted>
  <dcterms:created xsi:type="dcterms:W3CDTF">2008-03-03T15:14:44Z</dcterms:created>
  <dcterms:modified xsi:type="dcterms:W3CDTF">2008-03-12T10:25:15Z</dcterms:modified>
  <cp:category/>
  <cp:version/>
  <cp:contentType/>
  <cp:contentStatus/>
</cp:coreProperties>
</file>