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6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Čerpání EU " sheetId="10" r:id="rId10"/>
    <sheet name="Čerpání EU_pujcka" sheetId="11" r:id="rId11"/>
    <sheet name="UŽITÍ" sheetId="12" r:id="rId12"/>
    <sheet name="KEY" sheetId="13" r:id="rId13"/>
    <sheet name="EIB" sheetId="14" r:id="rId14"/>
  </sheets>
  <externalReferences>
    <externalReference r:id="rId17"/>
  </externalReferences>
  <definedNames>
    <definedName name="_xlnm.Print_Titles" localSheetId="0">'PLNĚNÍ PŘÍJMŮ'!$45:$45</definedName>
    <definedName name="_xlnm.Print_Area" localSheetId="9">'Čerpání EU '!$A$1:$N$65</definedName>
    <definedName name="_xlnm.Print_Area" localSheetId="3">'čerpání KÚ'!$A$1:$F$93</definedName>
    <definedName name="_xlnm.Print_Area" localSheetId="4">'čerpání zastupitelstva'!$A$1:$F$89</definedName>
    <definedName name="_xlnm.Print_Area" localSheetId="13">'EIB'!$A$1:$E$29</definedName>
    <definedName name="_xlnm.Print_Area" localSheetId="8">'Fond strateg.rez.'!$A$1:$F$116</definedName>
    <definedName name="_xlnm.Print_Area" localSheetId="7">'FOND VYS GP'!$A$1:$G$123</definedName>
    <definedName name="_xlnm.Print_Area" localSheetId="6">'FOND VYSOČINY'!$A$1:$E$31</definedName>
    <definedName name="_xlnm.Print_Area" localSheetId="12">'KEY'!$A$1:$D$58</definedName>
    <definedName name="_xlnm.Print_Area" localSheetId="0">'PLNĚNÍ PŘÍJMŮ'!$A$1:$E$110</definedName>
    <definedName name="_xlnm.Print_Area" localSheetId="5">'SOCIÁLNÍ FOND'!$A$1:$E$46</definedName>
    <definedName name="_xlnm.Print_Area" localSheetId="11">'UŽITÍ'!$A$1:$E$162</definedName>
    <definedName name="_xlnm.Print_Area" localSheetId="2">'VÝDAJE - kapitoly'!$A$1:$G$555</definedName>
  </definedNames>
  <calcPr fullCalcOnLoad="1"/>
</workbook>
</file>

<file path=xl/sharedStrings.xml><?xml version="1.0" encoding="utf-8"?>
<sst xmlns="http://schemas.openxmlformats.org/spreadsheetml/2006/main" count="2173" uniqueCount="1128">
  <si>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</si>
  <si>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</si>
  <si>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</si>
  <si>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</si>
  <si>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</si>
  <si>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t>Zaplacené sankce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</si>
  <si>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</si>
  <si>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</si>
  <si>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</si>
  <si>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</si>
  <si>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</si>
  <si>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</si>
  <si>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</si>
  <si>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Vrácené finanční prostředky od ČS, KB</t>
  </si>
  <si>
    <t>Zdroje (Kč):</t>
  </si>
  <si>
    <t>Běžné účty KB, Volskbank</t>
  </si>
  <si>
    <t>Zdroje celkem</t>
  </si>
  <si>
    <t>3313</t>
  </si>
  <si>
    <t>Dotace obcím s vysokým podílem školních dětí dětí</t>
  </si>
  <si>
    <t>Výdaje za příjmy z prodeje majetku ve správě PO</t>
  </si>
  <si>
    <t>3211</t>
  </si>
  <si>
    <t>Dotace Vysoké škole polytechnické Jihlava na rozšíření kampusu</t>
  </si>
  <si>
    <t xml:space="preserve">                                  Část 11 připravil : T. Vonka  </t>
  </si>
  <si>
    <t>Adaptabilní školy - počáteční vzdělávání</t>
  </si>
  <si>
    <t>Příjem části hospodářského výsledku roku 2006 na GP</t>
  </si>
  <si>
    <t>Dotace na projektové dokumentace opatření k ochraně před povodněmi</t>
  </si>
  <si>
    <t xml:space="preserve">Dotace na drobné vodohospodářské ekologické akce </t>
  </si>
  <si>
    <t>Obec Dolní Cerekev - spolufinancování sanace skládky průmyslových odpadů</t>
  </si>
  <si>
    <t>Spolufinancování ve výši 10% nákladů na akce - program 229 310 MZe ČR Infrastruktura vodovodů a kanalizací</t>
  </si>
  <si>
    <t>Střední školy a konzervatoře samostatně zřízené pro žáky se zdravotním postižením</t>
  </si>
  <si>
    <t>b) ČERPÁNÍ  FONDU VYSOČINY DLE GRANTOVÝCH PROGRAMŮ           (Kč)     1 - 12/2007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</si>
  <si>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</si>
  <si>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</si>
  <si>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</si>
  <si>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</si>
  <si>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</si>
  <si>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 xml:space="preserve">Investiční dotace na pořízení movitého inestičního majetku - příloha rozpočtu Š3 </t>
  </si>
  <si>
    <t>Technické vybavení škol výpočetní technikou a softwarem</t>
  </si>
  <si>
    <t>Zařízení výchovného poradenství a preventivně výchovné práce-kompenzační p.</t>
  </si>
  <si>
    <t>Cena za dokumentární film "Česká radost"</t>
  </si>
  <si>
    <t>Dotace Městu Polná - správa sbírek Polná</t>
  </si>
  <si>
    <t>Výstavní činnost v kultuře</t>
  </si>
  <si>
    <t>X. Národní krojový ples - Žďár nad Sázavou</t>
  </si>
  <si>
    <t>KSÚS Vysočiny - na akci "II/411 Dešov - havárie opěrné zdi"</t>
  </si>
  <si>
    <t>Platba od EPMY dle Dohody o spolupráci na mez.projektu Peardrop</t>
  </si>
  <si>
    <t>Na pořízení videokonfer.jednotky a vybavení videokonfer.místnosti</t>
  </si>
  <si>
    <t>Biskupství královéhradecké - publikace Varhany královéhradec.diecéze</t>
  </si>
  <si>
    <t>Na úhradu výdajů spoj. se stálým zastoupením kraje Vysočina v Bruselu</t>
  </si>
  <si>
    <t>ŘSD Praha - na zříz.připoj.dálničních odd.Policie ČR k videoserveru ŘSD</t>
  </si>
  <si>
    <t>Fire Edit, spol.s.r.o. Praha - na krytí nákl. s pořádáním akce Pyro Car´ 07</t>
  </si>
  <si>
    <t>ÚSP Křižanov - na akci "Sport. hry pro sport. s těžkým stup. postižení"</t>
  </si>
  <si>
    <t>Společenstvo cukrářů ČR - fin.dar na pořízení "Řádu sv.Ambrože 1. třídy"</t>
  </si>
  <si>
    <t>Neinvestiční přijaté transfery ze státních fondů</t>
  </si>
  <si>
    <t>FINANCOVÁNÍ (+)* převod z FSR a FV přijetí 2. tranše úvěru od EIB</t>
  </si>
  <si>
    <t>Český svaz chovatelů, okres.org. Havl.Brod, Jihlava a Žďár n.S - fin.dary</t>
  </si>
  <si>
    <t xml:space="preserve">Hrad Kámen - příspěvek na provoz </t>
  </si>
  <si>
    <t>Zpracování odborných podkladů v oblasti památkové péče</t>
  </si>
  <si>
    <t>Dotace 5 nemocnicím - kryto příjmy z pronájmu nemovitého a movitého majetku</t>
  </si>
  <si>
    <t xml:space="preserve">Investiční dotace 5 nemocnicím a ZZS </t>
  </si>
  <si>
    <t>*Monitoring radioaktivního zaření</t>
  </si>
  <si>
    <t>Prevence vzniku odpadů</t>
  </si>
  <si>
    <t>Pořízení územně analytických podkladů, Zásady územního rozvoje</t>
  </si>
  <si>
    <t>Aktualizace-Systém pro podporu dopr.obsl.</t>
  </si>
  <si>
    <t xml:space="preserve">Výdaje na stavební úpravy - zřízení krajské SÚS </t>
  </si>
  <si>
    <t xml:space="preserve">Finanční prostředky-Moštiště obnova krytu </t>
  </si>
  <si>
    <t xml:space="preserve">Nákup movitého vybavení pro domovy důchodců a ústavy sociální péče - příloha SV1 </t>
  </si>
  <si>
    <t>Nákup osobních automobilů IV.etapa-polohovací a antidekubitní matrace příloha SV1</t>
  </si>
  <si>
    <t>Rodinné pasy  - volný čas rodin s dětmi</t>
  </si>
  <si>
    <t>Zařízení pro výkon pěstounské péče</t>
  </si>
  <si>
    <t xml:space="preserve">Osobní asistence, peč. služba apodpora samostatného bydlení </t>
  </si>
  <si>
    <t>Domovy - domovy důchodců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</si>
  <si>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</si>
  <si>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</si>
  <si>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</si>
  <si>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</si>
  <si>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KSÚS Vysočina - "II/411 Dešov - havárie opěrné zdi"</t>
  </si>
  <si>
    <t>Výdaje - přílohy KR1</t>
  </si>
  <si>
    <t>Propagace turistické nabídky - včetně tvorby propagačních materiálů</t>
  </si>
  <si>
    <t>Národní síť zdravých měst a regionů</t>
  </si>
  <si>
    <r>
      <t>* do schváleného rozpočtu kraje Vysočina na rok 2007 je z FSR převodem zapojena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částka </t>
    </r>
    <r>
      <rPr>
        <b/>
        <sz val="8"/>
        <rFont val="Arial CE"/>
        <family val="0"/>
      </rPr>
      <t>17.280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(nevyčerpaná část dotace na sídlo </t>
    </r>
  </si>
  <si>
    <t xml:space="preserve">Ostatní činnosti j.n. - strategické a koncepční materiály kraje  </t>
  </si>
  <si>
    <t>Ostatní neinvesiční výdaje j.n.</t>
  </si>
  <si>
    <t>Poplatky za odběr podzemních vod</t>
  </si>
  <si>
    <t>KSÚS Vysočina -"II/357 Bystřice nad Perštejnem - havárie opěrné zdi"</t>
  </si>
  <si>
    <t>Příjmy z pronájmu movitých věcí</t>
  </si>
  <si>
    <t>Částka v tis.Kč</t>
  </si>
  <si>
    <t>Částka  v tis. Kč</t>
  </si>
  <si>
    <t>Částka v  tis. Kč</t>
  </si>
  <si>
    <t>Příjmy z pronájmu ost.nemov. a jejich částí</t>
  </si>
  <si>
    <t>Bezpečnost silničního provozu</t>
  </si>
  <si>
    <t>Stroje, přístroje a zařízení</t>
  </si>
  <si>
    <t>XX</t>
  </si>
  <si>
    <t>ROK 2006</t>
  </si>
  <si>
    <t xml:space="preserve">Ost. investiční přijaté dotace za státního rozpočtu    (pol.4216) </t>
  </si>
  <si>
    <t>FINANCOVÁNÍ (-)** převod do FSR</t>
  </si>
  <si>
    <t>FINANCOVÁNÍ (+)* převod z FSR</t>
  </si>
  <si>
    <t>8000</t>
  </si>
  <si>
    <t>8001</t>
  </si>
  <si>
    <t>8002</t>
  </si>
  <si>
    <t xml:space="preserve">Snížení rozpočtu kraje na kapitole Nemovitý majetek -příloha M4 z důvodu zařazení akcí do spolufinancování EU </t>
  </si>
  <si>
    <t>Převod nerozděleného zůstatku ZBÚ k 31. 12. 2006 do FSR dle usnesení 0155/03/2007/ZK</t>
  </si>
  <si>
    <t xml:space="preserve">Snížení rozpočtu kapitol rok 2007 </t>
  </si>
  <si>
    <t>Snížení rozpočtu na kapitole Nemovitý majetek</t>
  </si>
  <si>
    <t xml:space="preserve">Splátka půjčky od Muzea Vysočiny Jihlava </t>
  </si>
  <si>
    <t xml:space="preserve">Splátka půjčky od SOŠ a SOU Třešť </t>
  </si>
  <si>
    <t>8003</t>
  </si>
  <si>
    <t>8004</t>
  </si>
  <si>
    <t>8005</t>
  </si>
  <si>
    <t>Investiční výdaje spojené s majetkem kraje - výkupy (budovy, haly, stavby, pozemky)</t>
  </si>
  <si>
    <t>ROK 2007</t>
  </si>
  <si>
    <t>Zůstatek z roku 2006</t>
  </si>
  <si>
    <r>
      <t xml:space="preserve">Ostatní přijaté vratky transferů (vratky st. dotací od obcí)        </t>
    </r>
    <r>
      <rPr>
        <sz val="10"/>
        <rFont val="Arial CE"/>
        <family val="2"/>
      </rPr>
      <t xml:space="preserve"> (pol.2229)</t>
    </r>
  </si>
  <si>
    <t>Ostatní neinvestiční dotace přijaté ze SR                (pol.4116)</t>
  </si>
  <si>
    <t>Dotace obcím a mikroregionům v rámci Programu obnovy venkova</t>
  </si>
  <si>
    <t>14</t>
  </si>
  <si>
    <t>Zůstatek na úvěrovém účtu  EIB k  31.  12.  2006</t>
  </si>
  <si>
    <t>Rozpis mimořádných (nerozpočtovaných) příjmů</t>
  </si>
  <si>
    <t>Celkem mimořádné příjmy</t>
  </si>
  <si>
    <t>Přijaté nekapitálové příspěvky a náhrady</t>
  </si>
  <si>
    <t>Neinvestiční přijaté dotace z všeob.pokl.správy SR  (pol.4111)</t>
  </si>
  <si>
    <t>Nerozpočtované příjmy</t>
  </si>
  <si>
    <t xml:space="preserve">Ostatní nedaňové příjmy j.n.                                   (pol.2329)  </t>
  </si>
  <si>
    <t>XXXX</t>
  </si>
  <si>
    <t>Přímé náklady na vzdělávání (UZ 33353)</t>
  </si>
  <si>
    <t>z toho 1031</t>
  </si>
  <si>
    <t>Příspěvky na lesní hospodářství</t>
  </si>
  <si>
    <t>z toho 1032</t>
  </si>
  <si>
    <t>z toho 1037</t>
  </si>
  <si>
    <t>z toho 1039</t>
  </si>
  <si>
    <t xml:space="preserve">Depozitní účet 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</si>
  <si>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</si>
  <si>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</si>
  <si>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</si>
  <si>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</si>
  <si>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</si>
  <si>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</si>
  <si>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</si>
  <si>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</si>
  <si>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</si>
  <si>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</si>
  <si>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Dotace městysi Strážek na odstranění povodňových škod</t>
  </si>
  <si>
    <t>Zvýšení rozpočtu NR (snížení přísp.na provoz u PO z ORJ 5100)</t>
  </si>
  <si>
    <t xml:space="preserve">Zvýšení rozpočtu PLZ </t>
  </si>
  <si>
    <t>ZZS kraje Vysočina - na nákup vozidla a movitého majetku a OOPP</t>
  </si>
  <si>
    <t>Nemocnice NMnM - na projekt rozvoje a modernizace IT</t>
  </si>
  <si>
    <t>DDM Havl.Brod - na modernizaci učebny výpočetní techniky</t>
  </si>
  <si>
    <t>ZZS kraje Vysočina - na realizaci plánu rozvoje a modernizace IT</t>
  </si>
  <si>
    <t>Na zajištění celostátní konference "Dny bezpečí"</t>
  </si>
  <si>
    <t>Dotace obci Číchov na opravu komunikace (Chlum-Číchov)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</si>
  <si>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</si>
  <si>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</si>
  <si>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</si>
  <si>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</si>
  <si>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</si>
  <si>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</si>
  <si>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</si>
  <si>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</si>
  <si>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</si>
  <si>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</si>
  <si>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</si>
  <si>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</si>
  <si>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</si>
  <si>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</si>
  <si>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</si>
  <si>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</si>
  <si>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</si>
  <si>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</si>
  <si>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</si>
  <si>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</si>
  <si>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</si>
  <si>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</si>
  <si>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</si>
  <si>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</si>
  <si>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</si>
  <si>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</si>
  <si>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</si>
  <si>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</si>
  <si>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</si>
  <si>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</si>
  <si>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</si>
  <si>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</si>
  <si>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</si>
  <si>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</si>
  <si>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</si>
  <si>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</si>
  <si>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</si>
  <si>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</si>
  <si>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</si>
  <si>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</si>
  <si>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</si>
  <si>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</si>
  <si>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</si>
  <si>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</si>
  <si>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</si>
  <si>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</si>
  <si>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</si>
  <si>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</si>
  <si>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</si>
  <si>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</si>
  <si>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</si>
  <si>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</si>
  <si>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</si>
  <si>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</si>
  <si>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</si>
  <si>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</si>
  <si>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</si>
  <si>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</si>
  <si>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</si>
  <si>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</si>
  <si>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</si>
  <si>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</si>
  <si>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</si>
  <si>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</si>
  <si>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</si>
  <si>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</si>
  <si>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</si>
  <si>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</si>
  <si>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</si>
  <si>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</si>
  <si>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</si>
  <si>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</si>
  <si>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</si>
  <si>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</si>
  <si>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</si>
  <si>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</si>
  <si>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</si>
  <si>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</si>
  <si>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</si>
  <si>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</si>
  <si>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</si>
  <si>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</si>
  <si>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</si>
  <si>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</si>
  <si>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</si>
  <si>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</si>
  <si>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</si>
  <si>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</si>
  <si>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</si>
  <si>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</si>
  <si>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</si>
  <si>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</si>
  <si>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</si>
  <si>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</si>
  <si>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</si>
  <si>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</si>
  <si>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</si>
  <si>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</si>
  <si>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</si>
  <si>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</si>
  <si>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</si>
  <si>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</si>
  <si>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2008, nerozděleno</t>
  </si>
  <si>
    <t>Regionální kultura VII., nerozděl.</t>
  </si>
  <si>
    <t>Koordinace sociální výpomoci v obcích a hospicová péče</t>
  </si>
  <si>
    <t xml:space="preserve">CELKEM </t>
  </si>
  <si>
    <t>PŘÍJMY DLE GRANTOVÝCH PROGRAMŮ  A ÚROKY</t>
  </si>
  <si>
    <t xml:space="preserve"> Program číslo</t>
  </si>
  <si>
    <t>Příjmy v roce 2007 z let min.</t>
  </si>
  <si>
    <t>Vítejte u nás</t>
  </si>
  <si>
    <t>Protidrog.prevence a léčba 2004-05</t>
  </si>
  <si>
    <t>Cizí jazyky-brána k nov. pozn. 2004-II</t>
  </si>
  <si>
    <t>Ostatní příjmy-EKO-KOM</t>
  </si>
  <si>
    <t>Příjem z FSR-výsledek hosp. r. 2006</t>
  </si>
  <si>
    <t>Příjmy z rozpočtu kraje</t>
  </si>
  <si>
    <t>ÚROKY</t>
  </si>
  <si>
    <t>CELKEM PŘÍJMY</t>
  </si>
  <si>
    <t>"Krajský úřad kraje Vysočina - budova D" zvýšení rozpočtu akce</t>
  </si>
  <si>
    <t>"Datové centrum kraje Vysočina - pilotní projekt KrÚ….."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</si>
  <si>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</si>
  <si>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</si>
  <si>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</si>
  <si>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</si>
  <si>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</si>
  <si>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</si>
  <si>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</si>
  <si>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</si>
  <si>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</si>
  <si>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Ostatní výdaje</t>
  </si>
  <si>
    <t>DOTACE CELKEM</t>
  </si>
  <si>
    <t>CELKEM AKCE VIP</t>
  </si>
  <si>
    <t>Ostatní záležitosti sociálních věcí a politiky zaměstnanosti - režijní výdaje</t>
  </si>
  <si>
    <t>Sociální péče a pomoc rodině a manželství</t>
  </si>
  <si>
    <t>Domovy - penzióny pro matky s dětmi</t>
  </si>
  <si>
    <t>Realizované kurzové zisky</t>
  </si>
  <si>
    <t>Přijaté pojistné náhrady</t>
  </si>
  <si>
    <t xml:space="preserve">Příjmy z prodeje </t>
  </si>
  <si>
    <t>Přijaté neinvestiční dary</t>
  </si>
  <si>
    <t>Sociální pomoc osobám v hmotné nouzi a občanům sociálně nepřizpůsobeným</t>
  </si>
  <si>
    <t xml:space="preserve">Ostatní sociální péče a pomoc ostatním skupinám obyvatelstva </t>
  </si>
  <si>
    <t>PŘÍSPĚVKY NA PROVOZ</t>
  </si>
  <si>
    <t>Silnice - příspěvky na provoz SUS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</si>
  <si>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</si>
  <si>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</si>
  <si>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</si>
  <si>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</si>
  <si>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</si>
  <si>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</si>
  <si>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</si>
  <si>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</si>
  <si>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</si>
  <si>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</si>
  <si>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</si>
  <si>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</si>
  <si>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</si>
  <si>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</si>
  <si>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 xml:space="preserve">Anketa Zlatá jeřabina </t>
  </si>
  <si>
    <t>Projekty romské komunity</t>
  </si>
  <si>
    <t>Podpora výuky méně vyuč. cizích jazyků</t>
  </si>
  <si>
    <t>Daň z přijmu práv. osob za kraj rok 2006</t>
  </si>
  <si>
    <t>Dotace vlastníkům kulturních památek</t>
  </si>
  <si>
    <t>KSÚS Vysočiny - investiční dotace na projekt rozvoje a modernizace IT</t>
  </si>
  <si>
    <t>Dotace obci Kaliště na opravu kanalizace v křižovatce silnic II/134 a III/40914</t>
  </si>
  <si>
    <t>Dotace městu Svratka na vícenáklady spojené s opravou komunikace ve vl.kraje</t>
  </si>
  <si>
    <t>Zachování a obnova kulturních památek - UNESCO</t>
  </si>
  <si>
    <t>Činnost muzeí a galerií</t>
  </si>
  <si>
    <t>Dotace obcím z daňových příjmů kraje</t>
  </si>
  <si>
    <t>3231</t>
  </si>
  <si>
    <t>Celkem účelové státní dotace</t>
  </si>
  <si>
    <t>Celkem ostatní činnosti ve školství</t>
  </si>
  <si>
    <t>Celkem dotace obcím</t>
  </si>
  <si>
    <t>Celkem ostatní výdaje</t>
  </si>
  <si>
    <t>Variantní studie k naplňování cílů Plánu odpadového hospodářství</t>
  </si>
  <si>
    <t>Na projektové aktivity projektu eParticipate</t>
  </si>
  <si>
    <t>Na poskytnutí daru paní Renatě Švecové</t>
  </si>
  <si>
    <t>KSÚS Vysočiny - na ochranu ohrožených živočichů u Vírské nádrže</t>
  </si>
  <si>
    <t>DDM Žďár nad Sázavou - na úhradu nájemného</t>
  </si>
  <si>
    <t>SOŠ NM a Gymnázium NM - dotace na úhradu nájemného</t>
  </si>
  <si>
    <r>
      <t xml:space="preserve">  částka </t>
    </r>
    <r>
      <rPr>
        <b/>
        <sz val="8"/>
        <rFont val="Arial CE"/>
        <family val="2"/>
      </rPr>
      <t>17.596 tis.</t>
    </r>
    <r>
      <rPr>
        <sz val="8"/>
        <rFont val="Arial CE"/>
        <family val="2"/>
      </rPr>
      <t xml:space="preserve"> Kč ostatní finanční operace (fin. vypořádání se SR za rok 2006)</t>
    </r>
  </si>
  <si>
    <t>Převod z rozpočtu kraje ze zvýšeného plnění daňových příjmů rok 2007</t>
  </si>
  <si>
    <t xml:space="preserve">Převod z rozpočtu kraje - nevyčerpané finanční prostředky </t>
  </si>
  <si>
    <t>Závazek roku 2007 - zvláštní účet vod (§ 42 vodního zákona)</t>
  </si>
  <si>
    <t>Evropský parlament mládeže v ČR, Praha - dotace na X. Národní výběrovou konferenci EP mládeže v ČR</t>
  </si>
  <si>
    <t>Finanční dary rodinám (záměna novorozenců v Nemocnici Třebíč)</t>
  </si>
  <si>
    <t>Divadelní činnost - Horácké divadlo Jihlava</t>
  </si>
  <si>
    <t>Sdružení hasičů ČMS - KSHKV - na prapor, vč. žerdě a stojanu</t>
  </si>
  <si>
    <t>Dotace obcím na ochr.obec. nemov.majetku - zdrojové krytí</t>
  </si>
  <si>
    <t>Daň z přijmu právnických osob za kraje</t>
  </si>
  <si>
    <t>Oblastní charita Havl.Brod - dotace pro Petrklíč v Ledči nad Sázavou na chod či vybavení centra speciálními pomůckami</t>
  </si>
  <si>
    <t>KSÚS Vysočiny -  "II/357 Bystřice nad P. - havárie opěrné zdi"</t>
  </si>
  <si>
    <t>Na poskyt.dotací na podporu a propagaci principů Agendy 21</t>
  </si>
  <si>
    <r>
      <t xml:space="preserve">  Fondu strategických rezerv, částka </t>
    </r>
    <r>
      <rPr>
        <b/>
        <sz val="8"/>
        <rFont val="Arial CE"/>
        <family val="2"/>
      </rPr>
      <t>530 tis.</t>
    </r>
    <r>
      <rPr>
        <sz val="8"/>
        <rFont val="Arial CE"/>
        <family val="2"/>
      </rPr>
      <t xml:space="preserve"> Kč z rozpočtu kraje na </t>
    </r>
    <r>
      <rPr>
        <b/>
        <sz val="8"/>
        <rFont val="Arial CE"/>
        <family val="2"/>
      </rPr>
      <t xml:space="preserve">zvláštní účty EU </t>
    </r>
    <r>
      <rPr>
        <sz val="8"/>
        <rFont val="Arial CE"/>
        <family val="2"/>
      </rPr>
      <t xml:space="preserve">(nemocnice), částka </t>
    </r>
    <r>
      <rPr>
        <b/>
        <sz val="8"/>
        <rFont val="Arial CE"/>
        <family val="2"/>
      </rPr>
      <t>240.000 tis.</t>
    </r>
    <r>
      <rPr>
        <sz val="8"/>
        <rFont val="Arial CE"/>
        <family val="2"/>
      </rPr>
      <t xml:space="preserve"> Kč převod z rozpočtu</t>
    </r>
  </si>
  <si>
    <t>Svazek obcí Horácko - cesty k lod.zast.na Dalešické přehradě</t>
  </si>
  <si>
    <t>Město Pelhřimov - na "Dostavbu kuželny v Pelhřimově"</t>
  </si>
  <si>
    <t>FC Vysočina, a.s. Jihlava -projekt Kraj. centra talent. mládeže</t>
  </si>
  <si>
    <t>Nemocnice Jihlava -  na přístroj. vybavení kardiolog. pracoviště</t>
  </si>
  <si>
    <t>Zrušení usnesení RK č.0790/19/2007/RK které bylo realizováno RO č.165/2007</t>
  </si>
  <si>
    <t>Jupiter club, s.r.o. Velké Meziříčí - na Evropský festival filozofie</t>
  </si>
  <si>
    <t>Na úhradu podkladového materiálu pro jednání o využití letiště Henčov</t>
  </si>
  <si>
    <t>DD pro seniory Mitrov - na obnovu funkčnosti elektr.napájení objektu DD</t>
  </si>
  <si>
    <t>Pro přípravu budoucích osvojitelů, pěstounů a poradní sbor</t>
  </si>
  <si>
    <t>Bit cz training, s.r.o. Praha - na akvitiy Ulice  v rámci Týdne vzdělávání…</t>
  </si>
  <si>
    <t>Denní stacionář pro děti a mládež Petrklíč - na chod či vybavení centra</t>
  </si>
  <si>
    <t>Činnosti knihovnické- Krajská knihovna JI</t>
  </si>
  <si>
    <t>Činnost ve zdravotnictví</t>
  </si>
  <si>
    <t>Technická zhodnocení a opravy ve zdravot.</t>
  </si>
  <si>
    <t>Vratky nevyčerpaných přísp. z grant. programů</t>
  </si>
  <si>
    <t>Neinvestiční přijaté dotace od mezinár. institicí       (pol.4152)</t>
  </si>
  <si>
    <t>Splátky půjčených prostředků od PO</t>
  </si>
  <si>
    <t>Příjmy z prodeje krátk.a drobného dlouhod. majetku</t>
  </si>
  <si>
    <t>Občanské sdružení JEJDA…Jihlava - dotace na CVVZ</t>
  </si>
  <si>
    <t>Gymnázium Pacov - na zvýš.nákl.na věcnou režii u školního stravování</t>
  </si>
  <si>
    <t>Gymnázium Bystřice nad Pernštejnem - na neplat.rozvázání PP a DoN</t>
  </si>
  <si>
    <t>Fin.dar T.Pejchalovi jako projev uznání a poděk. za reprezent.Vysočiny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</si>
  <si>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</si>
  <si>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</si>
  <si>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</si>
  <si>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</si>
  <si>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</si>
  <si>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</si>
  <si>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Na výrobu a dodání informačních cedulí umisťovaných u reko silnic</t>
  </si>
  <si>
    <t>Nemocnice Pelhřimov - na realizaci plánu rozvoje a modernizace IT</t>
  </si>
  <si>
    <t>Na zprac.projekt. žádosti a studií proveditelnosti projektů prostř.zvl.účtů</t>
  </si>
  <si>
    <t>Ostatní záležitosti lesního hospodářství - režijní výdaje</t>
  </si>
  <si>
    <t>103X</t>
  </si>
  <si>
    <t>Pěstební činnost</t>
  </si>
  <si>
    <t>Podpora ostatních produkčních činností</t>
  </si>
  <si>
    <t>Certifikace středních škol</t>
  </si>
  <si>
    <t>Školení a informační kampaň k využití prostředků ze Strukturálních fondů EU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</si>
  <si>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</si>
  <si>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</si>
  <si>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</si>
  <si>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</si>
  <si>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 xml:space="preserve">Členský příspěvek kraje Asociaci krajů </t>
  </si>
  <si>
    <t>Dotace obcím na podporu převodu zřizovatelských kompetencí</t>
  </si>
  <si>
    <t>Prostředky na podporu kulturních akcí</t>
  </si>
  <si>
    <t>ZK-02-2008-11, př. 1</t>
  </si>
  <si>
    <t>Dotace obcím a ostatním vlastníkům kulturních památek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</si>
  <si>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</si>
  <si>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</si>
  <si>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>Celkem příspěvky na provoz</t>
  </si>
  <si>
    <t>Celkem dotace</t>
  </si>
  <si>
    <t>Investiční dotace muzeím a galeriím</t>
  </si>
  <si>
    <t>sesk. 50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</si>
  <si>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</si>
  <si>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</si>
  <si>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</si>
  <si>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</si>
  <si>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</si>
  <si>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</si>
  <si>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</si>
  <si>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</si>
  <si>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</si>
  <si>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</si>
  <si>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</si>
  <si>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</si>
  <si>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Dar Obci Police - přeprava žáků ZŠ (Bítov)</t>
  </si>
  <si>
    <t>Studie proveditelnosti projektu integrace krizového a operačního řízení v kraji Vysočina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</si>
  <si>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</si>
  <si>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</si>
  <si>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</si>
  <si>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</si>
  <si>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</si>
  <si>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</si>
  <si>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>VÝDAJE CELKEM</t>
  </si>
  <si>
    <t>Rozvojový program EVVO pro školy</t>
  </si>
  <si>
    <t>Státní informační politika - neinvestice</t>
  </si>
  <si>
    <t xml:space="preserve">Účelové neinvestiční dotace obcím a krajům </t>
  </si>
  <si>
    <t xml:space="preserve">Účelové investiční dotace obcím a krajům </t>
  </si>
  <si>
    <t>Kulturní aktivity</t>
  </si>
  <si>
    <t>Zařízení pro děti vyžadující okamžitou pomoc</t>
  </si>
  <si>
    <t>Vnitřní obchod</t>
  </si>
  <si>
    <t>Ostatní záležitosti sociálních věcí a politiky zaměstnanosti</t>
  </si>
  <si>
    <t>Dosud nerealizované převody aktivních projektů EU :</t>
  </si>
  <si>
    <t>Schválené dosud neotevřené účty projektů EU :</t>
  </si>
  <si>
    <t>Činnosti knihovnické (reg. funkce knihoven)</t>
  </si>
  <si>
    <t xml:space="preserve">*Ochrana druhů stanovišť </t>
  </si>
  <si>
    <t>Rekonstrukce silnice II/150 Pavlíkov - Vilémovice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</si>
  <si>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</si>
  <si>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</si>
  <si>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</si>
  <si>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</si>
  <si>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</si>
  <si>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</si>
  <si>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Ředitelství silnic a dálnic ČR na zřízení připojení dálničních oddělení PČR na území kraje Vysočina</t>
  </si>
  <si>
    <t>Správa externích sítí a databází, spoluúčast na projektech</t>
  </si>
  <si>
    <t>Celkem seskupení položek 42xx                                         investiční přijaté dotace</t>
  </si>
  <si>
    <t xml:space="preserve">Příjmy z finančního vypořádání min. let mezi krajem a obcemi </t>
  </si>
  <si>
    <t>Výdaje (Kč):</t>
  </si>
  <si>
    <t>Ostatní činnosti - Aktualizace Programu ke zlepšení kvality ovzduší kraje Vysočina</t>
  </si>
  <si>
    <t>Převod na projekty kofinancované EU</t>
  </si>
  <si>
    <t>HOSPODAŘENÍ BEZ DOTACE NA PŘÍMÉ NÁKLADY VE ŠKOLSTVÍ (tis.Kč)</t>
  </si>
  <si>
    <t>Zkvalitnění propagace turistického potenciálu kraje Vysočina</t>
  </si>
  <si>
    <t>3419</t>
  </si>
  <si>
    <t>3299</t>
  </si>
  <si>
    <t>3421</t>
  </si>
  <si>
    <t>Na zaj. zdrojů na šíření veřej. internetu v obecních knihovnách</t>
  </si>
  <si>
    <t>Dotace obcím na dětská dopravní hřiště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</si>
  <si>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</si>
  <si>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</si>
  <si>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</si>
  <si>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</si>
  <si>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</si>
  <si>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</si>
  <si>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</si>
  <si>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236 64</t>
  </si>
  <si>
    <t>236 67</t>
  </si>
  <si>
    <t>236 51</t>
  </si>
  <si>
    <t>236 73</t>
  </si>
  <si>
    <t>Silnice - režijní výdaje                                Analýza zmapování silnic</t>
  </si>
  <si>
    <t>236 79</t>
  </si>
  <si>
    <t>236 80</t>
  </si>
  <si>
    <t>236 81</t>
  </si>
  <si>
    <t>236 82</t>
  </si>
  <si>
    <t>236 83</t>
  </si>
  <si>
    <t>236 84</t>
  </si>
  <si>
    <t>236 85</t>
  </si>
  <si>
    <t>Příspěvky na provoz a půjčky zřizovaným příspěvkovýn organizacím kraje</t>
  </si>
  <si>
    <t>EPMA - Agentura pro evropské projekty a management (členský příspěvek kraje)</t>
  </si>
  <si>
    <t>z toho :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</si>
  <si>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</si>
  <si>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</si>
  <si>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</si>
  <si>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</si>
  <si>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</si>
  <si>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</si>
  <si>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</si>
  <si>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</si>
  <si>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</si>
  <si>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</si>
  <si>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</si>
  <si>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</si>
  <si>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</si>
  <si>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</si>
  <si>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</si>
  <si>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</si>
  <si>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</si>
  <si>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</si>
  <si>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</si>
  <si>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</si>
  <si>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</si>
  <si>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</si>
  <si>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</si>
  <si>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</si>
  <si>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</si>
  <si>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>II/344 Havlíčkův Brod-Chotěboř, 3.stavba</t>
  </si>
  <si>
    <t>II/347 Světlá nad Sázavou - D1, 2.stavba</t>
  </si>
  <si>
    <t>Celkem kapitálové příjmy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</si>
  <si>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</si>
  <si>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</si>
  <si>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</si>
  <si>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</si>
  <si>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</si>
  <si>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</si>
  <si>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</si>
  <si>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</si>
  <si>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Speciální předškolní zařízení</t>
  </si>
  <si>
    <t>Speciální základní školy</t>
  </si>
  <si>
    <t>Gymnázia</t>
  </si>
  <si>
    <t>Střední odborné školy</t>
  </si>
  <si>
    <t>Léky a zdravotnický materiál</t>
  </si>
  <si>
    <t>III/03810 Havlíčkův Brod - Bělohradská ulice</t>
  </si>
  <si>
    <t>Dotace Regionální radě regionu soudržnosti Jihovýchod</t>
  </si>
  <si>
    <t>Příprava budoucích osvojitelů, pěstounů a poradních sborů</t>
  </si>
  <si>
    <t>Město Pelhřimov - dotace na dostavbu kuželny v Pelhřimově</t>
  </si>
  <si>
    <t>Dotace TJ Jiskra Havl. Brod na "Výstavbu softbalového areálu.."</t>
  </si>
  <si>
    <t>Na dotace na obnovu kulturních památek - zdrojové krytí</t>
  </si>
  <si>
    <t>3000</t>
  </si>
  <si>
    <t>4000</t>
  </si>
  <si>
    <t>Studie proveditelnosti projektu Integrace kriz.a oper.řízení</t>
  </si>
  <si>
    <t>Expertní posudky k výstavbě Krajské knihovny Vysočiny v Havl.Brodě</t>
  </si>
  <si>
    <t>Foibos, a.s.- dotace na přípravu publikaci Slavné vily v kraji Vysočina</t>
  </si>
  <si>
    <t xml:space="preserve">Basketbalový klub Jihlava - na projekt Krajského centra mládeže </t>
  </si>
  <si>
    <t>Na zajištění realizace partnerských vztahů kraje Vysočina</t>
  </si>
  <si>
    <t>SUPŠ JI-Helenín - výměnný pobyt studentů a pedag.pracovníků z Francie</t>
  </si>
  <si>
    <t>SUPŠ JI-Helenín - na zvýšené náklady na dodávanou tepelnou energii</t>
  </si>
  <si>
    <t>Na fin.zakázky "Elektron.nástroj pro zadávání a evidenci veřej. zakázek"</t>
  </si>
  <si>
    <t>Na uspořádání konference "Kraje a péče o kulturní dědictví"</t>
  </si>
  <si>
    <t>Muzeum Vysočiny TR - na film.dokument o životním díle prof.Lesného</t>
  </si>
  <si>
    <t>Na prezent. kraje  v rámci Dne otevřených dveří Výboru regionů v Bruselu</t>
  </si>
  <si>
    <t>Na náhradu dle dohody o mimosoudním vyrovnání  Pávov</t>
  </si>
  <si>
    <t>ZZS kraje Vysočina - na vybavení pro nové stanoviště ZZS v Pelhřimově</t>
  </si>
  <si>
    <t>Dětské centrum Jihlava - na krytí změn s uplatněním nového ZP</t>
  </si>
  <si>
    <t>Ostatní výdaje na regionální rozvoj - investiční výdaje</t>
  </si>
  <si>
    <t>Ostatní výdaje na regionální rozvoj - běžné výdaje</t>
  </si>
  <si>
    <t>Podpora a propagace místní Agendy 21</t>
  </si>
  <si>
    <t>Svazek obcí Horácko - cesty k lodím na Dalešické přehradě</t>
  </si>
  <si>
    <t>Letiště Henčov - podkladový materiál pro jeho využití</t>
  </si>
  <si>
    <t>Dětský domov Kamenice n L. - na krytí změn s uplatněním nového ZP</t>
  </si>
  <si>
    <t>90,40</t>
  </si>
  <si>
    <t>Nemocnice HB - na správu nepotřebných budov areálu nemocnice</t>
  </si>
  <si>
    <t>Odvod z IF KSÚS Vysočina v souvislosti s realizací akcí 2006 a 2007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</si>
  <si>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</si>
  <si>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</si>
  <si>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</si>
  <si>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</si>
  <si>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</si>
  <si>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</si>
  <si>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      1-12 2007</t>
  </si>
  <si>
    <t>Skutečné výdaje za trvání projektu 2005 - 2006</t>
  </si>
  <si>
    <t>skutečné výdaje                1-12 2007</t>
  </si>
  <si>
    <t>Přijatá půjčka ze SFDI 2006</t>
  </si>
  <si>
    <t>Přijatá půjčka ze SFDI                     1-12 2007              (dle smlouvy)</t>
  </si>
  <si>
    <t>Čerpání půjčky   1-12 2007</t>
  </si>
  <si>
    <t>Skutečné příjmy za trvání projetku    2005 - 2006</t>
  </si>
  <si>
    <t xml:space="preserve"> 2005 (dotace+isp-rofin+úroky) </t>
  </si>
  <si>
    <t>Přijaté dotace 2006</t>
  </si>
  <si>
    <t>Přijaté dotace         1-12 2007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</si>
  <si>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</si>
  <si>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</si>
  <si>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1) PLNĚNÍ PŘÍJMŮ A VÝDAJŮ ROZPOČTU KRAJE V OBDOBÍ 1 - 12/2007</t>
  </si>
  <si>
    <r>
      <t xml:space="preserve">2) VÝVOJ DAŇOVÝCH PŘÍJMŮ V OBDOBÍ  1. 1. - 31. 12. 2007 </t>
    </r>
    <r>
      <rPr>
        <b/>
        <sz val="12"/>
        <rFont val="Arial CE"/>
        <family val="2"/>
      </rPr>
      <t xml:space="preserve"> (v tis. Kč) </t>
    </r>
  </si>
  <si>
    <t>3) ČERPÁNÍ VÝDAJŮ ROZPOČTU PODLE KAPITOL V OBDOBÍ 1 - 12/2007</t>
  </si>
  <si>
    <t>4) ČERPÁNÍ VÝDAJŮ NA KAPITOLE KRAJSKÝ ÚŘAD V 1 - 12/2007</t>
  </si>
  <si>
    <t>5) ČERPÁNÍ VÝDAJŮ NA KAPITOLE ZASTUPITELSTVO V 1 - 12/2007</t>
  </si>
  <si>
    <r>
      <t xml:space="preserve">6) SOCIÁLNÍ FOND V OBDOBÍ 1 - 12/2007    </t>
    </r>
    <r>
      <rPr>
        <b/>
        <sz val="10"/>
        <rFont val="Arial CE"/>
        <family val="2"/>
      </rPr>
      <t>(Kč)</t>
    </r>
  </si>
  <si>
    <t>Disponibilní zdroje SF k  31. 12.  2007</t>
  </si>
  <si>
    <r>
      <t xml:space="preserve">7 a) FOND VYSOČINY V OBDOBÍ 1 - 12/2007    </t>
    </r>
    <r>
      <rPr>
        <b/>
        <sz val="10"/>
        <rFont val="Arial CE"/>
        <family val="2"/>
      </rPr>
      <t>(Kč)</t>
    </r>
  </si>
  <si>
    <t>Disponibilní zdroje FV k  31.  12.  2007</t>
  </si>
  <si>
    <r>
      <t xml:space="preserve">8) FOND STRATEGICKÝCH REZERV V OBDOBÍ 1 - 12/2007   </t>
    </r>
    <r>
      <rPr>
        <b/>
        <sz val="10"/>
        <rFont val="Arial CE"/>
        <family val="2"/>
      </rPr>
      <t>(Kč)</t>
    </r>
  </si>
  <si>
    <t>Disponibilní zdroje FSR k  31. 12. 2007</t>
  </si>
  <si>
    <t>Disponibilní zdroje FSR k  31.  12.  2007</t>
  </si>
  <si>
    <t>9 a) Čerpání aktivních projektů EU k 31. 12. 2007 (v tis. Kč)</t>
  </si>
  <si>
    <t>b) Čerpání aktivních projektů EU spolufinancovaných z půjčky SFDI k 31. 12. 2007 (v tis. Kč)</t>
  </si>
  <si>
    <t xml:space="preserve">      1 - 12/2007</t>
  </si>
  <si>
    <t>11)  Zpráva o stavu portfolia v období 1 - 12/2007 (Key Investments)</t>
  </si>
  <si>
    <t xml:space="preserve">      oprav silnic II. a III. třídy v rámci silniční sítě kraje 1 - 12/2007</t>
  </si>
  <si>
    <t>Zůstatek na úvěrovém účtu k 31. 12.  2007</t>
  </si>
  <si>
    <t>Na převoz klientů Protialkoholní záchytné stanice do jiných zařízení</t>
  </si>
  <si>
    <t>Dar Martině Sáblíkové za vynikající sport.úspěchy a reprez. Vysočiny</t>
  </si>
  <si>
    <t>Ostatní zař.s výchovou a vzděláváním mládeže</t>
  </si>
  <si>
    <r>
      <t xml:space="preserve">   půjčky od společnosti Agora a poskytnutím půjčky na poslední etapu realizace komunitního plánování), částka </t>
    </r>
    <r>
      <rPr>
        <b/>
        <sz val="8"/>
        <rFont val="Arial CE"/>
        <family val="2"/>
      </rPr>
      <t>17.000 tis</t>
    </r>
    <r>
      <rPr>
        <sz val="8"/>
        <rFont val="Arial CE"/>
        <family val="2"/>
      </rPr>
      <t>. Kč převod z kapitoly</t>
    </r>
  </si>
  <si>
    <t>Ostat. neinv. dot. ze SR - přímé výdaje ve školství  (pol.4116)</t>
  </si>
  <si>
    <t>Bezúročné půjčky pro krajskou příspěvkovou organizaci SOŠ, SOU a OÚ Třešť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</si>
  <si>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</si>
  <si>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</si>
  <si>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</si>
  <si>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</si>
  <si>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</si>
  <si>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>Basketbalový klub Jihlava - dotace na projekt Krajské centrum mládeže v basket.</t>
  </si>
  <si>
    <t>Konference "Kraje a péče o kulturní dědictví"</t>
  </si>
  <si>
    <t>Expertní posudek - Krajská knihovna HB</t>
  </si>
  <si>
    <t>Realizace partnerských vztahů kraje Vysočina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</si>
  <si>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</si>
  <si>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</si>
  <si>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</si>
  <si>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</si>
  <si>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</si>
  <si>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</si>
  <si>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236 97</t>
  </si>
  <si>
    <t>236 98</t>
  </si>
  <si>
    <t xml:space="preserve">Převod finančních prostředků z rozpočtu kraje na úroky z úvěru  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</si>
  <si>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</si>
  <si>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</si>
  <si>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</si>
  <si>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</si>
  <si>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</si>
  <si>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</si>
  <si>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</si>
  <si>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</si>
  <si>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</si>
  <si>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</si>
  <si>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</si>
  <si>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</si>
  <si>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</si>
  <si>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</si>
  <si>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</si>
  <si>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</si>
  <si>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</si>
  <si>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</si>
  <si>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</si>
  <si>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</si>
  <si>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</si>
  <si>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</si>
  <si>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</si>
  <si>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</si>
  <si>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</si>
  <si>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</si>
  <si>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</si>
  <si>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</si>
  <si>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</si>
  <si>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</si>
  <si>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</si>
  <si>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</si>
  <si>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</si>
  <si>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</si>
  <si>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</si>
  <si>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</si>
  <si>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</si>
  <si>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</si>
  <si>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</si>
  <si>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</si>
  <si>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</si>
  <si>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</si>
  <si>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</si>
  <si>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</si>
  <si>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</si>
  <si>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</si>
  <si>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</si>
  <si>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</si>
  <si>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</si>
  <si>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</si>
  <si>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</si>
  <si>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</si>
  <si>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</si>
  <si>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</si>
  <si>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</si>
  <si>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</si>
  <si>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</si>
  <si>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</si>
  <si>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</si>
  <si>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</si>
  <si>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</si>
  <si>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</si>
  <si>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</si>
  <si>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</si>
  <si>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</si>
  <si>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</si>
  <si>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</si>
  <si>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</si>
  <si>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</si>
  <si>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</si>
  <si>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</si>
  <si>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</si>
  <si>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</si>
  <si>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</si>
  <si>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</si>
  <si>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</si>
  <si>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</si>
  <si>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</si>
  <si>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</si>
  <si>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</si>
  <si>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</si>
  <si>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</si>
  <si>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</si>
  <si>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</si>
  <si>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</si>
  <si>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FINANCOVÁNÍ (-)** převod do FSR a zvláštní účty kraje (EU)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</si>
  <si>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</si>
  <si>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</si>
  <si>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</si>
  <si>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</si>
  <si>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</si>
  <si>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</si>
  <si>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</si>
  <si>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</si>
  <si>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Ostatní výdaje - dotace obcím a příspěvek HZS kraje Vysočina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</si>
  <si>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</si>
  <si>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</si>
  <si>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</si>
  <si>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</si>
  <si>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</si>
  <si>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</si>
  <si>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</si>
  <si>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</si>
  <si>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</si>
  <si>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</si>
  <si>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</si>
  <si>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</si>
  <si>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</si>
  <si>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</si>
  <si>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</si>
  <si>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</si>
  <si>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</si>
  <si>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</si>
  <si>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</si>
  <si>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</si>
  <si>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</si>
  <si>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</si>
  <si>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</si>
  <si>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</si>
  <si>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</si>
  <si>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</si>
  <si>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</si>
  <si>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</si>
  <si>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</si>
  <si>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</si>
  <si>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</si>
  <si>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r>
      <t xml:space="preserve">  republice a Rakousku", částka </t>
    </r>
    <r>
      <rPr>
        <b/>
        <sz val="8"/>
        <rFont val="Arial CE"/>
        <family val="2"/>
      </rPr>
      <t>1.000 tis</t>
    </r>
    <r>
      <rPr>
        <sz val="8"/>
        <rFont val="Arial CE"/>
        <family val="2"/>
      </rPr>
      <t xml:space="preserve">. Kč převod z Fondu Vysočina do rozpočtu kraje - kapitola Školství na Certifikace středních škol, </t>
    </r>
  </si>
  <si>
    <r>
      <t xml:space="preserve">  částka </t>
    </r>
    <r>
      <rPr>
        <b/>
        <sz val="8"/>
        <rFont val="Arial CE"/>
        <family val="2"/>
      </rPr>
      <t>90 tis.</t>
    </r>
    <r>
      <rPr>
        <sz val="8"/>
        <rFont val="Arial CE"/>
        <family val="2"/>
      </rPr>
      <t xml:space="preserve"> Kč převod z FSR do rozpočtu kraje - kapitola Informatika na projekt Natur-Net</t>
    </r>
  </si>
  <si>
    <t xml:space="preserve">Převod do rozpočtu kraje dle schváleného rozpočtu na rok 2007 - Sídlo kraje budova D, převod do rozpočtu kraje na projekt Natur-Net 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</si>
  <si>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</si>
  <si>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</si>
  <si>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</si>
  <si>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</si>
  <si>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</si>
  <si>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</si>
  <si>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</si>
  <si>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</si>
  <si>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</si>
  <si>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</si>
  <si>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</si>
  <si>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</si>
  <si>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</si>
  <si>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</si>
  <si>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</si>
  <si>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</si>
  <si>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</si>
  <si>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</si>
  <si>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</si>
  <si>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</si>
  <si>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</si>
  <si>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</si>
  <si>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</si>
  <si>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</si>
  <si>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</si>
  <si>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</si>
  <si>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</si>
  <si>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Poplatky peněžnímu ústavu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</si>
  <si>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</si>
  <si>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</si>
  <si>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</si>
  <si>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</si>
  <si>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</si>
  <si>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</si>
  <si>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</si>
  <si>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</si>
  <si>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</si>
  <si>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</si>
  <si>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</si>
  <si>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-59 544 376</t>
  </si>
  <si>
    <t>Přijaté dotace ze SR - souhrnný dotační vztah         (pol.4112)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</si>
  <si>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</si>
  <si>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</si>
  <si>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</si>
  <si>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</si>
  <si>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</si>
  <si>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</si>
  <si>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</si>
  <si>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</si>
  <si>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</si>
  <si>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Příjmy z prodeje akcií</t>
  </si>
  <si>
    <t>Neinvestiční přijaté transfery od obcí                       (pol.4121)</t>
  </si>
  <si>
    <r>
      <t xml:space="preserve">  (zapojení části přebytku hospodaření kraje Vysočina za rok 2006 do rozpočtu  kraje Vysočina na rok 2007), částka </t>
    </r>
    <r>
      <rPr>
        <b/>
        <sz val="8"/>
        <rFont val="Arial CE"/>
        <family val="2"/>
      </rPr>
      <t>770 tis.</t>
    </r>
    <r>
      <rPr>
        <sz val="8"/>
        <rFont val="Arial CE"/>
        <family val="2"/>
      </rPr>
      <t xml:space="preserve"> Kč převod z FSR</t>
    </r>
  </si>
  <si>
    <t>Dotace městu Třebíč na rekonstrukci veřejného osvětlení na ul. Man. Curierových</t>
  </si>
  <si>
    <t xml:space="preserve">  do rozpočtu kraje - kapitola Školství na poskytnutí půjčky SOŠ a SOU Třešť na "Vytváření kooperačních sítí zahradnických škol v České </t>
  </si>
  <si>
    <t>Elektrická energie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</si>
  <si>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</si>
  <si>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</si>
  <si>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</si>
  <si>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</si>
  <si>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</si>
  <si>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</si>
  <si>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</si>
  <si>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</si>
  <si>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</si>
  <si>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</si>
  <si>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</si>
  <si>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</si>
  <si>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</si>
  <si>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</si>
  <si>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</si>
  <si>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</si>
  <si>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</si>
  <si>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</si>
  <si>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</si>
  <si>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</si>
  <si>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</si>
  <si>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</si>
  <si>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</si>
  <si>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</si>
  <si>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</si>
  <si>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</si>
  <si>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</si>
  <si>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</si>
  <si>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</si>
  <si>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</si>
  <si>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</si>
  <si>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</si>
  <si>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položka 8223</t>
  </si>
  <si>
    <t>Souvislé opravy silnic II. a III. třídy - neinvestiční příspěvky SÚS</t>
  </si>
  <si>
    <t>Výkupy pozemků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</si>
  <si>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</si>
  <si>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</si>
  <si>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</si>
  <si>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</si>
  <si>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</si>
  <si>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</si>
  <si>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</si>
  <si>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</si>
  <si>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</si>
  <si>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</si>
  <si>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Státní příspěvek zřizovatelům pro děti vyžadující okamžitou pomoc</t>
  </si>
  <si>
    <t xml:space="preserve">   Nemovitý majetek (příloha M4 Investice v dopravě) do Fondu strategických rezerv na financování projektů EU na zvláštních účtech, částka </t>
  </si>
  <si>
    <r>
      <t xml:space="preserve"> </t>
    </r>
    <r>
      <rPr>
        <b/>
        <sz val="8"/>
        <rFont val="Arial CE"/>
        <family val="2"/>
      </rPr>
      <t xml:space="preserve"> 70.461 tis.</t>
    </r>
    <r>
      <rPr>
        <sz val="8"/>
        <rFont val="Arial CE"/>
        <family val="2"/>
      </rPr>
      <t xml:space="preserve"> Kč přesun nevyčerpaných finančních prostředků z jednotlivých kapitol rozpočtu kraje Vysočina na rok 2007 do Fondu strategických</t>
    </r>
  </si>
  <si>
    <t>Převod do rozpočtu kraje schváleno orgány kraje - SOŠ, SOU a OÚ Třešť(bezúročná půjčka 2007-2008)</t>
  </si>
  <si>
    <t>******</t>
  </si>
  <si>
    <t>Kapitola školství, mládeže a sportu</t>
  </si>
  <si>
    <t>KAPITOLA ŠKOLSTVÍ, MLÁDEŽE A SPORTU</t>
  </si>
  <si>
    <t>Splátky půjčených prostředků od o.s. Agora</t>
  </si>
  <si>
    <t>Dotace REGIONÁLNÍ RADĚ REGIONU SOUDRŽNOSTI JIHOVÝCHOD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</si>
  <si>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</si>
  <si>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</si>
  <si>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</si>
  <si>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</si>
  <si>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</si>
  <si>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</si>
  <si>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</si>
  <si>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</si>
  <si>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</si>
  <si>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</si>
  <si>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</si>
  <si>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</si>
  <si>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</si>
  <si>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</si>
  <si>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</si>
  <si>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</si>
  <si>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</si>
  <si>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</si>
  <si>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>Na pořízení vyšívané slavnostní stuhy a vyšívaných stužek na uniformy</t>
  </si>
  <si>
    <t>Podpora reprezentace kraje Vysočina na mistrovství ČR, Evropy a světa</t>
  </si>
  <si>
    <t>Na nákup knihy Zaváté šlépěje od autork Marie Bohuňovské v počtu 90 ks</t>
  </si>
  <si>
    <t>Investiční dotace na provádění meliorace a hrazení bystřin v lesích ve veřejném zájmu rok 2007</t>
  </si>
  <si>
    <t>Muzeum Vysočiny JI - Dolnorakouská zemská výstava 2007</t>
  </si>
  <si>
    <t>Na vyšší počet nadlimitních záchytů na Protialkoholní záchyt.stanici</t>
  </si>
  <si>
    <t xml:space="preserve">Dotace obcím s vysokým podílem školních dětí </t>
  </si>
  <si>
    <t>Dotace městu Třebíč na rekonstrukci veřejného osvětlení</t>
  </si>
  <si>
    <t>Dotace obci Kaliště na opravu kanalizace v křižovatce silnic</t>
  </si>
  <si>
    <t>KSÚS Vysočiny - na projekt rozvoje a modernizace IT</t>
  </si>
  <si>
    <t>Dotace městu Svratka na opravu komunikace ve vl.kraje</t>
  </si>
  <si>
    <t>Vysoká škola polytechnická JI -projekt na rozšíření kampusu</t>
  </si>
  <si>
    <t>Na náhradu dle dohody o mimosoudním vyrovnání (k.ú.Pávov)</t>
  </si>
  <si>
    <t>ZHODNOCENÍ  KEY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</si>
  <si>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</si>
  <si>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</si>
  <si>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</si>
  <si>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</si>
  <si>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</si>
  <si>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§ 2212</t>
  </si>
  <si>
    <t>Celkem seskupení položek 41xx                                       -neinvestiční přijaté dotace</t>
  </si>
  <si>
    <t xml:space="preserve">Celkový rozpočet kraje Vysočina </t>
  </si>
  <si>
    <t>Celkový rozpočet kraje Vysočina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</si>
  <si>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</si>
  <si>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</si>
  <si>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</si>
  <si>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2005 - 2006 </t>
  </si>
  <si>
    <t>Zbývá převést z FSR</t>
  </si>
  <si>
    <t>Převod z FSR    1-12 2007</t>
  </si>
  <si>
    <t>Skutečné výdaje za trvání projektu            2005 - 2006</t>
  </si>
  <si>
    <t xml:space="preserve">Skutečné výdaje 1-12 2007 </t>
  </si>
  <si>
    <t>Skutečné příjmy za trvání projektu 2005 - 2006</t>
  </si>
  <si>
    <t xml:space="preserve">Dotace 1-12 2007 </t>
  </si>
  <si>
    <t>236 60</t>
  </si>
  <si>
    <t>Technická asistence SROP: Ostatní výdaje technické pomoci SROP - ukončen</t>
  </si>
  <si>
    <t>Technická asistence SROP: Aktivity spojené s řízením SROP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</si>
  <si>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</si>
  <si>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</si>
  <si>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</si>
  <si>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</si>
  <si>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</si>
  <si>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</si>
  <si>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</si>
  <si>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</si>
  <si>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</si>
  <si>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</si>
  <si>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</si>
  <si>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</si>
  <si>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</si>
  <si>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</si>
  <si>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</si>
  <si>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</si>
  <si>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Severojižní propojení kraje Vysočina - ukončen</t>
  </si>
  <si>
    <t>II/602 Jihlava - Velké Meziříčí, rekonstrukce - nahrazen projekty II/602 Jihlava - Pelhřimov</t>
  </si>
  <si>
    <t>Rekonstrukce mostu ev. č. 152 - 018 v Jaroměřicích - ukončen</t>
  </si>
  <si>
    <t>Budování rozvojového partnerství za účelem posílení kapacity při plánování a real. programů v kraji Vysočina II. - ukončen</t>
  </si>
  <si>
    <t>236 78</t>
  </si>
  <si>
    <t>Adaptabilní školy - další vzdělávání</t>
  </si>
  <si>
    <t>236 87</t>
  </si>
  <si>
    <t>Administrace GS 3.3 OPRLZ</t>
  </si>
  <si>
    <t>236 88</t>
  </si>
  <si>
    <t>INTERREG IIIA CZ - AT</t>
  </si>
  <si>
    <t>počet stran : 35</t>
  </si>
  <si>
    <t>Zkvalitnění systému informování turistů v kraji Vysočina</t>
  </si>
  <si>
    <t>236 91</t>
  </si>
  <si>
    <t>Administrace GS 3.2 SROP</t>
  </si>
  <si>
    <t>Legese</t>
  </si>
  <si>
    <t xml:space="preserve">Půjčky na projekty EU (příjmy = splátky půjčených fin. prostředků) </t>
  </si>
  <si>
    <t>Budování rozvojového partnerství za účelem posílení kapacity při plánování a realizaci programů v kraji Vysočina</t>
  </si>
  <si>
    <t xml:space="preserve">Podpora malých a středních podnikatelů v ekonomicky slabých regionech kraje Vysočina </t>
  </si>
  <si>
    <t>236 63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</si>
  <si>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</si>
  <si>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</si>
  <si>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</si>
  <si>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</si>
  <si>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</si>
  <si>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</si>
  <si>
    <t>II/360 Oslavička - obchvat, 2. stavba*</t>
  </si>
  <si>
    <t>II/353 Bohdalov - obchvat*</t>
  </si>
  <si>
    <t>II/405 Brtnice - Zašovice*</t>
  </si>
  <si>
    <t>II/602 hr. kraje - Pelhřimov, 2. stavba*</t>
  </si>
  <si>
    <t>II/602 hr. kraje - Pelhřimov, 3. stavba*</t>
  </si>
  <si>
    <t>III/3525 od I/38 do Stříteže - rekonstrukce*</t>
  </si>
  <si>
    <t>II/360 Štěpánovice - Vacenovice*</t>
  </si>
  <si>
    <t>II/602 hr. kraje - Pelhřimov, 1. stavba*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</si>
  <si>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</si>
  <si>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</si>
  <si>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</si>
  <si>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</si>
  <si>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</si>
  <si>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II/347 Světlá nad Sázavou - D1, 1. stavba*</t>
  </si>
  <si>
    <t>II/344 Havlíčkův Brod - Chotěboř, 1. stavba*</t>
  </si>
  <si>
    <t>II/405 Okříšky - průtah*</t>
  </si>
  <si>
    <t>II/353 Velký Beranov - obchvat**</t>
  </si>
  <si>
    <t>II/353 D1 - Rytířsko - Jamné**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</si>
  <si>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</si>
  <si>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</si>
  <si>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</si>
  <si>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</si>
  <si>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Schválené, ale z důvodu ukončení projektů (Severojižní propojení, II/602 Jihlava - Velké Meziříčí, Rekonstrukce mostu v Jaroměřicích a Budování partnerství II.) nepřevedené fin. prostředky z FSR - zůstávají ve FSR k dalšímu využití</t>
  </si>
  <si>
    <t>* údaje jsou orientační; převod z FSR schválen v celkové výši 700 mil. na 22 akcí dle usnesení 0124/02/2007/ZK</t>
  </si>
  <si>
    <t xml:space="preserve">  ** údaje jsou orientační, převod z FSR schválen v celkové výši 1 200 mil. na 21 akcí dle usnesení 0361/05/2007/ZK</t>
  </si>
  <si>
    <t>Celkem třída 3 - kapitálové příjmy</t>
  </si>
  <si>
    <t>,</t>
  </si>
  <si>
    <t>Neinvestiční transfery nefin. podnikatelský subj. PO</t>
  </si>
  <si>
    <t xml:space="preserve">Dary obyvatelstvu </t>
  </si>
  <si>
    <t>*Protiradonová opatření</t>
  </si>
  <si>
    <r>
      <t xml:space="preserve">  rezerv, částka </t>
    </r>
    <r>
      <rPr>
        <b/>
        <sz val="8"/>
        <rFont val="Arial CE"/>
        <family val="2"/>
      </rPr>
      <t>21.005 tis.</t>
    </r>
    <r>
      <rPr>
        <sz val="8"/>
        <rFont val="Arial CE"/>
        <family val="2"/>
      </rPr>
      <t xml:space="preserve"> Kč převod z rozpočtu kraje kapitola Nemovitý majetek do  Fondu strategických rezerv, částka </t>
    </r>
    <r>
      <rPr>
        <b/>
        <sz val="8"/>
        <rFont val="Arial CE"/>
        <family val="2"/>
      </rPr>
      <t>2.959 tis.</t>
    </r>
    <r>
      <rPr>
        <sz val="8"/>
        <rFont val="Arial CE"/>
        <family val="2"/>
      </rPr>
      <t xml:space="preserve"> Kč převod </t>
    </r>
  </si>
  <si>
    <r>
      <t xml:space="preserve">  splátky půjčky od SOŠ a SOU Třešť do Fondu strategických rezerv, částka </t>
    </r>
    <r>
      <rPr>
        <b/>
        <sz val="8"/>
        <rFont val="Arial CE"/>
        <family val="2"/>
      </rPr>
      <t>2.925 tis</t>
    </r>
    <r>
      <rPr>
        <sz val="8"/>
        <rFont val="Arial CE"/>
        <family val="2"/>
      </rPr>
      <t xml:space="preserve">. Kč převod splátky půjčky od Muzea Vysočiny Jihlava do </t>
    </r>
  </si>
  <si>
    <t xml:space="preserve">  kraje (ze zvýšeného plnění daňových přijmů) do Fondu strategických rezerv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</si>
  <si>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</si>
  <si>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</si>
  <si>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</si>
  <si>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</si>
  <si>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</si>
  <si>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</si>
  <si>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</si>
  <si>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</si>
  <si>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</si>
  <si>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</si>
  <si>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</si>
  <si>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</si>
  <si>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</si>
  <si>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</si>
  <si>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</si>
  <si>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</si>
  <si>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</si>
  <si>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</si>
  <si>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 xml:space="preserve">VÝDAJE </t>
  </si>
  <si>
    <t xml:space="preserve">PŘÍJMY </t>
  </si>
  <si>
    <t>Kapitola informatika</t>
  </si>
  <si>
    <t>KAPITOLA INFORMATIKA</t>
  </si>
  <si>
    <t>51</t>
  </si>
  <si>
    <t>Investice ve zdravotnictví</t>
  </si>
  <si>
    <t>Vázané prostředky na grantové programy</t>
  </si>
  <si>
    <t>SALDO PŘÍJMŮ A VÝDAJŮ</t>
  </si>
  <si>
    <t xml:space="preserve">SCHVÁLENÝ   ROZPOČET   ROK   2007    </t>
  </si>
  <si>
    <t>SCHVÁLENÝ   ROZPOČET   ROK   2007</t>
  </si>
  <si>
    <t>Finanční vypořádání za rok 2006</t>
  </si>
  <si>
    <t xml:space="preserve">Ostatní příjmy z vlastní činnosti </t>
  </si>
  <si>
    <t>Příjmy z prodeje ostatního hmotného dlohodobého majetku</t>
  </si>
  <si>
    <t>Ostatní poplatky a odvody v oblasti ŽP</t>
  </si>
  <si>
    <t>Příjmy ze zkoušky odbor. způsobilosti od žád. O ŘP</t>
  </si>
  <si>
    <t>Příjmy z licence pro kamionovou dopravu</t>
  </si>
  <si>
    <t>Ostatní odvody z vybraných činností a služby j.n.</t>
  </si>
  <si>
    <t>Daň z příjmů FO ze závislé činnosti</t>
  </si>
  <si>
    <t>Daň z příjmů FO ze SVČ</t>
  </si>
  <si>
    <t>Daň z příjmů FO zvláštní sazbou</t>
  </si>
  <si>
    <t>Daň z příjmů PO</t>
  </si>
  <si>
    <t>sesk. 54</t>
  </si>
  <si>
    <t xml:space="preserve">Náhrady mezd v době nemoci </t>
  </si>
  <si>
    <t>Neinvestiční transfery obyvatelstvu</t>
  </si>
  <si>
    <t>Neinvestiční transfery občanským sdružením</t>
  </si>
  <si>
    <t>Příjem EKO-KOM  - Systém sběru a třídění odpadu 2007</t>
  </si>
  <si>
    <t>Dotace obci Věžná na odstranění povodňových škod</t>
  </si>
  <si>
    <t>Radě dětí a mládeže kraje Vysočina - "Letní tábory na Vysočině"</t>
  </si>
  <si>
    <t>Na poskytnutí daru pro pozůstalé obětí a oběti v Nemocnici HB</t>
  </si>
  <si>
    <t>-8</t>
  </si>
  <si>
    <t>-150</t>
  </si>
  <si>
    <t>Nemocnice Třebíč - na dofinancování akce "Rekonstrukce laboratoří v Nemocnici Třebíč"</t>
  </si>
  <si>
    <t>Finanční dar Českému svazu bojovníků za svobodu, okr.výboru Jihlava</t>
  </si>
  <si>
    <t>Dar pro Martinu Sáblíkovou (aktivovaná služba SIM karty)</t>
  </si>
  <si>
    <t>Jihlavský plavecký klub AXIS Jihlava - na projekt Krajského sportovního centra mládeže v plavání</t>
  </si>
  <si>
    <t>VOŠ a SOŠ zem.technická Bystřice nad Pernštejnem - oprava havárie střechy skladu</t>
  </si>
  <si>
    <t>Školní statek Humpolec- oprava havárie střechy skladu brambor</t>
  </si>
  <si>
    <t>ČZA v Humpolci - oprava havárie střechy DM ve Světlé nad Sázavou</t>
  </si>
  <si>
    <t>SPŠ Třebíč - oprava havárie střechy DM</t>
  </si>
  <si>
    <t>SOŠ Nové Město na Moravě - oprava havárie střechy budovy Petrovice</t>
  </si>
  <si>
    <t>Krajská SÚS Vysočiny - bezp.opatření na silnici č. II/360 v obci Pocoucov</t>
  </si>
  <si>
    <t>TJ MARS Svratka - Projekt přípravy talentované mládeže v běž.lyžování</t>
  </si>
  <si>
    <t>Domov pro seniory Náměšť nad Oslavou - na obnovu funkčnosti stávajícího systému pro dodávku teplé užitkové vody</t>
  </si>
  <si>
    <t>Gymnázium O.B. a SOŠ Telč - kanalizační a vodovodní přípojka</t>
  </si>
  <si>
    <t>Dětský domov Kamenice nad Lipou - oprava oken</t>
  </si>
  <si>
    <t>Obl.spolek Českého červeného kříže Jihlava - cvičení HORIZONT 2006</t>
  </si>
  <si>
    <t>Asoc.pro mez.otázky Praha - XII. Ročník Pražského modelu Spojených…</t>
  </si>
  <si>
    <t>SŠ technická Jihlava - soutěž Alternativní zdroje - energie budoucnosti</t>
  </si>
  <si>
    <t>Střední škola obchodu a služeb Jihlava - na projekt "EU - jak ji vidíme MY"</t>
  </si>
  <si>
    <t>Dotace DSO na úhradu nákladů na přezkoumání hospodaření rok 2006</t>
  </si>
  <si>
    <t>Dotace obcím na úhradu nákladů na přezkoumání hospodaření rok 2006</t>
  </si>
  <si>
    <t>Sídlo kraje - budova D</t>
  </si>
  <si>
    <t>Ostatní finanční operace (fin. vypořádání se SR za rok 2006)</t>
  </si>
  <si>
    <t>3146</t>
  </si>
  <si>
    <t>Základní umělecké školy - pořízení a opravy učebních pomůcek</t>
  </si>
  <si>
    <t xml:space="preserve">Kofinancování individuálních projektů v opatření 4.2.2 SROP </t>
  </si>
  <si>
    <t>Zlatá lyže, s.r.o. - na krytí ztráty v důsledku neuspořádání akce</t>
  </si>
  <si>
    <t>Dotace NNO z oblasti sociálních služeb na realizaci investic</t>
  </si>
  <si>
    <t>Dotace obcím na pasporty místních komunikací</t>
  </si>
  <si>
    <t>1800</t>
  </si>
  <si>
    <t>5100</t>
  </si>
  <si>
    <t>1000</t>
  </si>
  <si>
    <t>Studie proveditelnosti sítě mikroregionu Horácko</t>
  </si>
  <si>
    <t>Na tisk brožury "Vysočina v dopravě"</t>
  </si>
  <si>
    <t>SŠS Třebíč - obnova systému pro dodávku teplé užitkové vody</t>
  </si>
  <si>
    <t>Dary vítězům ankety Sportovec Vysočiny 2006</t>
  </si>
  <si>
    <t>Vlastní podíl kraje na projekt "3D - úprava přechodů pro chodce"</t>
  </si>
  <si>
    <t>Na zajištění konzultačních a poradenských služeb ve zdravotnictví</t>
  </si>
  <si>
    <t>DM a ŠJ Jihlava - na pořízení vybavení kuchyně a jídelny</t>
  </si>
  <si>
    <t>Finanční dar vítězi Novinářské křepelky</t>
  </si>
  <si>
    <t>Konfederace politkých vězňů Jihlava - finanční dar</t>
  </si>
  <si>
    <t xml:space="preserve">Radek Jaroš - fin.dar za horolezecké úspěchy a prezentaci Vysočiny </t>
  </si>
  <si>
    <t>Fin.dary ČSCH na činnost a výstavy drob.zvířectva pořádané v roce 2007</t>
  </si>
  <si>
    <t>GY Jihlava na projekt "Hornická města Jihlava - Kutná Hora - Příbram"</t>
  </si>
  <si>
    <t xml:space="preserve">Stálé zastoupení kraje Vysočina v Bruselu </t>
  </si>
  <si>
    <t>Na pokrytí zvýšených nákladů na účast kraje Vysočina na Hrách III. letní Olympiády dětí a mládeže ČR</t>
  </si>
  <si>
    <t>Na konzultační, poradenské a právní služby ve zdravotnictví</t>
  </si>
  <si>
    <t>Finanční dar pro Centrum Vysočiny o.p.s. - soutěž Mladý web Vysočiny</t>
  </si>
  <si>
    <t>Muzeum Vysočiny JI -na vybud.expozice gotických soch + bezp.vitriny</t>
  </si>
  <si>
    <t>Dotace na zpracování projektové dokumentace do GS</t>
  </si>
  <si>
    <t>Fin. dar obci Police na zajištění přepr. žáků ze ZŠ Bítov do ZŠ Police</t>
  </si>
  <si>
    <t>Vytváření kooperačních sítí zahr.škol v ČR a Rakousku (SOŠ, SOU a OÚ Třešť) - bezúročná půjčka z FSR (2007-2008)</t>
  </si>
  <si>
    <t>Školení a informační kampaň - Strukturální fondy EU rok 2007-20013</t>
  </si>
  <si>
    <t xml:space="preserve">Příspěvky na provoz zřizovaným příspěvkovýn organizacím kraje a </t>
  </si>
  <si>
    <t xml:space="preserve">Podpora soutěží a přehlídek </t>
  </si>
  <si>
    <t>Vzdělávání v oblasti školství</t>
  </si>
  <si>
    <t>Drobné studie, analýzy a podpory v oblasti školství</t>
  </si>
  <si>
    <t>Konkurzy</t>
  </si>
  <si>
    <t>Regionální kolo 14. ročníku Zlatého Ámose 2007</t>
  </si>
  <si>
    <t>Na poskytnutí daru pro pozůstalé obětí a oběti v Nemocnici Havlíčkův Brod</t>
  </si>
  <si>
    <r>
      <t xml:space="preserve">SROVNÁNÍ VÝVOJE DAŃOVÝCH PŘÍJMŮ V ROCE 2006 A 2007   (bez daně placené krajem)           </t>
    </r>
    <r>
      <rPr>
        <b/>
        <sz val="10"/>
        <rFont val="Arial CE"/>
        <family val="2"/>
      </rPr>
      <t>(tis. Kč)</t>
    </r>
  </si>
  <si>
    <r>
      <t xml:space="preserve">** dle schváleného rozpočtu kraje Vysočina na rok 2007 je z rozpočtu kraje do FSR převodem zapojena částka </t>
    </r>
    <r>
      <rPr>
        <b/>
        <sz val="8"/>
        <rFont val="Arial CE"/>
        <family val="0"/>
      </rPr>
      <t>2.620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(rozdíl mezi vratkou</t>
    </r>
  </si>
  <si>
    <t>Obec Věžná - dotace na povodňové škody</t>
  </si>
  <si>
    <t>Ostatní nedaňové příjmy  - provize ze smluv na penzijní připojištění</t>
  </si>
  <si>
    <t>236 77</t>
  </si>
  <si>
    <t>236 65</t>
  </si>
  <si>
    <t>236 86</t>
  </si>
  <si>
    <t>236 75</t>
  </si>
  <si>
    <t>Úroky z úvěru</t>
  </si>
  <si>
    <t>Zapojení 2. části tranše úvěru od EIB na financování oprav silnic do rozpočtu kraje</t>
  </si>
  <si>
    <t>Půjčky na projekty EU (2., 3. a 4. výzva)</t>
  </si>
  <si>
    <t>Podpora sociální integrace v kraji Vysočina 2004 - 2006 (grantová schémata 4. výzva)</t>
  </si>
  <si>
    <t>Ostupné</t>
  </si>
  <si>
    <t>Krajská knihovna Vysočiny - investiční dotace na nákup zařízení na automatické půjčování a vracení knih</t>
  </si>
  <si>
    <t>Grantové projekty ESF pro Opatření 3.1    OP RLZ 1. výzva</t>
  </si>
  <si>
    <t>Ostatní soc.péče a pomoc dětem a mládeži</t>
  </si>
  <si>
    <t>Vázané finanční prostředky na Sídlo kraje - budova D</t>
  </si>
  <si>
    <t>Dotace obcím a dobrovolným svazkům obcí</t>
  </si>
  <si>
    <t>Ostatní další výdaje na školství</t>
  </si>
  <si>
    <r>
      <t xml:space="preserve">  přijetí 2. tranše úvěru od EIB rok 2007 (financování souvislých oprav silnic II. a III. třídy v rámci silniční sítě kraje),  částka </t>
    </r>
    <r>
      <rPr>
        <b/>
        <sz val="8"/>
        <rFont val="Arial CE"/>
        <family val="2"/>
      </rPr>
      <t>24.893 tis</t>
    </r>
    <r>
      <rPr>
        <sz val="8"/>
        <rFont val="Arial CE"/>
        <family val="2"/>
      </rPr>
      <t>. Kč</t>
    </r>
  </si>
  <si>
    <r>
      <t xml:space="preserve">  kraje), částka </t>
    </r>
    <r>
      <rPr>
        <b/>
        <sz val="8"/>
        <rFont val="Arial CE"/>
        <family val="0"/>
      </rPr>
      <t>20.000 tis</t>
    </r>
    <r>
      <rPr>
        <sz val="8"/>
        <rFont val="Arial CE"/>
        <family val="2"/>
      </rPr>
      <t xml:space="preserve">. Kč zapojení části fin. zůstatku roku 2006 na zvláštním účtu vod (dle § 42 vodního zákona), částka </t>
    </r>
    <r>
      <rPr>
        <b/>
        <sz val="8"/>
        <rFont val="Arial CE"/>
        <family val="0"/>
      </rPr>
      <t>350.000 tis</t>
    </r>
    <r>
      <rPr>
        <sz val="8"/>
        <rFont val="Arial CE"/>
        <family val="2"/>
      </rPr>
      <t xml:space="preserve">. Kč </t>
    </r>
  </si>
  <si>
    <t xml:space="preserve">Zdroje celkem   </t>
  </si>
  <si>
    <t xml:space="preserve">10) ČERPÁNÍ REZERVY, NEROZDĚLENÝCH POLOŽEK V OBDOBÍ </t>
  </si>
  <si>
    <t xml:space="preserve">12) Přijetí 2. části tranše úvěru od EIB na financování souvislých </t>
  </si>
  <si>
    <t>Úroky</t>
  </si>
  <si>
    <t>Ostatní odvody příspěvkových organizací               (pol.2123)</t>
  </si>
  <si>
    <t>Nákup ostatních služeb</t>
  </si>
  <si>
    <t>Převod z roku 2006 (rezerva)</t>
  </si>
  <si>
    <t>Veletrhy investičních příležitostí a cestovního ruchu, dotace na turistická infocentra</t>
  </si>
  <si>
    <t>ÚVĚR od EIB a krajský podíl - souvislé opravy silnic II. a III. třídy - neinvestiční příspěvky SÚS</t>
  </si>
  <si>
    <t>První stpeň základních škol</t>
  </si>
  <si>
    <t>Ostatní záležitosti kultury</t>
  </si>
  <si>
    <t>Zvýšení rozpočtu PLZ (ŠS Humpolec- kupní ceny budovy v k.ú. Humpolec)</t>
  </si>
  <si>
    <t>Muzeum Vysočiny Jihlava - publikace "Kroje na Horácku"</t>
  </si>
  <si>
    <t>Zvýšení rozpočtu PLZ (Muzeum Vysočiny TR - nerealizace dokumentu o životním díle prof.Lesného)</t>
  </si>
  <si>
    <t>Záchranná brigáda kynologů kraje Vysočina - dotace na nákup lodního motoru</t>
  </si>
  <si>
    <t>ÚSP Těchobuz - k zajištění vyrov.výsledku hospodaření v letošním roce</t>
  </si>
  <si>
    <t>Na pokrytí osobních výdajů zaměstnanců zapoj.do administrace GS</t>
  </si>
  <si>
    <t>Přijaté sankční platby                                               (pol.2210)</t>
  </si>
  <si>
    <t>Část 9 připravila : H Sošková</t>
  </si>
  <si>
    <t>Sídlo kraje - budova 23, 26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</si>
  <si>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</si>
  <si>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</si>
  <si>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</si>
  <si>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</si>
  <si>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t>Investiční přijaté transfery z VPS SR                       (pol.4211)</t>
  </si>
  <si>
    <r>
      <t>II/602 hr.kraje - Pelhřimov, 1.stavba  (</t>
    </r>
    <r>
      <rPr>
        <sz val="8"/>
        <rFont val="Arial CE"/>
        <family val="2"/>
      </rPr>
      <t>Velké Meziříčí- Jihlava)</t>
    </r>
  </si>
  <si>
    <t>III/3525 od I/38 do Stříteže - rekonstrukce</t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</si>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</sst>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7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  <font>
      <b/>
      <i/>
      <sz val="14"/>
      <name val="Arial CE"/>
      <family val="2"/>
    </font>
    <font>
      <sz val="11"/>
      <name val="Arial"/>
      <family val="2"/>
    </font>
    <font>
      <sz val="16"/>
      <name val="Arial CE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4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5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10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2" fillId="4" borderId="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3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6" fontId="3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7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3" fillId="4" borderId="1" xfId="0" applyNumberFormat="1" applyFont="1" applyFill="1" applyBorder="1" applyAlignment="1">
      <alignment/>
    </xf>
    <xf numFmtId="3" fontId="31" fillId="4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5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2" borderId="1" xfId="0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6" fillId="0" borderId="3" xfId="0" applyFont="1" applyFill="1" applyBorder="1" applyAlignment="1">
      <alignment/>
    </xf>
    <xf numFmtId="0" fontId="46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8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6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92" fontId="0" fillId="4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wrapText="1"/>
    </xf>
    <xf numFmtId="3" fontId="55" fillId="2" borderId="1" xfId="0" applyNumberFormat="1" applyFont="1" applyFill="1" applyBorder="1" applyAlignment="1">
      <alignment vertical="top" wrapText="1"/>
    </xf>
    <xf numFmtId="0" fontId="55" fillId="2" borderId="1" xfId="0" applyFont="1" applyFill="1" applyBorder="1" applyAlignment="1">
      <alignment vertical="top"/>
    </xf>
    <xf numFmtId="0" fontId="55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3" fontId="0" fillId="0" borderId="8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vertical="top" wrapText="1"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4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12" fillId="0" borderId="0" xfId="0" applyNumberFormat="1" applyFont="1" applyBorder="1" applyAlignment="1">
      <alignment/>
    </xf>
    <xf numFmtId="192" fontId="0" fillId="4" borderId="8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47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3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shrinkToFit="1"/>
    </xf>
    <xf numFmtId="165" fontId="0" fillId="0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2" fillId="0" borderId="14" xfId="0" applyNumberFormat="1" applyFont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5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2" fillId="4" borderId="3" xfId="0" applyNumberFormat="1" applyFont="1" applyFill="1" applyBorder="1" applyAlignment="1">
      <alignment horizontal="right" vertical="center" wrapText="1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12" fillId="0" borderId="1" xfId="0" applyFont="1" applyBorder="1" applyAlignment="1">
      <alignment/>
    </xf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12" xfId="0" applyBorder="1" applyAlignment="1">
      <alignment horizontal="center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92" fontId="2" fillId="0" borderId="1" xfId="0" applyNumberFormat="1" applyFont="1" applyBorder="1" applyAlignment="1">
      <alignment horizontal="right"/>
    </xf>
    <xf numFmtId="165" fontId="33" fillId="0" borderId="14" xfId="0" applyNumberFormat="1" applyFont="1" applyBorder="1" applyAlignment="1">
      <alignment/>
    </xf>
    <xf numFmtId="165" fontId="0" fillId="4" borderId="3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1" xfId="0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top" wrapText="1"/>
    </xf>
    <xf numFmtId="192" fontId="0" fillId="0" borderId="1" xfId="0" applyNumberFormat="1" applyFont="1" applyBorder="1" applyAlignment="1">
      <alignment/>
    </xf>
    <xf numFmtId="165" fontId="0" fillId="0" borderId="16" xfId="0" applyNumberFormat="1" applyBorder="1" applyAlignment="1">
      <alignment/>
    </xf>
    <xf numFmtId="3" fontId="0" fillId="0" borderId="1" xfId="0" applyNumberFormat="1" applyFill="1" applyBorder="1" applyAlignment="1">
      <alignment horizontal="center" vertical="center"/>
    </xf>
    <xf numFmtId="165" fontId="0" fillId="0" borderId="16" xfId="0" applyNumberFormat="1" applyFont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65" fontId="2" fillId="0" borderId="14" xfId="0" applyNumberFormat="1" applyFont="1" applyBorder="1" applyAlignment="1">
      <alignment/>
    </xf>
    <xf numFmtId="165" fontId="0" fillId="0" borderId="14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192" fontId="0" fillId="4" borderId="1" xfId="0" applyNumberFormat="1" applyFont="1" applyFill="1" applyBorder="1" applyAlignment="1">
      <alignment/>
    </xf>
    <xf numFmtId="0" fontId="39" fillId="0" borderId="0" xfId="0" applyFont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shrinkToFit="1"/>
    </xf>
    <xf numFmtId="0" fontId="0" fillId="0" borderId="0" xfId="0" applyFont="1" applyAlignment="1">
      <alignment/>
    </xf>
    <xf numFmtId="192" fontId="0" fillId="4" borderId="1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14" fontId="0" fillId="0" borderId="4" xfId="0" applyNumberFormat="1" applyFont="1" applyBorder="1" applyAlignment="1">
      <alignment/>
    </xf>
    <xf numFmtId="0" fontId="0" fillId="0" borderId="1" xfId="0" applyFont="1" applyBorder="1" applyAlignment="1">
      <alignment wrapText="1" shrinkToFit="1"/>
    </xf>
    <xf numFmtId="0" fontId="0" fillId="0" borderId="1" xfId="0" applyBorder="1" applyAlignment="1">
      <alignment wrapText="1" shrinkToFit="1"/>
    </xf>
    <xf numFmtId="3" fontId="4" fillId="4" borderId="1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0" fontId="67" fillId="2" borderId="17" xfId="0" applyFont="1" applyFill="1" applyBorder="1" applyAlignment="1">
      <alignment horizontal="center" vertical="center" wrapText="1"/>
    </xf>
    <xf numFmtId="0" fontId="67" fillId="2" borderId="18" xfId="0" applyFont="1" applyFill="1" applyBorder="1" applyAlignment="1">
      <alignment horizontal="center" vertical="center"/>
    </xf>
    <xf numFmtId="3" fontId="67" fillId="2" borderId="18" xfId="0" applyNumberFormat="1" applyFont="1" applyFill="1" applyBorder="1" applyAlignment="1">
      <alignment horizontal="center" vertical="center" wrapText="1"/>
    </xf>
    <xf numFmtId="3" fontId="67" fillId="2" borderId="19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3" fontId="67" fillId="0" borderId="10" xfId="0" applyNumberFormat="1" applyFont="1" applyBorder="1" applyAlignment="1">
      <alignment horizontal="right"/>
    </xf>
    <xf numFmtId="3" fontId="67" fillId="0" borderId="1" xfId="0" applyNumberFormat="1" applyFont="1" applyBorder="1" applyAlignment="1">
      <alignment/>
    </xf>
    <xf numFmtId="3" fontId="67" fillId="0" borderId="10" xfId="0" applyNumberFormat="1" applyFont="1" applyBorder="1" applyAlignment="1">
      <alignment/>
    </xf>
    <xf numFmtId="3" fontId="67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67" fillId="0" borderId="21" xfId="0" applyNumberFormat="1" applyFont="1" applyBorder="1" applyAlignment="1">
      <alignment horizontal="right"/>
    </xf>
    <xf numFmtId="0" fontId="40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left"/>
    </xf>
    <xf numFmtId="3" fontId="69" fillId="0" borderId="1" xfId="0" applyNumberFormat="1" applyFont="1" applyBorder="1" applyAlignment="1">
      <alignment horizontal="right" vertical="top" wrapText="1"/>
    </xf>
    <xf numFmtId="0" fontId="67" fillId="0" borderId="22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67" fillId="0" borderId="11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1" xfId="0" applyFont="1" applyFill="1" applyBorder="1" applyAlignment="1">
      <alignment horizontal="left"/>
    </xf>
    <xf numFmtId="3" fontId="69" fillId="0" borderId="1" xfId="0" applyNumberFormat="1" applyFont="1" applyFill="1" applyBorder="1" applyAlignment="1">
      <alignment horizontal="right" vertical="top" wrapText="1"/>
    </xf>
    <xf numFmtId="0" fontId="6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7" fillId="0" borderId="20" xfId="0" applyFont="1" applyBorder="1" applyAlignment="1">
      <alignment horizontal="center"/>
    </xf>
    <xf numFmtId="0" fontId="67" fillId="0" borderId="4" xfId="0" applyFont="1" applyFill="1" applyBorder="1" applyAlignment="1">
      <alignment horizontal="left"/>
    </xf>
    <xf numFmtId="3" fontId="69" fillId="0" borderId="4" xfId="0" applyNumberFormat="1" applyFont="1" applyFill="1" applyBorder="1" applyAlignment="1">
      <alignment horizontal="right" vertical="top" wrapText="1"/>
    </xf>
    <xf numFmtId="3" fontId="67" fillId="0" borderId="4" xfId="0" applyNumberFormat="1" applyFont="1" applyBorder="1" applyAlignment="1">
      <alignment/>
    </xf>
    <xf numFmtId="0" fontId="40" fillId="0" borderId="4" xfId="0" applyFont="1" applyFill="1" applyBorder="1" applyAlignment="1">
      <alignment horizontal="left"/>
    </xf>
    <xf numFmtId="3" fontId="67" fillId="0" borderId="21" xfId="0" applyNumberFormat="1" applyFont="1" applyBorder="1" applyAlignment="1">
      <alignment/>
    </xf>
    <xf numFmtId="0" fontId="7" fillId="0" borderId="4" xfId="0" applyFont="1" applyFill="1" applyBorder="1" applyAlignment="1">
      <alignment horizontal="left"/>
    </xf>
    <xf numFmtId="4" fontId="67" fillId="0" borderId="4" xfId="0" applyNumberFormat="1" applyFont="1" applyBorder="1" applyAlignment="1">
      <alignment/>
    </xf>
    <xf numFmtId="4" fontId="67" fillId="0" borderId="21" xfId="0" applyNumberFormat="1" applyFont="1" applyBorder="1" applyAlignment="1">
      <alignment/>
    </xf>
    <xf numFmtId="3" fontId="67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0" fillId="0" borderId="20" xfId="0" applyFont="1" applyFill="1" applyBorder="1" applyAlignment="1">
      <alignment horizontal="center"/>
    </xf>
    <xf numFmtId="0" fontId="40" fillId="0" borderId="1" xfId="0" applyFont="1" applyFill="1" applyBorder="1" applyAlignment="1">
      <alignment/>
    </xf>
    <xf numFmtId="3" fontId="67" fillId="0" borderId="1" xfId="0" applyNumberFormat="1" applyFont="1" applyFill="1" applyBorder="1" applyAlignment="1">
      <alignment/>
    </xf>
    <xf numFmtId="0" fontId="67" fillId="0" borderId="20" xfId="0" applyFont="1" applyFill="1" applyBorder="1" applyAlignment="1">
      <alignment horizontal="center"/>
    </xf>
    <xf numFmtId="0" fontId="67" fillId="0" borderId="1" xfId="0" applyFont="1" applyFill="1" applyBorder="1" applyAlignment="1">
      <alignment wrapText="1"/>
    </xf>
    <xf numFmtId="0" fontId="6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40" fillId="0" borderId="1" xfId="0" applyFont="1" applyFill="1" applyBorder="1" applyAlignment="1">
      <alignment wrapText="1"/>
    </xf>
    <xf numFmtId="0" fontId="67" fillId="0" borderId="22" xfId="0" applyFont="1" applyFill="1" applyBorder="1" applyAlignment="1">
      <alignment horizontal="center"/>
    </xf>
    <xf numFmtId="0" fontId="70" fillId="0" borderId="4" xfId="0" applyFont="1" applyFill="1" applyBorder="1" applyAlignment="1">
      <alignment wrapText="1"/>
    </xf>
    <xf numFmtId="3" fontId="67" fillId="0" borderId="4" xfId="0" applyNumberFormat="1" applyFont="1" applyFill="1" applyBorder="1" applyAlignment="1">
      <alignment/>
    </xf>
    <xf numFmtId="0" fontId="67" fillId="0" borderId="4" xfId="0" applyFont="1" applyFill="1" applyBorder="1" applyAlignment="1">
      <alignment wrapText="1"/>
    </xf>
    <xf numFmtId="3" fontId="40" fillId="0" borderId="23" xfId="0" applyNumberFormat="1" applyFont="1" applyFill="1" applyBorder="1" applyAlignment="1">
      <alignment horizontal="right"/>
    </xf>
    <xf numFmtId="3" fontId="40" fillId="0" borderId="24" xfId="0" applyNumberFormat="1" applyFont="1" applyFill="1" applyBorder="1" applyAlignment="1">
      <alignment horizontal="right"/>
    </xf>
    <xf numFmtId="3" fontId="67" fillId="0" borderId="0" xfId="0" applyNumberFormat="1" applyFont="1" applyBorder="1" applyAlignment="1">
      <alignment/>
    </xf>
    <xf numFmtId="0" fontId="40" fillId="0" borderId="1" xfId="0" applyFont="1" applyBorder="1" applyAlignment="1">
      <alignment horizontal="center"/>
    </xf>
    <xf numFmtId="3" fontId="40" fillId="0" borderId="1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40" fillId="0" borderId="14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3" fontId="67" fillId="0" borderId="1" xfId="0" applyNumberFormat="1" applyFont="1" applyBorder="1" applyAlignment="1">
      <alignment/>
    </xf>
    <xf numFmtId="0" fontId="67" fillId="0" borderId="1" xfId="0" applyFont="1" applyBorder="1" applyAlignment="1">
      <alignment horizontal="left"/>
    </xf>
    <xf numFmtId="3" fontId="40" fillId="0" borderId="1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9" xfId="0" applyNumberFormat="1" applyFont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67" fillId="0" borderId="23" xfId="0" applyNumberFormat="1" applyFont="1" applyBorder="1" applyAlignment="1">
      <alignment/>
    </xf>
    <xf numFmtId="3" fontId="67" fillId="0" borderId="26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0" fontId="2" fillId="2" borderId="1" xfId="0" applyFont="1" applyFill="1" applyBorder="1" applyAlignment="1">
      <alignment horizontal="left" vertical="center" indent="1"/>
    </xf>
    <xf numFmtId="0" fontId="5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3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2" fillId="7" borderId="3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 wrapText="1" indent="1"/>
    </xf>
    <xf numFmtId="3" fontId="2" fillId="8" borderId="4" xfId="0" applyNumberFormat="1" applyFont="1" applyFill="1" applyBorder="1" applyAlignment="1">
      <alignment wrapText="1"/>
    </xf>
    <xf numFmtId="3" fontId="0" fillId="8" borderId="4" xfId="0" applyNumberFormat="1" applyFont="1" applyFill="1" applyBorder="1" applyAlignment="1">
      <alignment wrapText="1"/>
    </xf>
    <xf numFmtId="3" fontId="2" fillId="7" borderId="4" xfId="0" applyNumberFormat="1" applyFont="1" applyFill="1" applyBorder="1" applyAlignment="1">
      <alignment wrapText="1"/>
    </xf>
    <xf numFmtId="3" fontId="0" fillId="7" borderId="4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/>
    </xf>
    <xf numFmtId="3" fontId="2" fillId="8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left" vertical="center" wrapText="1" indent="1"/>
    </xf>
    <xf numFmtId="3" fontId="32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center"/>
    </xf>
    <xf numFmtId="3" fontId="0" fillId="4" borderId="7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3" fontId="0" fillId="4" borderId="9" xfId="0" applyNumberFormat="1" applyFont="1" applyFill="1" applyBorder="1" applyAlignment="1">
      <alignment horizontal="right" vertical="center" wrapText="1"/>
    </xf>
    <xf numFmtId="3" fontId="72" fillId="0" borderId="1" xfId="0" applyNumberFormat="1" applyFont="1" applyBorder="1" applyAlignment="1">
      <alignment wrapText="1"/>
    </xf>
    <xf numFmtId="0" fontId="72" fillId="0" borderId="2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92" fontId="0" fillId="0" borderId="1" xfId="0" applyNumberFormat="1" applyFont="1" applyFill="1" applyBorder="1" applyAlignment="1">
      <alignment/>
    </xf>
    <xf numFmtId="0" fontId="67" fillId="0" borderId="1" xfId="0" applyFont="1" applyFill="1" applyBorder="1" applyAlignment="1">
      <alignment shrinkToFit="1"/>
    </xf>
    <xf numFmtId="0" fontId="9" fillId="0" borderId="1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13" fillId="0" borderId="2" xfId="0" applyNumberFormat="1" applyFont="1" applyFill="1" applyBorder="1" applyAlignment="1">
      <alignment horizontal="left" vertical="top"/>
    </xf>
    <xf numFmtId="49" fontId="0" fillId="4" borderId="2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0" fontId="4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8" xfId="0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0" fillId="0" borderId="27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28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9" borderId="28" xfId="0" applyFont="1" applyFill="1" applyBorder="1" applyAlignment="1">
      <alignment horizontal="left"/>
    </xf>
    <xf numFmtId="0" fontId="40" fillId="9" borderId="23" xfId="0" applyFont="1" applyFill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67" fillId="2" borderId="27" xfId="0" applyFont="1" applyFill="1" applyBorder="1" applyAlignment="1">
      <alignment horizontal="left"/>
    </xf>
    <xf numFmtId="0" fontId="67" fillId="2" borderId="11" xfId="0" applyFont="1" applyFill="1" applyBorder="1" applyAlignment="1">
      <alignment horizontal="left"/>
    </xf>
    <xf numFmtId="0" fontId="67" fillId="2" borderId="30" xfId="0" applyFont="1" applyFill="1" applyBorder="1" applyAlignment="1">
      <alignment horizontal="left"/>
    </xf>
    <xf numFmtId="0" fontId="67" fillId="10" borderId="27" xfId="0" applyFont="1" applyFill="1" applyBorder="1" applyAlignment="1">
      <alignment/>
    </xf>
    <xf numFmtId="0" fontId="67" fillId="10" borderId="11" xfId="0" applyFont="1" applyFill="1" applyBorder="1" applyAlignment="1">
      <alignment/>
    </xf>
    <xf numFmtId="0" fontId="67" fillId="10" borderId="3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6" fillId="4" borderId="10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4" borderId="10" xfId="0" applyFont="1" applyFill="1" applyBorder="1" applyAlignment="1">
      <alignment vertical="center" wrapText="1" shrinkToFi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192" fontId="0" fillId="4" borderId="4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7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4" xfId="0" applyNumberFormat="1" applyFont="1" applyFill="1" applyBorder="1" applyAlignment="1">
      <alignment horizontal="right" vertical="center" wrapText="1"/>
    </xf>
    <xf numFmtId="3" fontId="2" fillId="7" borderId="12" xfId="0" applyNumberFormat="1" applyFont="1" applyFill="1" applyBorder="1" applyAlignment="1">
      <alignment horizontal="right" vertical="center" wrapText="1"/>
    </xf>
    <xf numFmtId="3" fontId="0" fillId="7" borderId="4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7" borderId="10" xfId="0" applyFill="1" applyBorder="1" applyAlignment="1">
      <alignment horizontal="left" vertical="center" wrapText="1" indent="1"/>
    </xf>
    <xf numFmtId="0" fontId="0" fillId="0" borderId="3" xfId="0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 indent="1"/>
    </xf>
    <xf numFmtId="0" fontId="71" fillId="0" borderId="3" xfId="0" applyFont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0" fillId="0" borderId="7" xfId="0" applyBorder="1" applyAlignment="1">
      <alignment/>
    </xf>
    <xf numFmtId="3" fontId="2" fillId="7" borderId="4" xfId="0" applyNumberFormat="1" applyFont="1" applyFill="1" applyBorder="1" applyAlignment="1">
      <alignment vertical="center" wrapText="1"/>
    </xf>
    <xf numFmtId="3" fontId="2" fillId="7" borderId="7" xfId="0" applyNumberFormat="1" applyFont="1" applyFill="1" applyBorder="1" applyAlignment="1">
      <alignment vertical="center" wrapText="1"/>
    </xf>
    <xf numFmtId="3" fontId="0" fillId="7" borderId="4" xfId="0" applyNumberFormat="1" applyFont="1" applyFill="1" applyBorder="1" applyAlignment="1">
      <alignment vertical="center"/>
    </xf>
    <xf numFmtId="3" fontId="0" fillId="7" borderId="7" xfId="0" applyNumberFormat="1" applyFont="1" applyFill="1" applyBorder="1" applyAlignment="1">
      <alignment vertical="center"/>
    </xf>
    <xf numFmtId="3" fontId="0" fillId="7" borderId="4" xfId="0" applyNumberFormat="1" applyFill="1" applyBorder="1" applyAlignment="1">
      <alignment vertical="center"/>
    </xf>
    <xf numFmtId="3" fontId="0" fillId="7" borderId="7" xfId="0" applyNumberFormat="1" applyFill="1" applyBorder="1" applyAlignment="1">
      <alignment vertical="center"/>
    </xf>
    <xf numFmtId="3" fontId="2" fillId="7" borderId="4" xfId="0" applyNumberFormat="1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vertical="center"/>
    </xf>
    <xf numFmtId="0" fontId="66" fillId="0" borderId="0" xfId="0" applyFont="1" applyAlignment="1">
      <alignment horizontal="left" vertical="center"/>
    </xf>
    <xf numFmtId="0" fontId="68" fillId="0" borderId="0" xfId="0" applyFont="1" applyAlignment="1">
      <alignment/>
    </xf>
    <xf numFmtId="0" fontId="0" fillId="2" borderId="3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4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8004000"/>
        <c:axId val="4927137"/>
      </c:barChart>
      <c:catAx>
        <c:axId val="800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8149533"/>
        <c:crosses val="autoZero"/>
        <c:auto val="1"/>
        <c:lblOffset val="100"/>
        <c:noMultiLvlLbl val="0"/>
      </c:catAx>
      <c:valAx>
        <c:axId val="58149533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137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3583750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531646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delete val="1"/>
        <c:majorTickMark val="out"/>
        <c:minorTickMark val="none"/>
        <c:tickLblPos val="nextTo"/>
        <c:crossAx val="63553787"/>
        <c:crossesAt val="0"/>
        <c:auto val="1"/>
        <c:lblOffset val="100"/>
        <c:noMultiLvlLbl val="0"/>
      </c:catAx>
      <c:valAx>
        <c:axId val="635537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11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2006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594654"/>
        <c:axId val="29025295"/>
      </c:barChart>
      <c:catAx>
        <c:axId val="2559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5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2006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b"/>
        <c:delete val="1"/>
        <c:majorTickMark val="out"/>
        <c:minorTickMark val="none"/>
        <c:tickLblPos val="nextTo"/>
        <c:crossAx val="2238665"/>
        <c:crossesAt val="0"/>
        <c:auto val="1"/>
        <c:lblOffset val="100"/>
        <c:noMultiLvlLbl val="0"/>
      </c:catAx>
      <c:valAx>
        <c:axId val="22386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0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114147"/>
        <c:crosses val="autoZero"/>
        <c:auto val="1"/>
        <c:lblOffset val="100"/>
        <c:noMultiLvlLbl val="0"/>
      </c:catAx>
      <c:valAx>
        <c:axId val="47114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14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KÚ'!$A$60:$A$63</c:f>
              <c:strCache/>
            </c:strRef>
          </c:cat>
          <c:val>
            <c:numRef>
              <c:f>'čerpání KÚ'!$E$60:$E$63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zastupitelstva'!$A$57:$A$60</c:f>
              <c:strCache/>
            </c:strRef>
          </c:cat>
          <c:val>
            <c:numRef>
              <c:f>'čerpání zastupitelstva'!$E$57:$E$60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19725" y="0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963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0275"/>
        <a:ext cx="5419725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48300" y="9829800"/>
        <a:ext cx="53530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43125"/>
        <a:ext cx="109632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152400</xdr:rowOff>
    </xdr:from>
    <xdr:to>
      <xdr:col>7</xdr:col>
      <xdr:colOff>0</xdr:colOff>
      <xdr:row>92</xdr:row>
      <xdr:rowOff>152400</xdr:rowOff>
    </xdr:to>
    <xdr:graphicFrame>
      <xdr:nvGraphicFramePr>
        <xdr:cNvPr id="1" name="Chart 1"/>
        <xdr:cNvGraphicFramePr/>
      </xdr:nvGraphicFramePr>
      <xdr:xfrm>
        <a:off x="0" y="11791950"/>
        <a:ext cx="7000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0" y="10991850"/>
        <a:ext cx="73056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57175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57175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95250</xdr:rowOff>
    </xdr:from>
    <xdr:to>
      <xdr:col>3</xdr:col>
      <xdr:colOff>1714500</xdr:colOff>
      <xdr:row>55</xdr:row>
      <xdr:rowOff>152400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52425"/>
          <a:ext cx="6800850" cy="880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koubkova\dokumenty\Documents%20and%20Settings\reznicenkova\Local%20Settings\Temporary%20Internet%20Files\OLK2F\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12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6.62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4.00390625" style="0" customWidth="1"/>
    <col min="6" max="6" width="21.125" style="0" hidden="1" customWidth="1"/>
    <col min="8" max="9" width="0" style="0" hidden="1" customWidth="1"/>
  </cols>
  <sheetData>
    <row r="1" spans="4:5" ht="15">
      <c r="D1" s="894" t="s">
        <v>385</v>
      </c>
      <c r="E1" s="599"/>
    </row>
    <row r="2" spans="4:5" ht="15">
      <c r="D2" s="894" t="s">
        <v>920</v>
      </c>
      <c r="E2" s="599"/>
    </row>
    <row r="3" spans="4:7" ht="12" customHeight="1">
      <c r="D3" s="760"/>
      <c r="E3" s="760"/>
      <c r="F3" s="761"/>
      <c r="G3" s="761"/>
    </row>
    <row r="4" spans="1:9" ht="18">
      <c r="A4" s="762" t="s">
        <v>559</v>
      </c>
      <c r="B4" s="762"/>
      <c r="C4" s="762"/>
      <c r="D4" s="762"/>
      <c r="E4" s="762"/>
      <c r="I4" t="s">
        <v>698</v>
      </c>
    </row>
    <row r="5" ht="12" customHeight="1"/>
    <row r="6" ht="12.75">
      <c r="A6" s="64" t="s">
        <v>672</v>
      </c>
    </row>
    <row r="7" spans="1:5" ht="25.5" customHeight="1">
      <c r="A7" s="21"/>
      <c r="B7" s="50" t="s">
        <v>675</v>
      </c>
      <c r="C7" s="59" t="s">
        <v>676</v>
      </c>
      <c r="D7" s="5" t="s">
        <v>471</v>
      </c>
      <c r="E7" s="51" t="s">
        <v>677</v>
      </c>
    </row>
    <row r="8" spans="1:9" ht="12.75">
      <c r="A8" s="23" t="s">
        <v>987</v>
      </c>
      <c r="B8" s="371">
        <v>7161577</v>
      </c>
      <c r="C8" s="581">
        <f>C110</f>
        <v>7843650</v>
      </c>
      <c r="D8" s="345">
        <f>D110</f>
        <v>7900142</v>
      </c>
      <c r="E8" s="368">
        <f aca="true" t="shared" si="0" ref="E8:E13">+D8/C8*100</f>
        <v>100.7202259152308</v>
      </c>
      <c r="I8" s="15"/>
    </row>
    <row r="9" spans="1:7" ht="12.75">
      <c r="A9" s="23" t="s">
        <v>53</v>
      </c>
      <c r="B9" s="345">
        <v>387280</v>
      </c>
      <c r="C9" s="345">
        <v>431629</v>
      </c>
      <c r="D9" s="345">
        <v>414331</v>
      </c>
      <c r="E9" s="368">
        <f t="shared" si="0"/>
        <v>95.9923916140945</v>
      </c>
      <c r="G9" s="249"/>
    </row>
    <row r="10" spans="1:7" s="2" customFormat="1" ht="12.75">
      <c r="A10" s="112" t="s">
        <v>985</v>
      </c>
      <c r="B10" s="346">
        <f>SUM(B8:B9)</f>
        <v>7548857</v>
      </c>
      <c r="C10" s="346">
        <f>SUM(C8:C9)</f>
        <v>8275279</v>
      </c>
      <c r="D10" s="346">
        <f>SUM(D8:D9)</f>
        <v>8314473</v>
      </c>
      <c r="E10" s="125">
        <f t="shared" si="0"/>
        <v>100.47362753569999</v>
      </c>
      <c r="G10" s="302"/>
    </row>
    <row r="11" spans="1:5" ht="12.75">
      <c r="A11" s="23" t="s">
        <v>986</v>
      </c>
      <c r="B11" s="345">
        <v>7546237</v>
      </c>
      <c r="C11" s="331">
        <v>7917779</v>
      </c>
      <c r="D11" s="370">
        <v>7680419</v>
      </c>
      <c r="E11" s="368">
        <f t="shared" si="0"/>
        <v>97.00218962918768</v>
      </c>
    </row>
    <row r="12" spans="1:5" ht="12.75">
      <c r="A12" s="23" t="s">
        <v>686</v>
      </c>
      <c r="B12" s="223">
        <v>2620</v>
      </c>
      <c r="C12" s="331">
        <v>357500</v>
      </c>
      <c r="D12" s="345">
        <v>354880</v>
      </c>
      <c r="E12" s="62">
        <f t="shared" si="0"/>
        <v>99.26713286713287</v>
      </c>
    </row>
    <row r="13" spans="1:5" ht="12.75">
      <c r="A13" s="112" t="s">
        <v>854</v>
      </c>
      <c r="B13" s="113">
        <f>SUM(B11:B12)</f>
        <v>7548857</v>
      </c>
      <c r="C13" s="113">
        <f>SUM(C11:C12)</f>
        <v>8275279</v>
      </c>
      <c r="D13" s="113">
        <f>SUM(D11:D12)</f>
        <v>8035299</v>
      </c>
      <c r="E13" s="239">
        <f t="shared" si="0"/>
        <v>97.10003735221495</v>
      </c>
    </row>
    <row r="14" spans="1:5" s="2" customFormat="1" ht="12.75">
      <c r="A14" s="34" t="s">
        <v>993</v>
      </c>
      <c r="B14" s="28">
        <f>B10-B13</f>
        <v>0</v>
      </c>
      <c r="C14" s="28">
        <f>C10-C13</f>
        <v>0</v>
      </c>
      <c r="D14" s="28">
        <f>D10-D13</f>
        <v>279174</v>
      </c>
      <c r="E14" s="318">
        <v>0</v>
      </c>
    </row>
    <row r="15" spans="1:5" s="2" customFormat="1" ht="12.75">
      <c r="A15" s="315"/>
      <c r="B15" s="476"/>
      <c r="C15" s="476"/>
      <c r="D15" s="476"/>
      <c r="E15" s="38"/>
    </row>
    <row r="16" spans="1:7" s="2" customFormat="1" ht="12.75">
      <c r="A16" s="133" t="s">
        <v>79</v>
      </c>
      <c r="B16" s="210"/>
      <c r="C16" s="54"/>
      <c r="D16" s="54"/>
      <c r="E16" s="38"/>
      <c r="G16" s="559"/>
    </row>
    <row r="17" spans="1:5" s="2" customFormat="1" ht="12.75">
      <c r="A17" s="133" t="s">
        <v>1096</v>
      </c>
      <c r="B17" s="54"/>
      <c r="C17" s="54"/>
      <c r="D17" s="54"/>
      <c r="E17" s="604"/>
    </row>
    <row r="18" spans="1:5" s="2" customFormat="1" ht="12.75">
      <c r="A18" s="133" t="s">
        <v>1095</v>
      </c>
      <c r="B18" s="54"/>
      <c r="C18" s="54"/>
      <c r="D18" s="54"/>
      <c r="E18" s="38"/>
    </row>
    <row r="19" spans="1:5" s="2" customFormat="1" ht="12.75">
      <c r="A19" s="115" t="s">
        <v>782</v>
      </c>
      <c r="B19" s="54"/>
      <c r="C19" s="54"/>
      <c r="D19" s="350"/>
      <c r="E19" s="38"/>
    </row>
    <row r="20" spans="1:5" s="2" customFormat="1" ht="12.75" customHeight="1">
      <c r="A20" s="115" t="s">
        <v>784</v>
      </c>
      <c r="B20" s="54"/>
      <c r="C20" s="54"/>
      <c r="D20" s="54"/>
      <c r="E20" s="38"/>
    </row>
    <row r="21" spans="1:5" s="2" customFormat="1" ht="12.75" customHeight="1">
      <c r="A21" s="605" t="s">
        <v>727</v>
      </c>
      <c r="B21" s="54"/>
      <c r="C21" s="54"/>
      <c r="D21" s="54"/>
      <c r="E21" s="38"/>
    </row>
    <row r="22" spans="1:5" s="2" customFormat="1" ht="12.75" customHeight="1">
      <c r="A22" s="605" t="s">
        <v>728</v>
      </c>
      <c r="B22" s="54"/>
      <c r="C22" s="54"/>
      <c r="D22" s="54"/>
      <c r="E22" s="38"/>
    </row>
    <row r="23" spans="1:5" s="2" customFormat="1" ht="12.75" customHeight="1">
      <c r="A23" s="133" t="s">
        <v>327</v>
      </c>
      <c r="B23" s="54"/>
      <c r="C23" s="54"/>
      <c r="D23" s="54"/>
      <c r="E23" s="604"/>
    </row>
    <row r="24" spans="1:5" s="2" customFormat="1" ht="12.75" customHeight="1">
      <c r="A24" s="115"/>
      <c r="B24" s="54"/>
      <c r="C24" s="54"/>
      <c r="D24" s="54"/>
      <c r="E24" s="38"/>
    </row>
    <row r="25" spans="1:5" ht="12.75" customHeight="1">
      <c r="A25" s="336" t="s">
        <v>1077</v>
      </c>
      <c r="B25" s="120"/>
      <c r="C25" s="337"/>
      <c r="D25" s="337"/>
      <c r="E25" s="335"/>
    </row>
    <row r="26" spans="1:5" ht="12.75" customHeight="1">
      <c r="A26" s="336" t="s">
        <v>580</v>
      </c>
      <c r="B26" s="120"/>
      <c r="C26" s="337"/>
      <c r="D26" s="337"/>
      <c r="E26" s="335"/>
    </row>
    <row r="27" spans="1:5" ht="12.75" customHeight="1">
      <c r="A27" s="115" t="s">
        <v>832</v>
      </c>
      <c r="B27" s="120"/>
      <c r="C27" s="337"/>
      <c r="D27" s="337"/>
      <c r="E27" s="335"/>
    </row>
    <row r="28" spans="1:5" ht="12.75" customHeight="1">
      <c r="A28" s="336" t="s">
        <v>833</v>
      </c>
      <c r="B28" s="120"/>
      <c r="C28" s="337"/>
      <c r="D28" s="337"/>
      <c r="E28" s="335"/>
    </row>
    <row r="29" spans="1:5" ht="12.75" customHeight="1">
      <c r="A29" s="336" t="s">
        <v>965</v>
      </c>
      <c r="B29" s="120"/>
      <c r="C29" s="337"/>
      <c r="D29" s="337"/>
      <c r="E29" s="335"/>
    </row>
    <row r="30" spans="1:5" ht="12.75" customHeight="1">
      <c r="A30" s="336" t="s">
        <v>966</v>
      </c>
      <c r="B30" s="120"/>
      <c r="C30" s="337"/>
      <c r="D30" s="337"/>
      <c r="E30" s="335"/>
    </row>
    <row r="31" spans="1:5" ht="12.75" customHeight="1">
      <c r="A31" s="336" t="s">
        <v>340</v>
      </c>
      <c r="B31" s="120"/>
      <c r="C31" s="337"/>
      <c r="D31" s="337"/>
      <c r="E31" s="335"/>
    </row>
    <row r="32" spans="1:5" ht="12.75" customHeight="1">
      <c r="A32" s="336" t="s">
        <v>967</v>
      </c>
      <c r="B32" s="120"/>
      <c r="C32" s="337"/>
      <c r="D32" s="337"/>
      <c r="E32" s="335"/>
    </row>
    <row r="33" spans="1:5" ht="12.75" customHeight="1">
      <c r="A33" s="336"/>
      <c r="B33" s="120"/>
      <c r="C33" s="337"/>
      <c r="D33" s="337"/>
      <c r="E33" s="335"/>
    </row>
    <row r="34" spans="1:10" ht="12.75">
      <c r="A34" s="64" t="s">
        <v>440</v>
      </c>
      <c r="B34" s="338"/>
      <c r="C34" s="339"/>
      <c r="D34" s="339"/>
      <c r="E34" s="340"/>
      <c r="G34" s="124"/>
      <c r="J34" s="2"/>
    </row>
    <row r="35" spans="1:10" ht="21.75" customHeight="1">
      <c r="A35" s="21"/>
      <c r="B35" s="470" t="s">
        <v>675</v>
      </c>
      <c r="C35" s="471" t="s">
        <v>676</v>
      </c>
      <c r="D35" s="472" t="s">
        <v>471</v>
      </c>
      <c r="E35" s="473" t="s">
        <v>677</v>
      </c>
      <c r="G35" s="124"/>
      <c r="J35" s="2"/>
    </row>
    <row r="36" spans="1:9" ht="12.75">
      <c r="A36" s="23" t="s">
        <v>987</v>
      </c>
      <c r="B36" s="371">
        <v>3581863</v>
      </c>
      <c r="C36" s="371">
        <v>4106687</v>
      </c>
      <c r="D36" s="345">
        <v>4163247</v>
      </c>
      <c r="E36" s="368">
        <f aca="true" t="shared" si="1" ref="E36:E41">+D36/C36*100</f>
        <v>101.37726590801783</v>
      </c>
      <c r="I36" s="15"/>
    </row>
    <row r="37" spans="1:7" ht="12.75">
      <c r="A37" s="23" t="s">
        <v>95</v>
      </c>
      <c r="B37" s="345">
        <v>387280</v>
      </c>
      <c r="C37" s="345">
        <v>431629</v>
      </c>
      <c r="D37" s="345">
        <v>414331</v>
      </c>
      <c r="E37" s="368">
        <f t="shared" si="1"/>
        <v>95.9923916140945</v>
      </c>
      <c r="G37" s="249"/>
    </row>
    <row r="38" spans="1:10" s="2" customFormat="1" ht="12.75">
      <c r="A38" s="112" t="s">
        <v>985</v>
      </c>
      <c r="B38" s="346">
        <f>SUM(B36:B37)</f>
        <v>3969143</v>
      </c>
      <c r="C38" s="346">
        <f>SUM(C36:C37)</f>
        <v>4538316</v>
      </c>
      <c r="D38" s="346">
        <f>SUM(D36:D37)</f>
        <v>4577578</v>
      </c>
      <c r="E38" s="486">
        <f t="shared" si="1"/>
        <v>100.86512265783168</v>
      </c>
      <c r="G38" s="302"/>
      <c r="J38" s="595"/>
    </row>
    <row r="39" spans="1:5" ht="12.75">
      <c r="A39" s="23" t="s">
        <v>986</v>
      </c>
      <c r="B39" s="345">
        <v>3966523</v>
      </c>
      <c r="C39" s="345">
        <v>4180816</v>
      </c>
      <c r="D39" s="345">
        <v>3943524</v>
      </c>
      <c r="E39" s="368">
        <f t="shared" si="1"/>
        <v>94.32426588493729</v>
      </c>
    </row>
    <row r="40" spans="1:5" ht="12.75">
      <c r="A40" s="23" t="s">
        <v>94</v>
      </c>
      <c r="B40" s="223">
        <v>2620</v>
      </c>
      <c r="C40" s="331">
        <v>357500</v>
      </c>
      <c r="D40" s="345">
        <v>354880</v>
      </c>
      <c r="E40" s="62">
        <f t="shared" si="1"/>
        <v>99.26713286713287</v>
      </c>
    </row>
    <row r="41" spans="1:5" ht="12.75">
      <c r="A41" s="112" t="s">
        <v>854</v>
      </c>
      <c r="B41" s="311">
        <f>SUM(B39:B40)</f>
        <v>3969143</v>
      </c>
      <c r="C41" s="311">
        <f>SUM(C39:C40)</f>
        <v>4538316</v>
      </c>
      <c r="D41" s="311">
        <f>SUM(D39:D40)</f>
        <v>4298404</v>
      </c>
      <c r="E41" s="469">
        <f t="shared" si="1"/>
        <v>94.71363386771657</v>
      </c>
    </row>
    <row r="42" spans="1:10" s="2" customFormat="1" ht="12.75">
      <c r="A42" s="34" t="s">
        <v>993</v>
      </c>
      <c r="B42" s="28">
        <f>B38-B41</f>
        <v>0</v>
      </c>
      <c r="C42" s="28">
        <f>C38-C41</f>
        <v>0</v>
      </c>
      <c r="D42" s="331">
        <f>D38-D41</f>
        <v>279174</v>
      </c>
      <c r="E42" s="318">
        <v>0</v>
      </c>
      <c r="J42" s="610"/>
    </row>
    <row r="43" spans="1:4" ht="12.75" customHeight="1">
      <c r="A43" s="64"/>
      <c r="B43" s="29"/>
      <c r="C43" s="83"/>
      <c r="D43" s="29"/>
    </row>
    <row r="44" spans="1:4" ht="12.75">
      <c r="A44" s="64" t="s">
        <v>653</v>
      </c>
      <c r="B44" s="29"/>
      <c r="C44" s="83"/>
      <c r="D44" s="29"/>
    </row>
    <row r="45" spans="1:7" ht="26.25" customHeight="1">
      <c r="A45" s="5" t="s">
        <v>469</v>
      </c>
      <c r="B45" s="50" t="s">
        <v>675</v>
      </c>
      <c r="C45" s="59" t="s">
        <v>676</v>
      </c>
      <c r="D45" s="5" t="s">
        <v>471</v>
      </c>
      <c r="E45" s="51" t="s">
        <v>677</v>
      </c>
      <c r="F45" t="s">
        <v>800</v>
      </c>
      <c r="G45" s="336"/>
    </row>
    <row r="46" spans="1:5" ht="12.75">
      <c r="A46" s="99" t="s">
        <v>1003</v>
      </c>
      <c r="B46" s="329">
        <v>752940</v>
      </c>
      <c r="C46" s="329">
        <v>819740</v>
      </c>
      <c r="D46" s="616">
        <v>819753</v>
      </c>
      <c r="E46" s="368">
        <f aca="true" t="shared" si="2" ref="E46:E82">+D46/C46*100</f>
        <v>100.00158586869009</v>
      </c>
    </row>
    <row r="47" spans="1:5" ht="12.75">
      <c r="A47" s="98" t="s">
        <v>1004</v>
      </c>
      <c r="B47" s="329">
        <v>69720</v>
      </c>
      <c r="C47" s="329">
        <v>69720</v>
      </c>
      <c r="D47" s="616">
        <v>64419</v>
      </c>
      <c r="E47" s="368">
        <f t="shared" si="2"/>
        <v>92.39672977624784</v>
      </c>
    </row>
    <row r="48" spans="1:5" ht="12.75">
      <c r="A48" s="98" t="s">
        <v>1005</v>
      </c>
      <c r="B48" s="329">
        <v>41830</v>
      </c>
      <c r="C48" s="329">
        <v>55400</v>
      </c>
      <c r="D48" s="616">
        <v>55417</v>
      </c>
      <c r="E48" s="368">
        <f t="shared" si="2"/>
        <v>100.03068592057762</v>
      </c>
    </row>
    <row r="49" spans="1:5" ht="12.75">
      <c r="A49" s="98" t="s">
        <v>1006</v>
      </c>
      <c r="B49" s="329">
        <v>948150</v>
      </c>
      <c r="C49" s="329">
        <v>1006100</v>
      </c>
      <c r="D49" s="616">
        <v>1006112</v>
      </c>
      <c r="E49" s="368">
        <f t="shared" si="2"/>
        <v>100.00119272438128</v>
      </c>
    </row>
    <row r="50" spans="1:5" ht="12.75">
      <c r="A50" s="98" t="s">
        <v>736</v>
      </c>
      <c r="B50" s="329">
        <v>1399399</v>
      </c>
      <c r="C50" s="329">
        <v>1501079</v>
      </c>
      <c r="D50" s="616">
        <v>1524015</v>
      </c>
      <c r="E50" s="368">
        <f t="shared" si="2"/>
        <v>101.52796754867666</v>
      </c>
    </row>
    <row r="51" spans="1:5" ht="12.75">
      <c r="A51" s="98" t="s">
        <v>336</v>
      </c>
      <c r="B51" s="329">
        <v>0</v>
      </c>
      <c r="C51" s="329">
        <v>54048</v>
      </c>
      <c r="D51" s="616">
        <v>54048</v>
      </c>
      <c r="E51" s="368">
        <f t="shared" si="2"/>
        <v>100</v>
      </c>
    </row>
    <row r="52" spans="1:6" ht="12.75">
      <c r="A52" s="240" t="s">
        <v>472</v>
      </c>
      <c r="B52" s="329">
        <v>1200</v>
      </c>
      <c r="C52" s="329">
        <v>1200</v>
      </c>
      <c r="D52" s="616">
        <v>1894</v>
      </c>
      <c r="E52" s="368">
        <f t="shared" si="2"/>
        <v>157.83333333333334</v>
      </c>
      <c r="F52" t="s">
        <v>797</v>
      </c>
    </row>
    <row r="53" spans="1:5" ht="12.75">
      <c r="A53" s="240" t="s">
        <v>999</v>
      </c>
      <c r="B53" s="329">
        <v>0</v>
      </c>
      <c r="C53" s="329">
        <v>0</v>
      </c>
      <c r="D53" s="616">
        <v>1</v>
      </c>
      <c r="E53" s="368" t="s">
        <v>850</v>
      </c>
    </row>
    <row r="54" spans="1:5" ht="12.75">
      <c r="A54" s="240" t="s">
        <v>1000</v>
      </c>
      <c r="B54" s="329">
        <v>0</v>
      </c>
      <c r="C54" s="329">
        <v>0</v>
      </c>
      <c r="D54" s="616">
        <v>36</v>
      </c>
      <c r="E54" s="368" t="s">
        <v>850</v>
      </c>
    </row>
    <row r="55" spans="1:5" ht="12.75">
      <c r="A55" s="240" t="s">
        <v>1001</v>
      </c>
      <c r="B55" s="329">
        <v>0</v>
      </c>
      <c r="C55" s="329">
        <v>0</v>
      </c>
      <c r="D55" s="616">
        <v>37</v>
      </c>
      <c r="E55" s="368" t="s">
        <v>850</v>
      </c>
    </row>
    <row r="56" spans="1:5" ht="12.75">
      <c r="A56" s="240" t="s">
        <v>1002</v>
      </c>
      <c r="B56" s="329">
        <v>0</v>
      </c>
      <c r="C56" s="329">
        <v>0</v>
      </c>
      <c r="D56" s="616">
        <v>10</v>
      </c>
      <c r="E56" s="368" t="s">
        <v>850</v>
      </c>
    </row>
    <row r="57" spans="1:5" ht="12.75">
      <c r="A57" s="112" t="s">
        <v>875</v>
      </c>
      <c r="B57" s="113">
        <f>SUM(B46:B56)</f>
        <v>3213239</v>
      </c>
      <c r="C57" s="113">
        <f>SUM(C46:C56)</f>
        <v>3507287</v>
      </c>
      <c r="D57" s="311">
        <f>SUM(D46:D56)</f>
        <v>3525742</v>
      </c>
      <c r="E57" s="239">
        <f t="shared" si="2"/>
        <v>100.5261901863178</v>
      </c>
    </row>
    <row r="58" spans="1:11" ht="13.5" customHeight="1">
      <c r="A58" s="112"/>
      <c r="B58" s="113"/>
      <c r="C58" s="113"/>
      <c r="D58" s="311"/>
      <c r="E58" s="368"/>
      <c r="K58" t="s">
        <v>698</v>
      </c>
    </row>
    <row r="59" spans="1:7" ht="12.75">
      <c r="A59" s="34" t="s">
        <v>855</v>
      </c>
      <c r="B59" s="28">
        <v>650</v>
      </c>
      <c r="C59" s="331">
        <v>3782</v>
      </c>
      <c r="D59" s="331">
        <v>3314</v>
      </c>
      <c r="E59" s="368">
        <f t="shared" si="2"/>
        <v>87.62559492332099</v>
      </c>
      <c r="G59" s="274"/>
    </row>
    <row r="60" spans="1:7" ht="12.75">
      <c r="A60" s="34" t="s">
        <v>997</v>
      </c>
      <c r="B60" s="28">
        <v>400</v>
      </c>
      <c r="C60" s="331">
        <v>400</v>
      </c>
      <c r="D60" s="331">
        <v>468</v>
      </c>
      <c r="E60" s="368">
        <f t="shared" si="2"/>
        <v>117</v>
      </c>
      <c r="G60" s="274"/>
    </row>
    <row r="61" spans="1:5" ht="12.75">
      <c r="A61" s="34" t="s">
        <v>849</v>
      </c>
      <c r="B61" s="28">
        <v>4000</v>
      </c>
      <c r="C61" s="331">
        <v>4000</v>
      </c>
      <c r="D61" s="331">
        <v>30716</v>
      </c>
      <c r="E61" s="32" t="s">
        <v>850</v>
      </c>
    </row>
    <row r="62" spans="1:6" ht="12.75" customHeight="1">
      <c r="A62" s="23" t="s">
        <v>473</v>
      </c>
      <c r="B62" s="28">
        <v>43230</v>
      </c>
      <c r="C62" s="331">
        <v>65335</v>
      </c>
      <c r="D62" s="331">
        <v>65335</v>
      </c>
      <c r="E62" s="32">
        <f t="shared" si="2"/>
        <v>100</v>
      </c>
      <c r="F62" t="s">
        <v>798</v>
      </c>
    </row>
    <row r="63" spans="1:7" ht="13.5" customHeight="1">
      <c r="A63" s="23" t="s">
        <v>88</v>
      </c>
      <c r="B63" s="28">
        <v>38300</v>
      </c>
      <c r="C63" s="331">
        <v>45807</v>
      </c>
      <c r="D63" s="331">
        <v>45807</v>
      </c>
      <c r="E63" s="32">
        <f t="shared" si="2"/>
        <v>100</v>
      </c>
      <c r="G63" s="274"/>
    </row>
    <row r="64" spans="1:7" ht="12" customHeight="1">
      <c r="A64" s="23" t="s">
        <v>84</v>
      </c>
      <c r="B64" s="28">
        <v>141700</v>
      </c>
      <c r="C64" s="331">
        <v>141763</v>
      </c>
      <c r="D64" s="246">
        <v>141763</v>
      </c>
      <c r="E64" s="32">
        <f t="shared" si="2"/>
        <v>100</v>
      </c>
      <c r="G64" s="274"/>
    </row>
    <row r="65" spans="1:9" ht="12.75">
      <c r="A65" s="23" t="s">
        <v>82</v>
      </c>
      <c r="B65" s="28">
        <v>13000</v>
      </c>
      <c r="C65" s="331">
        <v>13000</v>
      </c>
      <c r="D65" s="246">
        <v>15175</v>
      </c>
      <c r="E65" s="32">
        <f t="shared" si="2"/>
        <v>116.73076923076924</v>
      </c>
      <c r="H65">
        <v>2143</v>
      </c>
      <c r="I65">
        <v>2</v>
      </c>
    </row>
    <row r="66" spans="1:5" ht="12.75">
      <c r="A66" s="23" t="s">
        <v>838</v>
      </c>
      <c r="B66" s="28">
        <v>4039</v>
      </c>
      <c r="C66" s="331">
        <v>4039</v>
      </c>
      <c r="D66" s="331">
        <v>1433</v>
      </c>
      <c r="E66" s="32">
        <f t="shared" si="2"/>
        <v>35.479078979945534</v>
      </c>
    </row>
    <row r="67" spans="1:5" ht="12.75">
      <c r="A67" s="23" t="s">
        <v>357</v>
      </c>
      <c r="B67" s="28">
        <v>0</v>
      </c>
      <c r="C67" s="331">
        <v>5884</v>
      </c>
      <c r="D67" s="331">
        <v>5884</v>
      </c>
      <c r="E67" s="368">
        <f t="shared" si="2"/>
        <v>100</v>
      </c>
    </row>
    <row r="68" spans="1:9" ht="12.75">
      <c r="A68" s="23" t="s">
        <v>118</v>
      </c>
      <c r="B68" s="28">
        <v>1500</v>
      </c>
      <c r="C68" s="331">
        <v>1530</v>
      </c>
      <c r="D68" s="331">
        <v>1276</v>
      </c>
      <c r="E68" s="32">
        <f t="shared" si="2"/>
        <v>83.39869281045752</v>
      </c>
      <c r="H68">
        <v>2329</v>
      </c>
      <c r="I68">
        <v>1022</v>
      </c>
    </row>
    <row r="69" spans="1:5" ht="12.75">
      <c r="A69" s="23" t="s">
        <v>286</v>
      </c>
      <c r="B69" s="28">
        <v>0</v>
      </c>
      <c r="C69" s="331">
        <v>164</v>
      </c>
      <c r="D69" s="331">
        <v>0</v>
      </c>
      <c r="E69" s="373">
        <v>0</v>
      </c>
    </row>
    <row r="70" spans="1:5" ht="12.75">
      <c r="A70" s="23" t="s">
        <v>120</v>
      </c>
      <c r="B70" s="28">
        <v>0</v>
      </c>
      <c r="C70" s="331">
        <v>0</v>
      </c>
      <c r="D70" s="331">
        <f>D96</f>
        <v>17460</v>
      </c>
      <c r="E70" s="373" t="s">
        <v>850</v>
      </c>
    </row>
    <row r="71" spans="1:5" ht="12.75">
      <c r="A71" s="112" t="s">
        <v>876</v>
      </c>
      <c r="B71" s="113">
        <f>SUM(B59:B70)</f>
        <v>246819</v>
      </c>
      <c r="C71" s="311">
        <f>SUM(C59:C70)</f>
        <v>285704</v>
      </c>
      <c r="D71" s="311">
        <f>SUM(D59:D70)</f>
        <v>328631</v>
      </c>
      <c r="E71" s="372">
        <f t="shared" si="2"/>
        <v>115.0249908996724</v>
      </c>
    </row>
    <row r="72" spans="1:5" ht="12.75">
      <c r="A72" s="112"/>
      <c r="B72" s="113"/>
      <c r="C72" s="311"/>
      <c r="D72" s="311"/>
      <c r="E72" s="372"/>
    </row>
    <row r="73" spans="1:10" ht="12.75">
      <c r="A73" s="369" t="s">
        <v>119</v>
      </c>
      <c r="B73" s="370">
        <v>0</v>
      </c>
      <c r="C73" s="371">
        <v>6794</v>
      </c>
      <c r="D73" s="371">
        <v>6827</v>
      </c>
      <c r="E73" s="32">
        <f t="shared" si="2"/>
        <v>100.48572269649692</v>
      </c>
      <c r="J73" s="124"/>
    </row>
    <row r="74" spans="1:5" ht="12.75">
      <c r="A74" s="23" t="s">
        <v>770</v>
      </c>
      <c r="B74" s="28">
        <v>72705</v>
      </c>
      <c r="C74" s="331">
        <v>72705</v>
      </c>
      <c r="D74" s="345">
        <v>72705</v>
      </c>
      <c r="E74" s="32">
        <f t="shared" si="2"/>
        <v>100</v>
      </c>
    </row>
    <row r="75" spans="1:5" ht="12.75">
      <c r="A75" s="34" t="s">
        <v>581</v>
      </c>
      <c r="B75" s="28">
        <v>3579714</v>
      </c>
      <c r="C75" s="331">
        <v>3736963</v>
      </c>
      <c r="D75" s="345">
        <v>3736895</v>
      </c>
      <c r="E75" s="32">
        <f t="shared" si="2"/>
        <v>99.99818034055997</v>
      </c>
    </row>
    <row r="76" spans="1:5" ht="12.75">
      <c r="A76" s="34" t="s">
        <v>112</v>
      </c>
      <c r="B76" s="28">
        <v>0</v>
      </c>
      <c r="C76" s="331">
        <v>156102</v>
      </c>
      <c r="D76" s="345">
        <v>156098</v>
      </c>
      <c r="E76" s="32">
        <f t="shared" si="2"/>
        <v>99.99743757286902</v>
      </c>
    </row>
    <row r="77" spans="1:5" ht="12.75">
      <c r="A77" s="34" t="s">
        <v>781</v>
      </c>
      <c r="B77" s="28">
        <v>0</v>
      </c>
      <c r="C77" s="331">
        <v>6000</v>
      </c>
      <c r="D77" s="345">
        <v>6000</v>
      </c>
      <c r="E77" s="32">
        <f t="shared" si="2"/>
        <v>100</v>
      </c>
    </row>
    <row r="78" spans="1:5" ht="12.75">
      <c r="A78" s="34" t="s">
        <v>356</v>
      </c>
      <c r="B78" s="28">
        <v>1500</v>
      </c>
      <c r="C78" s="28">
        <v>2072</v>
      </c>
      <c r="D78" s="345">
        <v>1336</v>
      </c>
      <c r="E78" s="32">
        <f t="shared" si="2"/>
        <v>64.47876447876449</v>
      </c>
    </row>
    <row r="79" spans="1:5" ht="12.75">
      <c r="A79" s="34" t="s">
        <v>52</v>
      </c>
      <c r="B79" s="28">
        <v>0</v>
      </c>
      <c r="C79" s="28">
        <v>905</v>
      </c>
      <c r="D79" s="345">
        <v>0</v>
      </c>
      <c r="E79" s="32">
        <f t="shared" si="2"/>
        <v>0</v>
      </c>
    </row>
    <row r="80" spans="1:5" ht="12.75">
      <c r="A80" s="23" t="s">
        <v>358</v>
      </c>
      <c r="B80" s="28">
        <v>0</v>
      </c>
      <c r="C80" s="28">
        <v>3332</v>
      </c>
      <c r="D80" s="246">
        <v>3332</v>
      </c>
      <c r="E80" s="32">
        <f t="shared" si="2"/>
        <v>100</v>
      </c>
    </row>
    <row r="81" spans="1:5" ht="25.5">
      <c r="A81" s="242" t="s">
        <v>878</v>
      </c>
      <c r="B81" s="241">
        <f>SUM(B73:B79)</f>
        <v>3653919</v>
      </c>
      <c r="C81" s="241">
        <f>SUM(C73:C80)</f>
        <v>3984873</v>
      </c>
      <c r="D81" s="346">
        <f>SUM(D73:D80)</f>
        <v>3983193</v>
      </c>
      <c r="E81" s="32">
        <f t="shared" si="2"/>
        <v>99.95784056355122</v>
      </c>
    </row>
    <row r="82" spans="1:5" ht="12.75">
      <c r="A82" s="3" t="s">
        <v>474</v>
      </c>
      <c r="B82" s="9">
        <f>B57+B71+B81</f>
        <v>7113977</v>
      </c>
      <c r="C82" s="9">
        <f>C57+C71+C81</f>
        <v>7777864</v>
      </c>
      <c r="D82" s="9">
        <f>D57+D71+D81</f>
        <v>7837566</v>
      </c>
      <c r="E82" s="27">
        <f t="shared" si="2"/>
        <v>100.76758863358886</v>
      </c>
    </row>
    <row r="83" spans="1:5" s="29" customFormat="1" ht="14.25">
      <c r="A83" s="250"/>
      <c r="B83" s="251"/>
      <c r="C83" s="251"/>
      <c r="D83" s="325"/>
      <c r="E83" s="252"/>
    </row>
    <row r="84" spans="1:5" s="29" customFormat="1" ht="12.75">
      <c r="A84" s="258" t="s">
        <v>116</v>
      </c>
      <c r="B84" s="18"/>
      <c r="C84" s="18"/>
      <c r="D84" s="259"/>
      <c r="E84" s="260"/>
    </row>
    <row r="85" spans="1:5" s="29" customFormat="1" ht="12.75">
      <c r="A85" s="258"/>
      <c r="B85" s="18"/>
      <c r="C85" s="18"/>
      <c r="D85" s="259"/>
      <c r="E85" s="260"/>
    </row>
    <row r="86" spans="1:5" s="29" customFormat="1" ht="12.75">
      <c r="A86" s="23" t="s">
        <v>1101</v>
      </c>
      <c r="B86" s="28">
        <v>0</v>
      </c>
      <c r="C86" s="28">
        <v>0</v>
      </c>
      <c r="D86" s="246">
        <v>41</v>
      </c>
      <c r="E86" s="32" t="s">
        <v>850</v>
      </c>
    </row>
    <row r="87" spans="1:5" s="29" customFormat="1" ht="12.75">
      <c r="A87" s="23" t="s">
        <v>1114</v>
      </c>
      <c r="B87" s="28">
        <v>0</v>
      </c>
      <c r="C87" s="28">
        <v>0</v>
      </c>
      <c r="D87" s="246">
        <v>1084</v>
      </c>
      <c r="E87" s="32" t="s">
        <v>850</v>
      </c>
    </row>
    <row r="88" spans="1:5" s="29" customFormat="1" ht="12.75">
      <c r="A88" s="23" t="s">
        <v>436</v>
      </c>
      <c r="B88" s="28">
        <v>0</v>
      </c>
      <c r="C88" s="28">
        <v>0</v>
      </c>
      <c r="D88" s="246">
        <v>141</v>
      </c>
      <c r="E88" s="32" t="s">
        <v>850</v>
      </c>
    </row>
    <row r="89" spans="1:5" s="29" customFormat="1" ht="12.75">
      <c r="A89" s="316" t="s">
        <v>111</v>
      </c>
      <c r="B89" s="28">
        <v>0</v>
      </c>
      <c r="C89" s="28">
        <v>0</v>
      </c>
      <c r="D89" s="246">
        <v>1073</v>
      </c>
      <c r="E89" s="32" t="s">
        <v>850</v>
      </c>
    </row>
    <row r="90" spans="1:7" s="29" customFormat="1" ht="12.75">
      <c r="A90" s="23" t="s">
        <v>121</v>
      </c>
      <c r="B90" s="28">
        <v>0</v>
      </c>
      <c r="C90" s="28">
        <v>0</v>
      </c>
      <c r="D90" s="246">
        <v>328</v>
      </c>
      <c r="E90" s="368" t="s">
        <v>850</v>
      </c>
      <c r="G90" s="124"/>
    </row>
    <row r="91" spans="1:7" s="29" customFormat="1" ht="12.75">
      <c r="A91" s="23" t="s">
        <v>780</v>
      </c>
      <c r="B91" s="28">
        <v>0</v>
      </c>
      <c r="C91" s="28">
        <v>0</v>
      </c>
      <c r="D91" s="246">
        <v>173</v>
      </c>
      <c r="E91" s="368" t="s">
        <v>850</v>
      </c>
      <c r="G91" s="124"/>
    </row>
    <row r="92" spans="1:7" s="29" customFormat="1" ht="12.75">
      <c r="A92" s="23" t="s">
        <v>118</v>
      </c>
      <c r="B92" s="28">
        <v>0</v>
      </c>
      <c r="C92" s="28">
        <v>0</v>
      </c>
      <c r="D92" s="246">
        <v>13759</v>
      </c>
      <c r="E92" s="368" t="s">
        <v>850</v>
      </c>
      <c r="G92" s="124"/>
    </row>
    <row r="93" spans="1:7" s="29" customFormat="1" ht="12.75">
      <c r="A93" s="23" t="s">
        <v>283</v>
      </c>
      <c r="B93" s="28">
        <v>0</v>
      </c>
      <c r="C93" s="28">
        <v>0</v>
      </c>
      <c r="D93" s="246">
        <v>4</v>
      </c>
      <c r="E93" s="368" t="s">
        <v>850</v>
      </c>
      <c r="G93" s="124"/>
    </row>
    <row r="94" spans="1:7" s="29" customFormat="1" ht="12.75">
      <c r="A94" s="23" t="s">
        <v>284</v>
      </c>
      <c r="B94" s="28">
        <v>0</v>
      </c>
      <c r="C94" s="28">
        <v>0</v>
      </c>
      <c r="D94" s="246">
        <v>517</v>
      </c>
      <c r="E94" s="368" t="s">
        <v>850</v>
      </c>
      <c r="G94" s="124"/>
    </row>
    <row r="95" spans="1:7" s="29" customFormat="1" ht="12.75">
      <c r="A95" s="23" t="s">
        <v>285</v>
      </c>
      <c r="B95" s="28">
        <v>0</v>
      </c>
      <c r="C95" s="28">
        <v>0</v>
      </c>
      <c r="D95" s="246">
        <v>340</v>
      </c>
      <c r="E95" s="368" t="s">
        <v>850</v>
      </c>
      <c r="G95" s="124"/>
    </row>
    <row r="96" spans="1:5" s="29" customFormat="1" ht="12.75">
      <c r="A96" s="3" t="s">
        <v>117</v>
      </c>
      <c r="B96" s="9">
        <v>0</v>
      </c>
      <c r="C96" s="9">
        <f>SUM(C86:C95)</f>
        <v>0</v>
      </c>
      <c r="D96" s="9">
        <f>SUM(D86:D95)</f>
        <v>17460</v>
      </c>
      <c r="E96" s="10" t="s">
        <v>850</v>
      </c>
    </row>
    <row r="97" spans="1:5" s="29" customFormat="1" ht="14.25">
      <c r="A97" s="250"/>
      <c r="B97" s="251"/>
      <c r="C97" s="251"/>
      <c r="D97" s="325"/>
      <c r="E97" s="252"/>
    </row>
    <row r="98" spans="1:4" ht="12.75">
      <c r="A98" s="64" t="s">
        <v>654</v>
      </c>
      <c r="B98" s="29"/>
      <c r="C98" s="83"/>
      <c r="D98" s="29"/>
    </row>
    <row r="99" spans="1:5" ht="25.5" customHeight="1">
      <c r="A99" s="5" t="s">
        <v>469</v>
      </c>
      <c r="B99" s="50" t="s">
        <v>675</v>
      </c>
      <c r="C99" s="59" t="s">
        <v>676</v>
      </c>
      <c r="D99" s="5" t="s">
        <v>471</v>
      </c>
      <c r="E99" s="51" t="s">
        <v>677</v>
      </c>
    </row>
    <row r="100" spans="1:6" ht="12.75">
      <c r="A100" s="23" t="s">
        <v>680</v>
      </c>
      <c r="B100" s="223">
        <v>1500</v>
      </c>
      <c r="C100" s="246">
        <v>4785</v>
      </c>
      <c r="D100" s="246">
        <v>10329</v>
      </c>
      <c r="E100" s="368" t="s">
        <v>850</v>
      </c>
      <c r="F100" t="s">
        <v>799</v>
      </c>
    </row>
    <row r="101" spans="1:11" ht="12.75">
      <c r="A101" s="23" t="s">
        <v>681</v>
      </c>
      <c r="B101" s="223">
        <v>6500</v>
      </c>
      <c r="C101" s="246">
        <v>6500</v>
      </c>
      <c r="D101" s="246">
        <v>1028</v>
      </c>
      <c r="E101" s="368">
        <f>+D101/C101*100</f>
        <v>15.815384615384614</v>
      </c>
      <c r="K101" s="124"/>
    </row>
    <row r="102" spans="1:11" ht="12.75">
      <c r="A102" s="23" t="s">
        <v>998</v>
      </c>
      <c r="B102" s="223">
        <v>0</v>
      </c>
      <c r="C102" s="246">
        <v>3282</v>
      </c>
      <c r="D102" s="246">
        <v>3282</v>
      </c>
      <c r="E102" s="368">
        <f>+D102/C102*100</f>
        <v>100</v>
      </c>
      <c r="K102" s="124"/>
    </row>
    <row r="103" spans="1:5" ht="12.75">
      <c r="A103" s="112" t="s">
        <v>960</v>
      </c>
      <c r="B103" s="241">
        <f>SUM(B100:B101)</f>
        <v>8000</v>
      </c>
      <c r="C103" s="346">
        <f>SUM(C100:C102)</f>
        <v>14567</v>
      </c>
      <c r="D103" s="346">
        <f>SUM(D100:D102)</f>
        <v>14639</v>
      </c>
      <c r="E103" s="125">
        <f>+D103/C103*100</f>
        <v>100.49426786572391</v>
      </c>
    </row>
    <row r="104" spans="1:5" ht="12.75">
      <c r="A104" s="112"/>
      <c r="B104" s="241"/>
      <c r="C104" s="311"/>
      <c r="D104" s="311"/>
      <c r="E104" s="125"/>
    </row>
    <row r="105" spans="1:5" ht="12.75">
      <c r="A105" s="23" t="s">
        <v>93</v>
      </c>
      <c r="B105" s="223">
        <v>39600</v>
      </c>
      <c r="C105" s="246">
        <v>38181</v>
      </c>
      <c r="D105" s="246">
        <v>34900</v>
      </c>
      <c r="E105" s="368">
        <f>+D105/C105*100</f>
        <v>91.40672062020376</v>
      </c>
    </row>
    <row r="106" spans="1:5" ht="12.75">
      <c r="A106" s="23" t="s">
        <v>1121</v>
      </c>
      <c r="B106" s="223">
        <v>0</v>
      </c>
      <c r="C106" s="246">
        <v>13038</v>
      </c>
      <c r="D106" s="246">
        <v>13037</v>
      </c>
      <c r="E106" s="368">
        <f>+D106/C106*100</f>
        <v>99.99233011198037</v>
      </c>
    </row>
    <row r="107" spans="1:5" ht="25.5">
      <c r="A107" s="242" t="s">
        <v>435</v>
      </c>
      <c r="B107" s="241">
        <f>SUM(B105:B105)</f>
        <v>39600</v>
      </c>
      <c r="C107" s="241">
        <f>SUM(C105:C106)</f>
        <v>51219</v>
      </c>
      <c r="D107" s="346">
        <f>SUM(D105:D106)</f>
        <v>47937</v>
      </c>
      <c r="E107" s="114">
        <f>+D107/C107*100</f>
        <v>93.59222163650209</v>
      </c>
    </row>
    <row r="108" spans="1:5" ht="12.75">
      <c r="A108" s="3" t="s">
        <v>496</v>
      </c>
      <c r="B108" s="9">
        <f>B103+B107</f>
        <v>47600</v>
      </c>
      <c r="C108" s="9">
        <f>C103+C107</f>
        <v>65786</v>
      </c>
      <c r="D108" s="9">
        <f>D103+D107</f>
        <v>62576</v>
      </c>
      <c r="E108" s="27">
        <f>+D108/C108*100</f>
        <v>95.12054236463685</v>
      </c>
    </row>
    <row r="109" spans="1:5" ht="12.75">
      <c r="A109" s="258"/>
      <c r="B109" s="259"/>
      <c r="C109" s="259"/>
      <c r="D109" s="259"/>
      <c r="E109" s="260"/>
    </row>
    <row r="110" spans="1:5" ht="12.75">
      <c r="A110" s="3" t="s">
        <v>656</v>
      </c>
      <c r="B110" s="9">
        <f>B82+B108</f>
        <v>7161577</v>
      </c>
      <c r="C110" s="9">
        <f>C82+C108</f>
        <v>7843650</v>
      </c>
      <c r="D110" s="9">
        <f>D82+D108</f>
        <v>7900142</v>
      </c>
      <c r="E110" s="10">
        <f>+D110/C110*100</f>
        <v>100.7202259152308</v>
      </c>
    </row>
    <row r="111" ht="12.75">
      <c r="J111" t="s">
        <v>698</v>
      </c>
    </row>
    <row r="112" ht="12.75">
      <c r="A112" s="64"/>
    </row>
    <row r="113" ht="12.75">
      <c r="A113" s="480"/>
    </row>
    <row r="116" ht="12.75">
      <c r="E116" s="482"/>
    </row>
    <row r="122" spans="1:2" ht="12.75">
      <c r="A122" s="97"/>
      <c r="B122" s="97"/>
    </row>
    <row r="123" spans="1:2" ht="12.75">
      <c r="A123" s="97"/>
      <c r="B123" s="97"/>
    </row>
    <row r="124" spans="1:2" ht="12.75">
      <c r="A124" s="97"/>
      <c r="B124" s="97"/>
    </row>
    <row r="125" spans="1:2" ht="12.75">
      <c r="A125" s="97"/>
      <c r="B125" s="97"/>
    </row>
    <row r="126" spans="1:2" ht="12.75">
      <c r="A126" s="97"/>
      <c r="B126" s="97"/>
    </row>
    <row r="127" spans="1:5" ht="12.75">
      <c r="A127" s="763"/>
      <c r="B127" s="763"/>
      <c r="C127" s="763"/>
      <c r="D127" s="763"/>
      <c r="E127" s="763"/>
    </row>
    <row r="128" spans="1:5" ht="12.75">
      <c r="A128" s="97"/>
      <c r="B128" s="237"/>
      <c r="C128" s="238"/>
      <c r="D128" s="237"/>
      <c r="E128" s="237"/>
    </row>
    <row r="129" spans="1:5" ht="12.75">
      <c r="A129" s="97"/>
      <c r="B129" s="237"/>
      <c r="C129" s="238"/>
      <c r="D129" s="237"/>
      <c r="E129" s="237"/>
    </row>
  </sheetData>
  <mergeCells count="3">
    <mergeCell ref="D3:G3"/>
    <mergeCell ref="A4:E4"/>
    <mergeCell ref="A127:E127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Footer>&amp;C&amp;P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3" sqref="D13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1.75" customHeight="1">
      <c r="A1" s="886" t="s">
        <v>571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</row>
    <row r="2" spans="2:14" ht="13.5" customHeight="1" hidden="1">
      <c r="B2" s="557"/>
      <c r="C2" s="557"/>
      <c r="G2" s="867" t="s">
        <v>746</v>
      </c>
      <c r="H2" s="868"/>
      <c r="I2" s="868"/>
      <c r="J2" s="869"/>
      <c r="K2" s="870" t="s">
        <v>747</v>
      </c>
      <c r="L2" s="871"/>
      <c r="M2" s="867" t="s">
        <v>748</v>
      </c>
      <c r="N2" s="869"/>
    </row>
    <row r="3" spans="2:14" ht="13.5" customHeight="1">
      <c r="B3" s="557"/>
      <c r="C3" s="557"/>
      <c r="G3" s="867" t="s">
        <v>746</v>
      </c>
      <c r="H3" s="868"/>
      <c r="I3" s="868"/>
      <c r="J3" s="869"/>
      <c r="K3" s="870" t="s">
        <v>747</v>
      </c>
      <c r="L3" s="871"/>
      <c r="M3" s="867" t="s">
        <v>748</v>
      </c>
      <c r="N3" s="869"/>
    </row>
    <row r="4" spans="1:14" ht="65.25" customHeight="1">
      <c r="A4" s="686" t="s">
        <v>450</v>
      </c>
      <c r="B4" s="686" t="s">
        <v>451</v>
      </c>
      <c r="C4" s="687" t="s">
        <v>879</v>
      </c>
      <c r="D4" s="687" t="s">
        <v>880</v>
      </c>
      <c r="E4" s="688" t="s">
        <v>881</v>
      </c>
      <c r="F4" s="688" t="s">
        <v>882</v>
      </c>
      <c r="G4" s="688" t="s">
        <v>883</v>
      </c>
      <c r="H4" s="688" t="s">
        <v>884</v>
      </c>
      <c r="I4" s="689" t="s">
        <v>885</v>
      </c>
      <c r="J4" s="689" t="s">
        <v>886</v>
      </c>
      <c r="K4" s="688" t="s">
        <v>887</v>
      </c>
      <c r="L4" s="688" t="s">
        <v>888</v>
      </c>
      <c r="M4" s="688" t="s">
        <v>889</v>
      </c>
      <c r="N4" s="688" t="s">
        <v>890</v>
      </c>
    </row>
    <row r="5" spans="1:16" ht="24" customHeight="1">
      <c r="A5" s="690" t="s">
        <v>891</v>
      </c>
      <c r="B5" s="691" t="s">
        <v>892</v>
      </c>
      <c r="C5" s="692">
        <v>1308</v>
      </c>
      <c r="D5" s="692">
        <v>1308</v>
      </c>
      <c r="E5" s="693">
        <v>0</v>
      </c>
      <c r="F5" s="692">
        <v>0</v>
      </c>
      <c r="G5" s="878">
        <v>1939</v>
      </c>
      <c r="H5" s="880">
        <v>1939</v>
      </c>
      <c r="I5" s="880">
        <v>0</v>
      </c>
      <c r="J5" s="880">
        <v>0</v>
      </c>
      <c r="K5" s="694">
        <v>1155</v>
      </c>
      <c r="L5" s="695">
        <v>273</v>
      </c>
      <c r="M5" s="882">
        <v>0</v>
      </c>
      <c r="N5" s="884">
        <v>1871</v>
      </c>
      <c r="O5" s="15"/>
      <c r="P5" s="15"/>
    </row>
    <row r="6" spans="1:16" ht="24" customHeight="1">
      <c r="A6" s="690" t="s">
        <v>891</v>
      </c>
      <c r="B6" s="691" t="s">
        <v>893</v>
      </c>
      <c r="C6" s="692">
        <v>475</v>
      </c>
      <c r="D6" s="692">
        <v>361</v>
      </c>
      <c r="E6" s="693">
        <v>0</v>
      </c>
      <c r="F6" s="692">
        <v>0</v>
      </c>
      <c r="G6" s="879"/>
      <c r="H6" s="881"/>
      <c r="I6" s="881"/>
      <c r="J6" s="881"/>
      <c r="K6" s="694">
        <v>361</v>
      </c>
      <c r="L6" s="695">
        <v>0</v>
      </c>
      <c r="M6" s="883"/>
      <c r="N6" s="885"/>
      <c r="O6" s="15"/>
      <c r="P6" s="15"/>
    </row>
    <row r="7" spans="1:15" ht="24" customHeight="1">
      <c r="A7" s="690" t="s">
        <v>894</v>
      </c>
      <c r="B7" s="696" t="s">
        <v>895</v>
      </c>
      <c r="C7" s="692">
        <v>53452</v>
      </c>
      <c r="D7" s="692">
        <v>53452</v>
      </c>
      <c r="E7" s="693">
        <v>0</v>
      </c>
      <c r="F7" s="692">
        <v>0</v>
      </c>
      <c r="G7" s="697">
        <v>0</v>
      </c>
      <c r="H7" s="698">
        <v>0</v>
      </c>
      <c r="I7" s="699">
        <v>0</v>
      </c>
      <c r="J7" s="699">
        <v>0</v>
      </c>
      <c r="K7" s="694">
        <v>12011</v>
      </c>
      <c r="L7" s="695">
        <v>18993</v>
      </c>
      <c r="M7" s="699">
        <v>26780</v>
      </c>
      <c r="N7" s="700">
        <v>11578</v>
      </c>
      <c r="O7" s="15"/>
    </row>
    <row r="8" spans="1:16" ht="24" customHeight="1">
      <c r="A8" s="690" t="s">
        <v>896</v>
      </c>
      <c r="B8" s="701" t="s">
        <v>897</v>
      </c>
      <c r="C8" s="692">
        <v>32292</v>
      </c>
      <c r="D8" s="695">
        <v>32292</v>
      </c>
      <c r="E8" s="702">
        <v>50.4</v>
      </c>
      <c r="F8" s="695">
        <v>16287</v>
      </c>
      <c r="G8" s="703">
        <v>34637</v>
      </c>
      <c r="H8" s="698">
        <v>34637</v>
      </c>
      <c r="I8" s="698">
        <v>0</v>
      </c>
      <c r="J8" s="699">
        <v>0</v>
      </c>
      <c r="K8" s="694">
        <v>32297</v>
      </c>
      <c r="L8" s="695">
        <v>0</v>
      </c>
      <c r="M8" s="699">
        <v>16005</v>
      </c>
      <c r="N8" s="703">
        <v>0</v>
      </c>
      <c r="O8" s="15"/>
      <c r="P8" s="15"/>
    </row>
    <row r="9" spans="1:16" ht="27" customHeight="1">
      <c r="A9" s="690" t="s">
        <v>898</v>
      </c>
      <c r="B9" s="691" t="s">
        <v>899</v>
      </c>
      <c r="C9" s="692">
        <v>190</v>
      </c>
      <c r="D9" s="692">
        <v>190</v>
      </c>
      <c r="E9" s="693">
        <v>25</v>
      </c>
      <c r="F9" s="692">
        <v>47</v>
      </c>
      <c r="G9" s="697">
        <v>190</v>
      </c>
      <c r="H9" s="698">
        <v>190</v>
      </c>
      <c r="I9" s="698">
        <v>0</v>
      </c>
      <c r="J9" s="699">
        <v>0</v>
      </c>
      <c r="K9" s="694">
        <v>190</v>
      </c>
      <c r="L9" s="695">
        <v>0</v>
      </c>
      <c r="M9" s="699">
        <v>0</v>
      </c>
      <c r="N9" s="703">
        <v>142</v>
      </c>
      <c r="O9" s="15"/>
      <c r="P9" s="15"/>
    </row>
    <row r="10" spans="1:16" ht="24" customHeight="1">
      <c r="A10" s="690" t="s">
        <v>900</v>
      </c>
      <c r="B10" s="701" t="s">
        <v>901</v>
      </c>
      <c r="C10" s="692">
        <v>7797</v>
      </c>
      <c r="D10" s="695">
        <v>7797</v>
      </c>
      <c r="E10" s="702">
        <v>12.5</v>
      </c>
      <c r="F10" s="695">
        <v>974</v>
      </c>
      <c r="G10" s="703">
        <v>6600</v>
      </c>
      <c r="H10" s="698">
        <v>6600</v>
      </c>
      <c r="I10" s="698">
        <v>0</v>
      </c>
      <c r="J10" s="699">
        <v>0</v>
      </c>
      <c r="K10" s="694">
        <v>6000</v>
      </c>
      <c r="L10" s="695">
        <v>1311</v>
      </c>
      <c r="M10" s="699">
        <v>1947</v>
      </c>
      <c r="N10" s="703">
        <v>3384</v>
      </c>
      <c r="O10" s="15"/>
      <c r="P10" s="15"/>
    </row>
    <row r="11" spans="1:14" ht="24" customHeight="1">
      <c r="A11" s="690" t="s">
        <v>902</v>
      </c>
      <c r="B11" s="696" t="s">
        <v>903</v>
      </c>
      <c r="C11" s="692">
        <v>13000</v>
      </c>
      <c r="D11" s="692">
        <v>13000</v>
      </c>
      <c r="E11" s="693">
        <v>25</v>
      </c>
      <c r="F11" s="692">
        <v>2593</v>
      </c>
      <c r="G11" s="697">
        <v>13000</v>
      </c>
      <c r="H11" s="698">
        <v>13000</v>
      </c>
      <c r="I11" s="699">
        <v>0</v>
      </c>
      <c r="J11" s="699">
        <v>0</v>
      </c>
      <c r="K11" s="694">
        <v>10368</v>
      </c>
      <c r="L11" s="695">
        <v>4</v>
      </c>
      <c r="M11" s="699">
        <v>2283</v>
      </c>
      <c r="N11" s="700">
        <v>5498</v>
      </c>
    </row>
    <row r="12" spans="1:14" ht="27" customHeight="1">
      <c r="A12" s="690" t="s">
        <v>904</v>
      </c>
      <c r="B12" s="696" t="s">
        <v>905</v>
      </c>
      <c r="C12" s="692">
        <v>20000</v>
      </c>
      <c r="D12" s="692">
        <v>20000</v>
      </c>
      <c r="E12" s="693">
        <v>25</v>
      </c>
      <c r="F12" s="692">
        <v>5000</v>
      </c>
      <c r="G12" s="697">
        <v>20000</v>
      </c>
      <c r="H12" s="698">
        <v>20000</v>
      </c>
      <c r="I12" s="699">
        <v>0</v>
      </c>
      <c r="J12" s="699">
        <v>0</v>
      </c>
      <c r="K12" s="694">
        <v>19816</v>
      </c>
      <c r="L12" s="695">
        <v>0</v>
      </c>
      <c r="M12" s="699">
        <v>0</v>
      </c>
      <c r="N12" s="700">
        <v>14730</v>
      </c>
    </row>
    <row r="13" spans="1:14" ht="27" customHeight="1">
      <c r="A13" s="690" t="s">
        <v>906</v>
      </c>
      <c r="B13" s="696" t="s">
        <v>907</v>
      </c>
      <c r="C13" s="692">
        <v>998</v>
      </c>
      <c r="D13" s="692">
        <v>861</v>
      </c>
      <c r="E13" s="693">
        <v>20</v>
      </c>
      <c r="F13" s="692">
        <v>172</v>
      </c>
      <c r="G13" s="697">
        <v>946</v>
      </c>
      <c r="H13" s="698">
        <v>946</v>
      </c>
      <c r="I13" s="699">
        <v>0</v>
      </c>
      <c r="J13" s="699">
        <v>0</v>
      </c>
      <c r="K13" s="694">
        <v>861</v>
      </c>
      <c r="L13" s="695">
        <v>7</v>
      </c>
      <c r="M13" s="699">
        <v>50</v>
      </c>
      <c r="N13" s="700">
        <v>645</v>
      </c>
    </row>
    <row r="14" spans="1:15" ht="27" customHeight="1">
      <c r="A14" s="690" t="s">
        <v>908</v>
      </c>
      <c r="B14" s="704" t="s">
        <v>909</v>
      </c>
      <c r="C14" s="692">
        <v>3791</v>
      </c>
      <c r="D14" s="692">
        <v>3791</v>
      </c>
      <c r="E14" s="693">
        <v>0</v>
      </c>
      <c r="F14" s="692">
        <v>0</v>
      </c>
      <c r="G14" s="697">
        <v>600</v>
      </c>
      <c r="H14" s="698">
        <v>0</v>
      </c>
      <c r="I14" s="699">
        <v>0</v>
      </c>
      <c r="J14" s="699">
        <v>600</v>
      </c>
      <c r="K14" s="694">
        <v>1329</v>
      </c>
      <c r="L14" s="695">
        <v>2192</v>
      </c>
      <c r="M14" s="699">
        <v>1512</v>
      </c>
      <c r="N14" s="700">
        <v>1900</v>
      </c>
      <c r="O14" s="15"/>
    </row>
    <row r="15" spans="1:15" ht="24" customHeight="1">
      <c r="A15" s="690" t="s">
        <v>460</v>
      </c>
      <c r="B15" s="696" t="s">
        <v>910</v>
      </c>
      <c r="C15" s="692">
        <v>11850</v>
      </c>
      <c r="D15" s="692">
        <v>11850</v>
      </c>
      <c r="E15" s="693">
        <v>25</v>
      </c>
      <c r="F15" s="692">
        <v>3000</v>
      </c>
      <c r="G15" s="697">
        <v>11850</v>
      </c>
      <c r="H15" s="698">
        <v>2050</v>
      </c>
      <c r="I15" s="699">
        <v>0</v>
      </c>
      <c r="J15" s="699">
        <v>9792</v>
      </c>
      <c r="K15" s="694">
        <v>843</v>
      </c>
      <c r="L15" s="695">
        <v>10999</v>
      </c>
      <c r="M15" s="699">
        <v>0</v>
      </c>
      <c r="N15" s="700">
        <v>8881</v>
      </c>
      <c r="O15" s="15"/>
    </row>
    <row r="16" spans="1:15" ht="24" customHeight="1">
      <c r="A16" s="690" t="s">
        <v>461</v>
      </c>
      <c r="B16" s="696" t="s">
        <v>911</v>
      </c>
      <c r="C16" s="692">
        <v>41159</v>
      </c>
      <c r="D16" s="692">
        <v>41159</v>
      </c>
      <c r="E16" s="693">
        <v>25</v>
      </c>
      <c r="F16" s="692">
        <v>10290</v>
      </c>
      <c r="G16" s="697">
        <v>45000</v>
      </c>
      <c r="H16" s="698">
        <v>758</v>
      </c>
      <c r="I16" s="699">
        <v>0</v>
      </c>
      <c r="J16" s="699">
        <v>0</v>
      </c>
      <c r="K16" s="694">
        <v>683</v>
      </c>
      <c r="L16" s="695">
        <v>0</v>
      </c>
      <c r="M16" s="699">
        <v>0</v>
      </c>
      <c r="N16" s="700">
        <v>0</v>
      </c>
      <c r="O16" s="15"/>
    </row>
    <row r="17" spans="1:15" ht="24" customHeight="1">
      <c r="A17" s="690" t="s">
        <v>463</v>
      </c>
      <c r="B17" s="696" t="s">
        <v>912</v>
      </c>
      <c r="C17" s="692">
        <v>28582</v>
      </c>
      <c r="D17" s="692">
        <v>26500</v>
      </c>
      <c r="E17" s="693">
        <v>25</v>
      </c>
      <c r="F17" s="692">
        <v>6625</v>
      </c>
      <c r="G17" s="697">
        <v>30000</v>
      </c>
      <c r="H17" s="698">
        <v>29000</v>
      </c>
      <c r="I17" s="699">
        <v>0</v>
      </c>
      <c r="J17" s="699">
        <v>0</v>
      </c>
      <c r="K17" s="694">
        <v>23014</v>
      </c>
      <c r="L17" s="695">
        <v>2711</v>
      </c>
      <c r="M17" s="699">
        <v>0</v>
      </c>
      <c r="N17" s="700">
        <v>19214</v>
      </c>
      <c r="O17" s="15"/>
    </row>
    <row r="18" spans="1:15" ht="23.25" customHeight="1">
      <c r="A18" s="705" t="s">
        <v>1082</v>
      </c>
      <c r="B18" s="706" t="s">
        <v>913</v>
      </c>
      <c r="C18" s="707">
        <v>4700</v>
      </c>
      <c r="D18" s="707">
        <v>4700</v>
      </c>
      <c r="E18" s="708">
        <v>12.5</v>
      </c>
      <c r="F18" s="707">
        <v>587</v>
      </c>
      <c r="G18" s="709">
        <v>4700</v>
      </c>
      <c r="H18" s="710">
        <v>500</v>
      </c>
      <c r="I18" s="710">
        <v>0</v>
      </c>
      <c r="J18" s="710">
        <v>3101</v>
      </c>
      <c r="K18" s="708">
        <v>60</v>
      </c>
      <c r="L18" s="707">
        <v>2461</v>
      </c>
      <c r="M18" s="710">
        <v>0</v>
      </c>
      <c r="N18" s="709">
        <v>2206</v>
      </c>
      <c r="O18" s="15"/>
    </row>
    <row r="19" spans="1:15" ht="24" customHeight="1">
      <c r="A19" s="690" t="s">
        <v>914</v>
      </c>
      <c r="B19" s="696" t="s">
        <v>915</v>
      </c>
      <c r="C19" s="692">
        <v>9936</v>
      </c>
      <c r="D19" s="692">
        <v>9936</v>
      </c>
      <c r="E19" s="693">
        <v>0</v>
      </c>
      <c r="F19" s="692">
        <v>0</v>
      </c>
      <c r="G19" s="697">
        <v>500</v>
      </c>
      <c r="H19" s="698">
        <v>0</v>
      </c>
      <c r="I19" s="699">
        <v>0</v>
      </c>
      <c r="J19" s="699">
        <v>500</v>
      </c>
      <c r="K19" s="694">
        <v>2046</v>
      </c>
      <c r="L19" s="695">
        <v>1855</v>
      </c>
      <c r="M19" s="699">
        <v>2460</v>
      </c>
      <c r="N19" s="700">
        <v>1436</v>
      </c>
      <c r="O19" s="15"/>
    </row>
    <row r="20" spans="1:15" ht="24" customHeight="1">
      <c r="A20" s="690" t="s">
        <v>916</v>
      </c>
      <c r="B20" s="696" t="s">
        <v>917</v>
      </c>
      <c r="C20" s="692">
        <v>1404</v>
      </c>
      <c r="D20" s="692">
        <v>1404</v>
      </c>
      <c r="E20" s="693">
        <v>0</v>
      </c>
      <c r="F20" s="692">
        <v>0</v>
      </c>
      <c r="G20" s="697">
        <v>200</v>
      </c>
      <c r="H20" s="698">
        <v>0</v>
      </c>
      <c r="I20" s="699">
        <v>0</v>
      </c>
      <c r="J20" s="699">
        <v>200</v>
      </c>
      <c r="K20" s="694">
        <v>0</v>
      </c>
      <c r="L20" s="695">
        <v>188</v>
      </c>
      <c r="M20" s="699">
        <v>0</v>
      </c>
      <c r="N20" s="700">
        <v>0</v>
      </c>
      <c r="O20" s="15"/>
    </row>
    <row r="21" spans="1:15" ht="24" customHeight="1">
      <c r="A21" s="690" t="s">
        <v>918</v>
      </c>
      <c r="B21" s="691" t="s">
        <v>919</v>
      </c>
      <c r="C21" s="692">
        <v>897</v>
      </c>
      <c r="D21" s="692">
        <v>897</v>
      </c>
      <c r="E21" s="711">
        <v>20</v>
      </c>
      <c r="F21" s="692">
        <v>179</v>
      </c>
      <c r="G21" s="697">
        <v>897</v>
      </c>
      <c r="H21" s="698">
        <v>449</v>
      </c>
      <c r="I21" s="699">
        <v>0</v>
      </c>
      <c r="J21" s="699">
        <v>448</v>
      </c>
      <c r="K21" s="694">
        <v>0</v>
      </c>
      <c r="L21" s="695">
        <v>609</v>
      </c>
      <c r="M21" s="699">
        <v>0</v>
      </c>
      <c r="N21" s="700">
        <v>0</v>
      </c>
      <c r="O21" s="15"/>
    </row>
    <row r="22" spans="1:15" ht="24" customHeight="1">
      <c r="A22" s="712">
        <v>236100</v>
      </c>
      <c r="B22" s="696" t="s">
        <v>921</v>
      </c>
      <c r="C22" s="692">
        <v>4370</v>
      </c>
      <c r="D22" s="692">
        <v>4370</v>
      </c>
      <c r="E22" s="711">
        <v>25</v>
      </c>
      <c r="F22" s="692">
        <v>1093</v>
      </c>
      <c r="G22" s="709">
        <v>4370</v>
      </c>
      <c r="H22" s="698">
        <v>0</v>
      </c>
      <c r="I22" s="713">
        <v>0</v>
      </c>
      <c r="J22" s="699">
        <v>4370</v>
      </c>
      <c r="K22" s="694">
        <v>0</v>
      </c>
      <c r="L22" s="695">
        <v>244</v>
      </c>
      <c r="M22" s="699">
        <v>0</v>
      </c>
      <c r="N22" s="700">
        <v>0</v>
      </c>
      <c r="O22" s="15"/>
    </row>
    <row r="23" spans="1:15" ht="24" customHeight="1">
      <c r="A23" s="690" t="s">
        <v>922</v>
      </c>
      <c r="B23" s="696" t="s">
        <v>923</v>
      </c>
      <c r="C23" s="692">
        <v>1050</v>
      </c>
      <c r="D23" s="692">
        <v>1050</v>
      </c>
      <c r="E23" s="693">
        <v>0</v>
      </c>
      <c r="F23" s="692">
        <v>0</v>
      </c>
      <c r="G23" s="697">
        <v>245</v>
      </c>
      <c r="H23" s="698">
        <v>0</v>
      </c>
      <c r="I23" s="699">
        <v>0</v>
      </c>
      <c r="J23" s="699">
        <v>245</v>
      </c>
      <c r="K23" s="694">
        <v>0</v>
      </c>
      <c r="L23" s="695">
        <v>204</v>
      </c>
      <c r="M23" s="699">
        <v>0</v>
      </c>
      <c r="N23" s="700">
        <v>0</v>
      </c>
      <c r="O23" s="15"/>
    </row>
    <row r="24" spans="1:15" ht="24" customHeight="1">
      <c r="A24" s="712">
        <v>236101</v>
      </c>
      <c r="B24" s="691" t="s">
        <v>924</v>
      </c>
      <c r="C24" s="692">
        <v>1302</v>
      </c>
      <c r="D24" s="692">
        <v>1302</v>
      </c>
      <c r="E24" s="711">
        <v>25</v>
      </c>
      <c r="F24" s="692">
        <v>326</v>
      </c>
      <c r="G24" s="697">
        <v>570</v>
      </c>
      <c r="H24" s="698">
        <v>0</v>
      </c>
      <c r="I24" s="699">
        <v>0</v>
      </c>
      <c r="J24" s="699">
        <v>570</v>
      </c>
      <c r="K24" s="694">
        <v>0</v>
      </c>
      <c r="L24" s="695">
        <v>109</v>
      </c>
      <c r="M24" s="699">
        <v>0</v>
      </c>
      <c r="N24" s="700">
        <v>727</v>
      </c>
      <c r="O24" s="15"/>
    </row>
    <row r="25" spans="1:14" ht="24.75" customHeight="1">
      <c r="A25" s="690" t="s">
        <v>456</v>
      </c>
      <c r="B25" s="696" t="s">
        <v>925</v>
      </c>
      <c r="C25" s="692">
        <v>70029</v>
      </c>
      <c r="D25" s="692">
        <v>70029</v>
      </c>
      <c r="E25" s="693">
        <v>0</v>
      </c>
      <c r="F25" s="692">
        <v>0</v>
      </c>
      <c r="G25" s="697">
        <v>60629</v>
      </c>
      <c r="H25" s="698">
        <v>17200</v>
      </c>
      <c r="I25" s="699">
        <v>26429</v>
      </c>
      <c r="J25" s="699">
        <v>17000</v>
      </c>
      <c r="K25" s="694">
        <v>7759</v>
      </c>
      <c r="L25" s="695">
        <v>27557</v>
      </c>
      <c r="M25" s="699">
        <v>180</v>
      </c>
      <c r="N25" s="700">
        <v>11416</v>
      </c>
    </row>
    <row r="26" spans="1:16" ht="27" customHeight="1">
      <c r="A26" s="690" t="s">
        <v>452</v>
      </c>
      <c r="B26" s="691" t="s">
        <v>926</v>
      </c>
      <c r="C26" s="692">
        <v>28230</v>
      </c>
      <c r="D26" s="695">
        <v>25215</v>
      </c>
      <c r="E26" s="702">
        <v>12.5</v>
      </c>
      <c r="F26" s="695">
        <v>3152</v>
      </c>
      <c r="G26" s="703">
        <v>21000</v>
      </c>
      <c r="H26" s="698">
        <v>14000</v>
      </c>
      <c r="I26" s="698">
        <v>7000</v>
      </c>
      <c r="J26" s="699">
        <v>0</v>
      </c>
      <c r="K26" s="694">
        <v>14013</v>
      </c>
      <c r="L26" s="695">
        <v>7846</v>
      </c>
      <c r="M26" s="699">
        <v>10981</v>
      </c>
      <c r="N26" s="703">
        <v>7276</v>
      </c>
      <c r="O26" s="15"/>
      <c r="P26" s="15"/>
    </row>
    <row r="27" spans="1:15" ht="27" customHeight="1">
      <c r="A27" s="690" t="s">
        <v>453</v>
      </c>
      <c r="B27" s="696" t="s">
        <v>927</v>
      </c>
      <c r="C27" s="692">
        <v>121654</v>
      </c>
      <c r="D27" s="692">
        <v>121654</v>
      </c>
      <c r="E27" s="711">
        <v>13</v>
      </c>
      <c r="F27" s="692">
        <v>15815</v>
      </c>
      <c r="G27" s="697">
        <v>20680</v>
      </c>
      <c r="H27" s="698">
        <v>3380</v>
      </c>
      <c r="I27" s="699">
        <v>9300</v>
      </c>
      <c r="J27" s="699">
        <v>8000</v>
      </c>
      <c r="K27" s="694">
        <v>12474</v>
      </c>
      <c r="L27" s="695">
        <v>18872</v>
      </c>
      <c r="M27" s="699">
        <v>9095</v>
      </c>
      <c r="N27" s="700">
        <v>13761</v>
      </c>
      <c r="O27" s="15"/>
    </row>
    <row r="28" spans="1:15" ht="27" customHeight="1">
      <c r="A28" s="690" t="s">
        <v>928</v>
      </c>
      <c r="B28" s="696" t="s">
        <v>929</v>
      </c>
      <c r="C28" s="692">
        <v>54264</v>
      </c>
      <c r="D28" s="714">
        <v>54264</v>
      </c>
      <c r="E28" s="711">
        <v>13</v>
      </c>
      <c r="F28" s="692">
        <v>7055</v>
      </c>
      <c r="G28" s="697">
        <v>8103</v>
      </c>
      <c r="H28" s="698">
        <v>2003</v>
      </c>
      <c r="I28" s="699">
        <v>2600</v>
      </c>
      <c r="J28" s="699">
        <v>3500</v>
      </c>
      <c r="K28" s="694">
        <v>6981</v>
      </c>
      <c r="L28" s="695">
        <v>9573</v>
      </c>
      <c r="M28" s="699">
        <v>5090</v>
      </c>
      <c r="N28" s="700">
        <v>6980</v>
      </c>
      <c r="O28" s="15"/>
    </row>
    <row r="29" spans="1:15" ht="27" customHeight="1">
      <c r="A29" s="690" t="s">
        <v>454</v>
      </c>
      <c r="B29" s="696" t="s">
        <v>930</v>
      </c>
      <c r="C29" s="692">
        <v>136100</v>
      </c>
      <c r="D29" s="692">
        <v>136100</v>
      </c>
      <c r="E29" s="711">
        <v>13</v>
      </c>
      <c r="F29" s="692">
        <v>17693</v>
      </c>
      <c r="G29" s="697">
        <v>19515</v>
      </c>
      <c r="H29" s="698">
        <v>4215</v>
      </c>
      <c r="I29" s="699">
        <v>8300</v>
      </c>
      <c r="J29" s="699">
        <v>7000</v>
      </c>
      <c r="K29" s="694">
        <v>5307</v>
      </c>
      <c r="L29" s="695">
        <v>26975</v>
      </c>
      <c r="M29" s="699">
        <v>3870</v>
      </c>
      <c r="N29" s="700">
        <v>19669</v>
      </c>
      <c r="O29" s="15"/>
    </row>
    <row r="30" spans="1:15" ht="26.25" customHeight="1">
      <c r="A30" s="690" t="s">
        <v>1081</v>
      </c>
      <c r="B30" s="696" t="s">
        <v>931</v>
      </c>
      <c r="C30" s="692">
        <v>40978</v>
      </c>
      <c r="D30" s="692">
        <v>40978</v>
      </c>
      <c r="E30" s="711">
        <v>12</v>
      </c>
      <c r="F30" s="692">
        <v>4932</v>
      </c>
      <c r="G30" s="697">
        <v>5800</v>
      </c>
      <c r="H30" s="698">
        <v>0</v>
      </c>
      <c r="I30" s="699">
        <v>3800</v>
      </c>
      <c r="J30" s="699">
        <v>2000</v>
      </c>
      <c r="K30" s="694">
        <v>0</v>
      </c>
      <c r="L30" s="695">
        <v>7099</v>
      </c>
      <c r="M30" s="699">
        <v>0</v>
      </c>
      <c r="N30" s="700">
        <v>6734</v>
      </c>
      <c r="O30" s="15"/>
    </row>
    <row r="31" spans="1:14" ht="27" customHeight="1">
      <c r="A31" s="690" t="s">
        <v>455</v>
      </c>
      <c r="B31" s="696" t="s">
        <v>932</v>
      </c>
      <c r="C31" s="692">
        <v>97037</v>
      </c>
      <c r="D31" s="692">
        <v>69870</v>
      </c>
      <c r="E31" s="693">
        <v>9.5</v>
      </c>
      <c r="F31" s="692">
        <v>5651</v>
      </c>
      <c r="G31" s="697">
        <v>8988</v>
      </c>
      <c r="H31" s="698">
        <v>7251</v>
      </c>
      <c r="I31" s="699">
        <v>1982</v>
      </c>
      <c r="J31" s="699">
        <v>-245</v>
      </c>
      <c r="K31" s="694">
        <v>1166</v>
      </c>
      <c r="L31" s="695">
        <v>13079</v>
      </c>
      <c r="M31" s="699">
        <v>748</v>
      </c>
      <c r="N31" s="700">
        <v>11750</v>
      </c>
    </row>
    <row r="32" spans="1:15" ht="21" customHeight="1">
      <c r="A32" s="690" t="s">
        <v>1080</v>
      </c>
      <c r="B32" s="696" t="s">
        <v>23</v>
      </c>
      <c r="C32" s="692">
        <v>9625</v>
      </c>
      <c r="D32" s="692">
        <v>9625</v>
      </c>
      <c r="E32" s="693">
        <v>0</v>
      </c>
      <c r="F32" s="692">
        <v>0</v>
      </c>
      <c r="G32" s="697">
        <v>1000</v>
      </c>
      <c r="H32" s="698">
        <v>0</v>
      </c>
      <c r="I32" s="699">
        <v>342</v>
      </c>
      <c r="J32" s="699">
        <v>658</v>
      </c>
      <c r="K32" s="694">
        <v>2221</v>
      </c>
      <c r="L32" s="695">
        <v>2495</v>
      </c>
      <c r="M32" s="699">
        <v>2387</v>
      </c>
      <c r="N32" s="700">
        <v>2099</v>
      </c>
      <c r="O32" s="15"/>
    </row>
    <row r="33" spans="1:15" ht="24" customHeight="1">
      <c r="A33" s="690" t="s">
        <v>459</v>
      </c>
      <c r="B33" s="696" t="s">
        <v>933</v>
      </c>
      <c r="C33" s="692">
        <v>4616</v>
      </c>
      <c r="D33" s="692">
        <v>4616</v>
      </c>
      <c r="E33" s="693">
        <v>100</v>
      </c>
      <c r="F33" s="692">
        <v>4616</v>
      </c>
      <c r="G33" s="697">
        <v>4616</v>
      </c>
      <c r="H33" s="698">
        <v>1962</v>
      </c>
      <c r="I33" s="699">
        <v>341</v>
      </c>
      <c r="J33" s="699">
        <v>2313</v>
      </c>
      <c r="K33" s="694">
        <v>397</v>
      </c>
      <c r="L33" s="695">
        <v>3877</v>
      </c>
      <c r="M33" s="699">
        <v>0</v>
      </c>
      <c r="N33" s="700">
        <v>0</v>
      </c>
      <c r="O33" s="15"/>
    </row>
    <row r="34" spans="2:14" ht="13.5" customHeight="1">
      <c r="B34" s="557"/>
      <c r="C34" s="557"/>
      <c r="G34" s="867" t="s">
        <v>746</v>
      </c>
      <c r="H34" s="868"/>
      <c r="I34" s="868"/>
      <c r="J34" s="869"/>
      <c r="K34" s="870" t="s">
        <v>747</v>
      </c>
      <c r="L34" s="871"/>
      <c r="M34" s="867" t="s">
        <v>748</v>
      </c>
      <c r="N34" s="869"/>
    </row>
    <row r="35" spans="1:14" ht="65.25" customHeight="1">
      <c r="A35" s="686" t="s">
        <v>450</v>
      </c>
      <c r="B35" s="686" t="s">
        <v>451</v>
      </c>
      <c r="C35" s="687" t="s">
        <v>879</v>
      </c>
      <c r="D35" s="687" t="s">
        <v>880</v>
      </c>
      <c r="E35" s="688" t="s">
        <v>881</v>
      </c>
      <c r="F35" s="688" t="s">
        <v>882</v>
      </c>
      <c r="G35" s="688" t="s">
        <v>883</v>
      </c>
      <c r="H35" s="688" t="s">
        <v>884</v>
      </c>
      <c r="I35" s="689" t="s">
        <v>885</v>
      </c>
      <c r="J35" s="689" t="s">
        <v>886</v>
      </c>
      <c r="K35" s="688" t="s">
        <v>887</v>
      </c>
      <c r="L35" s="688" t="s">
        <v>888</v>
      </c>
      <c r="M35" s="688" t="s">
        <v>889</v>
      </c>
      <c r="N35" s="688" t="s">
        <v>890</v>
      </c>
    </row>
    <row r="36" spans="1:15" ht="24" customHeight="1">
      <c r="A36" s="690" t="s">
        <v>464</v>
      </c>
      <c r="B36" s="696" t="s">
        <v>934</v>
      </c>
      <c r="C36" s="692">
        <v>202050</v>
      </c>
      <c r="D36" s="692">
        <v>202050</v>
      </c>
      <c r="E36" s="693">
        <v>25</v>
      </c>
      <c r="F36" s="692">
        <v>50512</v>
      </c>
      <c r="G36" s="697">
        <v>30000</v>
      </c>
      <c r="H36" s="698">
        <v>150</v>
      </c>
      <c r="I36" s="699">
        <v>19800</v>
      </c>
      <c r="J36" s="699">
        <v>10050</v>
      </c>
      <c r="K36" s="694">
        <v>113</v>
      </c>
      <c r="L36" s="695">
        <v>8343</v>
      </c>
      <c r="M36" s="699">
        <v>0</v>
      </c>
      <c r="N36" s="700">
        <v>0</v>
      </c>
      <c r="O36" s="15"/>
    </row>
    <row r="37" spans="1:15" ht="24" customHeight="1">
      <c r="A37" s="690" t="s">
        <v>465</v>
      </c>
      <c r="B37" s="696" t="s">
        <v>441</v>
      </c>
      <c r="C37" s="692">
        <v>9131</v>
      </c>
      <c r="D37" s="692">
        <v>9131</v>
      </c>
      <c r="E37" s="711">
        <v>25</v>
      </c>
      <c r="F37" s="692">
        <v>2283</v>
      </c>
      <c r="G37" s="697">
        <v>9131</v>
      </c>
      <c r="H37" s="698">
        <v>7720</v>
      </c>
      <c r="I37" s="699">
        <v>1411</v>
      </c>
      <c r="J37" s="699">
        <v>0</v>
      </c>
      <c r="K37" s="694">
        <v>352</v>
      </c>
      <c r="L37" s="695">
        <v>4213</v>
      </c>
      <c r="M37" s="699">
        <v>0</v>
      </c>
      <c r="N37" s="700">
        <v>0</v>
      </c>
      <c r="O37" s="15"/>
    </row>
    <row r="38" spans="1:15" ht="24" customHeight="1">
      <c r="A38" s="690" t="s">
        <v>593</v>
      </c>
      <c r="B38" s="691" t="s">
        <v>935</v>
      </c>
      <c r="C38" s="692">
        <v>110000</v>
      </c>
      <c r="D38" s="692">
        <v>141589</v>
      </c>
      <c r="E38" s="711">
        <v>7.5</v>
      </c>
      <c r="F38" s="692">
        <v>10619</v>
      </c>
      <c r="G38" s="859">
        <v>700000</v>
      </c>
      <c r="H38" s="698">
        <v>0</v>
      </c>
      <c r="I38" s="861">
        <v>666090</v>
      </c>
      <c r="J38" s="699">
        <v>1200</v>
      </c>
      <c r="K38" s="694">
        <v>0</v>
      </c>
      <c r="L38" s="695">
        <v>439</v>
      </c>
      <c r="M38" s="699">
        <v>0</v>
      </c>
      <c r="N38" s="700">
        <v>0</v>
      </c>
      <c r="O38" s="15"/>
    </row>
    <row r="39" spans="1:15" ht="24" customHeight="1">
      <c r="A39" s="690" t="s">
        <v>594</v>
      </c>
      <c r="B39" s="691" t="s">
        <v>936</v>
      </c>
      <c r="C39" s="692">
        <v>135000</v>
      </c>
      <c r="D39" s="692">
        <v>98462</v>
      </c>
      <c r="E39" s="711">
        <v>7.5</v>
      </c>
      <c r="F39" s="692">
        <v>7385</v>
      </c>
      <c r="G39" s="860"/>
      <c r="H39" s="698">
        <v>0</v>
      </c>
      <c r="I39" s="862"/>
      <c r="J39" s="699">
        <v>4200</v>
      </c>
      <c r="K39" s="694">
        <v>0</v>
      </c>
      <c r="L39" s="695">
        <v>4176</v>
      </c>
      <c r="M39" s="699">
        <v>0</v>
      </c>
      <c r="N39" s="700">
        <v>0</v>
      </c>
      <c r="O39" s="15"/>
    </row>
    <row r="40" spans="1:15" ht="24" customHeight="1">
      <c r="A40" s="690" t="s">
        <v>595</v>
      </c>
      <c r="B40" s="691" t="s">
        <v>937</v>
      </c>
      <c r="C40" s="692">
        <v>280000</v>
      </c>
      <c r="D40" s="692">
        <v>269551</v>
      </c>
      <c r="E40" s="711">
        <v>7.5</v>
      </c>
      <c r="F40" s="692">
        <v>20216</v>
      </c>
      <c r="G40" s="860"/>
      <c r="H40" s="698">
        <v>0</v>
      </c>
      <c r="I40" s="862"/>
      <c r="J40" s="699">
        <v>6000</v>
      </c>
      <c r="K40" s="694">
        <v>0</v>
      </c>
      <c r="L40" s="695">
        <v>5917</v>
      </c>
      <c r="M40" s="699">
        <v>0</v>
      </c>
      <c r="N40" s="700">
        <v>0</v>
      </c>
      <c r="O40" s="15"/>
    </row>
    <row r="41" spans="1:15" ht="21" customHeight="1">
      <c r="A41" s="690" t="s">
        <v>596</v>
      </c>
      <c r="B41" s="691" t="s">
        <v>938</v>
      </c>
      <c r="C41" s="692">
        <v>50000</v>
      </c>
      <c r="D41" s="692">
        <v>84204</v>
      </c>
      <c r="E41" s="711">
        <v>7.5</v>
      </c>
      <c r="F41" s="692">
        <v>6315</v>
      </c>
      <c r="G41" s="860"/>
      <c r="H41" s="698">
        <v>0</v>
      </c>
      <c r="I41" s="862"/>
      <c r="J41" s="699">
        <v>2700</v>
      </c>
      <c r="K41" s="694">
        <v>0</v>
      </c>
      <c r="L41" s="695">
        <v>1858</v>
      </c>
      <c r="M41" s="699">
        <v>0</v>
      </c>
      <c r="N41" s="700">
        <v>0</v>
      </c>
      <c r="O41" s="15"/>
    </row>
    <row r="42" spans="1:15" ht="24" customHeight="1">
      <c r="A42" s="690" t="s">
        <v>597</v>
      </c>
      <c r="B42" s="691" t="s">
        <v>939</v>
      </c>
      <c r="C42" s="692">
        <v>250000</v>
      </c>
      <c r="D42" s="692">
        <v>250000</v>
      </c>
      <c r="E42" s="711">
        <v>7.5</v>
      </c>
      <c r="F42" s="692">
        <v>18750</v>
      </c>
      <c r="G42" s="860"/>
      <c r="H42" s="698">
        <v>0</v>
      </c>
      <c r="I42" s="862"/>
      <c r="J42" s="699">
        <v>5500</v>
      </c>
      <c r="K42" s="694">
        <v>0</v>
      </c>
      <c r="L42" s="695">
        <v>5088</v>
      </c>
      <c r="M42" s="699">
        <v>0</v>
      </c>
      <c r="N42" s="700">
        <v>0</v>
      </c>
      <c r="O42" s="15"/>
    </row>
    <row r="43" spans="1:15" ht="24" customHeight="1">
      <c r="A43" s="690" t="s">
        <v>598</v>
      </c>
      <c r="B43" s="691" t="s">
        <v>940</v>
      </c>
      <c r="C43" s="692">
        <v>20000</v>
      </c>
      <c r="D43" s="692">
        <v>20000</v>
      </c>
      <c r="E43" s="711">
        <v>15</v>
      </c>
      <c r="F43" s="692">
        <f>C43*0.15</f>
        <v>3000</v>
      </c>
      <c r="G43" s="860"/>
      <c r="H43" s="698">
        <v>0</v>
      </c>
      <c r="I43" s="862"/>
      <c r="J43" s="699">
        <v>2000</v>
      </c>
      <c r="K43" s="694">
        <v>0</v>
      </c>
      <c r="L43" s="695">
        <v>332</v>
      </c>
      <c r="M43" s="699">
        <v>0</v>
      </c>
      <c r="N43" s="700">
        <v>0</v>
      </c>
      <c r="O43" s="15"/>
    </row>
    <row r="44" spans="1:15" ht="24" customHeight="1">
      <c r="A44" s="690" t="s">
        <v>599</v>
      </c>
      <c r="B44" s="691" t="s">
        <v>941</v>
      </c>
      <c r="C44" s="692">
        <v>40000</v>
      </c>
      <c r="D44" s="692">
        <v>40000</v>
      </c>
      <c r="E44" s="711">
        <v>15</v>
      </c>
      <c r="F44" s="692">
        <f>C44*0.15</f>
        <v>6000</v>
      </c>
      <c r="G44" s="860"/>
      <c r="H44" s="698">
        <v>0</v>
      </c>
      <c r="I44" s="862"/>
      <c r="J44" s="699">
        <v>2100</v>
      </c>
      <c r="K44" s="694">
        <v>0</v>
      </c>
      <c r="L44" s="695">
        <v>598</v>
      </c>
      <c r="M44" s="699">
        <v>0</v>
      </c>
      <c r="N44" s="700">
        <v>0</v>
      </c>
      <c r="O44" s="15"/>
    </row>
    <row r="45" spans="1:15" ht="24" customHeight="1">
      <c r="A45" s="712">
        <v>236102</v>
      </c>
      <c r="B45" s="691" t="s">
        <v>942</v>
      </c>
      <c r="C45" s="692">
        <v>85000</v>
      </c>
      <c r="D45" s="692">
        <v>164689</v>
      </c>
      <c r="E45" s="711">
        <v>7.5</v>
      </c>
      <c r="F45" s="692">
        <v>12352</v>
      </c>
      <c r="G45" s="860"/>
      <c r="H45" s="698">
        <v>0</v>
      </c>
      <c r="I45" s="862"/>
      <c r="J45" s="699">
        <v>6000</v>
      </c>
      <c r="K45" s="694">
        <v>0</v>
      </c>
      <c r="L45" s="695">
        <v>5236</v>
      </c>
      <c r="M45" s="699">
        <v>0</v>
      </c>
      <c r="N45" s="700">
        <v>0</v>
      </c>
      <c r="O45" s="15"/>
    </row>
    <row r="46" spans="1:15" ht="24" customHeight="1">
      <c r="A46" s="712">
        <v>236103</v>
      </c>
      <c r="B46" s="691" t="s">
        <v>943</v>
      </c>
      <c r="C46" s="692">
        <v>140000</v>
      </c>
      <c r="D46" s="692">
        <v>140000</v>
      </c>
      <c r="E46" s="711">
        <v>7.5</v>
      </c>
      <c r="F46" s="692">
        <v>10500</v>
      </c>
      <c r="G46" s="872"/>
      <c r="H46" s="698">
        <v>0</v>
      </c>
      <c r="I46" s="875"/>
      <c r="J46" s="699">
        <v>250</v>
      </c>
      <c r="K46" s="694">
        <v>0</v>
      </c>
      <c r="L46" s="695">
        <v>234</v>
      </c>
      <c r="M46" s="699">
        <v>0</v>
      </c>
      <c r="N46" s="700">
        <v>0</v>
      </c>
      <c r="O46" s="15"/>
    </row>
    <row r="47" spans="1:15" ht="24" customHeight="1">
      <c r="A47" s="712">
        <v>236104</v>
      </c>
      <c r="B47" s="691" t="s">
        <v>944</v>
      </c>
      <c r="C47" s="692">
        <v>80000</v>
      </c>
      <c r="D47" s="692">
        <v>80000</v>
      </c>
      <c r="E47" s="711">
        <v>7.5</v>
      </c>
      <c r="F47" s="692">
        <v>6000</v>
      </c>
      <c r="G47" s="872"/>
      <c r="H47" s="698">
        <v>0</v>
      </c>
      <c r="I47" s="875"/>
      <c r="J47" s="699">
        <v>50</v>
      </c>
      <c r="K47" s="694">
        <v>0</v>
      </c>
      <c r="L47" s="695">
        <v>0</v>
      </c>
      <c r="M47" s="699">
        <v>0</v>
      </c>
      <c r="N47" s="700">
        <v>0</v>
      </c>
      <c r="O47" s="15"/>
    </row>
    <row r="48" spans="1:15" ht="24" customHeight="1">
      <c r="A48" s="712">
        <v>236105</v>
      </c>
      <c r="B48" s="691" t="s">
        <v>945</v>
      </c>
      <c r="C48" s="692">
        <v>150000</v>
      </c>
      <c r="D48" s="692">
        <v>150000</v>
      </c>
      <c r="E48" s="711">
        <v>7.5</v>
      </c>
      <c r="F48" s="692">
        <v>11250</v>
      </c>
      <c r="G48" s="873"/>
      <c r="H48" s="698">
        <v>0</v>
      </c>
      <c r="I48" s="876"/>
      <c r="J48" s="699">
        <v>250</v>
      </c>
      <c r="K48" s="694">
        <v>0</v>
      </c>
      <c r="L48" s="695">
        <v>220</v>
      </c>
      <c r="M48" s="699">
        <v>0</v>
      </c>
      <c r="N48" s="700">
        <v>0</v>
      </c>
      <c r="O48" s="15"/>
    </row>
    <row r="49" spans="1:15" ht="24" customHeight="1">
      <c r="A49" s="712">
        <v>236106</v>
      </c>
      <c r="B49" s="691" t="s">
        <v>946</v>
      </c>
      <c r="C49" s="692">
        <v>50000</v>
      </c>
      <c r="D49" s="692">
        <v>50000</v>
      </c>
      <c r="E49" s="711">
        <v>7.5</v>
      </c>
      <c r="F49" s="692">
        <v>3750</v>
      </c>
      <c r="G49" s="873"/>
      <c r="H49" s="698">
        <v>0</v>
      </c>
      <c r="I49" s="876"/>
      <c r="J49" s="699">
        <v>800</v>
      </c>
      <c r="K49" s="694">
        <v>0</v>
      </c>
      <c r="L49" s="695">
        <v>774</v>
      </c>
      <c r="M49" s="699">
        <v>0</v>
      </c>
      <c r="N49" s="700">
        <v>0</v>
      </c>
      <c r="O49" s="15"/>
    </row>
    <row r="50" spans="1:15" ht="24" customHeight="1">
      <c r="A50" s="712">
        <v>236107</v>
      </c>
      <c r="B50" s="691" t="s">
        <v>947</v>
      </c>
      <c r="C50" s="692">
        <v>55000</v>
      </c>
      <c r="D50" s="692">
        <v>55000</v>
      </c>
      <c r="E50" s="711">
        <v>7.5</v>
      </c>
      <c r="F50" s="692">
        <v>4125</v>
      </c>
      <c r="G50" s="873"/>
      <c r="H50" s="698">
        <v>0</v>
      </c>
      <c r="I50" s="876"/>
      <c r="J50" s="699">
        <v>1650</v>
      </c>
      <c r="K50" s="694">
        <v>0</v>
      </c>
      <c r="L50" s="695">
        <v>1648</v>
      </c>
      <c r="M50" s="699">
        <v>0</v>
      </c>
      <c r="N50" s="700">
        <v>0</v>
      </c>
      <c r="O50" s="15"/>
    </row>
    <row r="51" spans="1:15" ht="24" customHeight="1">
      <c r="A51" s="712">
        <v>236112</v>
      </c>
      <c r="B51" s="691" t="s">
        <v>948</v>
      </c>
      <c r="C51" s="692">
        <v>100000</v>
      </c>
      <c r="D51" s="692">
        <v>100000</v>
      </c>
      <c r="E51" s="711">
        <v>7.5</v>
      </c>
      <c r="F51" s="692">
        <v>7500</v>
      </c>
      <c r="G51" s="873"/>
      <c r="H51" s="698">
        <v>0</v>
      </c>
      <c r="I51" s="876"/>
      <c r="J51" s="699">
        <v>510</v>
      </c>
      <c r="K51" s="694">
        <v>0</v>
      </c>
      <c r="L51" s="695">
        <v>319</v>
      </c>
      <c r="M51" s="699">
        <v>0</v>
      </c>
      <c r="N51" s="700">
        <v>0</v>
      </c>
      <c r="O51" s="15"/>
    </row>
    <row r="52" spans="1:15" ht="24" customHeight="1">
      <c r="A52" s="712">
        <v>236113</v>
      </c>
      <c r="B52" s="691" t="s">
        <v>949</v>
      </c>
      <c r="C52" s="692">
        <v>40000</v>
      </c>
      <c r="D52" s="692">
        <v>40000</v>
      </c>
      <c r="E52" s="711">
        <v>7.5</v>
      </c>
      <c r="F52" s="692">
        <v>3000</v>
      </c>
      <c r="G52" s="873"/>
      <c r="H52" s="698">
        <v>0</v>
      </c>
      <c r="I52" s="876"/>
      <c r="J52" s="699">
        <v>100</v>
      </c>
      <c r="K52" s="694">
        <v>0</v>
      </c>
      <c r="L52" s="695">
        <v>1</v>
      </c>
      <c r="M52" s="699">
        <v>0</v>
      </c>
      <c r="N52" s="700">
        <v>0</v>
      </c>
      <c r="O52" s="15"/>
    </row>
    <row r="53" spans="1:15" ht="24" customHeight="1">
      <c r="A53" s="712">
        <v>236114</v>
      </c>
      <c r="B53" s="691" t="s">
        <v>950</v>
      </c>
      <c r="C53" s="692">
        <v>60000</v>
      </c>
      <c r="D53" s="692">
        <v>60000</v>
      </c>
      <c r="E53" s="711">
        <v>7.5</v>
      </c>
      <c r="F53" s="692">
        <v>4500</v>
      </c>
      <c r="G53" s="874"/>
      <c r="H53" s="698">
        <v>0</v>
      </c>
      <c r="I53" s="877"/>
      <c r="J53" s="699">
        <v>600</v>
      </c>
      <c r="K53" s="694">
        <v>0</v>
      </c>
      <c r="L53" s="695">
        <v>583</v>
      </c>
      <c r="M53" s="699">
        <v>0</v>
      </c>
      <c r="N53" s="700">
        <v>0</v>
      </c>
      <c r="O53" s="15"/>
    </row>
    <row r="54" spans="1:15" ht="24" customHeight="1">
      <c r="A54" s="712">
        <v>236126</v>
      </c>
      <c r="B54" s="691" t="s">
        <v>951</v>
      </c>
      <c r="C54" s="692">
        <v>113800</v>
      </c>
      <c r="D54" s="692">
        <v>113800</v>
      </c>
      <c r="E54" s="711">
        <v>7.5</v>
      </c>
      <c r="F54" s="692">
        <v>8535</v>
      </c>
      <c r="G54" s="859">
        <v>1200000</v>
      </c>
      <c r="H54" s="698">
        <v>0</v>
      </c>
      <c r="I54" s="861">
        <v>1199600</v>
      </c>
      <c r="J54" s="699">
        <v>200</v>
      </c>
      <c r="K54" s="694">
        <v>0</v>
      </c>
      <c r="L54" s="695">
        <v>104</v>
      </c>
      <c r="M54" s="699">
        <v>0</v>
      </c>
      <c r="N54" s="700">
        <v>0</v>
      </c>
      <c r="O54" s="15"/>
    </row>
    <row r="55" spans="1:15" ht="24" customHeight="1">
      <c r="A55" s="712">
        <v>236127</v>
      </c>
      <c r="B55" s="691" t="s">
        <v>952</v>
      </c>
      <c r="C55" s="692">
        <v>90000</v>
      </c>
      <c r="D55" s="692">
        <v>90000</v>
      </c>
      <c r="E55" s="711">
        <v>7.5</v>
      </c>
      <c r="F55" s="692">
        <v>6750</v>
      </c>
      <c r="G55" s="860"/>
      <c r="H55" s="698">
        <v>0</v>
      </c>
      <c r="I55" s="862"/>
      <c r="J55" s="699">
        <v>200</v>
      </c>
      <c r="K55" s="694">
        <v>0</v>
      </c>
      <c r="L55" s="695">
        <v>134</v>
      </c>
      <c r="M55" s="699">
        <v>0</v>
      </c>
      <c r="N55" s="700">
        <v>0</v>
      </c>
      <c r="O55" s="15"/>
    </row>
    <row r="56" spans="1:15" ht="24" customHeight="1">
      <c r="A56" s="712" t="s">
        <v>749</v>
      </c>
      <c r="B56" s="691" t="s">
        <v>750</v>
      </c>
      <c r="C56" s="692">
        <v>245000</v>
      </c>
      <c r="D56" s="692">
        <v>245000</v>
      </c>
      <c r="E56" s="711">
        <v>15</v>
      </c>
      <c r="F56" s="692">
        <f>C56*0.15</f>
        <v>36750</v>
      </c>
      <c r="G56" s="697">
        <v>251000</v>
      </c>
      <c r="H56" s="698">
        <v>0</v>
      </c>
      <c r="I56" s="699">
        <v>248917</v>
      </c>
      <c r="J56" s="699">
        <v>2083</v>
      </c>
      <c r="K56" s="694">
        <v>0</v>
      </c>
      <c r="L56" s="695">
        <v>2079</v>
      </c>
      <c r="M56" s="699">
        <v>0</v>
      </c>
      <c r="N56" s="700">
        <v>0</v>
      </c>
      <c r="O56" s="15"/>
    </row>
    <row r="57" spans="1:15" ht="24" customHeight="1">
      <c r="A57" s="712">
        <v>236138</v>
      </c>
      <c r="B57" s="691" t="s">
        <v>953</v>
      </c>
      <c r="C57" s="692">
        <v>355000</v>
      </c>
      <c r="D57" s="692">
        <v>355000</v>
      </c>
      <c r="E57" s="711">
        <v>60</v>
      </c>
      <c r="F57" s="692">
        <v>213000</v>
      </c>
      <c r="G57" s="697">
        <v>355000</v>
      </c>
      <c r="H57" s="698">
        <v>0</v>
      </c>
      <c r="I57" s="699">
        <v>355000</v>
      </c>
      <c r="J57" s="699">
        <v>0</v>
      </c>
      <c r="K57" s="694">
        <v>0</v>
      </c>
      <c r="L57" s="695">
        <v>0</v>
      </c>
      <c r="M57" s="699">
        <v>0</v>
      </c>
      <c r="N57" s="700">
        <v>0</v>
      </c>
      <c r="O57" s="15"/>
    </row>
    <row r="58" spans="1:15" ht="24" customHeight="1">
      <c r="A58" s="712">
        <v>236139</v>
      </c>
      <c r="B58" s="691" t="s">
        <v>954</v>
      </c>
      <c r="C58" s="692">
        <v>380000</v>
      </c>
      <c r="D58" s="692">
        <v>380000</v>
      </c>
      <c r="E58" s="711">
        <v>60</v>
      </c>
      <c r="F58" s="692">
        <v>228000</v>
      </c>
      <c r="G58" s="697">
        <v>380000</v>
      </c>
      <c r="H58" s="698">
        <v>0</v>
      </c>
      <c r="I58" s="699">
        <v>380000</v>
      </c>
      <c r="J58" s="699">
        <v>0</v>
      </c>
      <c r="K58" s="694">
        <v>0</v>
      </c>
      <c r="L58" s="695">
        <v>0</v>
      </c>
      <c r="M58" s="699">
        <v>0</v>
      </c>
      <c r="N58" s="700">
        <v>0</v>
      </c>
      <c r="O58" s="15"/>
    </row>
    <row r="59" spans="1:15" ht="24" customHeight="1">
      <c r="A59" s="712">
        <v>236140</v>
      </c>
      <c r="B59" s="691" t="s">
        <v>955</v>
      </c>
      <c r="C59" s="692">
        <v>260000</v>
      </c>
      <c r="D59" s="692">
        <v>260000</v>
      </c>
      <c r="E59" s="711">
        <v>60</v>
      </c>
      <c r="F59" s="692">
        <v>156000</v>
      </c>
      <c r="G59" s="697">
        <v>260000</v>
      </c>
      <c r="H59" s="698">
        <v>0</v>
      </c>
      <c r="I59" s="699">
        <v>260000</v>
      </c>
      <c r="J59" s="699">
        <v>0</v>
      </c>
      <c r="K59" s="694">
        <v>0</v>
      </c>
      <c r="L59" s="695">
        <v>0</v>
      </c>
      <c r="M59" s="699">
        <v>0</v>
      </c>
      <c r="N59" s="700">
        <v>0</v>
      </c>
      <c r="O59" s="15"/>
    </row>
    <row r="60" spans="1:15" ht="24" customHeight="1">
      <c r="A60" s="712">
        <v>236141</v>
      </c>
      <c r="B60" s="691" t="s">
        <v>956</v>
      </c>
      <c r="C60" s="692">
        <v>160000</v>
      </c>
      <c r="D60" s="692">
        <v>160000</v>
      </c>
      <c r="E60" s="711">
        <v>60</v>
      </c>
      <c r="F60" s="692">
        <v>96000</v>
      </c>
      <c r="G60" s="697">
        <v>160000</v>
      </c>
      <c r="H60" s="698">
        <v>0</v>
      </c>
      <c r="I60" s="699">
        <v>160000</v>
      </c>
      <c r="J60" s="699">
        <v>0</v>
      </c>
      <c r="K60" s="694">
        <v>0</v>
      </c>
      <c r="L60" s="695">
        <v>0</v>
      </c>
      <c r="M60" s="699">
        <v>0</v>
      </c>
      <c r="N60" s="700">
        <v>0</v>
      </c>
      <c r="O60" s="15"/>
    </row>
    <row r="61" spans="1:15" ht="38.25" customHeight="1">
      <c r="A61" s="863" t="s">
        <v>957</v>
      </c>
      <c r="B61" s="864"/>
      <c r="C61" s="692"/>
      <c r="D61" s="692"/>
      <c r="E61" s="711"/>
      <c r="F61" s="692"/>
      <c r="G61" s="697">
        <v>-46349</v>
      </c>
      <c r="H61" s="698"/>
      <c r="I61" s="699"/>
      <c r="J61" s="699"/>
      <c r="K61" s="694"/>
      <c r="L61" s="695"/>
      <c r="M61" s="699"/>
      <c r="N61" s="700"/>
      <c r="O61" s="15"/>
    </row>
    <row r="62" spans="1:15" ht="27" customHeight="1">
      <c r="A62" s="865" t="s">
        <v>636</v>
      </c>
      <c r="B62" s="866"/>
      <c r="C62" s="9">
        <f>SUM(C5:C61)</f>
        <v>4261067</v>
      </c>
      <c r="D62" s="9">
        <f>SUM(D5:D61)</f>
        <v>4327047</v>
      </c>
      <c r="E62" s="715" t="s">
        <v>850</v>
      </c>
      <c r="F62" s="9">
        <f aca="true" t="shared" si="0" ref="F62:N62">SUM(F5:F61)</f>
        <v>1039179</v>
      </c>
      <c r="G62" s="9">
        <f t="shared" si="0"/>
        <v>3625357</v>
      </c>
      <c r="H62" s="9">
        <f t="shared" si="0"/>
        <v>167950</v>
      </c>
      <c r="I62" s="9">
        <f t="shared" si="0"/>
        <v>3350912</v>
      </c>
      <c r="J62" s="9">
        <f t="shared" si="0"/>
        <v>106495</v>
      </c>
      <c r="K62" s="9">
        <f t="shared" si="0"/>
        <v>161817</v>
      </c>
      <c r="L62" s="9">
        <f t="shared" si="0"/>
        <v>201829</v>
      </c>
      <c r="M62" s="9">
        <f t="shared" si="0"/>
        <v>83388</v>
      </c>
      <c r="N62" s="9">
        <f t="shared" si="0"/>
        <v>151897</v>
      </c>
      <c r="O62" s="15"/>
    </row>
    <row r="64" spans="2:14" ht="12.75">
      <c r="B64" s="858" t="s">
        <v>958</v>
      </c>
      <c r="C64" s="858"/>
      <c r="D64" s="858"/>
      <c r="E64" s="858"/>
      <c r="F64" s="858"/>
      <c r="G64" s="858"/>
      <c r="H64" s="858"/>
      <c r="I64" s="858"/>
      <c r="J64" s="858"/>
      <c r="K64" s="858"/>
      <c r="L64" s="858"/>
      <c r="M64" s="858"/>
      <c r="N64" s="858"/>
    </row>
    <row r="65" ht="12.75">
      <c r="B65" t="s">
        <v>959</v>
      </c>
    </row>
  </sheetData>
  <mergeCells count="23">
    <mergeCell ref="A1:K1"/>
    <mergeCell ref="G2:J2"/>
    <mergeCell ref="K2:L2"/>
    <mergeCell ref="M2:N2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G34:J34"/>
    <mergeCell ref="K34:L34"/>
    <mergeCell ref="M34:N34"/>
    <mergeCell ref="G38:G53"/>
    <mergeCell ref="I38:I53"/>
    <mergeCell ref="B64:N64"/>
    <mergeCell ref="G54:G55"/>
    <mergeCell ref="I54:I55"/>
    <mergeCell ref="A61:B61"/>
    <mergeCell ref="A62:B62"/>
  </mergeCells>
  <printOptions/>
  <pageMargins left="0.7874015748031497" right="0.7874015748031497" top="0.5905511811023623" bottom="0.5905511811023623" header="0.5118110236220472" footer="0.5118110236220472"/>
  <pageSetup firstPageNumber="28" useFirstPageNumber="1" horizontalDpi="600" verticalDpi="600" orientation="landscape" paperSize="9" scale="61" r:id="rId1"/>
  <headerFooter alignWithMargins="0">
    <oddFooter>&amp;C&amp;P</oddFooter>
  </headerFooter>
  <rowBreaks count="1" manualBreakCount="1">
    <brk id="33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B18" sqref="B18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1.75390625" style="0" customWidth="1"/>
    <col min="15" max="15" width="10.875" style="0" hidden="1" customWidth="1"/>
    <col min="16" max="16" width="10.00390625" style="0" hidden="1" customWidth="1"/>
    <col min="17" max="17" width="12.25390625" style="0" customWidth="1"/>
  </cols>
  <sheetData>
    <row r="1" spans="1:17" ht="45.75" customHeight="1">
      <c r="A1" s="886" t="s">
        <v>572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</row>
    <row r="2" spans="2:18" ht="30" customHeight="1">
      <c r="B2" s="557"/>
      <c r="F2" s="867" t="s">
        <v>746</v>
      </c>
      <c r="G2" s="868"/>
      <c r="H2" s="868"/>
      <c r="I2" s="869"/>
      <c r="J2" s="867" t="s">
        <v>541</v>
      </c>
      <c r="K2" s="888"/>
      <c r="L2" s="870" t="s">
        <v>542</v>
      </c>
      <c r="M2" s="889"/>
      <c r="N2" s="890"/>
      <c r="O2" s="870" t="s">
        <v>748</v>
      </c>
      <c r="P2" s="891"/>
      <c r="Q2" s="891"/>
      <c r="R2" s="890"/>
    </row>
    <row r="3" spans="1:18" ht="57" customHeight="1">
      <c r="A3" s="686" t="s">
        <v>450</v>
      </c>
      <c r="B3" s="686" t="s">
        <v>543</v>
      </c>
      <c r="C3" s="688" t="s">
        <v>544</v>
      </c>
      <c r="D3" s="688" t="s">
        <v>881</v>
      </c>
      <c r="E3" s="688" t="s">
        <v>882</v>
      </c>
      <c r="F3" s="688" t="s">
        <v>545</v>
      </c>
      <c r="G3" s="688" t="s">
        <v>546</v>
      </c>
      <c r="H3" s="689" t="s">
        <v>885</v>
      </c>
      <c r="I3" s="689" t="s">
        <v>547</v>
      </c>
      <c r="J3" s="689" t="s">
        <v>548</v>
      </c>
      <c r="K3" s="716" t="s">
        <v>549</v>
      </c>
      <c r="L3" s="716" t="s">
        <v>550</v>
      </c>
      <c r="M3" s="716" t="s">
        <v>551</v>
      </c>
      <c r="N3" s="716" t="s">
        <v>552</v>
      </c>
      <c r="O3" s="716" t="s">
        <v>553</v>
      </c>
      <c r="P3" s="688" t="s">
        <v>554</v>
      </c>
      <c r="Q3" s="716" t="s">
        <v>555</v>
      </c>
      <c r="R3" s="688" t="s">
        <v>556</v>
      </c>
    </row>
    <row r="4" spans="1:19" ht="27" customHeight="1">
      <c r="A4" s="892" t="s">
        <v>1083</v>
      </c>
      <c r="B4" s="696" t="s">
        <v>557</v>
      </c>
      <c r="C4" s="692">
        <v>185000</v>
      </c>
      <c r="D4" s="693">
        <v>25</v>
      </c>
      <c r="E4" s="692">
        <v>46250</v>
      </c>
      <c r="F4" s="697">
        <v>120000</v>
      </c>
      <c r="G4" s="698">
        <v>70000</v>
      </c>
      <c r="H4" s="699">
        <v>0</v>
      </c>
      <c r="I4" s="699">
        <v>47700</v>
      </c>
      <c r="J4" s="694">
        <v>63964</v>
      </c>
      <c r="K4" s="695">
        <v>47029</v>
      </c>
      <c r="L4" s="699">
        <v>36490</v>
      </c>
      <c r="M4" s="699">
        <v>46809</v>
      </c>
      <c r="N4" s="699">
        <v>26495</v>
      </c>
      <c r="O4" s="694">
        <v>0</v>
      </c>
      <c r="P4" s="717">
        <v>8</v>
      </c>
      <c r="Q4" s="718">
        <v>0</v>
      </c>
      <c r="R4" s="718">
        <v>122741</v>
      </c>
      <c r="S4" s="15"/>
    </row>
    <row r="5" spans="1:19" ht="27" customHeight="1">
      <c r="A5" s="893"/>
      <c r="B5" s="696" t="s">
        <v>558</v>
      </c>
      <c r="C5" s="692"/>
      <c r="D5" s="693"/>
      <c r="E5" s="692"/>
      <c r="F5" s="697">
        <v>-2300</v>
      </c>
      <c r="G5" s="698"/>
      <c r="H5" s="699"/>
      <c r="I5" s="699"/>
      <c r="J5" s="694"/>
      <c r="K5" s="695"/>
      <c r="L5" s="699"/>
      <c r="M5" s="699"/>
      <c r="N5" s="699"/>
      <c r="O5" s="694"/>
      <c r="P5" s="717"/>
      <c r="Q5" s="718"/>
      <c r="R5" s="718"/>
      <c r="S5" s="15"/>
    </row>
    <row r="6" spans="1:19" ht="27" customHeight="1">
      <c r="A6" s="690" t="s">
        <v>457</v>
      </c>
      <c r="B6" s="696" t="s">
        <v>775</v>
      </c>
      <c r="C6" s="692">
        <v>22408</v>
      </c>
      <c r="D6" s="693">
        <v>25</v>
      </c>
      <c r="E6" s="692">
        <v>5602</v>
      </c>
      <c r="F6" s="697">
        <v>25000</v>
      </c>
      <c r="G6" s="698">
        <v>5000</v>
      </c>
      <c r="H6" s="699">
        <v>13000</v>
      </c>
      <c r="I6" s="699">
        <v>7000</v>
      </c>
      <c r="J6" s="694">
        <v>151</v>
      </c>
      <c r="K6" s="695">
        <v>4477</v>
      </c>
      <c r="L6" s="699">
        <v>0</v>
      </c>
      <c r="M6" s="699">
        <v>12585</v>
      </c>
      <c r="N6" s="699">
        <v>11112</v>
      </c>
      <c r="O6" s="694">
        <v>0</v>
      </c>
      <c r="P6" s="717"/>
      <c r="Q6" s="718">
        <v>0</v>
      </c>
      <c r="R6" s="718">
        <v>0</v>
      </c>
      <c r="S6" s="15"/>
    </row>
    <row r="7" spans="1:19" ht="27" customHeight="1">
      <c r="A7" s="690" t="s">
        <v>462</v>
      </c>
      <c r="B7" s="696" t="s">
        <v>426</v>
      </c>
      <c r="C7" s="692">
        <v>40818</v>
      </c>
      <c r="D7" s="693">
        <v>25</v>
      </c>
      <c r="E7" s="692">
        <v>10105</v>
      </c>
      <c r="F7" s="697">
        <v>43000</v>
      </c>
      <c r="G7" s="698">
        <v>1573</v>
      </c>
      <c r="H7" s="699">
        <v>27427</v>
      </c>
      <c r="I7" s="699">
        <v>14000</v>
      </c>
      <c r="J7" s="694">
        <v>693</v>
      </c>
      <c r="K7" s="695">
        <v>12810</v>
      </c>
      <c r="L7" s="699">
        <v>0</v>
      </c>
      <c r="M7" s="699">
        <v>17505</v>
      </c>
      <c r="N7" s="699">
        <v>14681</v>
      </c>
      <c r="O7" s="694">
        <v>0</v>
      </c>
      <c r="P7" s="717"/>
      <c r="Q7" s="718">
        <v>0</v>
      </c>
      <c r="R7" s="718">
        <v>0</v>
      </c>
      <c r="S7" s="15"/>
    </row>
    <row r="8" spans="1:19" ht="27" customHeight="1">
      <c r="A8" s="719"/>
      <c r="B8" s="719" t="s">
        <v>636</v>
      </c>
      <c r="C8" s="9">
        <f>SUM(C4:C7)</f>
        <v>248226</v>
      </c>
      <c r="D8" s="715" t="s">
        <v>850</v>
      </c>
      <c r="E8" s="9">
        <f aca="true" t="shared" si="0" ref="E8:R8">SUM(E4:E7)</f>
        <v>61957</v>
      </c>
      <c r="F8" s="9">
        <f t="shared" si="0"/>
        <v>185700</v>
      </c>
      <c r="G8" s="9">
        <f t="shared" si="0"/>
        <v>76573</v>
      </c>
      <c r="H8" s="9">
        <f t="shared" si="0"/>
        <v>40427</v>
      </c>
      <c r="I8" s="9">
        <f t="shared" si="0"/>
        <v>68700</v>
      </c>
      <c r="J8" s="9">
        <f t="shared" si="0"/>
        <v>64808</v>
      </c>
      <c r="K8" s="9">
        <f t="shared" si="0"/>
        <v>64316</v>
      </c>
      <c r="L8" s="9">
        <f t="shared" si="0"/>
        <v>36490</v>
      </c>
      <c r="M8" s="9">
        <f t="shared" si="0"/>
        <v>76899</v>
      </c>
      <c r="N8" s="9">
        <f t="shared" si="0"/>
        <v>52288</v>
      </c>
      <c r="O8" s="9">
        <f t="shared" si="0"/>
        <v>0</v>
      </c>
      <c r="P8" s="9">
        <f t="shared" si="0"/>
        <v>8</v>
      </c>
      <c r="Q8" s="9">
        <f t="shared" si="0"/>
        <v>0</v>
      </c>
      <c r="R8" s="9">
        <f t="shared" si="0"/>
        <v>122741</v>
      </c>
      <c r="S8" s="15"/>
    </row>
    <row r="9" spans="13:18" ht="20.25">
      <c r="M9" s="887" t="s">
        <v>1115</v>
      </c>
      <c r="N9" s="887"/>
      <c r="O9" s="887"/>
      <c r="P9" s="887"/>
      <c r="Q9" s="887"/>
      <c r="R9" s="887"/>
    </row>
  </sheetData>
  <mergeCells count="7">
    <mergeCell ref="M9:R9"/>
    <mergeCell ref="A1:Q1"/>
    <mergeCell ref="F2:I2"/>
    <mergeCell ref="J2:K2"/>
    <mergeCell ref="L2:N2"/>
    <mergeCell ref="O2:R2"/>
    <mergeCell ref="A4:A5"/>
  </mergeCells>
  <printOptions/>
  <pageMargins left="0.75" right="0.75" top="1" bottom="1" header="0.4921259845" footer="0.4921259845"/>
  <pageSetup firstPageNumber="30" useFirstPageNumber="1" horizontalDpi="600" verticalDpi="600" orientation="landscape" paperSize="9" scale="61" r:id="rId1"/>
  <headerFooter alignWithMargins="0">
    <oddFooter>&amp;C30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/>
  <dimension ref="A1:AW162"/>
  <sheetViews>
    <sheetView workbookViewId="0" topLeftCell="A1">
      <selection activeCell="G22" sqref="G22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3" customFormat="1" ht="18">
      <c r="A1" s="765" t="s">
        <v>1098</v>
      </c>
      <c r="B1" s="765"/>
      <c r="C1" s="765"/>
      <c r="D1" s="765"/>
      <c r="E1" s="765"/>
      <c r="F1" s="761"/>
      <c r="G1" s="761"/>
      <c r="H1" s="29"/>
      <c r="I1" s="96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5.75" customHeight="1">
      <c r="A2" s="314" t="s">
        <v>573</v>
      </c>
      <c r="B2" s="29"/>
      <c r="C2" s="29"/>
      <c r="D2" s="29"/>
      <c r="E2" s="96"/>
      <c r="I2" s="24"/>
    </row>
    <row r="3" spans="1:9" ht="12.75" customHeight="1">
      <c r="A3" s="65"/>
      <c r="B3" s="29"/>
      <c r="C3" s="29"/>
      <c r="E3" s="96"/>
      <c r="I3" s="24"/>
    </row>
    <row r="4" spans="1:5" s="29" customFormat="1" ht="14.25" customHeight="1">
      <c r="A4" s="64" t="s">
        <v>623</v>
      </c>
      <c r="E4" s="64"/>
    </row>
    <row r="5" ht="12" customHeight="1">
      <c r="E5" s="64"/>
    </row>
    <row r="6" spans="1:5" ht="23.25" customHeight="1">
      <c r="A6" s="90" t="s">
        <v>692</v>
      </c>
      <c r="B6" s="91" t="s">
        <v>693</v>
      </c>
      <c r="C6" s="91" t="s">
        <v>500</v>
      </c>
      <c r="D6" s="92" t="s">
        <v>85</v>
      </c>
      <c r="E6" s="92" t="s">
        <v>694</v>
      </c>
    </row>
    <row r="7" spans="1:5" ht="13.5" customHeight="1">
      <c r="A7" s="90"/>
      <c r="B7" s="91" t="s">
        <v>994</v>
      </c>
      <c r="C7" s="405">
        <v>1700</v>
      </c>
      <c r="D7" s="283">
        <v>30000</v>
      </c>
      <c r="E7" s="94"/>
    </row>
    <row r="8" spans="1:5" ht="25.5">
      <c r="A8" s="515">
        <v>39098</v>
      </c>
      <c r="B8" s="516" t="s">
        <v>1017</v>
      </c>
      <c r="C8" s="487">
        <v>5000</v>
      </c>
      <c r="D8" s="526">
        <v>-1557</v>
      </c>
      <c r="E8" s="527">
        <v>28443</v>
      </c>
    </row>
    <row r="9" spans="1:5" ht="12.75">
      <c r="A9" s="95">
        <v>39098</v>
      </c>
      <c r="B9" s="517" t="s">
        <v>1018</v>
      </c>
      <c r="C9" s="487">
        <v>1800</v>
      </c>
      <c r="D9" s="528">
        <v>-80</v>
      </c>
      <c r="E9" s="527">
        <v>28363</v>
      </c>
    </row>
    <row r="10" spans="1:5" ht="12.75">
      <c r="A10" s="95">
        <v>39098</v>
      </c>
      <c r="B10" s="87" t="s">
        <v>1019</v>
      </c>
      <c r="C10" s="487">
        <v>1800</v>
      </c>
      <c r="D10" s="163">
        <v>-100</v>
      </c>
      <c r="E10" s="529">
        <v>28263</v>
      </c>
    </row>
    <row r="11" spans="1:5" ht="25.5">
      <c r="A11" s="93">
        <v>39105</v>
      </c>
      <c r="B11" s="518" t="s">
        <v>1020</v>
      </c>
      <c r="C11" s="487">
        <v>3000</v>
      </c>
      <c r="D11" s="163">
        <v>-200</v>
      </c>
      <c r="E11" s="529">
        <v>28063</v>
      </c>
    </row>
    <row r="12" spans="1:5" ht="25.5">
      <c r="A12" s="519">
        <v>39105</v>
      </c>
      <c r="B12" s="520" t="s">
        <v>1021</v>
      </c>
      <c r="C12" s="523">
        <v>8001</v>
      </c>
      <c r="D12" s="530">
        <v>-50</v>
      </c>
      <c r="E12" s="531">
        <v>28013</v>
      </c>
    </row>
    <row r="13" spans="1:5" ht="12.75">
      <c r="A13" s="93">
        <v>39105</v>
      </c>
      <c r="B13" s="500" t="s">
        <v>1022</v>
      </c>
      <c r="C13" s="487">
        <v>8001</v>
      </c>
      <c r="D13" s="163">
        <v>-1200</v>
      </c>
      <c r="E13" s="529">
        <v>26813</v>
      </c>
    </row>
    <row r="14" spans="1:5" ht="12.75">
      <c r="A14" s="93">
        <v>39105</v>
      </c>
      <c r="B14" s="503" t="s">
        <v>1023</v>
      </c>
      <c r="C14" s="44">
        <v>8001</v>
      </c>
      <c r="D14" s="163">
        <v>-1200</v>
      </c>
      <c r="E14" s="529">
        <v>25613</v>
      </c>
    </row>
    <row r="15" spans="1:5" ht="12.75">
      <c r="A15" s="93">
        <v>39105</v>
      </c>
      <c r="B15" s="23" t="s">
        <v>1024</v>
      </c>
      <c r="C15" s="44">
        <v>8001</v>
      </c>
      <c r="D15" s="163">
        <v>-600</v>
      </c>
      <c r="E15" s="529">
        <v>25013</v>
      </c>
    </row>
    <row r="16" spans="1:5" ht="12.75">
      <c r="A16" s="93">
        <v>39105</v>
      </c>
      <c r="B16" s="500" t="s">
        <v>1025</v>
      </c>
      <c r="C16" s="487">
        <v>8001</v>
      </c>
      <c r="D16" s="163">
        <v>-700</v>
      </c>
      <c r="E16" s="529">
        <v>24313</v>
      </c>
    </row>
    <row r="17" spans="1:5" ht="12.75">
      <c r="A17" s="93">
        <v>39112</v>
      </c>
      <c r="B17" s="4" t="s">
        <v>1026</v>
      </c>
      <c r="C17" s="487">
        <v>1000</v>
      </c>
      <c r="D17" s="532">
        <v>-30.9</v>
      </c>
      <c r="E17" s="529">
        <v>24282.1</v>
      </c>
    </row>
    <row r="18" spans="1:5" ht="12.75">
      <c r="A18" s="519">
        <v>39119</v>
      </c>
      <c r="B18" s="521" t="s">
        <v>1027</v>
      </c>
      <c r="C18" s="524">
        <v>3000</v>
      </c>
      <c r="D18" s="533">
        <v>-60</v>
      </c>
      <c r="E18" s="531">
        <v>24222.1</v>
      </c>
    </row>
    <row r="19" spans="1:5" ht="25.5">
      <c r="A19" s="93">
        <v>39125</v>
      </c>
      <c r="B19" s="522" t="s">
        <v>1028</v>
      </c>
      <c r="C19" s="525">
        <v>5100</v>
      </c>
      <c r="D19" s="533">
        <v>-220</v>
      </c>
      <c r="E19" s="527">
        <v>24002.1</v>
      </c>
    </row>
    <row r="20" spans="1:5" ht="12.75">
      <c r="A20" s="93">
        <v>39133</v>
      </c>
      <c r="B20" s="4" t="s">
        <v>1029</v>
      </c>
      <c r="C20" s="487">
        <v>8001</v>
      </c>
      <c r="D20" s="532">
        <v>-246</v>
      </c>
      <c r="E20" s="527">
        <v>23756.1</v>
      </c>
    </row>
    <row r="21" spans="1:5" ht="12.75">
      <c r="A21" s="93">
        <v>39133</v>
      </c>
      <c r="B21" s="4" t="s">
        <v>1030</v>
      </c>
      <c r="C21" s="487">
        <v>8002</v>
      </c>
      <c r="D21" s="532">
        <v>-1900</v>
      </c>
      <c r="E21" s="527">
        <v>21856.1</v>
      </c>
    </row>
    <row r="22" spans="1:5" ht="12.75">
      <c r="A22" s="93">
        <v>39133</v>
      </c>
      <c r="B22" s="4" t="s">
        <v>1031</v>
      </c>
      <c r="C22" s="487">
        <v>1500</v>
      </c>
      <c r="D22" s="532">
        <v>-17.4</v>
      </c>
      <c r="E22" s="527">
        <v>21838.7</v>
      </c>
    </row>
    <row r="23" spans="1:5" ht="12.75">
      <c r="A23" s="93">
        <v>39133</v>
      </c>
      <c r="B23" s="4" t="s">
        <v>1032</v>
      </c>
      <c r="C23" s="487">
        <v>3000</v>
      </c>
      <c r="D23" s="532">
        <v>-20</v>
      </c>
      <c r="E23" s="527">
        <v>21818.7</v>
      </c>
    </row>
    <row r="24" spans="1:5" ht="12.75">
      <c r="A24" s="93">
        <v>39133</v>
      </c>
      <c r="B24" s="4" t="s">
        <v>1033</v>
      </c>
      <c r="C24" s="487">
        <v>3000</v>
      </c>
      <c r="D24" s="532">
        <v>-15</v>
      </c>
      <c r="E24" s="527">
        <v>21803.7</v>
      </c>
    </row>
    <row r="25" spans="1:5" ht="12.75">
      <c r="A25" s="93">
        <v>39140</v>
      </c>
      <c r="B25" s="4" t="s">
        <v>1034</v>
      </c>
      <c r="C25" s="487">
        <v>3000</v>
      </c>
      <c r="D25" s="532">
        <v>-36.8</v>
      </c>
      <c r="E25" s="529">
        <v>21766.9</v>
      </c>
    </row>
    <row r="26" spans="1:5" ht="12.75">
      <c r="A26" s="93">
        <v>39154</v>
      </c>
      <c r="B26" s="4" t="s">
        <v>539</v>
      </c>
      <c r="C26" s="487">
        <v>8000</v>
      </c>
      <c r="D26" s="532">
        <v>-100</v>
      </c>
      <c r="E26" s="529">
        <v>21666.9</v>
      </c>
    </row>
    <row r="27" spans="1:5" ht="12.75">
      <c r="A27" s="93">
        <v>39161</v>
      </c>
      <c r="B27" s="4" t="s">
        <v>540</v>
      </c>
      <c r="C27" s="487"/>
      <c r="D27" s="532">
        <v>7477.5</v>
      </c>
      <c r="E27" s="529">
        <v>29144.4</v>
      </c>
    </row>
    <row r="28" spans="1:5" ht="12.75">
      <c r="A28" s="93">
        <v>39161</v>
      </c>
      <c r="B28" s="4" t="s">
        <v>577</v>
      </c>
      <c r="C28" s="571">
        <v>5000</v>
      </c>
      <c r="D28" s="532">
        <v>-20</v>
      </c>
      <c r="E28" s="529">
        <v>29124.4</v>
      </c>
    </row>
    <row r="29" spans="1:5" ht="12.75">
      <c r="A29" s="93">
        <v>39161</v>
      </c>
      <c r="B29" s="4" t="s">
        <v>578</v>
      </c>
      <c r="C29" s="44">
        <v>1800</v>
      </c>
      <c r="D29" s="163">
        <v>-81.5</v>
      </c>
      <c r="E29" s="529">
        <v>29042.9</v>
      </c>
    </row>
    <row r="30" spans="1:5" ht="12.75">
      <c r="A30" s="565">
        <v>39176</v>
      </c>
      <c r="B30" s="4" t="s">
        <v>519</v>
      </c>
      <c r="C30" s="568" t="s">
        <v>538</v>
      </c>
      <c r="D30" s="570">
        <v>-87</v>
      </c>
      <c r="E30" s="529">
        <v>28955.9</v>
      </c>
    </row>
    <row r="31" spans="1:5" ht="12.75">
      <c r="A31" s="565">
        <v>39176</v>
      </c>
      <c r="B31" s="566" t="s">
        <v>520</v>
      </c>
      <c r="C31" s="569">
        <v>4000</v>
      </c>
      <c r="D31" s="570">
        <v>-150</v>
      </c>
      <c r="E31" s="529">
        <v>28805.9</v>
      </c>
    </row>
    <row r="32" spans="1:5" ht="12.75">
      <c r="A32" s="565">
        <v>39176</v>
      </c>
      <c r="B32" s="566" t="s">
        <v>521</v>
      </c>
      <c r="C32" s="569">
        <v>3000</v>
      </c>
      <c r="D32" s="570">
        <v>-200</v>
      </c>
      <c r="E32" s="529">
        <v>28605.9</v>
      </c>
    </row>
    <row r="33" spans="1:5" ht="12.75">
      <c r="A33" s="565">
        <v>39182</v>
      </c>
      <c r="B33" s="566" t="s">
        <v>522</v>
      </c>
      <c r="C33" s="569">
        <v>1800</v>
      </c>
      <c r="D33" s="570">
        <v>-100</v>
      </c>
      <c r="E33" s="529">
        <v>28505.9</v>
      </c>
    </row>
    <row r="34" spans="1:5" ht="12.75">
      <c r="A34" s="565">
        <v>39182</v>
      </c>
      <c r="B34" s="566" t="s">
        <v>523</v>
      </c>
      <c r="C34" s="569">
        <v>3000</v>
      </c>
      <c r="D34" s="570">
        <v>-16</v>
      </c>
      <c r="E34" s="529">
        <v>28489.9</v>
      </c>
    </row>
    <row r="35" spans="1:5" ht="12.75">
      <c r="A35" s="565">
        <v>39189</v>
      </c>
      <c r="B35" s="566" t="s">
        <v>524</v>
      </c>
      <c r="C35" s="569">
        <v>3000</v>
      </c>
      <c r="D35" s="570">
        <v>-500</v>
      </c>
      <c r="E35" s="529">
        <v>27989.9</v>
      </c>
    </row>
    <row r="36" spans="1:5" ht="12.75">
      <c r="A36" s="565">
        <v>39189</v>
      </c>
      <c r="B36" s="566" t="s">
        <v>525</v>
      </c>
      <c r="C36" s="569">
        <v>1600</v>
      </c>
      <c r="D36" s="570">
        <v>-1056.7</v>
      </c>
      <c r="E36" s="529">
        <v>26933.2</v>
      </c>
    </row>
    <row r="37" spans="1:5" ht="12.75">
      <c r="A37" s="565">
        <v>39189</v>
      </c>
      <c r="B37" s="566" t="s">
        <v>526</v>
      </c>
      <c r="C37" s="569">
        <v>4000</v>
      </c>
      <c r="D37" s="570">
        <v>-410</v>
      </c>
      <c r="E37" s="529">
        <v>26523.2</v>
      </c>
    </row>
    <row r="38" spans="1:5" ht="12.75">
      <c r="A38" s="565">
        <v>39189</v>
      </c>
      <c r="B38" s="566" t="s">
        <v>527</v>
      </c>
      <c r="C38" s="569">
        <v>4000</v>
      </c>
      <c r="D38" s="570">
        <v>-150</v>
      </c>
      <c r="E38" s="529">
        <v>26373.2</v>
      </c>
    </row>
    <row r="39" spans="1:5" ht="12.75">
      <c r="A39" s="565">
        <v>39189</v>
      </c>
      <c r="B39" s="567" t="s">
        <v>528</v>
      </c>
      <c r="C39" s="569">
        <v>9000</v>
      </c>
      <c r="D39" s="570">
        <v>-30</v>
      </c>
      <c r="E39" s="529">
        <v>26343.2</v>
      </c>
    </row>
    <row r="40" spans="1:5" ht="12.75">
      <c r="A40" s="565">
        <v>39189</v>
      </c>
      <c r="B40" s="566" t="s">
        <v>530</v>
      </c>
      <c r="C40" s="569">
        <v>5000</v>
      </c>
      <c r="D40" s="570">
        <v>-250</v>
      </c>
      <c r="E40" s="529">
        <v>26093.2</v>
      </c>
    </row>
    <row r="41" spans="1:5" ht="12.75">
      <c r="A41" s="565">
        <v>39189</v>
      </c>
      <c r="B41" s="4" t="s">
        <v>531</v>
      </c>
      <c r="C41" s="569">
        <v>5000</v>
      </c>
      <c r="D41" s="570">
        <v>-1281</v>
      </c>
      <c r="E41" s="529">
        <v>24812.2</v>
      </c>
    </row>
    <row r="42" spans="1:5" ht="12.75">
      <c r="A42" s="565">
        <v>39189</v>
      </c>
      <c r="B42" s="4" t="s">
        <v>537</v>
      </c>
      <c r="C42" s="569">
        <v>5000</v>
      </c>
      <c r="D42" s="570">
        <v>-920</v>
      </c>
      <c r="E42" s="529">
        <v>23892.2</v>
      </c>
    </row>
    <row r="43" spans="1:5" ht="12.75">
      <c r="A43" s="565">
        <v>39204</v>
      </c>
      <c r="B43" s="4" t="s">
        <v>1050</v>
      </c>
      <c r="C43" s="569">
        <v>3000</v>
      </c>
      <c r="D43" s="570">
        <v>-270</v>
      </c>
      <c r="E43" s="529">
        <v>23622.2</v>
      </c>
    </row>
    <row r="44" spans="1:5" ht="12.75">
      <c r="A44" s="565">
        <v>39204</v>
      </c>
      <c r="B44" s="4" t="s">
        <v>1051</v>
      </c>
      <c r="C44" s="569">
        <v>1800</v>
      </c>
      <c r="D44" s="570">
        <v>-55</v>
      </c>
      <c r="E44" s="529">
        <v>23567.2</v>
      </c>
    </row>
    <row r="45" spans="1:5" ht="12.75">
      <c r="A45" s="565">
        <v>39204</v>
      </c>
      <c r="B45" s="566" t="s">
        <v>1052</v>
      </c>
      <c r="C45" s="569">
        <v>1000</v>
      </c>
      <c r="D45" s="570">
        <v>-84</v>
      </c>
      <c r="E45" s="529">
        <v>23483.2</v>
      </c>
    </row>
    <row r="46" spans="1:5" ht="12.75">
      <c r="A46" s="565">
        <v>39204</v>
      </c>
      <c r="B46" s="566" t="s">
        <v>1053</v>
      </c>
      <c r="C46" s="569">
        <v>5000</v>
      </c>
      <c r="D46" s="570">
        <v>-350</v>
      </c>
      <c r="E46" s="529">
        <v>23133.2</v>
      </c>
    </row>
    <row r="47" spans="1:5" ht="12.75">
      <c r="A47" s="565">
        <v>39204</v>
      </c>
      <c r="B47" s="566" t="s">
        <v>1054</v>
      </c>
      <c r="C47" s="569">
        <v>3000</v>
      </c>
      <c r="D47" s="570">
        <v>-1200</v>
      </c>
      <c r="E47" s="529">
        <v>21933.2</v>
      </c>
    </row>
    <row r="48" spans="1:5" ht="12.75">
      <c r="A48" s="565">
        <v>39204</v>
      </c>
      <c r="B48" s="566" t="s">
        <v>1055</v>
      </c>
      <c r="C48" s="569">
        <v>1800</v>
      </c>
      <c r="D48" s="570">
        <v>-3.3</v>
      </c>
      <c r="E48" s="529">
        <v>21929.9</v>
      </c>
    </row>
    <row r="49" spans="1:5" ht="12.75">
      <c r="A49" s="565">
        <v>39204</v>
      </c>
      <c r="B49" s="566" t="s">
        <v>1056</v>
      </c>
      <c r="C49" s="569">
        <v>1800</v>
      </c>
      <c r="D49" s="570">
        <v>-50</v>
      </c>
      <c r="E49" s="529">
        <v>21879.9</v>
      </c>
    </row>
    <row r="50" spans="1:5" ht="12.75">
      <c r="A50" s="565">
        <v>39204</v>
      </c>
      <c r="B50" s="4" t="s">
        <v>1057</v>
      </c>
      <c r="C50" s="569">
        <v>1800</v>
      </c>
      <c r="D50" s="570">
        <v>-50</v>
      </c>
      <c r="E50" s="529">
        <v>21829.9</v>
      </c>
    </row>
    <row r="51" spans="1:5" ht="12.75">
      <c r="A51" s="565">
        <v>39224</v>
      </c>
      <c r="B51" s="566" t="s">
        <v>1058</v>
      </c>
      <c r="C51" s="569">
        <v>2000</v>
      </c>
      <c r="D51" s="570">
        <v>-165</v>
      </c>
      <c r="E51" s="529">
        <v>21664.9</v>
      </c>
    </row>
    <row r="52" spans="1:5" ht="12.75">
      <c r="A52" s="565">
        <v>39224</v>
      </c>
      <c r="B52" s="566" t="s">
        <v>1059</v>
      </c>
      <c r="C52" s="569">
        <v>3000</v>
      </c>
      <c r="D52" s="570">
        <v>-30</v>
      </c>
      <c r="E52" s="529">
        <v>21634.9</v>
      </c>
    </row>
    <row r="53" spans="1:5" ht="25.5">
      <c r="A53" s="565">
        <v>39224</v>
      </c>
      <c r="B53" s="518" t="s">
        <v>1061</v>
      </c>
      <c r="C53" s="569">
        <v>3000</v>
      </c>
      <c r="D53" s="570">
        <v>-120</v>
      </c>
      <c r="E53" s="529">
        <v>21514.9</v>
      </c>
    </row>
    <row r="54" spans="1:5" ht="12.75">
      <c r="A54" s="565">
        <v>39224</v>
      </c>
      <c r="B54" s="566" t="s">
        <v>1062</v>
      </c>
      <c r="C54" s="569">
        <v>5000</v>
      </c>
      <c r="D54" s="570">
        <v>-200</v>
      </c>
      <c r="E54" s="529">
        <v>21314.9</v>
      </c>
    </row>
    <row r="55" spans="1:5" ht="12.75">
      <c r="A55" s="565">
        <v>39224</v>
      </c>
      <c r="B55" s="4" t="s">
        <v>1063</v>
      </c>
      <c r="C55" s="569">
        <v>1800</v>
      </c>
      <c r="D55" s="570">
        <v>-15</v>
      </c>
      <c r="E55" s="529">
        <v>21299.9</v>
      </c>
    </row>
    <row r="56" spans="1:5" ht="12.75">
      <c r="A56" s="565">
        <v>39231</v>
      </c>
      <c r="B56" s="4" t="s">
        <v>1064</v>
      </c>
      <c r="C56" s="569">
        <v>4000</v>
      </c>
      <c r="D56" s="570">
        <v>-380</v>
      </c>
      <c r="E56" s="529">
        <v>20919.9</v>
      </c>
    </row>
    <row r="57" spans="1:5" ht="12.75">
      <c r="A57" s="565">
        <v>39231</v>
      </c>
      <c r="B57" s="566" t="s">
        <v>1065</v>
      </c>
      <c r="C57" s="569">
        <v>9000</v>
      </c>
      <c r="D57" s="570">
        <v>-45.4</v>
      </c>
      <c r="E57" s="529">
        <v>20874.5</v>
      </c>
    </row>
    <row r="58" spans="1:5" ht="12.75">
      <c r="A58" s="565">
        <v>39231</v>
      </c>
      <c r="B58" s="566" t="s">
        <v>1066</v>
      </c>
      <c r="C58" s="569">
        <v>1000</v>
      </c>
      <c r="D58" s="570">
        <v>-50</v>
      </c>
      <c r="E58" s="529">
        <v>20824.5</v>
      </c>
    </row>
    <row r="59" spans="1:5" ht="12.75">
      <c r="A59" s="565">
        <v>39238</v>
      </c>
      <c r="B59" s="566" t="s">
        <v>350</v>
      </c>
      <c r="C59" s="569">
        <v>3000</v>
      </c>
      <c r="D59" s="570">
        <v>-150</v>
      </c>
      <c r="E59" s="529">
        <v>20674.5</v>
      </c>
    </row>
    <row r="60" spans="1:5" ht="12.75">
      <c r="A60" s="93">
        <v>39238</v>
      </c>
      <c r="B60" s="4" t="s">
        <v>351</v>
      </c>
      <c r="C60" s="44">
        <v>1800</v>
      </c>
      <c r="D60" s="163">
        <v>-13.8</v>
      </c>
      <c r="E60" s="529">
        <v>20660.7</v>
      </c>
    </row>
    <row r="61" spans="1:5" ht="12.75">
      <c r="A61" s="164"/>
      <c r="B61" s="165"/>
      <c r="C61" s="120"/>
      <c r="D61" s="481"/>
      <c r="E61" s="733"/>
    </row>
    <row r="62" spans="1:5" ht="23.25" customHeight="1">
      <c r="A62" s="90" t="s">
        <v>692</v>
      </c>
      <c r="B62" s="91" t="s">
        <v>693</v>
      </c>
      <c r="C62" s="91" t="s">
        <v>500</v>
      </c>
      <c r="D62" s="92" t="s">
        <v>85</v>
      </c>
      <c r="E62" s="92" t="s">
        <v>694</v>
      </c>
    </row>
    <row r="63" spans="1:5" ht="13.5" customHeight="1">
      <c r="A63" s="90"/>
      <c r="B63" s="91" t="s">
        <v>994</v>
      </c>
      <c r="C63" s="405">
        <v>1700</v>
      </c>
      <c r="D63" s="283">
        <v>30000</v>
      </c>
      <c r="E63" s="94"/>
    </row>
    <row r="64" spans="1:5" ht="25.5">
      <c r="A64" s="93">
        <v>39245</v>
      </c>
      <c r="B64" s="518" t="s">
        <v>345</v>
      </c>
      <c r="C64" s="44"/>
      <c r="D64" s="163">
        <v>13.8</v>
      </c>
      <c r="E64" s="529">
        <v>20674.5</v>
      </c>
    </row>
    <row r="65" spans="1:5" ht="12.75">
      <c r="A65" s="565">
        <v>39245</v>
      </c>
      <c r="B65" s="566" t="s">
        <v>346</v>
      </c>
      <c r="C65" s="569">
        <v>1800</v>
      </c>
      <c r="D65" s="570">
        <v>-20</v>
      </c>
      <c r="E65" s="529">
        <v>20654.5</v>
      </c>
    </row>
    <row r="66" spans="1:5" ht="12.75">
      <c r="A66" s="565">
        <v>39252</v>
      </c>
      <c r="B66" s="566" t="s">
        <v>347</v>
      </c>
      <c r="C66" s="569">
        <v>1000</v>
      </c>
      <c r="D66" s="570">
        <v>-15.3</v>
      </c>
      <c r="E66" s="529">
        <v>20639.2</v>
      </c>
    </row>
    <row r="67" spans="1:5" ht="12.75">
      <c r="A67" s="565">
        <v>39252</v>
      </c>
      <c r="B67" s="566" t="s">
        <v>348</v>
      </c>
      <c r="C67" s="569">
        <v>5100</v>
      </c>
      <c r="D67" s="570">
        <v>-428</v>
      </c>
      <c r="E67" s="529">
        <v>20211.2</v>
      </c>
    </row>
    <row r="68" spans="1:5" ht="12.75">
      <c r="A68" s="565">
        <v>39252</v>
      </c>
      <c r="B68" s="566" t="s">
        <v>349</v>
      </c>
      <c r="C68" s="569">
        <v>5100</v>
      </c>
      <c r="D68" s="570">
        <v>-351</v>
      </c>
      <c r="E68" s="529">
        <v>19860.2</v>
      </c>
    </row>
    <row r="69" spans="1:5" ht="12.75">
      <c r="A69" s="565">
        <v>39273</v>
      </c>
      <c r="B69" s="566" t="s">
        <v>359</v>
      </c>
      <c r="C69" s="569">
        <v>3000</v>
      </c>
      <c r="D69" s="570">
        <v>-100</v>
      </c>
      <c r="E69" s="591">
        <v>19760.2</v>
      </c>
    </row>
    <row r="70" spans="1:5" ht="12.75">
      <c r="A70" s="565">
        <v>39273</v>
      </c>
      <c r="B70" s="566" t="s">
        <v>360</v>
      </c>
      <c r="C70" s="569">
        <v>3000</v>
      </c>
      <c r="D70" s="570">
        <v>-60</v>
      </c>
      <c r="E70" s="591">
        <v>19700.2</v>
      </c>
    </row>
    <row r="71" spans="1:5" ht="12.75">
      <c r="A71" s="565">
        <v>39273</v>
      </c>
      <c r="B71" s="4" t="s">
        <v>361</v>
      </c>
      <c r="C71" s="569">
        <v>3000</v>
      </c>
      <c r="D71" s="570">
        <v>-191</v>
      </c>
      <c r="E71" s="591">
        <v>19509.2</v>
      </c>
    </row>
    <row r="72" spans="1:5" ht="12.75">
      <c r="A72" s="565">
        <v>39287</v>
      </c>
      <c r="B72" s="566" t="s">
        <v>362</v>
      </c>
      <c r="C72" s="569">
        <v>1800</v>
      </c>
      <c r="D72" s="570">
        <v>-20</v>
      </c>
      <c r="E72" s="591">
        <v>19489.2</v>
      </c>
    </row>
    <row r="73" spans="1:5" ht="12.75">
      <c r="A73" s="565">
        <v>39287</v>
      </c>
      <c r="B73" s="566" t="s">
        <v>369</v>
      </c>
      <c r="C73" s="569">
        <v>1800</v>
      </c>
      <c r="D73" s="570">
        <v>-194.2</v>
      </c>
      <c r="E73" s="591">
        <v>19295</v>
      </c>
    </row>
    <row r="74" spans="1:5" ht="12.75">
      <c r="A74" s="565">
        <v>39287</v>
      </c>
      <c r="B74" s="566" t="s">
        <v>370</v>
      </c>
      <c r="C74" s="569">
        <v>5000</v>
      </c>
      <c r="D74" s="570">
        <v>-1000</v>
      </c>
      <c r="E74" s="591">
        <v>18295</v>
      </c>
    </row>
    <row r="75" spans="1:5" ht="12.75">
      <c r="A75" s="565">
        <v>39287</v>
      </c>
      <c r="B75" s="566" t="s">
        <v>371</v>
      </c>
      <c r="C75" s="569">
        <v>5000</v>
      </c>
      <c r="D75" s="570">
        <v>-2000</v>
      </c>
      <c r="E75" s="593">
        <v>16295</v>
      </c>
    </row>
    <row r="76" spans="1:5" ht="12.75">
      <c r="A76" s="565">
        <v>39301</v>
      </c>
      <c r="B76" s="566" t="s">
        <v>43</v>
      </c>
      <c r="C76" s="569">
        <v>1000</v>
      </c>
      <c r="D76" s="570">
        <v>-1410.5</v>
      </c>
      <c r="E76" s="593">
        <v>14884.5</v>
      </c>
    </row>
    <row r="77" spans="1:5" ht="12.75">
      <c r="A77" s="565">
        <v>39301</v>
      </c>
      <c r="B77" s="4" t="s">
        <v>44</v>
      </c>
      <c r="C77" s="569">
        <v>1700</v>
      </c>
      <c r="D77" s="570">
        <v>30</v>
      </c>
      <c r="E77" s="593">
        <v>14914.5</v>
      </c>
    </row>
    <row r="78" spans="1:5" ht="12.75">
      <c r="A78" s="565">
        <v>39301</v>
      </c>
      <c r="B78" s="566" t="s">
        <v>45</v>
      </c>
      <c r="C78" s="569">
        <v>1600</v>
      </c>
      <c r="D78" s="570">
        <v>-1000</v>
      </c>
      <c r="E78" s="593">
        <v>13914.5</v>
      </c>
    </row>
    <row r="79" spans="1:5" ht="12.75">
      <c r="A79" s="565">
        <v>39315</v>
      </c>
      <c r="B79" s="566" t="s">
        <v>46</v>
      </c>
      <c r="C79" s="569">
        <v>4000</v>
      </c>
      <c r="D79" s="570">
        <v>-50</v>
      </c>
      <c r="E79" s="593">
        <v>13864.5</v>
      </c>
    </row>
    <row r="80" spans="1:5" ht="12.75">
      <c r="A80" s="565">
        <v>39315</v>
      </c>
      <c r="B80" s="566" t="s">
        <v>47</v>
      </c>
      <c r="C80" s="569">
        <v>9000</v>
      </c>
      <c r="D80" s="570">
        <v>-850</v>
      </c>
      <c r="E80" s="593">
        <v>13014.5</v>
      </c>
    </row>
    <row r="81" spans="1:5" ht="12.75">
      <c r="A81" s="565">
        <v>39315</v>
      </c>
      <c r="B81" s="566" t="s">
        <v>48</v>
      </c>
      <c r="C81" s="569">
        <v>1500</v>
      </c>
      <c r="D81" s="570">
        <v>-200</v>
      </c>
      <c r="E81" s="593">
        <v>12814.5</v>
      </c>
    </row>
    <row r="82" spans="1:5" ht="12.75">
      <c r="A82" s="565">
        <v>39315</v>
      </c>
      <c r="B82" s="4" t="s">
        <v>49</v>
      </c>
      <c r="C82" s="569">
        <v>1800</v>
      </c>
      <c r="D82" s="570">
        <v>-40</v>
      </c>
      <c r="E82" s="593">
        <v>12774.5</v>
      </c>
    </row>
    <row r="83" spans="1:5" ht="12.75">
      <c r="A83" s="565">
        <v>39315</v>
      </c>
      <c r="B83" s="4" t="s">
        <v>50</v>
      </c>
      <c r="C83" s="569">
        <v>5100</v>
      </c>
      <c r="D83" s="570">
        <v>-36</v>
      </c>
      <c r="E83" s="593">
        <v>12738.5</v>
      </c>
    </row>
    <row r="84" spans="1:5" ht="12.75">
      <c r="A84" s="565">
        <v>39315</v>
      </c>
      <c r="B84" s="4" t="s">
        <v>51</v>
      </c>
      <c r="C84" s="569">
        <v>1800</v>
      </c>
      <c r="D84" s="570">
        <v>-15</v>
      </c>
      <c r="E84" s="593">
        <v>12723.5</v>
      </c>
    </row>
    <row r="85" spans="1:5" ht="12.75">
      <c r="A85" s="93">
        <v>39315</v>
      </c>
      <c r="B85" s="518" t="s">
        <v>54</v>
      </c>
      <c r="C85" s="44">
        <v>1800</v>
      </c>
      <c r="D85" s="163">
        <v>-8.4</v>
      </c>
      <c r="E85" s="593">
        <v>12715.1</v>
      </c>
    </row>
    <row r="86" spans="1:5" ht="12.75">
      <c r="A86" s="93">
        <v>39329</v>
      </c>
      <c r="B86" s="500" t="s">
        <v>858</v>
      </c>
      <c r="C86" s="44">
        <v>1800</v>
      </c>
      <c r="D86" s="163">
        <v>-96.05</v>
      </c>
      <c r="E86" s="527">
        <v>12619</v>
      </c>
    </row>
    <row r="87" spans="1:5" ht="12.75">
      <c r="A87" s="93">
        <v>39329</v>
      </c>
      <c r="B87" s="500" t="s">
        <v>859</v>
      </c>
      <c r="C87" s="44">
        <v>3000</v>
      </c>
      <c r="D87" s="163">
        <v>-249.8</v>
      </c>
      <c r="E87" s="527">
        <v>12369.2</v>
      </c>
    </row>
    <row r="88" spans="1:5" ht="12.75">
      <c r="A88" s="93">
        <v>39329</v>
      </c>
      <c r="B88" s="4" t="s">
        <v>860</v>
      </c>
      <c r="C88" s="44">
        <v>1800</v>
      </c>
      <c r="D88" s="163">
        <v>-28.8</v>
      </c>
      <c r="E88" s="527">
        <v>12340.4</v>
      </c>
    </row>
    <row r="89" spans="1:5" ht="12.75">
      <c r="A89" s="93">
        <v>39350</v>
      </c>
      <c r="B89" s="500" t="s">
        <v>862</v>
      </c>
      <c r="C89" s="44">
        <v>4000</v>
      </c>
      <c r="D89" s="163">
        <v>-250</v>
      </c>
      <c r="E89" s="527">
        <v>12090.4</v>
      </c>
    </row>
    <row r="90" spans="1:5" ht="12.75">
      <c r="A90" s="93">
        <v>39350</v>
      </c>
      <c r="B90" s="500" t="s">
        <v>863</v>
      </c>
      <c r="C90" s="44">
        <v>5000</v>
      </c>
      <c r="D90" s="163">
        <v>-710</v>
      </c>
      <c r="E90" s="529">
        <v>11380.4</v>
      </c>
    </row>
    <row r="91" spans="1:5" ht="12.75">
      <c r="A91" s="93">
        <v>39357</v>
      </c>
      <c r="B91" s="500" t="s">
        <v>322</v>
      </c>
      <c r="C91" s="44">
        <v>1600</v>
      </c>
      <c r="D91" s="163">
        <v>-600</v>
      </c>
      <c r="E91" s="529">
        <v>10780.4</v>
      </c>
    </row>
    <row r="92" spans="1:5" ht="12.75">
      <c r="A92" s="93">
        <v>39357</v>
      </c>
      <c r="B92" s="500" t="s">
        <v>859</v>
      </c>
      <c r="C92" s="44">
        <v>3000</v>
      </c>
      <c r="D92" s="163">
        <v>-42.9</v>
      </c>
      <c r="E92" s="529">
        <v>10737.5</v>
      </c>
    </row>
    <row r="93" spans="1:5" ht="12.75">
      <c r="A93" s="93">
        <v>39357</v>
      </c>
      <c r="B93" s="500" t="s">
        <v>323</v>
      </c>
      <c r="C93" s="44">
        <v>1800</v>
      </c>
      <c r="D93" s="163">
        <v>-5</v>
      </c>
      <c r="E93" s="529">
        <v>10732.5</v>
      </c>
    </row>
    <row r="94" spans="1:5" ht="12.75">
      <c r="A94" s="93">
        <v>39371</v>
      </c>
      <c r="B94" s="500" t="s">
        <v>324</v>
      </c>
      <c r="C94" s="44">
        <v>1000</v>
      </c>
      <c r="D94" s="163">
        <v>-227.5</v>
      </c>
      <c r="E94" s="529">
        <v>10505</v>
      </c>
    </row>
    <row r="95" spans="1:5" ht="12.75">
      <c r="A95" s="93">
        <v>39371</v>
      </c>
      <c r="B95" s="500" t="s">
        <v>325</v>
      </c>
      <c r="C95" s="44">
        <v>3000</v>
      </c>
      <c r="D95" s="163">
        <v>-300</v>
      </c>
      <c r="E95" s="529">
        <v>10205</v>
      </c>
    </row>
    <row r="96" spans="1:5" ht="12.75">
      <c r="A96" s="93">
        <v>39371</v>
      </c>
      <c r="B96" s="500" t="s">
        <v>326</v>
      </c>
      <c r="C96" s="44">
        <v>3000</v>
      </c>
      <c r="D96" s="163">
        <v>-1000</v>
      </c>
      <c r="E96" s="529">
        <v>9205</v>
      </c>
    </row>
    <row r="97" spans="1:5" ht="25.5">
      <c r="A97" s="93">
        <v>39385</v>
      </c>
      <c r="B97" s="608" t="s">
        <v>331</v>
      </c>
      <c r="C97" s="44">
        <v>1800</v>
      </c>
      <c r="D97" s="163">
        <v>-50</v>
      </c>
      <c r="E97" s="529">
        <v>9155</v>
      </c>
    </row>
    <row r="98" spans="1:5" ht="12.75">
      <c r="A98" s="93">
        <v>39385</v>
      </c>
      <c r="B98" s="609" t="s">
        <v>332</v>
      </c>
      <c r="C98" s="44">
        <v>5000</v>
      </c>
      <c r="D98" s="163">
        <v>-200</v>
      </c>
      <c r="E98" s="529">
        <v>8955</v>
      </c>
    </row>
    <row r="99" spans="1:5" ht="12.75">
      <c r="A99" s="93">
        <v>39399</v>
      </c>
      <c r="B99" s="500" t="s">
        <v>142</v>
      </c>
      <c r="C99" s="44">
        <v>3000</v>
      </c>
      <c r="D99" s="163">
        <v>1420</v>
      </c>
      <c r="E99" s="529">
        <v>10375</v>
      </c>
    </row>
    <row r="100" spans="1:5" ht="12.75">
      <c r="A100" s="93">
        <v>39399</v>
      </c>
      <c r="B100" s="500" t="s">
        <v>143</v>
      </c>
      <c r="C100" s="44">
        <v>5000</v>
      </c>
      <c r="D100" s="163">
        <v>-1943.1</v>
      </c>
      <c r="E100" s="529">
        <v>8431.9</v>
      </c>
    </row>
    <row r="101" spans="1:5" ht="12.75">
      <c r="A101" s="93">
        <v>39406</v>
      </c>
      <c r="B101" s="500" t="s">
        <v>144</v>
      </c>
      <c r="C101" s="44">
        <v>5000</v>
      </c>
      <c r="D101" s="163">
        <v>-1336.2</v>
      </c>
      <c r="E101" s="529">
        <v>7095.7</v>
      </c>
    </row>
    <row r="102" spans="1:5" ht="12.75">
      <c r="A102" s="93">
        <v>39413</v>
      </c>
      <c r="B102" s="500" t="s">
        <v>142</v>
      </c>
      <c r="C102" s="44">
        <v>3000</v>
      </c>
      <c r="D102" s="163">
        <v>83</v>
      </c>
      <c r="E102" s="529">
        <v>7178.7</v>
      </c>
    </row>
    <row r="103" spans="1:5" ht="12.75">
      <c r="A103" s="93">
        <v>39413</v>
      </c>
      <c r="B103" s="500" t="s">
        <v>145</v>
      </c>
      <c r="C103" s="44">
        <v>3000</v>
      </c>
      <c r="D103" s="163">
        <v>-13</v>
      </c>
      <c r="E103" s="529">
        <v>7165.7</v>
      </c>
    </row>
    <row r="104" spans="1:5" ht="12.75">
      <c r="A104" s="93">
        <v>39413</v>
      </c>
      <c r="B104" s="500" t="s">
        <v>146</v>
      </c>
      <c r="C104" s="44">
        <v>5000</v>
      </c>
      <c r="D104" s="163">
        <v>-294.3</v>
      </c>
      <c r="E104" s="529">
        <v>6871.4</v>
      </c>
    </row>
    <row r="105" spans="1:5" ht="12.75">
      <c r="A105" s="93">
        <v>39413</v>
      </c>
      <c r="B105" s="500" t="s">
        <v>147</v>
      </c>
      <c r="C105" s="44">
        <v>5000</v>
      </c>
      <c r="D105" s="163">
        <v>-130</v>
      </c>
      <c r="E105" s="529">
        <v>6741.4</v>
      </c>
    </row>
    <row r="106" spans="1:5" ht="12.75">
      <c r="A106" s="93">
        <v>39420</v>
      </c>
      <c r="B106" s="500" t="s">
        <v>1108</v>
      </c>
      <c r="C106" s="44">
        <v>3000</v>
      </c>
      <c r="D106" s="163">
        <v>177</v>
      </c>
      <c r="E106" s="529">
        <v>6918.4</v>
      </c>
    </row>
    <row r="107" spans="1:5" ht="12.75">
      <c r="A107" s="93">
        <v>39420</v>
      </c>
      <c r="B107" s="500" t="s">
        <v>1109</v>
      </c>
      <c r="C107" s="44">
        <v>4000</v>
      </c>
      <c r="D107" s="163">
        <v>-90</v>
      </c>
      <c r="E107" s="529">
        <v>6828.4</v>
      </c>
    </row>
    <row r="108" spans="1:5" ht="25.5">
      <c r="A108" s="93">
        <v>39427</v>
      </c>
      <c r="B108" s="614" t="s">
        <v>1110</v>
      </c>
      <c r="C108" s="44">
        <v>4000</v>
      </c>
      <c r="D108" s="163">
        <v>150</v>
      </c>
      <c r="E108" s="529">
        <v>6978.4</v>
      </c>
    </row>
    <row r="109" spans="1:5" ht="25.5">
      <c r="A109" s="93">
        <v>39427</v>
      </c>
      <c r="B109" s="615" t="s">
        <v>1111</v>
      </c>
      <c r="C109" s="44">
        <v>1500</v>
      </c>
      <c r="D109" s="163">
        <v>-24.8</v>
      </c>
      <c r="E109" s="529">
        <v>6953.6</v>
      </c>
    </row>
    <row r="110" spans="1:5" ht="12.75">
      <c r="A110" s="93">
        <v>39427</v>
      </c>
      <c r="B110" s="500" t="s">
        <v>1112</v>
      </c>
      <c r="C110" s="44">
        <v>5100</v>
      </c>
      <c r="D110" s="163">
        <v>-300</v>
      </c>
      <c r="E110" s="529">
        <v>6653.6</v>
      </c>
    </row>
    <row r="111" spans="1:5" ht="12.75">
      <c r="A111" s="93">
        <v>39443</v>
      </c>
      <c r="B111" s="500" t="s">
        <v>1113</v>
      </c>
      <c r="C111" s="44">
        <v>9000</v>
      </c>
      <c r="D111" s="163">
        <v>-75</v>
      </c>
      <c r="E111" s="596">
        <v>6578.6</v>
      </c>
    </row>
    <row r="112" spans="1:5" ht="12.75">
      <c r="A112" s="93"/>
      <c r="B112" s="4"/>
      <c r="C112" s="44"/>
      <c r="D112" s="532"/>
      <c r="E112" s="534"/>
    </row>
    <row r="113" spans="1:5" ht="12.75">
      <c r="A113" s="164"/>
      <c r="B113" s="165"/>
      <c r="C113" s="574"/>
      <c r="D113" s="575"/>
      <c r="E113" s="576"/>
    </row>
    <row r="114" spans="1:5" ht="12.75" customHeight="1">
      <c r="A114" s="164"/>
      <c r="B114" s="165"/>
      <c r="C114" s="13"/>
      <c r="D114" s="25"/>
      <c r="E114" s="166"/>
    </row>
    <row r="115" spans="1:5" s="29" customFormat="1" ht="14.25" customHeight="1">
      <c r="A115" s="64" t="s">
        <v>696</v>
      </c>
      <c r="E115" s="64"/>
    </row>
    <row r="116" ht="13.5" customHeight="1">
      <c r="E116" s="64"/>
    </row>
    <row r="117" spans="1:5" ht="23.25" customHeight="1">
      <c r="A117" s="90" t="s">
        <v>692</v>
      </c>
      <c r="B117" s="91" t="s">
        <v>693</v>
      </c>
      <c r="C117" s="91" t="s">
        <v>500</v>
      </c>
      <c r="D117" s="92" t="s">
        <v>86</v>
      </c>
      <c r="E117" s="92" t="s">
        <v>694</v>
      </c>
    </row>
    <row r="118" spans="1:8" ht="14.25" customHeight="1">
      <c r="A118" s="90"/>
      <c r="B118" s="91" t="s">
        <v>995</v>
      </c>
      <c r="C118" s="405">
        <v>1700</v>
      </c>
      <c r="D118" s="283">
        <v>10000</v>
      </c>
      <c r="E118" s="317" t="s">
        <v>698</v>
      </c>
      <c r="H118" s="2"/>
    </row>
    <row r="119" spans="1:8" ht="14.25" customHeight="1">
      <c r="A119" s="561">
        <v>39176</v>
      </c>
      <c r="B119" s="517" t="s">
        <v>518</v>
      </c>
      <c r="C119" s="562">
        <v>1500</v>
      </c>
      <c r="D119" s="563">
        <v>-690.2</v>
      </c>
      <c r="E119" s="580">
        <v>9309.8</v>
      </c>
      <c r="H119" s="2"/>
    </row>
    <row r="120" spans="1:8" ht="14.25" customHeight="1">
      <c r="A120" s="519">
        <v>39224</v>
      </c>
      <c r="B120" s="521" t="s">
        <v>1048</v>
      </c>
      <c r="C120" s="523">
        <v>1600</v>
      </c>
      <c r="D120" s="530">
        <v>-200</v>
      </c>
      <c r="E120" s="580">
        <v>9109.8</v>
      </c>
      <c r="H120" s="2"/>
    </row>
    <row r="121" spans="1:8" ht="14.25" customHeight="1">
      <c r="A121" s="93">
        <v>39231</v>
      </c>
      <c r="B121" s="4" t="s">
        <v>1049</v>
      </c>
      <c r="C121" s="487">
        <v>1000</v>
      </c>
      <c r="D121" s="163">
        <v>-97</v>
      </c>
      <c r="E121" s="580">
        <v>9012.8</v>
      </c>
      <c r="H121" s="2"/>
    </row>
    <row r="122" spans="1:8" ht="14.25" customHeight="1">
      <c r="A122" s="93">
        <v>39357</v>
      </c>
      <c r="B122" s="607" t="s">
        <v>321</v>
      </c>
      <c r="C122" s="487">
        <v>6000</v>
      </c>
      <c r="D122" s="163">
        <v>-178.5</v>
      </c>
      <c r="E122" s="564">
        <v>8834.3</v>
      </c>
      <c r="H122" s="2"/>
    </row>
    <row r="123" spans="1:8" ht="12.75">
      <c r="A123" s="355"/>
      <c r="B123" s="536"/>
      <c r="C123" s="4"/>
      <c r="D123" s="464"/>
      <c r="E123" s="537"/>
      <c r="H123" s="2"/>
    </row>
    <row r="124" spans="1:8" ht="12.75">
      <c r="A124" s="511"/>
      <c r="B124" s="512"/>
      <c r="C124" s="165"/>
      <c r="D124" s="513"/>
      <c r="E124" s="514"/>
      <c r="H124" s="2"/>
    </row>
    <row r="125" spans="1:8" ht="12.75">
      <c r="A125" s="511"/>
      <c r="B125" s="512"/>
      <c r="C125" s="165"/>
      <c r="D125" s="513"/>
      <c r="E125" s="514"/>
      <c r="H125" s="2"/>
    </row>
    <row r="126" spans="1:5" s="29" customFormat="1" ht="13.5" customHeight="1">
      <c r="A126" s="64" t="s">
        <v>697</v>
      </c>
      <c r="E126" s="64"/>
    </row>
    <row r="127" ht="12" customHeight="1">
      <c r="E127" s="64"/>
    </row>
    <row r="128" spans="1:5" ht="23.25" customHeight="1">
      <c r="A128" s="90" t="s">
        <v>692</v>
      </c>
      <c r="B128" s="91" t="s">
        <v>693</v>
      </c>
      <c r="C128" s="91" t="s">
        <v>500</v>
      </c>
      <c r="D128" s="92" t="s">
        <v>87</v>
      </c>
      <c r="E128" s="92" t="s">
        <v>694</v>
      </c>
    </row>
    <row r="129" spans="1:7" ht="15" customHeight="1">
      <c r="A129" s="90"/>
      <c r="B129" s="91" t="s">
        <v>995</v>
      </c>
      <c r="C129" s="405">
        <v>1700</v>
      </c>
      <c r="D129" s="283">
        <v>100000</v>
      </c>
      <c r="E129" s="94"/>
      <c r="G129" s="362"/>
    </row>
    <row r="130" spans="1:9" ht="12.75">
      <c r="A130" s="507">
        <v>39126</v>
      </c>
      <c r="B130" s="34" t="s">
        <v>1012</v>
      </c>
      <c r="C130" s="33">
        <v>1500</v>
      </c>
      <c r="D130" s="508" t="s">
        <v>1015</v>
      </c>
      <c r="E130" s="509">
        <v>99992</v>
      </c>
      <c r="I130" s="257"/>
    </row>
    <row r="131" spans="1:5" ht="12.75">
      <c r="A131" s="507">
        <v>39126</v>
      </c>
      <c r="B131" s="34" t="s">
        <v>1013</v>
      </c>
      <c r="C131" s="33">
        <v>3000</v>
      </c>
      <c r="D131" s="510" t="s">
        <v>1016</v>
      </c>
      <c r="E131" s="509">
        <v>99842</v>
      </c>
    </row>
    <row r="132" spans="1:5" ht="12.75">
      <c r="A132" s="507">
        <v>39126</v>
      </c>
      <c r="B132" s="23" t="s">
        <v>1014</v>
      </c>
      <c r="C132" s="33">
        <v>5000</v>
      </c>
      <c r="D132" s="297">
        <v>-1060</v>
      </c>
      <c r="E132" s="509">
        <v>98782</v>
      </c>
    </row>
    <row r="133" spans="1:5" ht="12.75">
      <c r="A133" s="507">
        <v>39168</v>
      </c>
      <c r="B133" s="34" t="s">
        <v>510</v>
      </c>
      <c r="C133" s="33">
        <v>8004</v>
      </c>
      <c r="D133" s="297">
        <v>-10000</v>
      </c>
      <c r="E133" s="509">
        <v>88782</v>
      </c>
    </row>
    <row r="134" spans="1:5" ht="12.75">
      <c r="A134" s="507">
        <v>39168</v>
      </c>
      <c r="B134" s="507" t="s">
        <v>511</v>
      </c>
      <c r="C134" s="33">
        <v>9000</v>
      </c>
      <c r="D134" s="297">
        <v>-500</v>
      </c>
      <c r="E134" s="509">
        <v>88282</v>
      </c>
    </row>
    <row r="135" spans="1:5" ht="12.75">
      <c r="A135" s="507">
        <v>39168</v>
      </c>
      <c r="B135" s="507" t="s">
        <v>514</v>
      </c>
      <c r="C135" s="33" t="s">
        <v>516</v>
      </c>
      <c r="D135" s="297">
        <v>-200</v>
      </c>
      <c r="E135" s="509">
        <v>88082</v>
      </c>
    </row>
    <row r="136" spans="1:5" ht="12.75">
      <c r="A136" s="507">
        <v>39168</v>
      </c>
      <c r="B136" s="507" t="s">
        <v>515</v>
      </c>
      <c r="C136" s="33" t="s">
        <v>517</v>
      </c>
      <c r="D136" s="560">
        <v>-3193.2</v>
      </c>
      <c r="E136" s="509">
        <v>84888.8</v>
      </c>
    </row>
    <row r="137" spans="1:5" ht="12.75">
      <c r="A137" s="507">
        <v>39217</v>
      </c>
      <c r="B137" s="507" t="s">
        <v>1042</v>
      </c>
      <c r="C137" s="33" t="s">
        <v>1045</v>
      </c>
      <c r="D137" s="560">
        <v>-350</v>
      </c>
      <c r="E137" s="509">
        <v>84538.8</v>
      </c>
    </row>
    <row r="138" spans="1:5" ht="12.75">
      <c r="A138" s="507">
        <v>39217</v>
      </c>
      <c r="B138" s="507" t="s">
        <v>1043</v>
      </c>
      <c r="C138" s="33" t="s">
        <v>1046</v>
      </c>
      <c r="D138" s="297">
        <v>-600</v>
      </c>
      <c r="E138" s="509">
        <v>83938.8</v>
      </c>
    </row>
    <row r="139" spans="1:5" ht="12.75">
      <c r="A139" s="507">
        <v>39217</v>
      </c>
      <c r="B139" s="507" t="s">
        <v>1044</v>
      </c>
      <c r="C139" s="33" t="s">
        <v>1047</v>
      </c>
      <c r="D139" s="560">
        <v>-821.5</v>
      </c>
      <c r="E139" s="509">
        <v>83117.3</v>
      </c>
    </row>
    <row r="140" spans="1:5" ht="12.75">
      <c r="A140" s="507">
        <v>39259</v>
      </c>
      <c r="B140" s="507" t="s">
        <v>334</v>
      </c>
      <c r="C140" s="33" t="s">
        <v>1045</v>
      </c>
      <c r="D140" s="297">
        <v>-43</v>
      </c>
      <c r="E140" s="509">
        <v>83074.3</v>
      </c>
    </row>
    <row r="141" spans="1:5" ht="12.75">
      <c r="A141" s="586">
        <v>39259</v>
      </c>
      <c r="B141" s="4" t="s">
        <v>335</v>
      </c>
      <c r="C141" s="33">
        <v>1500</v>
      </c>
      <c r="D141" s="26">
        <v>-410</v>
      </c>
      <c r="E141" s="509">
        <v>82664.3</v>
      </c>
    </row>
    <row r="142" spans="1:5" ht="25.5">
      <c r="A142" s="586">
        <v>39259</v>
      </c>
      <c r="B142" s="518" t="s">
        <v>337</v>
      </c>
      <c r="C142" s="33">
        <v>1800</v>
      </c>
      <c r="D142" s="532">
        <v>-13.8</v>
      </c>
      <c r="E142" s="509">
        <v>82650.5</v>
      </c>
    </row>
    <row r="143" spans="1:5" ht="12.75">
      <c r="A143" s="586">
        <v>39259</v>
      </c>
      <c r="B143" s="23" t="s">
        <v>338</v>
      </c>
      <c r="C143" s="33">
        <v>1000</v>
      </c>
      <c r="D143" s="26">
        <v>-2670</v>
      </c>
      <c r="E143" s="509">
        <v>79980.5</v>
      </c>
    </row>
    <row r="144" spans="1:5" ht="12.75">
      <c r="A144" s="586">
        <v>39259</v>
      </c>
      <c r="B144" s="4" t="s">
        <v>1065</v>
      </c>
      <c r="C144" s="33">
        <v>9000</v>
      </c>
      <c r="D144" s="532">
        <v>-26.8</v>
      </c>
      <c r="E144" s="509">
        <v>79953.7</v>
      </c>
    </row>
    <row r="145" spans="1:5" ht="12.75">
      <c r="A145" s="586">
        <v>39259</v>
      </c>
      <c r="B145" s="585" t="s">
        <v>339</v>
      </c>
      <c r="C145" s="33">
        <v>9000</v>
      </c>
      <c r="D145" s="26">
        <v>-1500</v>
      </c>
      <c r="E145" s="509">
        <v>78453.7</v>
      </c>
    </row>
    <row r="146" spans="1:5" ht="12.75">
      <c r="A146" s="586">
        <v>39259</v>
      </c>
      <c r="B146" s="585" t="s">
        <v>341</v>
      </c>
      <c r="C146" s="33">
        <v>9000</v>
      </c>
      <c r="D146" s="26">
        <v>-3000</v>
      </c>
      <c r="E146" s="509">
        <v>75453.7</v>
      </c>
    </row>
    <row r="147" spans="1:5" ht="12.75">
      <c r="A147" s="586">
        <v>39259</v>
      </c>
      <c r="B147" s="518" t="s">
        <v>342</v>
      </c>
      <c r="C147" s="33">
        <v>3000</v>
      </c>
      <c r="D147" s="26">
        <v>-12000</v>
      </c>
      <c r="E147" s="509">
        <v>63453.7</v>
      </c>
    </row>
    <row r="148" spans="1:5" ht="12.75">
      <c r="A148" s="586">
        <v>39259</v>
      </c>
      <c r="B148" s="585" t="s">
        <v>343</v>
      </c>
      <c r="C148" s="33">
        <v>3000</v>
      </c>
      <c r="D148" s="26">
        <v>-2500</v>
      </c>
      <c r="E148" s="509">
        <v>60953.7</v>
      </c>
    </row>
    <row r="149" spans="1:5" ht="12.75">
      <c r="A149" s="586">
        <v>39259</v>
      </c>
      <c r="B149" s="4" t="s">
        <v>344</v>
      </c>
      <c r="C149" s="33">
        <v>5000</v>
      </c>
      <c r="D149" s="26">
        <v>-20000</v>
      </c>
      <c r="E149" s="509">
        <v>40953.7</v>
      </c>
    </row>
    <row r="150" spans="1:5" ht="12.75">
      <c r="A150" s="586">
        <v>39343</v>
      </c>
      <c r="B150" s="23" t="s">
        <v>864</v>
      </c>
      <c r="C150" s="33">
        <v>3000</v>
      </c>
      <c r="D150" s="26">
        <v>-74</v>
      </c>
      <c r="E150" s="597">
        <v>40879.7</v>
      </c>
    </row>
    <row r="151" spans="1:5" ht="12.75">
      <c r="A151" s="93">
        <v>39343</v>
      </c>
      <c r="B151" s="4" t="s">
        <v>865</v>
      </c>
      <c r="C151" s="33">
        <v>8000</v>
      </c>
      <c r="D151" s="598">
        <v>-888</v>
      </c>
      <c r="E151" s="527">
        <v>39991.7</v>
      </c>
    </row>
    <row r="152" spans="1:5" ht="12.75">
      <c r="A152" s="93">
        <v>39343</v>
      </c>
      <c r="B152" s="4" t="s">
        <v>866</v>
      </c>
      <c r="C152" s="33">
        <v>1000</v>
      </c>
      <c r="D152" s="163">
        <v>-61.4</v>
      </c>
      <c r="E152" s="527">
        <v>39930.3</v>
      </c>
    </row>
    <row r="153" spans="1:5" ht="12.75">
      <c r="A153" s="93">
        <v>39343</v>
      </c>
      <c r="B153" s="4" t="s">
        <v>867</v>
      </c>
      <c r="C153" s="33">
        <v>1000</v>
      </c>
      <c r="D153" s="598">
        <v>-3561</v>
      </c>
      <c r="E153" s="527">
        <v>36369.3</v>
      </c>
    </row>
    <row r="154" spans="1:5" ht="12.75">
      <c r="A154" s="93">
        <v>39343</v>
      </c>
      <c r="B154" s="4" t="s">
        <v>868</v>
      </c>
      <c r="C154" s="33">
        <v>1000</v>
      </c>
      <c r="D154" s="598">
        <v>-1000</v>
      </c>
      <c r="E154" s="527">
        <v>35369.3</v>
      </c>
    </row>
    <row r="155" spans="1:5" ht="12.75">
      <c r="A155" s="93">
        <v>39343</v>
      </c>
      <c r="B155" s="4" t="s">
        <v>869</v>
      </c>
      <c r="C155" s="33">
        <v>3000</v>
      </c>
      <c r="D155" s="598">
        <v>-5000</v>
      </c>
      <c r="E155" s="527">
        <v>30369.3</v>
      </c>
    </row>
    <row r="156" spans="1:5" ht="12.75">
      <c r="A156" s="93">
        <v>39343</v>
      </c>
      <c r="B156" s="4" t="s">
        <v>870</v>
      </c>
      <c r="C156" s="33">
        <v>8000</v>
      </c>
      <c r="D156" s="598">
        <v>-3250</v>
      </c>
      <c r="E156" s="529">
        <v>27119.3</v>
      </c>
    </row>
    <row r="157" spans="1:5" ht="12.75">
      <c r="A157" s="93">
        <v>39392</v>
      </c>
      <c r="B157" s="4" t="s">
        <v>148</v>
      </c>
      <c r="C157" s="33">
        <v>1500</v>
      </c>
      <c r="D157" s="163">
        <v>-496.7</v>
      </c>
      <c r="E157" s="529">
        <v>26622.6</v>
      </c>
    </row>
    <row r="158" spans="1:5" ht="12.75">
      <c r="A158" s="93">
        <v>39392</v>
      </c>
      <c r="B158" s="613" t="s">
        <v>266</v>
      </c>
      <c r="C158" s="33">
        <v>8000</v>
      </c>
      <c r="D158" s="598">
        <v>-281</v>
      </c>
      <c r="E158" s="529">
        <v>26341.6</v>
      </c>
    </row>
    <row r="159" spans="1:5" ht="12.75">
      <c r="A159" s="93">
        <v>39392</v>
      </c>
      <c r="B159" s="4" t="s">
        <v>267</v>
      </c>
      <c r="C159" s="33">
        <v>1600</v>
      </c>
      <c r="D159" s="163">
        <v>-4455</v>
      </c>
      <c r="E159" s="529">
        <v>21886.6</v>
      </c>
    </row>
    <row r="160" spans="1:5" ht="12.75">
      <c r="A160" s="93">
        <v>39434</v>
      </c>
      <c r="B160" s="4" t="s">
        <v>140</v>
      </c>
      <c r="C160" s="33">
        <v>1500</v>
      </c>
      <c r="D160" s="163">
        <v>-37.6</v>
      </c>
      <c r="E160" s="529">
        <v>21849</v>
      </c>
    </row>
    <row r="161" spans="1:5" ht="12.75">
      <c r="A161" s="93">
        <v>39434</v>
      </c>
      <c r="B161" s="4" t="s">
        <v>141</v>
      </c>
      <c r="C161" s="33">
        <v>5100</v>
      </c>
      <c r="D161" s="163">
        <v>8463</v>
      </c>
      <c r="E161" s="596">
        <v>30312</v>
      </c>
    </row>
    <row r="162" spans="1:5" ht="12.75">
      <c r="A162" s="95"/>
      <c r="B162" s="500"/>
      <c r="C162" s="87"/>
      <c r="D162" s="198"/>
      <c r="E162" s="579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8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/>
  <dimension ref="A1:BI57"/>
  <sheetViews>
    <sheetView workbookViewId="0" topLeftCell="A1">
      <selection activeCell="C62" sqref="C62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549" bestFit="1" customWidth="1"/>
    <col min="6" max="6" width="12.75390625" style="550" bestFit="1" customWidth="1"/>
    <col min="7" max="11" width="12.75390625" style="550" customWidth="1"/>
    <col min="12" max="18" width="9.125" style="550" customWidth="1"/>
    <col min="19" max="21" width="10.125" style="550" bestFit="1" customWidth="1"/>
    <col min="22" max="23" width="9.125" style="550" customWidth="1"/>
    <col min="24" max="61" width="9.125" style="427" customWidth="1"/>
  </cols>
  <sheetData>
    <row r="1" spans="1:61" ht="20.25" customHeight="1">
      <c r="A1" s="201" t="s">
        <v>574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3:4" ht="12.75">
      <c r="C57" s="761" t="s">
        <v>22</v>
      </c>
      <c r="D57" s="761"/>
    </row>
  </sheetData>
  <mergeCells count="1">
    <mergeCell ref="C57:D5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34" useFirstPageNumber="1" horizontalDpi="600" verticalDpi="600" orientation="portrait" paperSize="9" scale="95" r:id="rId2"/>
  <headerFooter alignWithMargins="0">
    <oddFooter>&amp;C34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31" sqref="C31"/>
    </sheetView>
  </sheetViews>
  <sheetFormatPr defaultColWidth="9.125" defaultRowHeight="12.75"/>
  <cols>
    <col min="1" max="1" width="34.25390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125" style="0" bestFit="1" customWidth="1"/>
  </cols>
  <sheetData>
    <row r="1" spans="1:5" ht="17.25" customHeight="1">
      <c r="A1" s="201" t="s">
        <v>1099</v>
      </c>
      <c r="E1" s="201"/>
    </row>
    <row r="2" spans="1:5" ht="17.25" customHeight="1">
      <c r="A2" s="201" t="s">
        <v>575</v>
      </c>
      <c r="B2" s="248"/>
      <c r="C2" s="248"/>
      <c r="D2" s="248"/>
      <c r="E2" s="248"/>
    </row>
    <row r="3" spans="1:5" ht="17.25" customHeight="1">
      <c r="A3" s="248"/>
      <c r="B3" s="248"/>
      <c r="C3" s="248"/>
      <c r="D3" s="248"/>
      <c r="E3" s="248"/>
    </row>
    <row r="4" spans="1:5" ht="15.75">
      <c r="A4" s="1"/>
      <c r="D4" s="493"/>
      <c r="E4" s="492"/>
    </row>
    <row r="5" spans="1:5" ht="15.75">
      <c r="A5" s="1" t="s">
        <v>115</v>
      </c>
      <c r="D5" s="493">
        <v>270436.6</v>
      </c>
      <c r="E5" s="492" t="s">
        <v>645</v>
      </c>
    </row>
    <row r="6" spans="1:5" ht="15.75">
      <c r="A6" s="1"/>
      <c r="B6" s="1"/>
      <c r="D6" s="300"/>
      <c r="E6" s="2"/>
    </row>
    <row r="7" spans="1:2" ht="15.75">
      <c r="A7" s="1"/>
      <c r="B7" s="1"/>
    </row>
    <row r="8" spans="1:2" ht="15.75">
      <c r="A8" s="1" t="s">
        <v>646</v>
      </c>
      <c r="B8" s="1"/>
    </row>
    <row r="9" spans="1:5" ht="26.25" customHeight="1">
      <c r="A9" s="80" t="s">
        <v>818</v>
      </c>
      <c r="B9" s="52" t="s">
        <v>675</v>
      </c>
      <c r="C9" s="6" t="s">
        <v>676</v>
      </c>
      <c r="D9" s="5" t="s">
        <v>471</v>
      </c>
      <c r="E9" s="51" t="s">
        <v>677</v>
      </c>
    </row>
    <row r="10" spans="1:5" ht="26.25" customHeight="1">
      <c r="A10" s="387" t="s">
        <v>1085</v>
      </c>
      <c r="B10" s="296">
        <v>350000000</v>
      </c>
      <c r="C10" s="296">
        <v>350000000</v>
      </c>
      <c r="D10" s="296">
        <v>350000000</v>
      </c>
      <c r="E10" s="592">
        <f>D10/C10*100</f>
        <v>100</v>
      </c>
    </row>
    <row r="11" spans="1:5" ht="24.75" customHeight="1">
      <c r="A11" s="387" t="s">
        <v>600</v>
      </c>
      <c r="B11" s="296">
        <v>0</v>
      </c>
      <c r="C11" s="296">
        <v>0</v>
      </c>
      <c r="D11" s="296">
        <v>6503392</v>
      </c>
      <c r="E11" s="179" t="s">
        <v>850</v>
      </c>
    </row>
    <row r="12" spans="1:5" ht="12.75">
      <c r="A12" s="387" t="s">
        <v>1100</v>
      </c>
      <c r="B12" s="296">
        <v>0</v>
      </c>
      <c r="C12" s="296">
        <v>0</v>
      </c>
      <c r="D12" s="296">
        <v>702929</v>
      </c>
      <c r="E12" s="179" t="s">
        <v>850</v>
      </c>
    </row>
    <row r="13" spans="1:5" ht="12.75">
      <c r="A13" s="3" t="s">
        <v>970</v>
      </c>
      <c r="B13" s="9">
        <f>SUM(B10:B10)</f>
        <v>350000000</v>
      </c>
      <c r="C13" s="9">
        <f>SUM(C10:C10)</f>
        <v>350000000</v>
      </c>
      <c r="D13" s="9">
        <f>SUM(D10:D12)</f>
        <v>357206321</v>
      </c>
      <c r="E13" s="228">
        <f>D13/C13*100</f>
        <v>102.05894885714287</v>
      </c>
    </row>
    <row r="14" ht="12" customHeight="1">
      <c r="A14" s="315"/>
    </row>
    <row r="15" spans="1:8" ht="12" customHeight="1">
      <c r="A15" s="17"/>
      <c r="G15" s="15"/>
      <c r="H15" s="124"/>
    </row>
    <row r="16" ht="12" customHeight="1"/>
    <row r="18" spans="1:2" ht="15.75">
      <c r="A18" s="1" t="s">
        <v>647</v>
      </c>
      <c r="B18" s="1"/>
    </row>
    <row r="19" spans="1:5" ht="26.25" customHeight="1">
      <c r="A19" s="3" t="s">
        <v>877</v>
      </c>
      <c r="B19" s="52" t="s">
        <v>675</v>
      </c>
      <c r="C19" s="6" t="s">
        <v>676</v>
      </c>
      <c r="D19" s="243" t="s">
        <v>471</v>
      </c>
      <c r="E19" s="51" t="s">
        <v>677</v>
      </c>
    </row>
    <row r="20" spans="1:5" ht="25.5">
      <c r="A20" s="387" t="s">
        <v>819</v>
      </c>
      <c r="B20" s="296">
        <v>350000000</v>
      </c>
      <c r="C20" s="296">
        <v>350000000</v>
      </c>
      <c r="D20" s="296">
        <v>350000000</v>
      </c>
      <c r="E20" s="592">
        <f>D20/C20*100</f>
        <v>100</v>
      </c>
    </row>
    <row r="21" spans="1:5" ht="12.75">
      <c r="A21" s="546" t="s">
        <v>1084</v>
      </c>
      <c r="B21" s="28">
        <v>8900000</v>
      </c>
      <c r="C21" s="28">
        <v>8900000</v>
      </c>
      <c r="D21" s="26">
        <v>6503347</v>
      </c>
      <c r="E21" s="592">
        <f>D21/C21*100</f>
        <v>73.07131460674158</v>
      </c>
    </row>
    <row r="22" spans="1:5" ht="12.75">
      <c r="A22" s="546" t="s">
        <v>757</v>
      </c>
      <c r="B22" s="28">
        <v>0</v>
      </c>
      <c r="C22" s="28">
        <v>0</v>
      </c>
      <c r="D22" s="26">
        <v>45</v>
      </c>
      <c r="E22" s="36" t="s">
        <v>850</v>
      </c>
    </row>
    <row r="23" spans="1:10" ht="12.75">
      <c r="A23" s="3" t="s">
        <v>971</v>
      </c>
      <c r="B23" s="9">
        <f>SUM(B20:B21)</f>
        <v>358900000</v>
      </c>
      <c r="C23" s="9">
        <f>SUM(C20:C21)</f>
        <v>358900000</v>
      </c>
      <c r="D23" s="9">
        <f>SUM(D20:D22)</f>
        <v>356503392</v>
      </c>
      <c r="E23" s="228">
        <f>D23/C23*100</f>
        <v>99.33223516299805</v>
      </c>
      <c r="H23" s="798"/>
      <c r="I23" s="798"/>
      <c r="J23" s="799"/>
    </row>
    <row r="24" ht="12" customHeight="1">
      <c r="C24" s="15"/>
    </row>
    <row r="25" ht="12.75">
      <c r="D25" s="429"/>
    </row>
    <row r="26" spans="1:5" s="602" customFormat="1" ht="15.75">
      <c r="A26" s="1" t="s">
        <v>576</v>
      </c>
      <c r="D26" s="603">
        <v>973365.79</v>
      </c>
      <c r="E26" s="1" t="s">
        <v>645</v>
      </c>
    </row>
    <row r="27" spans="1:5" ht="15.75">
      <c r="A27" s="1"/>
      <c r="D27" s="493"/>
      <c r="E27" s="492"/>
    </row>
    <row r="28" ht="14.25">
      <c r="D28" s="327"/>
    </row>
    <row r="29" spans="7:9" ht="12.75">
      <c r="G29" s="798"/>
      <c r="H29" s="798"/>
      <c r="I29" s="799"/>
    </row>
    <row r="30" spans="1:5" ht="15.75">
      <c r="A30" s="1"/>
      <c r="D30" s="300"/>
      <c r="E30" s="2"/>
    </row>
    <row r="32" ht="12.75">
      <c r="D32" s="15"/>
    </row>
  </sheetData>
  <mergeCells count="2">
    <mergeCell ref="H23:J23"/>
    <mergeCell ref="G29:I29"/>
  </mergeCells>
  <printOptions/>
  <pageMargins left="0.75" right="0.75" top="1" bottom="1" header="0.4921259845" footer="0.4921259845"/>
  <pageSetup firstPageNumber="32" useFirstPageNumber="1" horizontalDpi="600" verticalDpi="600" orientation="portrait" paperSize="9" scale="96" r:id="rId1"/>
  <headerFooter alignWithMargins="0">
    <oddFooter>&amp;C35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Q57" sqref="Q57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19.5" customHeight="1">
      <c r="A1" s="764" t="s">
        <v>560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  <c r="N1" s="764"/>
      <c r="O1" s="764"/>
      <c r="P1" s="764"/>
    </row>
    <row r="3" spans="1:16" ht="12.75">
      <c r="A3" s="45" t="s">
        <v>469</v>
      </c>
      <c r="B3" s="45" t="s">
        <v>659</v>
      </c>
      <c r="C3" s="45" t="s">
        <v>660</v>
      </c>
      <c r="D3" s="45" t="s">
        <v>661</v>
      </c>
      <c r="E3" s="45" t="s">
        <v>662</v>
      </c>
      <c r="F3" s="45" t="s">
        <v>663</v>
      </c>
      <c r="G3" s="45" t="s">
        <v>664</v>
      </c>
      <c r="H3" s="45" t="s">
        <v>665</v>
      </c>
      <c r="I3" s="45" t="s">
        <v>666</v>
      </c>
      <c r="J3" s="45" t="s">
        <v>667</v>
      </c>
      <c r="K3" s="45" t="s">
        <v>668</v>
      </c>
      <c r="L3" s="45" t="s">
        <v>669</v>
      </c>
      <c r="M3" s="45" t="s">
        <v>670</v>
      </c>
      <c r="N3" s="45" t="s">
        <v>636</v>
      </c>
      <c r="O3" s="45" t="s">
        <v>679</v>
      </c>
      <c r="P3" s="46" t="s">
        <v>470</v>
      </c>
    </row>
    <row r="4" spans="1:16" ht="12.75">
      <c r="A4" s="79" t="s">
        <v>650</v>
      </c>
      <c r="B4" s="47">
        <v>84023</v>
      </c>
      <c r="C4" s="47">
        <v>59793</v>
      </c>
      <c r="D4" s="47">
        <v>54290</v>
      </c>
      <c r="E4" s="47">
        <v>51834</v>
      </c>
      <c r="F4" s="47">
        <v>58496</v>
      </c>
      <c r="G4" s="47">
        <v>75928</v>
      </c>
      <c r="H4" s="47">
        <v>63064</v>
      </c>
      <c r="I4" s="47">
        <v>76883</v>
      </c>
      <c r="J4" s="47">
        <v>68747</v>
      </c>
      <c r="K4" s="47">
        <v>67783</v>
      </c>
      <c r="L4" s="47">
        <v>74324</v>
      </c>
      <c r="M4" s="47">
        <v>84588</v>
      </c>
      <c r="N4" s="253">
        <f>SUM(B4:M4)</f>
        <v>819753</v>
      </c>
      <c r="O4" s="47">
        <v>819740</v>
      </c>
      <c r="P4" s="30">
        <f aca="true" t="shared" si="0" ref="P4:P9">+N4/O4*100</f>
        <v>100.00158586869009</v>
      </c>
    </row>
    <row r="5" spans="1:16" ht="12.75">
      <c r="A5" s="81" t="s">
        <v>497</v>
      </c>
      <c r="B5" s="47">
        <v>5468</v>
      </c>
      <c r="C5" s="47">
        <v>1363</v>
      </c>
      <c r="D5" s="47">
        <v>10417</v>
      </c>
      <c r="E5" s="47">
        <v>26275</v>
      </c>
      <c r="F5" s="47">
        <v>0</v>
      </c>
      <c r="G5" s="47">
        <v>0</v>
      </c>
      <c r="H5" s="47">
        <v>0</v>
      </c>
      <c r="I5" s="47">
        <v>0</v>
      </c>
      <c r="J5" s="47">
        <v>3457</v>
      </c>
      <c r="K5" s="47">
        <v>5762</v>
      </c>
      <c r="L5" s="47">
        <v>1623</v>
      </c>
      <c r="M5" s="47">
        <v>10054</v>
      </c>
      <c r="N5" s="253">
        <f>SUM(B5:M5)</f>
        <v>64419</v>
      </c>
      <c r="O5" s="47">
        <v>69720</v>
      </c>
      <c r="P5" s="30">
        <f t="shared" si="0"/>
        <v>92.39672977624784</v>
      </c>
    </row>
    <row r="6" spans="1:16" ht="12.75">
      <c r="A6" s="81" t="s">
        <v>498</v>
      </c>
      <c r="B6" s="47">
        <v>4724</v>
      </c>
      <c r="C6" s="47">
        <v>4518</v>
      </c>
      <c r="D6" s="47">
        <v>1397</v>
      </c>
      <c r="E6" s="47">
        <v>3713</v>
      </c>
      <c r="F6" s="47">
        <v>3816</v>
      </c>
      <c r="G6" s="47">
        <v>7082</v>
      </c>
      <c r="H6" s="47">
        <v>4964</v>
      </c>
      <c r="I6" s="47">
        <v>5764</v>
      </c>
      <c r="J6" s="47">
        <v>4740</v>
      </c>
      <c r="K6" s="47">
        <v>4553</v>
      </c>
      <c r="L6" s="47">
        <v>5605</v>
      </c>
      <c r="M6" s="47">
        <v>4541</v>
      </c>
      <c r="N6" s="253">
        <f>SUM(B6:M6)</f>
        <v>55417</v>
      </c>
      <c r="O6" s="47">
        <v>55400</v>
      </c>
      <c r="P6" s="30">
        <f t="shared" si="0"/>
        <v>100.03068592057762</v>
      </c>
    </row>
    <row r="7" spans="1:16" ht="12.75">
      <c r="A7" s="81" t="s">
        <v>978</v>
      </c>
      <c r="B7" s="47">
        <v>79409</v>
      </c>
      <c r="C7" s="47">
        <v>9149</v>
      </c>
      <c r="D7" s="47">
        <v>98875</v>
      </c>
      <c r="E7" s="47">
        <v>108687</v>
      </c>
      <c r="F7" s="47">
        <v>2472</v>
      </c>
      <c r="G7" s="47">
        <v>167812</v>
      </c>
      <c r="H7" s="47">
        <v>263521</v>
      </c>
      <c r="I7" s="47">
        <v>0</v>
      </c>
      <c r="J7" s="47">
        <v>39238</v>
      </c>
      <c r="K7" s="47">
        <v>146464</v>
      </c>
      <c r="L7" s="47">
        <v>16911</v>
      </c>
      <c r="M7" s="47">
        <v>73574</v>
      </c>
      <c r="N7" s="253">
        <f>SUM(B7:M7)</f>
        <v>1006112</v>
      </c>
      <c r="O7" s="47">
        <v>1006100</v>
      </c>
      <c r="P7" s="30">
        <f t="shared" si="0"/>
        <v>100.00119272438128</v>
      </c>
    </row>
    <row r="8" spans="1:16" ht="12.75">
      <c r="A8" s="81" t="s">
        <v>499</v>
      </c>
      <c r="B8" s="47">
        <v>114425</v>
      </c>
      <c r="C8" s="47">
        <v>230949</v>
      </c>
      <c r="D8" s="47">
        <v>20178</v>
      </c>
      <c r="E8" s="47">
        <v>113287</v>
      </c>
      <c r="F8" s="47">
        <v>210036</v>
      </c>
      <c r="G8" s="47">
        <v>58633</v>
      </c>
      <c r="H8" s="47">
        <v>113500</v>
      </c>
      <c r="I8" s="47">
        <v>213351</v>
      </c>
      <c r="J8" s="47">
        <v>35893</v>
      </c>
      <c r="K8" s="47">
        <v>114607</v>
      </c>
      <c r="L8" s="47">
        <v>225655</v>
      </c>
      <c r="M8" s="47">
        <v>73501</v>
      </c>
      <c r="N8" s="253">
        <f>SUM(B8:M8)</f>
        <v>1524015</v>
      </c>
      <c r="O8" s="47">
        <v>1501079</v>
      </c>
      <c r="P8" s="30">
        <f t="shared" si="0"/>
        <v>101.52796754867666</v>
      </c>
    </row>
    <row r="9" spans="1:16" ht="12.75">
      <c r="A9" s="82" t="s">
        <v>671</v>
      </c>
      <c r="B9" s="48">
        <f aca="true" t="shared" si="1" ref="B9:O9">SUM(B4:B8)</f>
        <v>288049</v>
      </c>
      <c r="C9" s="48">
        <f t="shared" si="1"/>
        <v>305772</v>
      </c>
      <c r="D9" s="48">
        <f t="shared" si="1"/>
        <v>185157</v>
      </c>
      <c r="E9" s="48">
        <f t="shared" si="1"/>
        <v>303796</v>
      </c>
      <c r="F9" s="48">
        <f t="shared" si="1"/>
        <v>274820</v>
      </c>
      <c r="G9" s="48">
        <f t="shared" si="1"/>
        <v>309455</v>
      </c>
      <c r="H9" s="48">
        <f t="shared" si="1"/>
        <v>445049</v>
      </c>
      <c r="I9" s="48">
        <f t="shared" si="1"/>
        <v>295998</v>
      </c>
      <c r="J9" s="48">
        <f t="shared" si="1"/>
        <v>152075</v>
      </c>
      <c r="K9" s="48">
        <f t="shared" si="1"/>
        <v>339169</v>
      </c>
      <c r="L9" s="48">
        <f t="shared" si="1"/>
        <v>324118</v>
      </c>
      <c r="M9" s="48">
        <f t="shared" si="1"/>
        <v>246258</v>
      </c>
      <c r="N9" s="49">
        <f t="shared" si="1"/>
        <v>3469716</v>
      </c>
      <c r="O9" s="49">
        <f t="shared" si="1"/>
        <v>3452039</v>
      </c>
      <c r="P9" s="35">
        <f t="shared" si="0"/>
        <v>100.51207416833935</v>
      </c>
    </row>
    <row r="10" spans="1:16" ht="12.75">
      <c r="A10" s="276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7"/>
      <c r="O10" s="277"/>
      <c r="P10" s="278"/>
    </row>
    <row r="11" spans="1:16" ht="12.75">
      <c r="A11" s="45" t="s">
        <v>469</v>
      </c>
      <c r="B11" s="45" t="s">
        <v>659</v>
      </c>
      <c r="C11" s="45" t="s">
        <v>660</v>
      </c>
      <c r="D11" s="45" t="s">
        <v>661</v>
      </c>
      <c r="E11" s="45" t="s">
        <v>662</v>
      </c>
      <c r="F11" s="45" t="s">
        <v>663</v>
      </c>
      <c r="G11" s="45" t="s">
        <v>664</v>
      </c>
      <c r="H11" s="45" t="s">
        <v>665</v>
      </c>
      <c r="I11" s="45" t="s">
        <v>666</v>
      </c>
      <c r="J11" s="45" t="s">
        <v>667</v>
      </c>
      <c r="K11" s="45" t="s">
        <v>668</v>
      </c>
      <c r="L11" s="45" t="s">
        <v>669</v>
      </c>
      <c r="M11" s="45" t="s">
        <v>670</v>
      </c>
      <c r="N11" s="45" t="s">
        <v>636</v>
      </c>
      <c r="O11" s="45" t="s">
        <v>679</v>
      </c>
      <c r="P11" s="46" t="s">
        <v>470</v>
      </c>
    </row>
    <row r="12" spans="1:16" ht="18.75" customHeight="1">
      <c r="A12" s="79" t="s">
        <v>979</v>
      </c>
      <c r="B12" s="47" t="s">
        <v>698</v>
      </c>
      <c r="C12" s="47" t="s">
        <v>698</v>
      </c>
      <c r="D12" s="47" t="s">
        <v>698</v>
      </c>
      <c r="E12" s="47" t="s">
        <v>698</v>
      </c>
      <c r="F12" s="47" t="s">
        <v>698</v>
      </c>
      <c r="G12" s="47"/>
      <c r="H12" s="47"/>
      <c r="I12" s="47">
        <v>54048</v>
      </c>
      <c r="J12" s="47"/>
      <c r="K12" s="47"/>
      <c r="L12" s="47"/>
      <c r="M12" s="47"/>
      <c r="N12" s="253"/>
      <c r="O12" s="47"/>
      <c r="P12" s="30"/>
    </row>
    <row r="13" ht="22.5" customHeight="1"/>
    <row r="39" spans="1:16" ht="18">
      <c r="A39" s="765" t="s">
        <v>1076</v>
      </c>
      <c r="B39" s="765"/>
      <c r="C39" s="765"/>
      <c r="D39" s="765"/>
      <c r="E39" s="765"/>
      <c r="F39" s="765"/>
      <c r="G39" s="765"/>
      <c r="H39" s="765"/>
      <c r="I39" s="765"/>
      <c r="J39" s="765"/>
      <c r="K39" s="765"/>
      <c r="L39" s="765"/>
      <c r="M39" s="765"/>
      <c r="N39" s="765"/>
      <c r="O39" s="765"/>
      <c r="P39" s="765"/>
    </row>
    <row r="41" ht="12.75">
      <c r="A41" s="2" t="s">
        <v>109</v>
      </c>
    </row>
    <row r="42" spans="1:16" ht="12.75">
      <c r="A42" s="45" t="s">
        <v>469</v>
      </c>
      <c r="B42" s="45" t="s">
        <v>659</v>
      </c>
      <c r="C42" s="45" t="s">
        <v>660</v>
      </c>
      <c r="D42" s="45" t="s">
        <v>661</v>
      </c>
      <c r="E42" s="45" t="s">
        <v>662</v>
      </c>
      <c r="F42" s="45" t="s">
        <v>663</v>
      </c>
      <c r="G42" s="45" t="s">
        <v>664</v>
      </c>
      <c r="H42" s="45" t="s">
        <v>665</v>
      </c>
      <c r="I42" s="45" t="s">
        <v>666</v>
      </c>
      <c r="J42" s="45" t="s">
        <v>667</v>
      </c>
      <c r="K42" s="45" t="s">
        <v>668</v>
      </c>
      <c r="L42" s="45" t="s">
        <v>669</v>
      </c>
      <c r="M42" s="45" t="s">
        <v>670</v>
      </c>
      <c r="N42" s="45" t="s">
        <v>636</v>
      </c>
      <c r="O42" s="45" t="s">
        <v>679</v>
      </c>
      <c r="P42" s="46" t="s">
        <v>470</v>
      </c>
    </row>
    <row r="43" spans="1:16" ht="12.75">
      <c r="A43" s="79" t="s">
        <v>650</v>
      </c>
      <c r="B43" s="47">
        <v>84023</v>
      </c>
      <c r="C43" s="47">
        <v>59793</v>
      </c>
      <c r="D43" s="47">
        <v>54290</v>
      </c>
      <c r="E43" s="47">
        <v>51834</v>
      </c>
      <c r="F43" s="47">
        <v>58496</v>
      </c>
      <c r="G43" s="47">
        <v>75928</v>
      </c>
      <c r="H43" s="47">
        <v>63064</v>
      </c>
      <c r="I43" s="47">
        <v>76883</v>
      </c>
      <c r="J43" s="47">
        <v>68747</v>
      </c>
      <c r="K43" s="47">
        <v>67783</v>
      </c>
      <c r="L43" s="47">
        <v>74324</v>
      </c>
      <c r="M43" s="47">
        <v>84588</v>
      </c>
      <c r="N43" s="253">
        <f>SUM(B43:M43)</f>
        <v>819753</v>
      </c>
      <c r="O43" s="47">
        <v>819740</v>
      </c>
      <c r="P43" s="539">
        <f aca="true" t="shared" si="2" ref="P43:P48">N43/O43*100</f>
        <v>100.00158586869009</v>
      </c>
    </row>
    <row r="44" spans="1:16" ht="12.75">
      <c r="A44" s="81" t="s">
        <v>497</v>
      </c>
      <c r="B44" s="47">
        <v>5468</v>
      </c>
      <c r="C44" s="47">
        <v>1363</v>
      </c>
      <c r="D44" s="47">
        <v>10417</v>
      </c>
      <c r="E44" s="47">
        <v>26275</v>
      </c>
      <c r="F44" s="47">
        <v>0</v>
      </c>
      <c r="G44" s="47">
        <v>0</v>
      </c>
      <c r="H44" s="47">
        <v>0</v>
      </c>
      <c r="I44" s="47">
        <v>0</v>
      </c>
      <c r="J44" s="47">
        <v>3457</v>
      </c>
      <c r="K44" s="47">
        <v>5762</v>
      </c>
      <c r="L44" s="47">
        <v>1623</v>
      </c>
      <c r="M44" s="47">
        <v>10054</v>
      </c>
      <c r="N44" s="253">
        <f>SUM(B44:M44)</f>
        <v>64419</v>
      </c>
      <c r="O44" s="47">
        <v>69720</v>
      </c>
      <c r="P44" s="539">
        <f t="shared" si="2"/>
        <v>92.39672977624784</v>
      </c>
    </row>
    <row r="45" spans="1:16" ht="12.75">
      <c r="A45" s="81" t="s">
        <v>498</v>
      </c>
      <c r="B45" s="47">
        <v>4724</v>
      </c>
      <c r="C45" s="47">
        <v>4518</v>
      </c>
      <c r="D45" s="47">
        <v>1397</v>
      </c>
      <c r="E45" s="47">
        <v>3713</v>
      </c>
      <c r="F45" s="47">
        <v>3816</v>
      </c>
      <c r="G45" s="47">
        <v>7082</v>
      </c>
      <c r="H45" s="47">
        <v>4964</v>
      </c>
      <c r="I45" s="47">
        <v>5764</v>
      </c>
      <c r="J45" s="47">
        <v>4740</v>
      </c>
      <c r="K45" s="47">
        <v>4553</v>
      </c>
      <c r="L45" s="47">
        <v>5605</v>
      </c>
      <c r="M45" s="47">
        <v>4541</v>
      </c>
      <c r="N45" s="253">
        <f>SUM(B45:M45)</f>
        <v>55417</v>
      </c>
      <c r="O45" s="47">
        <v>55400</v>
      </c>
      <c r="P45" s="539">
        <f t="shared" si="2"/>
        <v>100.03068592057762</v>
      </c>
    </row>
    <row r="46" spans="1:16" ht="12.75">
      <c r="A46" s="81" t="s">
        <v>978</v>
      </c>
      <c r="B46" s="47">
        <v>79409</v>
      </c>
      <c r="C46" s="47">
        <v>9149</v>
      </c>
      <c r="D46" s="47">
        <v>98875</v>
      </c>
      <c r="E46" s="47">
        <v>108687</v>
      </c>
      <c r="F46" s="47">
        <v>2472</v>
      </c>
      <c r="G46" s="47">
        <v>167812</v>
      </c>
      <c r="H46" s="47">
        <v>263521</v>
      </c>
      <c r="I46" s="47">
        <v>0</v>
      </c>
      <c r="J46" s="47">
        <v>39238</v>
      </c>
      <c r="K46" s="47">
        <v>146464</v>
      </c>
      <c r="L46" s="47">
        <v>16911</v>
      </c>
      <c r="M46" s="47">
        <v>73574</v>
      </c>
      <c r="N46" s="253">
        <f>SUM(B46:M46)</f>
        <v>1006112</v>
      </c>
      <c r="O46" s="47">
        <v>1006100</v>
      </c>
      <c r="P46" s="539">
        <f t="shared" si="2"/>
        <v>100.00119272438128</v>
      </c>
    </row>
    <row r="47" spans="1:16" ht="12.75">
      <c r="A47" s="81" t="s">
        <v>499</v>
      </c>
      <c r="B47" s="47">
        <v>114425</v>
      </c>
      <c r="C47" s="47">
        <v>230949</v>
      </c>
      <c r="D47" s="47">
        <v>20178</v>
      </c>
      <c r="E47" s="47">
        <v>113287</v>
      </c>
      <c r="F47" s="47">
        <v>210036</v>
      </c>
      <c r="G47" s="47">
        <v>58633</v>
      </c>
      <c r="H47" s="47">
        <v>113500</v>
      </c>
      <c r="I47" s="47">
        <v>213351</v>
      </c>
      <c r="J47" s="47">
        <v>35893</v>
      </c>
      <c r="K47" s="47">
        <v>114607</v>
      </c>
      <c r="L47" s="47">
        <v>225655</v>
      </c>
      <c r="M47" s="47">
        <v>73501</v>
      </c>
      <c r="N47" s="253">
        <f>SUM(B47:M47)</f>
        <v>1524015</v>
      </c>
      <c r="O47" s="47">
        <v>1501079</v>
      </c>
      <c r="P47" s="539">
        <f>N47/O47*100</f>
        <v>101.52796754867666</v>
      </c>
    </row>
    <row r="48" spans="1:16" ht="12.75">
      <c r="A48" s="82" t="s">
        <v>671</v>
      </c>
      <c r="B48" s="48">
        <f aca="true" t="shared" si="3" ref="B48:O48">SUM(B43:B47)</f>
        <v>288049</v>
      </c>
      <c r="C48" s="48">
        <f t="shared" si="3"/>
        <v>305772</v>
      </c>
      <c r="D48" s="48">
        <f t="shared" si="3"/>
        <v>185157</v>
      </c>
      <c r="E48" s="48">
        <f t="shared" si="3"/>
        <v>303796</v>
      </c>
      <c r="F48" s="48">
        <f t="shared" si="3"/>
        <v>274820</v>
      </c>
      <c r="G48" s="48">
        <f t="shared" si="3"/>
        <v>309455</v>
      </c>
      <c r="H48" s="48">
        <f t="shared" si="3"/>
        <v>445049</v>
      </c>
      <c r="I48" s="48">
        <f t="shared" si="3"/>
        <v>295998</v>
      </c>
      <c r="J48" s="48">
        <f t="shared" si="3"/>
        <v>152075</v>
      </c>
      <c r="K48" s="48">
        <f t="shared" si="3"/>
        <v>339169</v>
      </c>
      <c r="L48" s="48">
        <f t="shared" si="3"/>
        <v>324118</v>
      </c>
      <c r="M48" s="48">
        <f t="shared" si="3"/>
        <v>246258</v>
      </c>
      <c r="N48" s="49">
        <f t="shared" si="3"/>
        <v>3469716</v>
      </c>
      <c r="O48" s="49">
        <f t="shared" si="3"/>
        <v>3452039</v>
      </c>
      <c r="P48" s="540">
        <f t="shared" si="2"/>
        <v>100.51207416833935</v>
      </c>
    </row>
    <row r="49" spans="1:16" ht="12.75">
      <c r="A49" s="276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7"/>
      <c r="O49" s="277"/>
      <c r="P49" s="273"/>
    </row>
    <row r="50" spans="1:16" ht="12.75">
      <c r="A50" s="272" t="s">
        <v>92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7"/>
      <c r="P50" s="273"/>
    </row>
    <row r="51" spans="1:16" ht="12.75">
      <c r="A51" s="88" t="s">
        <v>469</v>
      </c>
      <c r="B51" s="88" t="s">
        <v>659</v>
      </c>
      <c r="C51" s="88" t="s">
        <v>660</v>
      </c>
      <c r="D51" s="88" t="s">
        <v>661</v>
      </c>
      <c r="E51" s="88" t="s">
        <v>662</v>
      </c>
      <c r="F51" s="88" t="s">
        <v>663</v>
      </c>
      <c r="G51" s="88" t="s">
        <v>664</v>
      </c>
      <c r="H51" s="88" t="s">
        <v>665</v>
      </c>
      <c r="I51" s="88" t="s">
        <v>666</v>
      </c>
      <c r="J51" s="88" t="s">
        <v>667</v>
      </c>
      <c r="K51" s="88" t="s">
        <v>668</v>
      </c>
      <c r="L51" s="88" t="s">
        <v>669</v>
      </c>
      <c r="M51" s="88" t="s">
        <v>670</v>
      </c>
      <c r="N51" s="88" t="s">
        <v>636</v>
      </c>
      <c r="O51" s="45" t="s">
        <v>679</v>
      </c>
      <c r="P51" s="46" t="s">
        <v>470</v>
      </c>
    </row>
    <row r="52" spans="1:16" ht="12.75">
      <c r="A52" s="89" t="s">
        <v>650</v>
      </c>
      <c r="B52" s="47">
        <v>79635</v>
      </c>
      <c r="C52" s="47">
        <v>55661</v>
      </c>
      <c r="D52" s="47">
        <v>48923</v>
      </c>
      <c r="E52" s="47">
        <v>43949</v>
      </c>
      <c r="F52" s="47">
        <v>51179</v>
      </c>
      <c r="G52" s="47">
        <v>62463</v>
      </c>
      <c r="H52" s="47">
        <v>61206</v>
      </c>
      <c r="I52" s="47">
        <v>64342</v>
      </c>
      <c r="J52" s="47">
        <v>60749</v>
      </c>
      <c r="K52" s="47">
        <v>62443</v>
      </c>
      <c r="L52" s="47">
        <v>62799</v>
      </c>
      <c r="M52" s="47">
        <v>78264</v>
      </c>
      <c r="N52" s="47">
        <f aca="true" t="shared" si="4" ref="N52:N57">SUM(B52:M52)</f>
        <v>731613</v>
      </c>
      <c r="O52" s="47">
        <f>655330+76283</f>
        <v>731613</v>
      </c>
      <c r="P52" s="539">
        <f aca="true" t="shared" si="5" ref="P52:P57">N52/O52*100</f>
        <v>100</v>
      </c>
    </row>
    <row r="53" spans="1:16" ht="12.75">
      <c r="A53" s="89" t="s">
        <v>497</v>
      </c>
      <c r="B53" s="47">
        <v>6354</v>
      </c>
      <c r="C53" s="47">
        <v>1554</v>
      </c>
      <c r="D53" s="47">
        <v>10217</v>
      </c>
      <c r="E53" s="47">
        <v>29006</v>
      </c>
      <c r="F53" s="47">
        <v>0</v>
      </c>
      <c r="G53" s="47">
        <v>0</v>
      </c>
      <c r="H53" s="47">
        <v>553</v>
      </c>
      <c r="I53" s="47">
        <v>0</v>
      </c>
      <c r="J53" s="47">
        <v>6497</v>
      </c>
      <c r="K53" s="47">
        <v>4016</v>
      </c>
      <c r="L53" s="47">
        <v>1531</v>
      </c>
      <c r="M53" s="47">
        <v>11352</v>
      </c>
      <c r="N53" s="47">
        <f t="shared" si="4"/>
        <v>71080</v>
      </c>
      <c r="O53" s="47">
        <v>104580</v>
      </c>
      <c r="P53" s="539">
        <f t="shared" si="5"/>
        <v>67.96710652132339</v>
      </c>
    </row>
    <row r="54" spans="1:16" ht="12.75">
      <c r="A54" s="89" t="s">
        <v>498</v>
      </c>
      <c r="B54" s="47">
        <v>4099</v>
      </c>
      <c r="C54" s="47">
        <v>4150</v>
      </c>
      <c r="D54" s="47">
        <v>2749</v>
      </c>
      <c r="E54" s="47">
        <v>3145</v>
      </c>
      <c r="F54" s="47">
        <v>4015</v>
      </c>
      <c r="G54" s="47">
        <v>4203</v>
      </c>
      <c r="H54" s="47">
        <v>4258</v>
      </c>
      <c r="I54" s="47">
        <v>4913</v>
      </c>
      <c r="J54" s="47">
        <v>3761</v>
      </c>
      <c r="K54" s="47">
        <v>4483</v>
      </c>
      <c r="L54" s="47">
        <v>4833</v>
      </c>
      <c r="M54" s="47">
        <v>3559</v>
      </c>
      <c r="N54" s="47">
        <f t="shared" si="4"/>
        <v>48168</v>
      </c>
      <c r="O54" s="47">
        <f>41830+6336</f>
        <v>48166</v>
      </c>
      <c r="P54" s="539">
        <f t="shared" si="5"/>
        <v>100.00415230660631</v>
      </c>
    </row>
    <row r="55" spans="1:16" ht="12.75">
      <c r="A55" s="89" t="s">
        <v>978</v>
      </c>
      <c r="B55" s="47">
        <v>84234</v>
      </c>
      <c r="C55" s="47">
        <v>5441</v>
      </c>
      <c r="D55" s="47">
        <v>91503</v>
      </c>
      <c r="E55" s="47">
        <v>104329</v>
      </c>
      <c r="F55" s="47">
        <v>740</v>
      </c>
      <c r="G55" s="47">
        <v>96610</v>
      </c>
      <c r="H55" s="47">
        <v>247750</v>
      </c>
      <c r="I55" s="47">
        <v>0</v>
      </c>
      <c r="J55" s="47">
        <v>54866</v>
      </c>
      <c r="K55" s="47">
        <v>86238</v>
      </c>
      <c r="L55" s="47">
        <v>18606</v>
      </c>
      <c r="M55" s="47">
        <v>101197</v>
      </c>
      <c r="N55" s="47">
        <f t="shared" si="4"/>
        <v>891514</v>
      </c>
      <c r="O55" s="47">
        <f>773850+117664</f>
        <v>891514</v>
      </c>
      <c r="P55" s="539">
        <f t="shared" si="5"/>
        <v>100</v>
      </c>
    </row>
    <row r="56" spans="1:16" ht="12.75">
      <c r="A56" s="89" t="s">
        <v>499</v>
      </c>
      <c r="B56" s="47">
        <v>127958</v>
      </c>
      <c r="C56" s="47">
        <v>207197</v>
      </c>
      <c r="D56" s="47">
        <v>53566</v>
      </c>
      <c r="E56" s="47">
        <v>89117</v>
      </c>
      <c r="F56" s="47">
        <v>174402</v>
      </c>
      <c r="G56" s="47">
        <v>59366</v>
      </c>
      <c r="H56" s="47">
        <v>82906</v>
      </c>
      <c r="I56" s="47">
        <v>194483</v>
      </c>
      <c r="J56" s="47">
        <v>53486</v>
      </c>
      <c r="K56" s="47">
        <v>91617</v>
      </c>
      <c r="L56" s="47">
        <v>209777</v>
      </c>
      <c r="M56" s="47">
        <v>95283</v>
      </c>
      <c r="N56" s="47">
        <f t="shared" si="4"/>
        <v>1439158</v>
      </c>
      <c r="O56" s="47">
        <f>1380390+24717</f>
        <v>1405107</v>
      </c>
      <c r="P56" s="539">
        <f t="shared" si="5"/>
        <v>102.4233741629641</v>
      </c>
    </row>
    <row r="57" spans="1:16" ht="12.75">
      <c r="A57" s="48" t="s">
        <v>671</v>
      </c>
      <c r="B57" s="48">
        <f aca="true" t="shared" si="6" ref="B57:G57">SUM(B52:B56)</f>
        <v>302280</v>
      </c>
      <c r="C57" s="48">
        <f t="shared" si="6"/>
        <v>274003</v>
      </c>
      <c r="D57" s="48">
        <f t="shared" si="6"/>
        <v>206958</v>
      </c>
      <c r="E57" s="48">
        <f t="shared" si="6"/>
        <v>269546</v>
      </c>
      <c r="F57" s="48">
        <f t="shared" si="6"/>
        <v>230336</v>
      </c>
      <c r="G57" s="48">
        <f t="shared" si="6"/>
        <v>222642</v>
      </c>
      <c r="H57" s="48">
        <f aca="true" t="shared" si="7" ref="H57:M57">SUM(H52:H56)</f>
        <v>396673</v>
      </c>
      <c r="I57" s="48">
        <f t="shared" si="7"/>
        <v>263738</v>
      </c>
      <c r="J57" s="48">
        <f t="shared" si="7"/>
        <v>179359</v>
      </c>
      <c r="K57" s="48">
        <f t="shared" si="7"/>
        <v>248797</v>
      </c>
      <c r="L57" s="48">
        <f t="shared" si="7"/>
        <v>297546</v>
      </c>
      <c r="M57" s="48">
        <f t="shared" si="7"/>
        <v>289655</v>
      </c>
      <c r="N57" s="48">
        <f t="shared" si="4"/>
        <v>3181533</v>
      </c>
      <c r="O57" s="49">
        <f>SUM(O52:O56)</f>
        <v>3180980</v>
      </c>
      <c r="P57" s="540">
        <f t="shared" si="5"/>
        <v>100.01738457959497</v>
      </c>
    </row>
    <row r="58" spans="1:16" ht="12.75">
      <c r="A58" s="276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7"/>
      <c r="O58" s="277"/>
      <c r="P58" s="273"/>
    </row>
    <row r="59" spans="1:16" ht="12.7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3"/>
    </row>
    <row r="60" spans="1:16" ht="12.7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3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555"/>
  <sheetViews>
    <sheetView workbookViewId="0" topLeftCell="A1">
      <selection activeCell="U285" sqref="U285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9.125" style="0" customWidth="1"/>
    <col min="4" max="4" width="11.25390625" style="15" customWidth="1"/>
    <col min="5" max="6" width="10.75390625" style="15" customWidth="1"/>
    <col min="7" max="7" width="14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47" t="s">
        <v>561</v>
      </c>
      <c r="B1" s="747"/>
      <c r="C1" s="747"/>
      <c r="D1" s="747"/>
      <c r="E1" s="747"/>
      <c r="F1" s="747"/>
      <c r="G1" s="747"/>
      <c r="I1" s="8"/>
    </row>
    <row r="2" spans="1:9" ht="18">
      <c r="A2" s="353"/>
      <c r="B2" s="353"/>
      <c r="C2" s="353"/>
      <c r="D2" s="353"/>
      <c r="E2" s="353"/>
      <c r="F2" s="353"/>
      <c r="G2" s="353"/>
      <c r="I2" s="8"/>
    </row>
    <row r="3" ht="12.75" hidden="1">
      <c r="G3" s="24"/>
    </row>
    <row r="4" spans="1:7" ht="25.5" customHeight="1">
      <c r="A4" s="776" t="s">
        <v>637</v>
      </c>
      <c r="B4" s="777"/>
      <c r="C4" s="778"/>
      <c r="D4" s="52" t="s">
        <v>675</v>
      </c>
      <c r="E4" s="59" t="s">
        <v>676</v>
      </c>
      <c r="F4" s="5" t="s">
        <v>471</v>
      </c>
      <c r="G4" s="51" t="s">
        <v>677</v>
      </c>
    </row>
    <row r="5" spans="1:256" s="29" customFormat="1" ht="15">
      <c r="A5" s="749" t="s">
        <v>624</v>
      </c>
      <c r="B5" s="750"/>
      <c r="C5" s="751"/>
      <c r="D5" s="343">
        <f>D53</f>
        <v>112130</v>
      </c>
      <c r="E5" s="343">
        <f>E53</f>
        <v>114664</v>
      </c>
      <c r="F5" s="343">
        <f>F53</f>
        <v>104391</v>
      </c>
      <c r="G5" s="62">
        <f aca="true" t="shared" si="0" ref="G5:G26">F5/E5*100</f>
        <v>91.04078001813996</v>
      </c>
      <c r="O5" s="83"/>
      <c r="P5" s="196"/>
      <c r="Q5" s="15"/>
      <c r="R5" s="15"/>
      <c r="S5" s="15"/>
      <c r="T5" s="153"/>
      <c r="U5" s="363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779" t="s">
        <v>836</v>
      </c>
      <c r="B6" s="780"/>
      <c r="C6" s="781"/>
      <c r="D6" s="343">
        <f>D175</f>
        <v>3947191</v>
      </c>
      <c r="E6" s="343">
        <f>E175</f>
        <v>4283741</v>
      </c>
      <c r="F6" s="343">
        <f>F175</f>
        <v>4271047</v>
      </c>
      <c r="G6" s="62">
        <f t="shared" si="0"/>
        <v>99.70367022656131</v>
      </c>
      <c r="O6" s="83"/>
      <c r="P6" s="153"/>
      <c r="Q6" s="15"/>
      <c r="R6" s="153"/>
      <c r="S6" s="15"/>
      <c r="T6" s="153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749" t="s">
        <v>625</v>
      </c>
      <c r="B7" s="750"/>
      <c r="C7" s="751"/>
      <c r="D7" s="343">
        <f>D222</f>
        <v>132345</v>
      </c>
      <c r="E7" s="343">
        <f>E222</f>
        <v>144258</v>
      </c>
      <c r="F7" s="343">
        <f>F222</f>
        <v>141890</v>
      </c>
      <c r="G7" s="62">
        <f t="shared" si="0"/>
        <v>98.35849658251189</v>
      </c>
      <c r="O7" s="83"/>
      <c r="P7" s="196"/>
      <c r="Q7" s="15"/>
      <c r="R7" s="15"/>
      <c r="S7" s="15"/>
      <c r="T7" s="153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749" t="s">
        <v>626</v>
      </c>
      <c r="B8" s="750"/>
      <c r="C8" s="751"/>
      <c r="D8" s="343">
        <f>D259</f>
        <v>461414</v>
      </c>
      <c r="E8" s="343">
        <f>E259</f>
        <v>538857</v>
      </c>
      <c r="F8" s="343">
        <f>F259</f>
        <v>535625</v>
      </c>
      <c r="G8" s="62">
        <f t="shared" si="0"/>
        <v>99.40021193006679</v>
      </c>
      <c r="I8" s="83"/>
      <c r="O8" s="83"/>
      <c r="P8" s="196"/>
      <c r="Q8" s="15"/>
      <c r="R8" s="15"/>
      <c r="S8" s="15"/>
      <c r="T8" s="153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749" t="s">
        <v>627</v>
      </c>
      <c r="B9" s="750"/>
      <c r="C9" s="751"/>
      <c r="D9" s="343">
        <f>D278</f>
        <v>5330</v>
      </c>
      <c r="E9" s="343">
        <f>E278</f>
        <v>11208</v>
      </c>
      <c r="F9" s="343">
        <f>F278</f>
        <v>9948</v>
      </c>
      <c r="G9" s="62">
        <f t="shared" si="0"/>
        <v>88.75802997858673</v>
      </c>
      <c r="O9" s="83"/>
      <c r="P9" s="197"/>
      <c r="Q9" s="15"/>
      <c r="R9" s="15"/>
      <c r="S9" s="15"/>
      <c r="T9" s="153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749" t="s">
        <v>628</v>
      </c>
      <c r="B10" s="750"/>
      <c r="C10" s="751"/>
      <c r="D10" s="343">
        <f>D295</f>
        <v>8600</v>
      </c>
      <c r="E10" s="343">
        <f>E295</f>
        <v>7260</v>
      </c>
      <c r="F10" s="343">
        <f>F295</f>
        <v>7092</v>
      </c>
      <c r="G10" s="62">
        <f>F10/E10*100</f>
        <v>97.68595041322314</v>
      </c>
      <c r="O10" s="83"/>
      <c r="P10" s="153"/>
      <c r="Q10" s="15"/>
      <c r="R10" s="15"/>
      <c r="S10" s="15"/>
      <c r="T10" s="153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749" t="s">
        <v>629</v>
      </c>
      <c r="B11" s="750"/>
      <c r="C11" s="751"/>
      <c r="D11" s="343">
        <f>D332</f>
        <v>1742320</v>
      </c>
      <c r="E11" s="343">
        <f>E332</f>
        <v>1764393</v>
      </c>
      <c r="F11" s="343">
        <f>F332</f>
        <v>1758551</v>
      </c>
      <c r="G11" s="62">
        <f t="shared" si="0"/>
        <v>99.66889462835094</v>
      </c>
      <c r="O11" s="83"/>
      <c r="P11" s="153"/>
      <c r="Q11" s="15"/>
      <c r="R11" s="15"/>
      <c r="S11" s="15"/>
      <c r="T11" s="153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749" t="s">
        <v>630</v>
      </c>
      <c r="B12" s="750"/>
      <c r="C12" s="751"/>
      <c r="D12" s="343">
        <f>D377</f>
        <v>83409</v>
      </c>
      <c r="E12" s="343">
        <f>E377</f>
        <v>86635</v>
      </c>
      <c r="F12" s="343">
        <f>F377</f>
        <v>83587</v>
      </c>
      <c r="G12" s="62">
        <f t="shared" si="0"/>
        <v>96.48179142378946</v>
      </c>
      <c r="O12" s="83"/>
      <c r="P12" s="153"/>
      <c r="Q12" s="15"/>
      <c r="R12" s="15"/>
      <c r="S12" s="15"/>
      <c r="T12" s="153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749" t="s">
        <v>631</v>
      </c>
      <c r="B13" s="750"/>
      <c r="C13" s="751"/>
      <c r="D13" s="343">
        <f>D397</f>
        <v>15260</v>
      </c>
      <c r="E13" s="343">
        <f>E397</f>
        <v>17075</v>
      </c>
      <c r="F13" s="343">
        <f>F397</f>
        <v>16324</v>
      </c>
      <c r="G13" s="62">
        <f t="shared" si="0"/>
        <v>95.601756954612</v>
      </c>
      <c r="O13" s="83"/>
      <c r="P13" s="153"/>
      <c r="Q13" s="15"/>
      <c r="R13" s="15"/>
      <c r="S13" s="15"/>
      <c r="T13" s="153"/>
      <c r="U13" s="15"/>
      <c r="V13" s="15" t="s">
        <v>698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749" t="s">
        <v>632</v>
      </c>
      <c r="B14" s="750"/>
      <c r="C14" s="751"/>
      <c r="D14" s="343">
        <f>D433</f>
        <v>37785</v>
      </c>
      <c r="E14" s="343">
        <f>E433</f>
        <v>38504</v>
      </c>
      <c r="F14" s="343">
        <f>F433</f>
        <v>34068</v>
      </c>
      <c r="G14" s="62">
        <f t="shared" si="0"/>
        <v>88.47911905256596</v>
      </c>
      <c r="O14" s="83"/>
      <c r="P14" s="153"/>
      <c r="Q14" s="15"/>
      <c r="R14" s="15"/>
      <c r="S14" s="15"/>
      <c r="T14" s="153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749" t="s">
        <v>633</v>
      </c>
      <c r="B15" s="750"/>
      <c r="C15" s="751"/>
      <c r="D15" s="343">
        <f>D454</f>
        <v>266978</v>
      </c>
      <c r="E15" s="343">
        <f>E454</f>
        <v>298711</v>
      </c>
      <c r="F15" s="343">
        <f>F454</f>
        <v>289076</v>
      </c>
      <c r="G15" s="62">
        <f>F15/E15*100</f>
        <v>96.77447432468172</v>
      </c>
      <c r="O15" s="83"/>
      <c r="P15" s="153"/>
      <c r="Q15" s="15"/>
      <c r="R15" s="15"/>
      <c r="S15" s="15"/>
      <c r="T15" s="153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779" t="s">
        <v>683</v>
      </c>
      <c r="B16" s="780"/>
      <c r="C16" s="781"/>
      <c r="D16" s="343">
        <f>D489</f>
        <v>472925</v>
      </c>
      <c r="E16" s="343">
        <f>E489</f>
        <v>413727</v>
      </c>
      <c r="F16" s="343">
        <f>F489</f>
        <v>280324</v>
      </c>
      <c r="G16" s="62">
        <f t="shared" si="0"/>
        <v>67.75579065422367</v>
      </c>
      <c r="O16" s="83"/>
      <c r="P16" s="153"/>
      <c r="Q16" s="15"/>
      <c r="R16" s="15"/>
      <c r="S16" s="15"/>
      <c r="T16" s="153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749" t="s">
        <v>634</v>
      </c>
      <c r="B17" s="750"/>
      <c r="C17" s="751"/>
      <c r="D17" s="343">
        <f>D519</f>
        <v>92550</v>
      </c>
      <c r="E17" s="343">
        <f>E519</f>
        <v>99757</v>
      </c>
      <c r="F17" s="343">
        <f>F519</f>
        <v>94668</v>
      </c>
      <c r="G17" s="62">
        <f>F17/E17*100</f>
        <v>94.89860360676444</v>
      </c>
      <c r="O17" s="83"/>
      <c r="P17" s="153"/>
      <c r="Q17" s="15"/>
      <c r="R17" s="15"/>
      <c r="S17" s="15"/>
      <c r="T17" s="153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05" t="s">
        <v>988</v>
      </c>
      <c r="B18" s="306"/>
      <c r="C18" s="307"/>
      <c r="D18" s="343">
        <f>D538</f>
        <v>28000</v>
      </c>
      <c r="E18" s="343">
        <f>E538</f>
        <v>35668</v>
      </c>
      <c r="F18" s="343">
        <f>F538</f>
        <v>34286</v>
      </c>
      <c r="G18" s="62">
        <f>F18/E18*100</f>
        <v>96.12537849052372</v>
      </c>
      <c r="O18" s="83"/>
      <c r="P18" s="153"/>
      <c r="Q18" s="15"/>
      <c r="R18" s="15"/>
      <c r="S18" s="15"/>
      <c r="T18" s="15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279" t="s">
        <v>980</v>
      </c>
      <c r="B19" s="284"/>
      <c r="C19" s="280"/>
      <c r="D19" s="285">
        <f>SUM(D5:D18)</f>
        <v>7406237</v>
      </c>
      <c r="E19" s="341">
        <f>SUM(E5:E18)</f>
        <v>7854458</v>
      </c>
      <c r="F19" s="341">
        <f>SUM(F5:F18)</f>
        <v>7660877</v>
      </c>
      <c r="G19" s="114">
        <f t="shared" si="0"/>
        <v>97.53539964183398</v>
      </c>
      <c r="O19" s="83"/>
      <c r="P19" s="15"/>
      <c r="Q19" s="15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749" t="s">
        <v>635</v>
      </c>
      <c r="B20" s="750"/>
      <c r="C20" s="751"/>
      <c r="D20" s="216">
        <f>D547</f>
        <v>140000</v>
      </c>
      <c r="E20" s="343">
        <f>E547</f>
        <v>45725</v>
      </c>
      <c r="F20" s="343" t="s">
        <v>850</v>
      </c>
      <c r="G20" s="62" t="s">
        <v>850</v>
      </c>
      <c r="O20" s="83"/>
      <c r="P20" s="153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748" t="s">
        <v>843</v>
      </c>
      <c r="B21" s="736"/>
      <c r="C21" s="737"/>
      <c r="D21" s="217">
        <v>100000</v>
      </c>
      <c r="E21" s="347">
        <f aca="true" t="shared" si="1" ref="E21:F23">E544</f>
        <v>30312</v>
      </c>
      <c r="F21" s="347" t="str">
        <f t="shared" si="1"/>
        <v>*****</v>
      </c>
      <c r="G21" s="62" t="s">
        <v>850</v>
      </c>
      <c r="O21" s="8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748" t="s">
        <v>844</v>
      </c>
      <c r="B22" s="736"/>
      <c r="C22" s="737"/>
      <c r="D22" s="217">
        <f>D545</f>
        <v>30000</v>
      </c>
      <c r="E22" s="347">
        <f t="shared" si="1"/>
        <v>6579</v>
      </c>
      <c r="F22" s="347" t="str">
        <f t="shared" si="1"/>
        <v>*****</v>
      </c>
      <c r="G22" s="62" t="s">
        <v>850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748" t="s">
        <v>845</v>
      </c>
      <c r="B23" s="736"/>
      <c r="C23" s="737"/>
      <c r="D23" s="217">
        <v>10000</v>
      </c>
      <c r="E23" s="347">
        <f t="shared" si="1"/>
        <v>8834</v>
      </c>
      <c r="F23" s="347" t="str">
        <f t="shared" si="1"/>
        <v>*****</v>
      </c>
      <c r="G23" s="62" t="s">
        <v>850</v>
      </c>
      <c r="O23" s="83"/>
      <c r="P23" s="15"/>
      <c r="Q23" s="15"/>
      <c r="R23" s="153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785" t="s">
        <v>1038</v>
      </c>
      <c r="B24" s="786"/>
      <c r="C24" s="787"/>
      <c r="D24" s="218">
        <v>0</v>
      </c>
      <c r="E24" s="720">
        <v>17596</v>
      </c>
      <c r="F24" s="720">
        <v>18206</v>
      </c>
      <c r="G24" s="62" t="s">
        <v>850</v>
      </c>
      <c r="O24" s="83"/>
      <c r="P24" s="15"/>
      <c r="Q24" s="15"/>
      <c r="R24" s="153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785" t="s">
        <v>129</v>
      </c>
      <c r="B25" s="786"/>
      <c r="C25" s="787"/>
      <c r="D25" s="218">
        <v>0</v>
      </c>
      <c r="E25" s="720">
        <v>0</v>
      </c>
      <c r="F25" s="720">
        <v>1336</v>
      </c>
      <c r="G25" s="62" t="s">
        <v>850</v>
      </c>
      <c r="O25" s="83"/>
      <c r="P25" s="15"/>
      <c r="Q25" s="15"/>
      <c r="R25" s="153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9" customFormat="1" ht="12.75">
      <c r="A26" s="738" t="s">
        <v>636</v>
      </c>
      <c r="B26" s="739"/>
      <c r="C26" s="775"/>
      <c r="D26" s="113">
        <f>D19+D20</f>
        <v>7546237</v>
      </c>
      <c r="E26" s="311">
        <f>E19+E24+E25+E20</f>
        <v>7917779</v>
      </c>
      <c r="F26" s="311">
        <f>F19+F24+F25</f>
        <v>7680419</v>
      </c>
      <c r="G26" s="114">
        <f t="shared" si="0"/>
        <v>97.00218962918768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2.75">
      <c r="G27" s="15"/>
    </row>
    <row r="28" spans="1:256" s="29" customFormat="1" ht="15.75">
      <c r="A28" s="73" t="s">
        <v>793</v>
      </c>
      <c r="D28" s="83"/>
      <c r="E28" s="83"/>
      <c r="F28" s="83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2.75" customHeight="1">
      <c r="A29" s="73"/>
      <c r="G29" s="481"/>
    </row>
    <row r="30" spans="1:5" ht="12.75">
      <c r="A30" s="741" t="s">
        <v>608</v>
      </c>
      <c r="B30" s="741"/>
      <c r="E30" s="83"/>
    </row>
    <row r="31" spans="1:2" ht="12.75">
      <c r="A31" s="74"/>
      <c r="B31" s="22"/>
    </row>
    <row r="32" spans="1:15" ht="25.5">
      <c r="A32" s="7" t="s">
        <v>500</v>
      </c>
      <c r="B32" s="7" t="s">
        <v>501</v>
      </c>
      <c r="C32" s="5" t="s">
        <v>502</v>
      </c>
      <c r="D32" s="52" t="s">
        <v>675</v>
      </c>
      <c r="E32" s="59" t="s">
        <v>676</v>
      </c>
      <c r="F32" s="5" t="s">
        <v>471</v>
      </c>
      <c r="G32" s="51" t="s">
        <v>677</v>
      </c>
      <c r="O32" s="83"/>
    </row>
    <row r="33" spans="1:15" ht="25.5">
      <c r="A33" s="149" t="s">
        <v>503</v>
      </c>
      <c r="B33" s="145">
        <v>2399</v>
      </c>
      <c r="C33" s="136" t="s">
        <v>131</v>
      </c>
      <c r="D33" s="177">
        <v>250</v>
      </c>
      <c r="E33" s="357">
        <v>150</v>
      </c>
      <c r="F33" s="357">
        <v>140</v>
      </c>
      <c r="G33" s="323">
        <f aca="true" t="shared" si="2" ref="G33:G41">F33/E33*100</f>
        <v>93.33333333333333</v>
      </c>
      <c r="O33" s="83"/>
    </row>
    <row r="34" spans="1:15" ht="25.5">
      <c r="A34" s="149" t="s">
        <v>503</v>
      </c>
      <c r="B34" s="145">
        <v>1039</v>
      </c>
      <c r="C34" s="136" t="s">
        <v>372</v>
      </c>
      <c r="D34" s="177">
        <v>550</v>
      </c>
      <c r="E34" s="357">
        <v>250</v>
      </c>
      <c r="F34" s="357">
        <v>249</v>
      </c>
      <c r="G34" s="178">
        <f t="shared" si="2"/>
        <v>99.6</v>
      </c>
      <c r="O34" s="83"/>
    </row>
    <row r="35" spans="1:15" ht="14.25" customHeight="1">
      <c r="A35" s="376" t="s">
        <v>503</v>
      </c>
      <c r="B35" s="377">
        <v>1019</v>
      </c>
      <c r="C35" s="378" t="s">
        <v>130</v>
      </c>
      <c r="D35" s="379">
        <v>180</v>
      </c>
      <c r="E35" s="380">
        <v>345</v>
      </c>
      <c r="F35" s="380">
        <v>343</v>
      </c>
      <c r="G35" s="479">
        <f t="shared" si="2"/>
        <v>99.42028985507247</v>
      </c>
      <c r="O35" s="83"/>
    </row>
    <row r="36" spans="1:15" ht="12.75" customHeight="1">
      <c r="A36" s="376" t="s">
        <v>503</v>
      </c>
      <c r="B36" s="413" t="s">
        <v>373</v>
      </c>
      <c r="C36" s="420" t="s">
        <v>125</v>
      </c>
      <c r="D36" s="380">
        <f>D37+D38+D39+D40</f>
        <v>27000</v>
      </c>
      <c r="E36" s="380">
        <f>E37+E38+E39+E40</f>
        <v>23000</v>
      </c>
      <c r="F36" s="380">
        <f>F37+F38+F39+F40</f>
        <v>22292</v>
      </c>
      <c r="G36" s="467">
        <f t="shared" si="2"/>
        <v>96.92173913043479</v>
      </c>
      <c r="O36" s="83"/>
    </row>
    <row r="37" spans="1:15" ht="12.75">
      <c r="A37" s="364">
        <v>20</v>
      </c>
      <c r="B37" s="414" t="s">
        <v>124</v>
      </c>
      <c r="C37" s="416" t="s">
        <v>374</v>
      </c>
      <c r="D37" s="435">
        <v>21298</v>
      </c>
      <c r="E37" s="436">
        <v>17698</v>
      </c>
      <c r="F37" s="416">
        <v>17090</v>
      </c>
      <c r="G37" s="447">
        <f t="shared" si="2"/>
        <v>96.56458356876483</v>
      </c>
      <c r="O37" s="83"/>
    </row>
    <row r="38" spans="1:15" ht="12.75">
      <c r="A38" s="364">
        <v>20</v>
      </c>
      <c r="B38" s="415" t="s">
        <v>126</v>
      </c>
      <c r="C38" s="417" t="s">
        <v>375</v>
      </c>
      <c r="D38" s="435">
        <v>4000</v>
      </c>
      <c r="E38" s="436">
        <v>4000</v>
      </c>
      <c r="F38" s="416">
        <v>3904</v>
      </c>
      <c r="G38" s="447">
        <f t="shared" si="2"/>
        <v>97.6</v>
      </c>
      <c r="O38" s="83"/>
    </row>
    <row r="39" spans="1:256" s="29" customFormat="1" ht="12.75">
      <c r="A39" s="134" t="s">
        <v>503</v>
      </c>
      <c r="B39" s="415" t="s">
        <v>127</v>
      </c>
      <c r="C39" s="418" t="s">
        <v>378</v>
      </c>
      <c r="D39" s="437">
        <v>102</v>
      </c>
      <c r="E39" s="454">
        <v>102</v>
      </c>
      <c r="F39" s="721">
        <v>101</v>
      </c>
      <c r="G39" s="447">
        <f t="shared" si="2"/>
        <v>99.01960784313727</v>
      </c>
      <c r="O39" s="83" t="s">
        <v>804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134" t="s">
        <v>503</v>
      </c>
      <c r="B40" s="415" t="s">
        <v>128</v>
      </c>
      <c r="C40" s="419" t="s">
        <v>379</v>
      </c>
      <c r="D40" s="437">
        <v>1600</v>
      </c>
      <c r="E40" s="454">
        <v>1200</v>
      </c>
      <c r="F40" s="721">
        <v>1197</v>
      </c>
      <c r="G40" s="447">
        <f t="shared" si="2"/>
        <v>99.75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386"/>
      <c r="B41" s="382"/>
      <c r="C41" s="383" t="s">
        <v>851</v>
      </c>
      <c r="D41" s="384">
        <f>SUM(D33:D40)-D36</f>
        <v>27980</v>
      </c>
      <c r="E41" s="384">
        <f>SUM(E33:E40)-E36</f>
        <v>23745</v>
      </c>
      <c r="F41" s="439">
        <f>SUM(F33:F40)-F36</f>
        <v>23024</v>
      </c>
      <c r="G41" s="385">
        <f t="shared" si="2"/>
        <v>96.96357127816383</v>
      </c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16"/>
      <c r="B42" s="68"/>
      <c r="C42" s="181"/>
      <c r="D42" s="182"/>
      <c r="E42" s="71"/>
      <c r="F42" s="356"/>
      <c r="G42" s="184"/>
      <c r="O42" s="83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741" t="s">
        <v>824</v>
      </c>
      <c r="B43" s="741"/>
      <c r="C43" s="741"/>
      <c r="D43" s="16"/>
      <c r="E43" s="68"/>
      <c r="F43" s="582"/>
      <c r="G43" s="182"/>
      <c r="H43" s="71"/>
      <c r="I43" s="183"/>
      <c r="J43" s="184"/>
      <c r="R43" s="83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12.75">
      <c r="A44" s="16"/>
      <c r="B44" s="68"/>
      <c r="C44" s="181"/>
      <c r="D44" s="182"/>
      <c r="E44" s="453"/>
      <c r="F44" s="356"/>
      <c r="G44" s="184"/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27" customHeight="1">
      <c r="A45" s="7" t="s">
        <v>500</v>
      </c>
      <c r="B45" s="7" t="s">
        <v>501</v>
      </c>
      <c r="C45" s="5" t="s">
        <v>502</v>
      </c>
      <c r="D45" s="52" t="s">
        <v>675</v>
      </c>
      <c r="E45" s="59" t="s">
        <v>676</v>
      </c>
      <c r="F45" s="5" t="s">
        <v>471</v>
      </c>
      <c r="G45" s="51" t="s">
        <v>677</v>
      </c>
      <c r="O45" s="83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9" customFormat="1" ht="37.5" customHeight="1">
      <c r="A46" s="149">
        <v>20</v>
      </c>
      <c r="B46" s="145">
        <v>2310</v>
      </c>
      <c r="C46" s="407" t="s">
        <v>28</v>
      </c>
      <c r="D46" s="177">
        <v>25000</v>
      </c>
      <c r="E46" s="357">
        <v>25050</v>
      </c>
      <c r="F46" s="357">
        <v>16347</v>
      </c>
      <c r="G46" s="178">
        <f aca="true" t="shared" si="3" ref="G46:G51">F46/E46*100</f>
        <v>65.25748502994013</v>
      </c>
      <c r="O46" s="83"/>
      <c r="P46" s="15"/>
      <c r="Q46" s="15"/>
      <c r="R46" s="15"/>
      <c r="S46" s="15"/>
      <c r="T46" s="153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94" customFormat="1" ht="25.5">
      <c r="A47" s="149">
        <v>20</v>
      </c>
      <c r="B47" s="145">
        <v>2321</v>
      </c>
      <c r="C47" s="136" t="s">
        <v>26</v>
      </c>
      <c r="D47" s="177">
        <v>46700</v>
      </c>
      <c r="E47" s="357">
        <v>49386</v>
      </c>
      <c r="F47" s="357">
        <v>49381</v>
      </c>
      <c r="G47" s="178">
        <f t="shared" si="3"/>
        <v>99.98987567326772</v>
      </c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5"/>
      <c r="FU47" s="195"/>
      <c r="FV47" s="195"/>
      <c r="FW47" s="195"/>
      <c r="FX47" s="195"/>
      <c r="FY47" s="195"/>
      <c r="FZ47" s="195"/>
      <c r="GA47" s="195"/>
      <c r="GB47" s="195"/>
      <c r="GC47" s="195"/>
      <c r="GD47" s="195"/>
      <c r="GE47" s="195"/>
      <c r="GF47" s="195"/>
      <c r="GG47" s="195"/>
      <c r="GH47" s="195"/>
      <c r="GI47" s="195"/>
      <c r="GJ47" s="195"/>
      <c r="GK47" s="195"/>
      <c r="GL47" s="195"/>
      <c r="GM47" s="195"/>
      <c r="GN47" s="195"/>
      <c r="GO47" s="195"/>
      <c r="GP47" s="195"/>
      <c r="GQ47" s="195"/>
      <c r="GR47" s="195"/>
      <c r="GS47" s="195"/>
      <c r="GT47" s="195"/>
      <c r="GU47" s="195"/>
      <c r="GV47" s="195"/>
      <c r="GW47" s="195"/>
      <c r="GX47" s="195"/>
      <c r="GY47" s="195"/>
      <c r="GZ47" s="195"/>
      <c r="HA47" s="195"/>
      <c r="HB47" s="195"/>
      <c r="HC47" s="195"/>
      <c r="HD47" s="195"/>
      <c r="HE47" s="195"/>
      <c r="HF47" s="195"/>
      <c r="HG47" s="195"/>
      <c r="HH47" s="195"/>
      <c r="HI47" s="195"/>
      <c r="HJ47" s="195"/>
      <c r="HK47" s="195"/>
      <c r="HL47" s="195"/>
      <c r="HM47" s="195"/>
      <c r="HN47" s="195"/>
      <c r="HO47" s="195"/>
      <c r="HP47" s="195"/>
      <c r="HQ47" s="195"/>
      <c r="HR47" s="195"/>
      <c r="HS47" s="195"/>
      <c r="HT47" s="195"/>
      <c r="HU47" s="195"/>
      <c r="HV47" s="195"/>
      <c r="HW47" s="195"/>
      <c r="HX47" s="195"/>
      <c r="HY47" s="195"/>
      <c r="HZ47" s="195"/>
      <c r="IA47" s="195"/>
      <c r="IB47" s="195"/>
      <c r="IC47" s="195"/>
      <c r="ID47" s="195"/>
      <c r="IE47" s="195"/>
      <c r="IF47" s="195"/>
      <c r="IG47" s="195"/>
      <c r="IH47" s="195"/>
      <c r="II47" s="195"/>
      <c r="IJ47" s="195"/>
      <c r="IK47" s="195"/>
      <c r="IL47" s="195"/>
      <c r="IM47" s="195"/>
      <c r="IN47" s="195"/>
      <c r="IO47" s="195"/>
      <c r="IP47" s="195"/>
      <c r="IQ47" s="195"/>
      <c r="IR47" s="195"/>
      <c r="IS47" s="195"/>
      <c r="IT47" s="195"/>
      <c r="IU47" s="195"/>
      <c r="IV47" s="195"/>
    </row>
    <row r="48" spans="1:256" s="194" customFormat="1" ht="25.5">
      <c r="A48" s="149" t="s">
        <v>503</v>
      </c>
      <c r="B48" s="145">
        <v>2339</v>
      </c>
      <c r="C48" s="136" t="s">
        <v>25</v>
      </c>
      <c r="D48" s="177">
        <v>4450</v>
      </c>
      <c r="E48" s="357">
        <v>4392</v>
      </c>
      <c r="F48" s="357">
        <v>3548</v>
      </c>
      <c r="G48" s="178">
        <f t="shared" si="3"/>
        <v>80.7832422586521</v>
      </c>
      <c r="O48" s="195"/>
      <c r="P48" s="195"/>
      <c r="Q48" s="195"/>
      <c r="R48" s="195"/>
      <c r="S48" s="195"/>
      <c r="T48" s="195"/>
      <c r="U48" s="195"/>
      <c r="V48" s="195"/>
      <c r="W48" s="195" t="s">
        <v>698</v>
      </c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195"/>
      <c r="FG48" s="195"/>
      <c r="FH48" s="195"/>
      <c r="FI48" s="195"/>
      <c r="FJ48" s="195"/>
      <c r="FK48" s="195"/>
      <c r="FL48" s="195"/>
      <c r="FM48" s="195"/>
      <c r="FN48" s="195"/>
      <c r="FO48" s="195"/>
      <c r="FP48" s="195"/>
      <c r="FQ48" s="195"/>
      <c r="FR48" s="195"/>
      <c r="FS48" s="195"/>
      <c r="FT48" s="195"/>
      <c r="FU48" s="195"/>
      <c r="FV48" s="195"/>
      <c r="FW48" s="195"/>
      <c r="FX48" s="195"/>
      <c r="FY48" s="195"/>
      <c r="FZ48" s="195"/>
      <c r="GA48" s="195"/>
      <c r="GB48" s="195"/>
      <c r="GC48" s="195"/>
      <c r="GD48" s="195"/>
      <c r="GE48" s="195"/>
      <c r="GF48" s="195"/>
      <c r="GG48" s="195"/>
      <c r="GH48" s="195"/>
      <c r="GI48" s="195"/>
      <c r="GJ48" s="195"/>
      <c r="GK48" s="195"/>
      <c r="GL48" s="195"/>
      <c r="GM48" s="195"/>
      <c r="GN48" s="195"/>
      <c r="GO48" s="195"/>
      <c r="GP48" s="195"/>
      <c r="GQ48" s="195"/>
      <c r="GR48" s="195"/>
      <c r="GS48" s="195"/>
      <c r="GT48" s="195"/>
      <c r="GU48" s="195"/>
      <c r="GV48" s="195"/>
      <c r="GW48" s="195"/>
      <c r="GX48" s="195"/>
      <c r="GY48" s="195"/>
      <c r="GZ48" s="195"/>
      <c r="HA48" s="195"/>
      <c r="HB48" s="195"/>
      <c r="HC48" s="195"/>
      <c r="HD48" s="195"/>
      <c r="HE48" s="195"/>
      <c r="HF48" s="195"/>
      <c r="HG48" s="195"/>
      <c r="HH48" s="195"/>
      <c r="HI48" s="195"/>
      <c r="HJ48" s="195"/>
      <c r="HK48" s="195"/>
      <c r="HL48" s="195"/>
      <c r="HM48" s="195"/>
      <c r="HN48" s="195"/>
      <c r="HO48" s="195"/>
      <c r="HP48" s="195"/>
      <c r="HQ48" s="195"/>
      <c r="HR48" s="195"/>
      <c r="HS48" s="195"/>
      <c r="HT48" s="195"/>
      <c r="HU48" s="195"/>
      <c r="HV48" s="195"/>
      <c r="HW48" s="195"/>
      <c r="HX48" s="195"/>
      <c r="HY48" s="195"/>
      <c r="HZ48" s="195"/>
      <c r="IA48" s="195"/>
      <c r="IB48" s="195"/>
      <c r="IC48" s="195"/>
      <c r="ID48" s="195"/>
      <c r="IE48" s="195"/>
      <c r="IF48" s="195"/>
      <c r="IG48" s="195"/>
      <c r="IH48" s="195"/>
      <c r="II48" s="195"/>
      <c r="IJ48" s="195"/>
      <c r="IK48" s="195"/>
      <c r="IL48" s="195"/>
      <c r="IM48" s="195"/>
      <c r="IN48" s="195"/>
      <c r="IO48" s="195"/>
      <c r="IP48" s="195"/>
      <c r="IQ48" s="195"/>
      <c r="IR48" s="195"/>
      <c r="IS48" s="195"/>
      <c r="IT48" s="195"/>
      <c r="IU48" s="195"/>
      <c r="IV48" s="195"/>
    </row>
    <row r="49" spans="1:256" s="29" customFormat="1" ht="25.5">
      <c r="A49" s="149" t="s">
        <v>503</v>
      </c>
      <c r="B49" s="145">
        <v>2399</v>
      </c>
      <c r="C49" s="547" t="s">
        <v>27</v>
      </c>
      <c r="D49" s="177">
        <v>8000</v>
      </c>
      <c r="E49" s="357">
        <v>8000</v>
      </c>
      <c r="F49" s="357">
        <v>8000</v>
      </c>
      <c r="G49" s="178">
        <f t="shared" si="3"/>
        <v>100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38.25">
      <c r="A50" s="149" t="s">
        <v>503</v>
      </c>
      <c r="B50" s="145">
        <v>1037</v>
      </c>
      <c r="C50" s="136" t="s">
        <v>861</v>
      </c>
      <c r="D50" s="177">
        <v>0</v>
      </c>
      <c r="E50" s="357">
        <v>4091</v>
      </c>
      <c r="F50" s="357">
        <v>4091</v>
      </c>
      <c r="G50" s="447">
        <f t="shared" si="3"/>
        <v>100</v>
      </c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03"/>
      <c r="B51" s="220"/>
      <c r="C51" s="219" t="s">
        <v>852</v>
      </c>
      <c r="D51" s="204">
        <f>SUM(D46:D49)</f>
        <v>84150</v>
      </c>
      <c r="E51" s="204">
        <f>SUM(E46:E50)</f>
        <v>90919</v>
      </c>
      <c r="F51" s="344">
        <f>SUM(F46:F50)</f>
        <v>81367</v>
      </c>
      <c r="G51" s="122">
        <f t="shared" si="3"/>
        <v>89.49394515997756</v>
      </c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8"/>
      <c r="C52" s="207"/>
      <c r="D52" s="208"/>
      <c r="E52" s="209"/>
      <c r="F52" s="210"/>
      <c r="G52" s="211"/>
      <c r="O52" s="83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9" customFormat="1" ht="12.75">
      <c r="A53" s="212"/>
      <c r="B53" s="222"/>
      <c r="C53" s="221" t="s">
        <v>853</v>
      </c>
      <c r="D53" s="213">
        <f>D41+D51</f>
        <v>112130</v>
      </c>
      <c r="E53" s="214">
        <f>E41+E51</f>
        <v>114664</v>
      </c>
      <c r="F53" s="215">
        <f>F41+F51</f>
        <v>104391</v>
      </c>
      <c r="G53" s="10">
        <f>F53/E53*100</f>
        <v>91.04078001813996</v>
      </c>
      <c r="O53" s="83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9" customFormat="1" ht="12.75">
      <c r="A54" s="16"/>
      <c r="B54" s="68"/>
      <c r="C54" s="207"/>
      <c r="D54" s="208"/>
      <c r="E54" s="209"/>
      <c r="F54" s="210"/>
      <c r="G54" s="211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</row>
    <row r="55" spans="1:7" ht="15.75">
      <c r="A55" s="73" t="s">
        <v>837</v>
      </c>
      <c r="B55" s="29"/>
      <c r="C55" s="29"/>
      <c r="D55" s="83"/>
      <c r="E55" s="83"/>
      <c r="G55" s="29"/>
    </row>
    <row r="56" spans="1:256" s="123" customFormat="1" ht="7.5" customHeight="1">
      <c r="A56" s="73"/>
      <c r="B56" s="29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 t="s">
        <v>801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3" customFormat="1" ht="12.75">
      <c r="A57" s="782" t="s">
        <v>608</v>
      </c>
      <c r="B57" s="782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3" customFormat="1" ht="7.5" customHeight="1">
      <c r="A58" s="75"/>
      <c r="B58" s="75"/>
      <c r="C58" s="29"/>
      <c r="D58" s="83"/>
      <c r="E58" s="83"/>
      <c r="F58" s="83"/>
      <c r="G58" s="29"/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3" customFormat="1" ht="12.75">
      <c r="A59" s="127" t="s">
        <v>673</v>
      </c>
      <c r="B59" s="29"/>
      <c r="C59" s="29"/>
      <c r="D59" s="83"/>
      <c r="E59" s="83"/>
      <c r="F59" s="83"/>
      <c r="G59" s="29"/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3" customFormat="1" ht="25.5">
      <c r="A60" s="7" t="s">
        <v>500</v>
      </c>
      <c r="B60" s="7" t="s">
        <v>501</v>
      </c>
      <c r="C60" s="5" t="s">
        <v>502</v>
      </c>
      <c r="D60" s="52" t="s">
        <v>675</v>
      </c>
      <c r="E60" s="59" t="s">
        <v>676</v>
      </c>
      <c r="F60" s="5" t="s">
        <v>471</v>
      </c>
      <c r="G60" s="51" t="s">
        <v>677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3" customFormat="1" ht="12.75">
      <c r="A61" s="783" t="s">
        <v>504</v>
      </c>
      <c r="B61" s="44">
        <v>3114</v>
      </c>
      <c r="C61" s="34" t="s">
        <v>506</v>
      </c>
      <c r="D61" s="168">
        <v>15487</v>
      </c>
      <c r="E61" s="168">
        <v>15505</v>
      </c>
      <c r="F61" s="722">
        <v>15505</v>
      </c>
      <c r="G61" s="169">
        <f aca="true" t="shared" si="4" ref="G61:G73">F61/E61*100</f>
        <v>100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3" customFormat="1" ht="12.75">
      <c r="A62" s="783"/>
      <c r="B62" s="44">
        <v>3121</v>
      </c>
      <c r="C62" s="34" t="s">
        <v>507</v>
      </c>
      <c r="D62" s="170">
        <v>54767</v>
      </c>
      <c r="E62" s="170">
        <v>55957</v>
      </c>
      <c r="F62" s="722">
        <v>55957</v>
      </c>
      <c r="G62" s="169">
        <f t="shared" si="4"/>
        <v>100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3" customFormat="1" ht="12.75">
      <c r="A63" s="783"/>
      <c r="B63" s="44">
        <v>3122</v>
      </c>
      <c r="C63" s="34" t="s">
        <v>508</v>
      </c>
      <c r="D63" s="170">
        <v>99240</v>
      </c>
      <c r="E63" s="170">
        <v>99762</v>
      </c>
      <c r="F63" s="722">
        <v>99762</v>
      </c>
      <c r="G63" s="169">
        <f t="shared" si="4"/>
        <v>100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3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3" customFormat="1" ht="12.75">
      <c r="A64" s="783"/>
      <c r="B64" s="44">
        <v>3123</v>
      </c>
      <c r="C64" s="34" t="s">
        <v>601</v>
      </c>
      <c r="D64" s="168">
        <v>122957</v>
      </c>
      <c r="E64" s="168">
        <v>122248</v>
      </c>
      <c r="F64" s="722">
        <v>122248</v>
      </c>
      <c r="G64" s="169">
        <f t="shared" si="4"/>
        <v>100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3" customFormat="1" ht="24" customHeight="1">
      <c r="A65" s="783"/>
      <c r="B65" s="145">
        <v>3124</v>
      </c>
      <c r="C65" s="387" t="s">
        <v>29</v>
      </c>
      <c r="D65" s="177">
        <v>3428</v>
      </c>
      <c r="E65" s="357">
        <v>3415</v>
      </c>
      <c r="F65" s="357">
        <v>3415</v>
      </c>
      <c r="G65" s="178">
        <f t="shared" si="4"/>
        <v>100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3" customFormat="1" ht="25.5">
      <c r="A66" s="783"/>
      <c r="B66" s="145">
        <v>3125</v>
      </c>
      <c r="C66" s="387" t="s">
        <v>31</v>
      </c>
      <c r="D66" s="177">
        <v>1820</v>
      </c>
      <c r="E66" s="357">
        <v>1643</v>
      </c>
      <c r="F66" s="357">
        <v>1643</v>
      </c>
      <c r="G66" s="178">
        <f t="shared" si="4"/>
        <v>100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23" customFormat="1" ht="12.75">
      <c r="A67" s="783"/>
      <c r="B67" s="135">
        <v>3146</v>
      </c>
      <c r="C67" s="136" t="s">
        <v>699</v>
      </c>
      <c r="D67" s="170">
        <v>4193</v>
      </c>
      <c r="E67" s="170">
        <v>4440</v>
      </c>
      <c r="F67" s="723">
        <v>4440</v>
      </c>
      <c r="G67" s="171">
        <f t="shared" si="4"/>
        <v>100</v>
      </c>
      <c r="H67" s="29"/>
      <c r="I67" s="29"/>
      <c r="J67" s="29"/>
      <c r="K67" s="29"/>
      <c r="L67" s="29"/>
      <c r="M67" s="29"/>
      <c r="N67" s="29"/>
      <c r="O67" s="83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23" customFormat="1" ht="12.75">
      <c r="A68" s="783"/>
      <c r="B68" s="44">
        <v>3147</v>
      </c>
      <c r="C68" s="34" t="s">
        <v>32</v>
      </c>
      <c r="D68" s="170">
        <v>3921</v>
      </c>
      <c r="E68" s="170">
        <v>5121</v>
      </c>
      <c r="F68" s="723">
        <v>5121</v>
      </c>
      <c r="G68" s="171">
        <f t="shared" si="4"/>
        <v>100</v>
      </c>
      <c r="H68" s="29"/>
      <c r="I68" s="29"/>
      <c r="J68" s="29"/>
      <c r="K68" s="29"/>
      <c r="L68" s="29"/>
      <c r="M68" s="29"/>
      <c r="N68" s="29"/>
      <c r="O68" s="83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7" ht="12.75">
      <c r="A69" s="783"/>
      <c r="B69" s="44">
        <v>3150</v>
      </c>
      <c r="C69" s="34" t="s">
        <v>602</v>
      </c>
      <c r="D69" s="170">
        <v>1555</v>
      </c>
      <c r="E69" s="170">
        <v>1166</v>
      </c>
      <c r="F69" s="722">
        <v>1166</v>
      </c>
      <c r="G69" s="169">
        <f t="shared" si="4"/>
        <v>100</v>
      </c>
    </row>
    <row r="70" spans="1:7" ht="12.75">
      <c r="A70" s="783"/>
      <c r="B70" s="44">
        <v>3299</v>
      </c>
      <c r="C70" s="34" t="s">
        <v>33</v>
      </c>
      <c r="D70" s="170">
        <v>0</v>
      </c>
      <c r="E70" s="170">
        <v>15</v>
      </c>
      <c r="F70" s="722">
        <v>15</v>
      </c>
      <c r="G70" s="169">
        <f t="shared" si="4"/>
        <v>100</v>
      </c>
    </row>
    <row r="71" spans="1:18" ht="12.75">
      <c r="A71" s="783"/>
      <c r="B71" s="44">
        <v>3421</v>
      </c>
      <c r="C71" s="34" t="s">
        <v>604</v>
      </c>
      <c r="D71" s="231">
        <v>5632</v>
      </c>
      <c r="E71" s="313">
        <v>5061</v>
      </c>
      <c r="F71" s="722">
        <v>5042</v>
      </c>
      <c r="G71" s="169">
        <f t="shared" si="4"/>
        <v>99.62458012250544</v>
      </c>
      <c r="R71" s="15" t="s">
        <v>698</v>
      </c>
    </row>
    <row r="72" spans="1:256" s="123" customFormat="1" ht="12.75">
      <c r="A72" s="784"/>
      <c r="B72" s="44">
        <v>4322</v>
      </c>
      <c r="C72" s="34" t="s">
        <v>605</v>
      </c>
      <c r="D72" s="231">
        <v>21085</v>
      </c>
      <c r="E72" s="170">
        <v>21137</v>
      </c>
      <c r="F72" s="722">
        <v>21137</v>
      </c>
      <c r="G72" s="169">
        <f t="shared" si="4"/>
        <v>100</v>
      </c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3" customFormat="1" ht="12.75">
      <c r="A73" s="752" t="s">
        <v>606</v>
      </c>
      <c r="B73" s="753"/>
      <c r="C73" s="740"/>
      <c r="D73" s="255">
        <f>SUM(D61:D72)</f>
        <v>334085</v>
      </c>
      <c r="E73" s="255">
        <f>SUM(E61:E72)</f>
        <v>335470</v>
      </c>
      <c r="F73" s="348">
        <f>SUM(F61:F72)</f>
        <v>335451</v>
      </c>
      <c r="G73" s="122">
        <f t="shared" si="4"/>
        <v>99.9943363042895</v>
      </c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3" customFormat="1" ht="7.5" customHeight="1">
      <c r="A74" s="39"/>
      <c r="B74" s="39"/>
      <c r="C74" s="39"/>
      <c r="D74" s="53"/>
      <c r="E74" s="40"/>
      <c r="F74" s="40"/>
      <c r="G74" s="31"/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3" customFormat="1" ht="12.75">
      <c r="A75" s="126" t="s">
        <v>123</v>
      </c>
      <c r="B75" s="16"/>
      <c r="C75" s="17"/>
      <c r="D75" s="54"/>
      <c r="E75" s="18"/>
      <c r="F75" s="83"/>
      <c r="G75" s="29"/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3" customFormat="1" ht="25.5">
      <c r="A76" s="7" t="s">
        <v>500</v>
      </c>
      <c r="B76" s="7" t="s">
        <v>501</v>
      </c>
      <c r="C76" s="5" t="s">
        <v>502</v>
      </c>
      <c r="D76" s="52" t="s">
        <v>675</v>
      </c>
      <c r="E76" s="59" t="s">
        <v>676</v>
      </c>
      <c r="F76" s="5" t="s">
        <v>471</v>
      </c>
      <c r="G76" s="51" t="s">
        <v>677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3" customFormat="1" ht="12.75">
      <c r="A77" s="789" t="s">
        <v>504</v>
      </c>
      <c r="B77" s="137">
        <v>3111</v>
      </c>
      <c r="C77" s="138" t="s">
        <v>651</v>
      </c>
      <c r="D77" s="172">
        <v>0</v>
      </c>
      <c r="E77" s="172">
        <v>355271</v>
      </c>
      <c r="F77" s="724">
        <v>355271</v>
      </c>
      <c r="G77" s="594">
        <f aca="true" t="shared" si="5" ref="G77:G94">F77/E77*100</f>
        <v>100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3" customFormat="1" ht="12.75">
      <c r="A78" s="783"/>
      <c r="B78" s="44">
        <v>3112</v>
      </c>
      <c r="C78" s="34" t="s">
        <v>505</v>
      </c>
      <c r="D78" s="28">
        <v>0</v>
      </c>
      <c r="E78" s="172">
        <v>1752</v>
      </c>
      <c r="F78" s="331">
        <v>1752</v>
      </c>
      <c r="G78" s="594">
        <f t="shared" si="5"/>
        <v>100</v>
      </c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3" customFormat="1" ht="12.75">
      <c r="A79" s="783"/>
      <c r="B79" s="44">
        <v>3113</v>
      </c>
      <c r="C79" s="34" t="s">
        <v>674</v>
      </c>
      <c r="D79" s="28">
        <v>0</v>
      </c>
      <c r="E79" s="172">
        <v>1584808</v>
      </c>
      <c r="F79" s="331">
        <v>1584808</v>
      </c>
      <c r="G79" s="594">
        <f t="shared" si="5"/>
        <v>100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3" customFormat="1" ht="12.75">
      <c r="A80" s="783"/>
      <c r="B80" s="44">
        <v>3114</v>
      </c>
      <c r="C80" s="34" t="s">
        <v>506</v>
      </c>
      <c r="D80" s="28">
        <v>0</v>
      </c>
      <c r="E80" s="172">
        <v>121519</v>
      </c>
      <c r="F80" s="331">
        <v>121519</v>
      </c>
      <c r="G80" s="594">
        <f t="shared" si="5"/>
        <v>100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3" customFormat="1" ht="12.75">
      <c r="A81" s="783"/>
      <c r="B81" s="44">
        <v>3117</v>
      </c>
      <c r="C81" s="34" t="s">
        <v>1106</v>
      </c>
      <c r="D81" s="28">
        <v>0</v>
      </c>
      <c r="E81" s="172">
        <v>248499</v>
      </c>
      <c r="F81" s="331">
        <v>248432</v>
      </c>
      <c r="G81" s="594">
        <f t="shared" si="5"/>
        <v>99.97303812087776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3" customFormat="1" ht="12.75">
      <c r="A82" s="783"/>
      <c r="B82" s="44">
        <v>3121</v>
      </c>
      <c r="C82" s="34" t="s">
        <v>507</v>
      </c>
      <c r="D82" s="28">
        <v>0</v>
      </c>
      <c r="E82" s="172">
        <v>254787</v>
      </c>
      <c r="F82" s="331">
        <v>254787</v>
      </c>
      <c r="G82" s="594">
        <f t="shared" si="5"/>
        <v>100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3" customFormat="1" ht="12.75">
      <c r="A83" s="783"/>
      <c r="B83" s="44">
        <v>3122</v>
      </c>
      <c r="C83" s="34" t="s">
        <v>508</v>
      </c>
      <c r="D83" s="28">
        <v>0</v>
      </c>
      <c r="E83" s="172">
        <v>412804</v>
      </c>
      <c r="F83" s="331">
        <v>412803</v>
      </c>
      <c r="G83" s="594">
        <f t="shared" si="5"/>
        <v>99.99975775428533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 t="s">
        <v>961</v>
      </c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3" customFormat="1" ht="12.75">
      <c r="A84" s="783"/>
      <c r="B84" s="44">
        <v>3123</v>
      </c>
      <c r="C84" s="34" t="s">
        <v>601</v>
      </c>
      <c r="D84" s="28">
        <v>0</v>
      </c>
      <c r="E84" s="172">
        <v>457942</v>
      </c>
      <c r="F84" s="331">
        <v>457942</v>
      </c>
      <c r="G84" s="594">
        <f t="shared" si="5"/>
        <v>100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3" customFormat="1" ht="24" customHeight="1">
      <c r="A85" s="783"/>
      <c r="B85" s="145">
        <v>3124</v>
      </c>
      <c r="C85" s="387" t="s">
        <v>29</v>
      </c>
      <c r="D85" s="177">
        <v>0</v>
      </c>
      <c r="E85" s="357">
        <v>15237</v>
      </c>
      <c r="F85" s="357">
        <v>15237</v>
      </c>
      <c r="G85" s="323">
        <f t="shared" si="5"/>
        <v>100</v>
      </c>
      <c r="H85" s="29"/>
      <c r="I85" s="29"/>
      <c r="J85" s="29"/>
      <c r="K85" s="29"/>
      <c r="L85" s="29"/>
      <c r="M85" s="29"/>
      <c r="N85" s="29"/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23" customFormat="1" ht="12.75">
      <c r="A86" s="783"/>
      <c r="B86" s="44">
        <v>3141</v>
      </c>
      <c r="C86" s="34" t="s">
        <v>691</v>
      </c>
      <c r="D86" s="28">
        <v>0</v>
      </c>
      <c r="E86" s="172">
        <v>13846</v>
      </c>
      <c r="F86" s="331">
        <v>13846</v>
      </c>
      <c r="G86" s="594">
        <f t="shared" si="5"/>
        <v>100</v>
      </c>
      <c r="H86" s="29"/>
      <c r="I86" s="29"/>
      <c r="J86" s="29"/>
      <c r="K86" s="29"/>
      <c r="L86" s="29"/>
      <c r="M86" s="29"/>
      <c r="N86" s="29"/>
      <c r="O86" s="8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23" customFormat="1" ht="25.5">
      <c r="A87" s="783"/>
      <c r="B87" s="145">
        <v>3146</v>
      </c>
      <c r="C87" s="136" t="s">
        <v>700</v>
      </c>
      <c r="D87" s="176">
        <v>0</v>
      </c>
      <c r="E87" s="324">
        <v>17990</v>
      </c>
      <c r="F87" s="324">
        <v>17990</v>
      </c>
      <c r="G87" s="323">
        <f t="shared" si="5"/>
        <v>100</v>
      </c>
      <c r="H87" s="29"/>
      <c r="I87" s="29"/>
      <c r="J87" s="29"/>
      <c r="K87" s="29"/>
      <c r="L87" s="29"/>
      <c r="M87" s="29"/>
      <c r="N87" s="29"/>
      <c r="O87" s="83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23" customFormat="1" ht="12.75">
      <c r="A88" s="783"/>
      <c r="B88" s="145">
        <v>3147</v>
      </c>
      <c r="C88" s="34" t="s">
        <v>32</v>
      </c>
      <c r="D88" s="176">
        <v>0</v>
      </c>
      <c r="E88" s="172">
        <v>16003</v>
      </c>
      <c r="F88" s="324">
        <v>16003</v>
      </c>
      <c r="G88" s="594">
        <f t="shared" si="5"/>
        <v>100</v>
      </c>
      <c r="H88" s="29"/>
      <c r="I88" s="29"/>
      <c r="J88" s="29"/>
      <c r="K88" s="29"/>
      <c r="L88" s="29"/>
      <c r="M88" s="29"/>
      <c r="N88" s="29"/>
      <c r="O88" s="83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23" customFormat="1" ht="12.75">
      <c r="A89" s="783"/>
      <c r="B89" s="145">
        <v>3149</v>
      </c>
      <c r="C89" s="34" t="s">
        <v>579</v>
      </c>
      <c r="D89" s="176">
        <v>0</v>
      </c>
      <c r="E89" s="172">
        <v>2500</v>
      </c>
      <c r="F89" s="324">
        <v>2500</v>
      </c>
      <c r="G89" s="594">
        <f t="shared" si="5"/>
        <v>100</v>
      </c>
      <c r="H89" s="29"/>
      <c r="I89" s="29"/>
      <c r="J89" s="29"/>
      <c r="K89" s="29"/>
      <c r="L89" s="29"/>
      <c r="M89" s="29"/>
      <c r="N89" s="29"/>
      <c r="O89" s="83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124" customFormat="1" ht="12.75">
      <c r="A90" s="783"/>
      <c r="B90" s="44">
        <v>3150</v>
      </c>
      <c r="C90" s="34" t="s">
        <v>602</v>
      </c>
      <c r="D90" s="28">
        <v>0</v>
      </c>
      <c r="E90" s="172">
        <v>2625</v>
      </c>
      <c r="F90" s="331">
        <v>2625</v>
      </c>
      <c r="G90" s="594">
        <f t="shared" si="5"/>
        <v>100</v>
      </c>
      <c r="O90" s="83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7" ht="12.75">
      <c r="A91" s="783"/>
      <c r="B91" s="44">
        <v>3231</v>
      </c>
      <c r="C91" s="34" t="s">
        <v>603</v>
      </c>
      <c r="D91" s="28">
        <v>0</v>
      </c>
      <c r="E91" s="172">
        <v>143046</v>
      </c>
      <c r="F91" s="331">
        <v>143046</v>
      </c>
      <c r="G91" s="594">
        <f t="shared" si="5"/>
        <v>100</v>
      </c>
    </row>
    <row r="92" spans="1:7" ht="12.75">
      <c r="A92" s="783"/>
      <c r="B92" s="44">
        <v>3299</v>
      </c>
      <c r="C92" s="34" t="s">
        <v>33</v>
      </c>
      <c r="D92" s="28">
        <v>3579714</v>
      </c>
      <c r="E92" s="172">
        <v>0</v>
      </c>
      <c r="F92" s="331">
        <v>0</v>
      </c>
      <c r="G92" s="594">
        <v>0</v>
      </c>
    </row>
    <row r="93" spans="1:7" ht="12.75">
      <c r="A93" s="783"/>
      <c r="B93" s="44">
        <v>3421</v>
      </c>
      <c r="C93" s="34" t="s">
        <v>604</v>
      </c>
      <c r="D93" s="28">
        <v>0</v>
      </c>
      <c r="E93" s="172">
        <v>33155</v>
      </c>
      <c r="F93" s="331">
        <v>33155</v>
      </c>
      <c r="G93" s="594">
        <f t="shared" si="5"/>
        <v>100</v>
      </c>
    </row>
    <row r="94" spans="1:20" ht="12.75">
      <c r="A94" s="783"/>
      <c r="B94" s="44">
        <v>4322</v>
      </c>
      <c r="C94" s="34" t="s">
        <v>605</v>
      </c>
      <c r="D94" s="28">
        <v>0</v>
      </c>
      <c r="E94" s="172">
        <v>55179</v>
      </c>
      <c r="F94" s="331">
        <v>55179</v>
      </c>
      <c r="G94" s="594">
        <f t="shared" si="5"/>
        <v>100</v>
      </c>
      <c r="T94" s="153"/>
    </row>
    <row r="95" spans="1:7" ht="12.75">
      <c r="A95" s="742" t="s">
        <v>657</v>
      </c>
      <c r="B95" s="743"/>
      <c r="C95" s="744"/>
      <c r="D95" s="256">
        <f>SUM(D77:D94)</f>
        <v>3579714</v>
      </c>
      <c r="E95" s="143">
        <f>SUM(E77:E94)</f>
        <v>3736963</v>
      </c>
      <c r="F95" s="488">
        <f>SUM(F77:F94)</f>
        <v>3736895</v>
      </c>
      <c r="G95" s="122">
        <f>F95/E95*100</f>
        <v>99.99818034055997</v>
      </c>
    </row>
    <row r="96" spans="1:256" s="123" customFormat="1" ht="6.75" customHeight="1">
      <c r="A96" s="790"/>
      <c r="B96" s="790"/>
      <c r="C96" s="790"/>
      <c r="D96" s="790"/>
      <c r="E96" s="790"/>
      <c r="F96" s="790"/>
      <c r="G96" s="790"/>
      <c r="H96" s="29"/>
      <c r="I96" s="29"/>
      <c r="J96" s="29"/>
      <c r="K96" s="29"/>
      <c r="L96" s="29"/>
      <c r="M96" s="29"/>
      <c r="N96" s="29"/>
      <c r="O96" s="8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3" customFormat="1" ht="12.75">
      <c r="A97" s="745" t="s">
        <v>678</v>
      </c>
      <c r="B97" s="745"/>
      <c r="C97" s="745"/>
      <c r="D97" s="745"/>
      <c r="E97" s="745"/>
      <c r="F97" s="745"/>
      <c r="G97" s="745"/>
      <c r="H97" s="29"/>
      <c r="I97" s="29"/>
      <c r="J97" s="29"/>
      <c r="K97" s="29"/>
      <c r="L97" s="29"/>
      <c r="M97" s="29"/>
      <c r="N97" s="29"/>
      <c r="O97" s="83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3" customFormat="1" ht="25.5">
      <c r="A98" s="7" t="s">
        <v>500</v>
      </c>
      <c r="B98" s="7" t="s">
        <v>501</v>
      </c>
      <c r="C98" s="5" t="s">
        <v>502</v>
      </c>
      <c r="D98" s="52" t="s">
        <v>675</v>
      </c>
      <c r="E98" s="59" t="s">
        <v>676</v>
      </c>
      <c r="F98" s="5" t="s">
        <v>471</v>
      </c>
      <c r="G98" s="51" t="s">
        <v>677</v>
      </c>
      <c r="H98" s="29"/>
      <c r="I98" s="29"/>
      <c r="J98" s="29"/>
      <c r="K98" s="29"/>
      <c r="L98" s="29"/>
      <c r="M98" s="29"/>
      <c r="N98" s="29"/>
      <c r="O98" s="83"/>
      <c r="P98" s="15"/>
      <c r="Q98" s="15"/>
      <c r="R98" s="15"/>
      <c r="S98" s="15"/>
      <c r="T98" s="15"/>
      <c r="U98" s="15"/>
      <c r="V98" s="15"/>
      <c r="W98" s="153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3" customFormat="1" ht="12.75">
      <c r="A99" s="789" t="s">
        <v>504</v>
      </c>
      <c r="B99" s="139">
        <v>3111</v>
      </c>
      <c r="C99" s="34" t="s">
        <v>651</v>
      </c>
      <c r="D99" s="28">
        <v>0</v>
      </c>
      <c r="E99" s="551">
        <v>731</v>
      </c>
      <c r="F99" s="331">
        <v>728</v>
      </c>
      <c r="G99" s="178">
        <f aca="true" t="shared" si="6" ref="G99:G110">F99/E99*100</f>
        <v>99.58960328317373</v>
      </c>
      <c r="H99" s="29"/>
      <c r="I99" s="29"/>
      <c r="J99" s="29"/>
      <c r="K99" s="29"/>
      <c r="L99" s="29"/>
      <c r="M99" s="29"/>
      <c r="N99" s="29"/>
      <c r="O99" s="8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23" customFormat="1" ht="12.75">
      <c r="A100" s="783"/>
      <c r="B100" s="66">
        <v>3121</v>
      </c>
      <c r="C100" s="34" t="s">
        <v>507</v>
      </c>
      <c r="D100" s="28">
        <v>0</v>
      </c>
      <c r="E100" s="551">
        <v>6659</v>
      </c>
      <c r="F100" s="331">
        <v>6521</v>
      </c>
      <c r="G100" s="178">
        <f t="shared" si="6"/>
        <v>97.92761675927316</v>
      </c>
      <c r="H100" s="29"/>
      <c r="I100" s="29"/>
      <c r="J100" s="29"/>
      <c r="K100" s="29"/>
      <c r="L100" s="29"/>
      <c r="M100" s="29"/>
      <c r="N100" s="29"/>
      <c r="O100" s="8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23" customFormat="1" ht="12.75">
      <c r="A101" s="783"/>
      <c r="B101" s="140">
        <v>3122</v>
      </c>
      <c r="C101" s="141" t="s">
        <v>508</v>
      </c>
      <c r="D101" s="28">
        <v>0</v>
      </c>
      <c r="E101" s="551">
        <v>63152</v>
      </c>
      <c r="F101" s="725">
        <v>63119</v>
      </c>
      <c r="G101" s="178">
        <f t="shared" si="6"/>
        <v>99.94774512287815</v>
      </c>
      <c r="H101" s="29"/>
      <c r="I101" s="29"/>
      <c r="J101" s="29"/>
      <c r="K101" s="29"/>
      <c r="L101" s="29"/>
      <c r="M101" s="29"/>
      <c r="N101" s="29"/>
      <c r="O101" s="83"/>
      <c r="P101" s="15"/>
      <c r="Q101" s="27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23" customFormat="1" ht="12.75">
      <c r="A102" s="783"/>
      <c r="B102" s="44">
        <v>3123</v>
      </c>
      <c r="C102" s="34" t="s">
        <v>601</v>
      </c>
      <c r="D102" s="28">
        <v>0</v>
      </c>
      <c r="E102" s="551">
        <v>35551</v>
      </c>
      <c r="F102" s="725">
        <v>35531</v>
      </c>
      <c r="G102" s="178">
        <f t="shared" si="6"/>
        <v>99.94374279204523</v>
      </c>
      <c r="H102" s="29"/>
      <c r="I102" s="29"/>
      <c r="J102" s="29"/>
      <c r="K102" s="29"/>
      <c r="L102" s="29"/>
      <c r="M102" s="29"/>
      <c r="N102" s="29"/>
      <c r="O102" s="83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23" customFormat="1" ht="25.5">
      <c r="A103" s="783"/>
      <c r="B103" s="145">
        <v>3125</v>
      </c>
      <c r="C103" s="136" t="s">
        <v>31</v>
      </c>
      <c r="D103" s="176">
        <v>0</v>
      </c>
      <c r="E103" s="310">
        <v>1391</v>
      </c>
      <c r="F103" s="324">
        <v>1387</v>
      </c>
      <c r="G103" s="178">
        <f t="shared" si="6"/>
        <v>99.71243709561467</v>
      </c>
      <c r="H103" s="29"/>
      <c r="I103" s="29"/>
      <c r="J103" s="29"/>
      <c r="K103" s="29"/>
      <c r="L103" s="29"/>
      <c r="M103" s="29"/>
      <c r="N103" s="29"/>
      <c r="O103" s="83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23" customFormat="1" ht="25.5">
      <c r="A104" s="783"/>
      <c r="B104" s="152">
        <v>3141</v>
      </c>
      <c r="C104" s="142" t="s">
        <v>652</v>
      </c>
      <c r="D104" s="176">
        <v>0</v>
      </c>
      <c r="E104" s="310">
        <v>153</v>
      </c>
      <c r="F104" s="310">
        <v>149</v>
      </c>
      <c r="G104" s="178">
        <f t="shared" si="6"/>
        <v>97.38562091503267</v>
      </c>
      <c r="H104" s="323"/>
      <c r="I104" s="29"/>
      <c r="J104" s="29"/>
      <c r="K104" s="29"/>
      <c r="L104" s="29"/>
      <c r="M104" s="29"/>
      <c r="N104" s="29"/>
      <c r="O104" s="83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19" ht="12.75">
      <c r="A105" s="783"/>
      <c r="B105" s="66">
        <v>3142</v>
      </c>
      <c r="C105" s="34" t="s">
        <v>34</v>
      </c>
      <c r="D105" s="28">
        <v>0</v>
      </c>
      <c r="E105" s="551">
        <v>3856</v>
      </c>
      <c r="F105" s="331">
        <v>3849</v>
      </c>
      <c r="G105" s="178">
        <f t="shared" si="6"/>
        <v>99.81846473029046</v>
      </c>
      <c r="H105" s="29"/>
      <c r="I105" s="29"/>
      <c r="J105" s="29"/>
      <c r="K105" s="29"/>
      <c r="L105" s="29"/>
      <c r="M105" s="29"/>
      <c r="N105" s="29"/>
      <c r="O105" s="83"/>
      <c r="P105" s="294" t="s">
        <v>983</v>
      </c>
      <c r="Q105" s="294"/>
      <c r="R105" s="294"/>
      <c r="S105" s="294"/>
    </row>
    <row r="106" spans="1:19" ht="12.75">
      <c r="A106" s="783"/>
      <c r="B106" s="66">
        <v>3147</v>
      </c>
      <c r="C106" s="34" t="s">
        <v>32</v>
      </c>
      <c r="D106" s="28">
        <v>0</v>
      </c>
      <c r="E106" s="551">
        <v>3714</v>
      </c>
      <c r="F106" s="331">
        <v>3702</v>
      </c>
      <c r="G106" s="178">
        <f t="shared" si="6"/>
        <v>99.67689822294022</v>
      </c>
      <c r="H106" s="29"/>
      <c r="I106" s="29"/>
      <c r="J106" s="29"/>
      <c r="K106" s="29"/>
      <c r="L106" s="29"/>
      <c r="M106" s="29"/>
      <c r="N106" s="29"/>
      <c r="O106" s="83"/>
      <c r="P106" s="294"/>
      <c r="Q106" s="294"/>
      <c r="R106" s="294"/>
      <c r="S106" s="294"/>
    </row>
    <row r="107" spans="1:7" ht="12.75">
      <c r="A107" s="783"/>
      <c r="B107" s="66">
        <v>3150</v>
      </c>
      <c r="C107" s="34" t="s">
        <v>602</v>
      </c>
      <c r="D107" s="28">
        <v>0</v>
      </c>
      <c r="E107" s="551">
        <v>9642</v>
      </c>
      <c r="F107" s="331">
        <v>9626</v>
      </c>
      <c r="G107" s="178">
        <f t="shared" si="6"/>
        <v>99.83405932379175</v>
      </c>
    </row>
    <row r="108" spans="1:7" ht="12.75">
      <c r="A108" s="783"/>
      <c r="B108" s="66">
        <v>3231</v>
      </c>
      <c r="C108" s="34" t="s">
        <v>603</v>
      </c>
      <c r="D108" s="28">
        <v>0</v>
      </c>
      <c r="E108" s="551">
        <v>4763</v>
      </c>
      <c r="F108" s="331">
        <v>4759</v>
      </c>
      <c r="G108" s="178">
        <f t="shared" si="6"/>
        <v>99.91601931555742</v>
      </c>
    </row>
    <row r="109" spans="1:7" ht="12.75">
      <c r="A109" s="783"/>
      <c r="B109" s="66">
        <v>3421</v>
      </c>
      <c r="C109" s="34" t="s">
        <v>604</v>
      </c>
      <c r="D109" s="28">
        <v>0</v>
      </c>
      <c r="E109" s="551">
        <v>2872</v>
      </c>
      <c r="F109" s="331">
        <v>2868</v>
      </c>
      <c r="G109" s="178">
        <f t="shared" si="6"/>
        <v>99.86072423398329</v>
      </c>
    </row>
    <row r="110" spans="1:22" ht="12.75">
      <c r="A110" s="784"/>
      <c r="B110" s="66">
        <v>4322</v>
      </c>
      <c r="C110" s="34" t="s">
        <v>605</v>
      </c>
      <c r="D110" s="28">
        <v>0</v>
      </c>
      <c r="E110" s="551">
        <v>6898</v>
      </c>
      <c r="F110" s="331">
        <v>6894</v>
      </c>
      <c r="G110" s="178">
        <f t="shared" si="6"/>
        <v>99.94201217744273</v>
      </c>
      <c r="V110" s="153"/>
    </row>
    <row r="111" spans="1:7" ht="12.75">
      <c r="A111" s="742" t="s">
        <v>658</v>
      </c>
      <c r="B111" s="743"/>
      <c r="C111" s="744"/>
      <c r="D111" s="143">
        <f>SUM(D99:D110)</f>
        <v>0</v>
      </c>
      <c r="E111" s="311">
        <f>SUM(E99:E110)</f>
        <v>139382</v>
      </c>
      <c r="F111" s="311">
        <f>SUM(F99:F110)</f>
        <v>139133</v>
      </c>
      <c r="G111" s="465">
        <f>F111/E111*100</f>
        <v>99.82135426382173</v>
      </c>
    </row>
    <row r="112" spans="1:256" s="123" customFormat="1" ht="6.75" customHeight="1">
      <c r="A112" s="29"/>
      <c r="B112"/>
      <c r="C112"/>
      <c r="D112" s="15"/>
      <c r="E112" s="15"/>
      <c r="F112" s="15"/>
      <c r="G112"/>
      <c r="H112" s="29" t="s">
        <v>792</v>
      </c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3" customFormat="1" ht="12.75">
      <c r="A113" s="126" t="s">
        <v>380</v>
      </c>
      <c r="B113" s="16"/>
      <c r="C113" s="17"/>
      <c r="D113" s="15"/>
      <c r="E113" s="15"/>
      <c r="F113" s="15"/>
      <c r="G113"/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3" customFormat="1" ht="24.75" customHeight="1">
      <c r="A114" s="7" t="s">
        <v>500</v>
      </c>
      <c r="B114" s="7" t="s">
        <v>133</v>
      </c>
      <c r="C114" s="5" t="s">
        <v>502</v>
      </c>
      <c r="D114" s="52" t="s">
        <v>675</v>
      </c>
      <c r="E114" s="59" t="s">
        <v>676</v>
      </c>
      <c r="F114" s="5" t="s">
        <v>471</v>
      </c>
      <c r="G114" s="51" t="s">
        <v>677</v>
      </c>
      <c r="H114" s="29" t="s">
        <v>792</v>
      </c>
      <c r="I114" s="29"/>
      <c r="J114" s="29"/>
      <c r="K114" s="29"/>
      <c r="L114" s="29"/>
      <c r="M114" s="29"/>
      <c r="N114" s="29"/>
      <c r="O114" s="83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3" customFormat="1" ht="12.75">
      <c r="A115" s="381">
        <v>30</v>
      </c>
      <c r="B115" s="44">
        <v>13101</v>
      </c>
      <c r="C115" s="34" t="s">
        <v>132</v>
      </c>
      <c r="D115" s="28">
        <v>0</v>
      </c>
      <c r="E115" s="28">
        <v>1196</v>
      </c>
      <c r="F115" s="331">
        <v>1196</v>
      </c>
      <c r="G115" s="179">
        <f aca="true" t="shared" si="7" ref="G115:G129">F115/E115*100</f>
        <v>100</v>
      </c>
      <c r="H115" s="29"/>
      <c r="I115" s="29"/>
      <c r="J115" s="29"/>
      <c r="K115" s="29"/>
      <c r="L115" s="29"/>
      <c r="M115" s="29"/>
      <c r="N115" s="29"/>
      <c r="O115" s="83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3" customFormat="1" ht="12.75">
      <c r="A116" s="541"/>
      <c r="B116" s="66">
        <v>33001</v>
      </c>
      <c r="C116" s="543" t="s">
        <v>414</v>
      </c>
      <c r="D116" s="28">
        <v>0</v>
      </c>
      <c r="E116" s="28">
        <v>728</v>
      </c>
      <c r="F116" s="331">
        <v>728</v>
      </c>
      <c r="G116" s="179">
        <f t="shared" si="7"/>
        <v>100</v>
      </c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3" customFormat="1" ht="25.5">
      <c r="A117" s="541"/>
      <c r="B117" s="152">
        <v>33122</v>
      </c>
      <c r="C117" s="573" t="s">
        <v>585</v>
      </c>
      <c r="D117" s="176">
        <v>0</v>
      </c>
      <c r="E117" s="176">
        <v>367</v>
      </c>
      <c r="F117" s="310">
        <v>367</v>
      </c>
      <c r="G117" s="179">
        <f t="shared" si="7"/>
        <v>100</v>
      </c>
      <c r="H117" s="29"/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3" customFormat="1" ht="12.75">
      <c r="A118" s="541"/>
      <c r="B118" s="587">
        <v>33160</v>
      </c>
      <c r="C118" s="573" t="s">
        <v>306</v>
      </c>
      <c r="D118" s="588">
        <v>0</v>
      </c>
      <c r="E118" s="588">
        <v>78</v>
      </c>
      <c r="F118" s="726">
        <v>72</v>
      </c>
      <c r="G118" s="179">
        <f t="shared" si="7"/>
        <v>92.3076923076923</v>
      </c>
      <c r="H118" s="29"/>
      <c r="I118" s="29"/>
      <c r="J118" s="29"/>
      <c r="K118" s="29"/>
      <c r="L118" s="29"/>
      <c r="M118" s="29"/>
      <c r="N118" s="29"/>
      <c r="O118" s="8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23" customFormat="1" ht="12.75">
      <c r="A119" s="541"/>
      <c r="B119" s="542">
        <v>33163</v>
      </c>
      <c r="C119" s="543" t="s">
        <v>586</v>
      </c>
      <c r="D119" s="544">
        <v>0</v>
      </c>
      <c r="E119" s="544">
        <v>368</v>
      </c>
      <c r="F119" s="727">
        <v>368</v>
      </c>
      <c r="G119" s="179">
        <f t="shared" si="7"/>
        <v>100</v>
      </c>
      <c r="H119" s="29"/>
      <c r="I119" s="29"/>
      <c r="J119" s="29"/>
      <c r="K119" s="29"/>
      <c r="L119" s="29"/>
      <c r="M119" s="29"/>
      <c r="N119" s="29"/>
      <c r="O119" s="83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23" customFormat="1" ht="12.75">
      <c r="A120" s="541"/>
      <c r="B120" s="542">
        <v>33166</v>
      </c>
      <c r="C120" s="543" t="s">
        <v>35</v>
      </c>
      <c r="D120" s="544">
        <v>0</v>
      </c>
      <c r="E120" s="544">
        <v>1371</v>
      </c>
      <c r="F120" s="727">
        <v>1365</v>
      </c>
      <c r="G120" s="179">
        <f t="shared" si="7"/>
        <v>99.56236323851203</v>
      </c>
      <c r="H120" s="29"/>
      <c r="I120" s="29"/>
      <c r="J120" s="29"/>
      <c r="K120" s="29"/>
      <c r="L120" s="29"/>
      <c r="M120" s="29"/>
      <c r="N120" s="29"/>
      <c r="O120" s="83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23" customFormat="1" ht="12.75">
      <c r="A121" s="541"/>
      <c r="B121" s="542">
        <v>33210</v>
      </c>
      <c r="C121" s="543" t="s">
        <v>307</v>
      </c>
      <c r="D121" s="544">
        <v>0</v>
      </c>
      <c r="E121" s="544">
        <v>107</v>
      </c>
      <c r="F121" s="727">
        <v>107</v>
      </c>
      <c r="G121" s="179">
        <f t="shared" si="7"/>
        <v>100</v>
      </c>
      <c r="H121" s="29"/>
      <c r="I121" s="29"/>
      <c r="J121" s="29"/>
      <c r="K121" s="29"/>
      <c r="L121" s="29"/>
      <c r="M121" s="29"/>
      <c r="N121" s="29"/>
      <c r="O121" s="83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23" customFormat="1" ht="12.75">
      <c r="A122" s="541"/>
      <c r="B122" s="542">
        <v>33245</v>
      </c>
      <c r="C122" s="543" t="s">
        <v>415</v>
      </c>
      <c r="D122" s="544">
        <v>0</v>
      </c>
      <c r="E122" s="544">
        <v>4401</v>
      </c>
      <c r="F122" s="727">
        <v>4401</v>
      </c>
      <c r="G122" s="179">
        <f t="shared" si="7"/>
        <v>100</v>
      </c>
      <c r="H122" s="29"/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3" customFormat="1" ht="12.75">
      <c r="A123" s="541"/>
      <c r="B123" s="542">
        <v>33346</v>
      </c>
      <c r="C123" s="543" t="s">
        <v>416</v>
      </c>
      <c r="D123" s="544">
        <v>0</v>
      </c>
      <c r="E123" s="544">
        <v>601</v>
      </c>
      <c r="F123" s="727">
        <v>601</v>
      </c>
      <c r="G123" s="179">
        <f t="shared" si="7"/>
        <v>100</v>
      </c>
      <c r="H123" s="29"/>
      <c r="I123" s="29"/>
      <c r="J123" s="29"/>
      <c r="K123" s="29"/>
      <c r="L123" s="29"/>
      <c r="M123" s="29"/>
      <c r="N123" s="29"/>
      <c r="O123" s="8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23" customFormat="1" ht="12.75">
      <c r="A124" s="457"/>
      <c r="B124" s="147">
        <v>33354</v>
      </c>
      <c r="C124" s="148" t="s">
        <v>134</v>
      </c>
      <c r="D124" s="225">
        <v>0</v>
      </c>
      <c r="E124" s="545">
        <v>1172</v>
      </c>
      <c r="F124" s="727">
        <v>1172</v>
      </c>
      <c r="G124" s="179">
        <f t="shared" si="7"/>
        <v>100</v>
      </c>
      <c r="H124" s="29"/>
      <c r="I124" s="29"/>
      <c r="J124" s="29"/>
      <c r="K124" s="29"/>
      <c r="L124" s="29"/>
      <c r="M124" s="29"/>
      <c r="N124" s="29"/>
      <c r="O124" s="83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23" customFormat="1" ht="25.5">
      <c r="A125" s="457"/>
      <c r="B125" s="152">
        <v>33439</v>
      </c>
      <c r="C125" s="142" t="s">
        <v>1090</v>
      </c>
      <c r="D125" s="176">
        <v>0</v>
      </c>
      <c r="E125" s="176">
        <v>1105</v>
      </c>
      <c r="F125" s="310">
        <v>1105</v>
      </c>
      <c r="G125" s="548">
        <f t="shared" si="7"/>
        <v>100</v>
      </c>
      <c r="H125" s="29"/>
      <c r="I125" s="29"/>
      <c r="J125" s="29"/>
      <c r="K125" s="29"/>
      <c r="L125" s="29"/>
      <c r="M125" s="29"/>
      <c r="N125" s="29"/>
      <c r="O125" s="83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23" customFormat="1" ht="12.75">
      <c r="A126" s="457"/>
      <c r="B126" s="152">
        <v>33491</v>
      </c>
      <c r="C126" s="142" t="s">
        <v>587</v>
      </c>
      <c r="D126" s="176">
        <v>0</v>
      </c>
      <c r="E126" s="176">
        <v>106</v>
      </c>
      <c r="F126" s="310">
        <v>106</v>
      </c>
      <c r="G126" s="548">
        <f t="shared" si="7"/>
        <v>100</v>
      </c>
      <c r="H126" s="29"/>
      <c r="I126" s="29"/>
      <c r="J126" s="29"/>
      <c r="K126" s="29"/>
      <c r="L126" s="29"/>
      <c r="M126" s="29"/>
      <c r="N126" s="29"/>
      <c r="O126" s="8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23" customFormat="1" ht="12.75">
      <c r="A127" s="457"/>
      <c r="B127" s="152">
        <v>33714</v>
      </c>
      <c r="C127" s="543" t="s">
        <v>417</v>
      </c>
      <c r="D127" s="176">
        <v>0</v>
      </c>
      <c r="E127" s="176">
        <v>439</v>
      </c>
      <c r="F127" s="310">
        <v>439</v>
      </c>
      <c r="G127" s="548">
        <f t="shared" si="7"/>
        <v>100</v>
      </c>
      <c r="H127" s="29"/>
      <c r="I127" s="29"/>
      <c r="J127" s="29"/>
      <c r="K127" s="29"/>
      <c r="L127" s="29"/>
      <c r="M127" s="29"/>
      <c r="N127" s="29"/>
      <c r="O127" s="8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23" customFormat="1" ht="12.75">
      <c r="A128" s="457"/>
      <c r="B128" s="152">
        <v>34070</v>
      </c>
      <c r="C128" s="142" t="s">
        <v>418</v>
      </c>
      <c r="D128" s="176">
        <v>0</v>
      </c>
      <c r="E128" s="176">
        <v>28</v>
      </c>
      <c r="F128" s="310">
        <v>28</v>
      </c>
      <c r="G128" s="548">
        <f t="shared" si="7"/>
        <v>100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3" customFormat="1" ht="12.75">
      <c r="A129" s="752" t="s">
        <v>317</v>
      </c>
      <c r="B129" s="753"/>
      <c r="C129" s="740"/>
      <c r="D129" s="349">
        <f>SUM(D115:D125)</f>
        <v>0</v>
      </c>
      <c r="E129" s="349">
        <f>SUM(E115:E128)</f>
        <v>12067</v>
      </c>
      <c r="F129" s="349">
        <f>SUM(F115:F128)</f>
        <v>12055</v>
      </c>
      <c r="G129" s="466">
        <f t="shared" si="7"/>
        <v>99.90055523328085</v>
      </c>
      <c r="H129" s="127" t="s">
        <v>791</v>
      </c>
      <c r="I129" s="29"/>
      <c r="J129" s="29"/>
      <c r="K129" s="29"/>
      <c r="L129" s="29"/>
      <c r="M129" s="29"/>
      <c r="N129" s="29"/>
      <c r="O129" s="83" t="s">
        <v>802</v>
      </c>
      <c r="P129" s="83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23" customFormat="1" ht="8.25" customHeight="1">
      <c r="A130" s="426"/>
      <c r="B130" s="427"/>
      <c r="C130" s="427"/>
      <c r="D130" s="15"/>
      <c r="E130" s="15"/>
      <c r="F130" s="15"/>
      <c r="G130"/>
      <c r="H130" s="29"/>
      <c r="I130" s="29"/>
      <c r="J130" s="29"/>
      <c r="K130" s="29"/>
      <c r="L130" s="29"/>
      <c r="M130" s="29"/>
      <c r="N130" s="29"/>
      <c r="O130" s="83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23" customFormat="1" ht="12.75">
      <c r="A131" s="426" t="s">
        <v>139</v>
      </c>
      <c r="B131" s="427"/>
      <c r="C131" s="427"/>
      <c r="D131" s="15"/>
      <c r="E131" s="15"/>
      <c r="F131" s="15"/>
      <c r="G131"/>
      <c r="H131" s="29"/>
      <c r="I131" s="29"/>
      <c r="J131" s="29"/>
      <c r="K131" s="29"/>
      <c r="L131" s="29"/>
      <c r="M131" s="29"/>
      <c r="N131" s="29"/>
      <c r="O131" s="83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23" customFormat="1" ht="25.5">
      <c r="A132" s="7" t="s">
        <v>500</v>
      </c>
      <c r="B132" s="7" t="s">
        <v>501</v>
      </c>
      <c r="C132" s="5" t="s">
        <v>502</v>
      </c>
      <c r="D132" s="52" t="s">
        <v>675</v>
      </c>
      <c r="E132" s="59" t="s">
        <v>676</v>
      </c>
      <c r="F132" s="5" t="s">
        <v>471</v>
      </c>
      <c r="G132" s="51" t="s">
        <v>677</v>
      </c>
      <c r="H132" s="29" t="s">
        <v>792</v>
      </c>
      <c r="I132" s="29"/>
      <c r="J132" s="29"/>
      <c r="K132" s="29"/>
      <c r="L132" s="29"/>
      <c r="M132" s="29"/>
      <c r="N132" s="29"/>
      <c r="O132" s="8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24" customFormat="1" ht="12.75">
      <c r="A133" s="421">
        <v>30</v>
      </c>
      <c r="B133" s="149" t="s">
        <v>443</v>
      </c>
      <c r="C133" s="538" t="s">
        <v>1073</v>
      </c>
      <c r="D133" s="177">
        <v>60</v>
      </c>
      <c r="E133" s="176">
        <v>80</v>
      </c>
      <c r="F133" s="310">
        <v>75</v>
      </c>
      <c r="G133" s="179">
        <f>F133/E133*100</f>
        <v>93.75</v>
      </c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53"/>
      <c r="HL133" s="153"/>
      <c r="HM133" s="153"/>
      <c r="HN133" s="153"/>
      <c r="HO133" s="153"/>
      <c r="HP133" s="153"/>
      <c r="HQ133" s="153"/>
      <c r="HR133" s="153"/>
      <c r="HS133" s="153"/>
      <c r="HT133" s="153"/>
      <c r="HU133" s="153"/>
      <c r="HV133" s="153"/>
      <c r="HW133" s="153"/>
      <c r="HX133" s="153"/>
      <c r="HY133" s="153"/>
      <c r="HZ133" s="153"/>
      <c r="IA133" s="153"/>
      <c r="IB133" s="153"/>
      <c r="IC133" s="153"/>
      <c r="ID133" s="153"/>
      <c r="IE133" s="153"/>
      <c r="IF133" s="153"/>
      <c r="IG133" s="153"/>
      <c r="IH133" s="153"/>
      <c r="II133" s="153"/>
      <c r="IJ133" s="153"/>
      <c r="IK133" s="153"/>
      <c r="IL133" s="153"/>
      <c r="IM133" s="153"/>
      <c r="IN133" s="153"/>
      <c r="IO133" s="153"/>
      <c r="IP133" s="153"/>
      <c r="IQ133" s="153"/>
      <c r="IR133" s="153"/>
      <c r="IS133" s="153"/>
      <c r="IT133" s="153"/>
      <c r="IU133" s="153"/>
      <c r="IV133" s="153"/>
    </row>
    <row r="134" spans="1:256" s="124" customFormat="1" ht="25.5">
      <c r="A134" s="374"/>
      <c r="B134" s="149" t="s">
        <v>443</v>
      </c>
      <c r="C134" s="538" t="s">
        <v>1072</v>
      </c>
      <c r="D134" s="177">
        <v>500</v>
      </c>
      <c r="E134" s="176">
        <v>530</v>
      </c>
      <c r="F134" s="310">
        <v>481</v>
      </c>
      <c r="G134" s="179">
        <f>F134/E134*100</f>
        <v>90.75471698113208</v>
      </c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53"/>
      <c r="HL134" s="153"/>
      <c r="HM134" s="153"/>
      <c r="HN134" s="153"/>
      <c r="HO134" s="153"/>
      <c r="HP134" s="153"/>
      <c r="HQ134" s="153"/>
      <c r="HR134" s="153"/>
      <c r="HS134" s="153"/>
      <c r="HT134" s="153"/>
      <c r="HU134" s="153"/>
      <c r="HV134" s="153"/>
      <c r="HW134" s="153"/>
      <c r="HX134" s="153"/>
      <c r="HY134" s="153"/>
      <c r="HZ134" s="153"/>
      <c r="IA134" s="153"/>
      <c r="IB134" s="153"/>
      <c r="IC134" s="153"/>
      <c r="ID134" s="153"/>
      <c r="IE134" s="153"/>
      <c r="IF134" s="153"/>
      <c r="IG134" s="153"/>
      <c r="IH134" s="153"/>
      <c r="II134" s="153"/>
      <c r="IJ134" s="153"/>
      <c r="IK134" s="153"/>
      <c r="IL134" s="153"/>
      <c r="IM134" s="153"/>
      <c r="IN134" s="153"/>
      <c r="IO134" s="153"/>
      <c r="IP134" s="153"/>
      <c r="IQ134" s="153"/>
      <c r="IR134" s="153"/>
      <c r="IS134" s="153"/>
      <c r="IT134" s="153"/>
      <c r="IU134" s="153"/>
      <c r="IV134" s="153"/>
    </row>
    <row r="135" spans="1:256" s="124" customFormat="1" ht="12.75">
      <c r="A135" s="374"/>
      <c r="B135" s="149" t="s">
        <v>443</v>
      </c>
      <c r="C135" s="538" t="s">
        <v>1071</v>
      </c>
      <c r="D135" s="177">
        <v>200</v>
      </c>
      <c r="E135" s="176">
        <v>200</v>
      </c>
      <c r="F135" s="310">
        <v>190</v>
      </c>
      <c r="G135" s="179">
        <f>F135/E135*100</f>
        <v>95</v>
      </c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53"/>
      <c r="HL135" s="153"/>
      <c r="HM135" s="153"/>
      <c r="HN135" s="153"/>
      <c r="HO135" s="153"/>
      <c r="HP135" s="153"/>
      <c r="HQ135" s="153"/>
      <c r="HR135" s="153"/>
      <c r="HS135" s="153"/>
      <c r="HT135" s="153"/>
      <c r="HU135" s="153"/>
      <c r="HV135" s="153"/>
      <c r="HW135" s="153"/>
      <c r="HX135" s="153"/>
      <c r="HY135" s="153"/>
      <c r="HZ135" s="153"/>
      <c r="IA135" s="153"/>
      <c r="IB135" s="153"/>
      <c r="IC135" s="153"/>
      <c r="ID135" s="153"/>
      <c r="IE135" s="153"/>
      <c r="IF135" s="153"/>
      <c r="IG135" s="153"/>
      <c r="IH135" s="153"/>
      <c r="II135" s="153"/>
      <c r="IJ135" s="153"/>
      <c r="IK135" s="153"/>
      <c r="IL135" s="153"/>
      <c r="IM135" s="153"/>
      <c r="IN135" s="153"/>
      <c r="IO135" s="153"/>
      <c r="IP135" s="153"/>
      <c r="IQ135" s="153"/>
      <c r="IR135" s="153"/>
      <c r="IS135" s="153"/>
      <c r="IT135" s="153"/>
      <c r="IU135" s="153"/>
      <c r="IV135" s="153"/>
    </row>
    <row r="136" spans="1:256" s="123" customFormat="1" ht="26.25" customHeight="1">
      <c r="A136" s="421"/>
      <c r="B136" s="149" t="s">
        <v>443</v>
      </c>
      <c r="C136" s="538" t="s">
        <v>1074</v>
      </c>
      <c r="D136" s="177">
        <v>30</v>
      </c>
      <c r="E136" s="176">
        <v>0</v>
      </c>
      <c r="F136" s="310">
        <v>0</v>
      </c>
      <c r="G136" s="323" t="s">
        <v>850</v>
      </c>
      <c r="H136" s="29"/>
      <c r="I136" s="29"/>
      <c r="J136" s="29"/>
      <c r="K136" s="29"/>
      <c r="L136" s="29"/>
      <c r="M136" s="29"/>
      <c r="N136" s="29"/>
      <c r="O136" s="83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23" customFormat="1" ht="12.75">
      <c r="A137" s="374"/>
      <c r="B137" s="389" t="s">
        <v>444</v>
      </c>
      <c r="C137" s="150" t="s">
        <v>1070</v>
      </c>
      <c r="D137" s="177">
        <v>1500</v>
      </c>
      <c r="E137" s="177">
        <v>1360</v>
      </c>
      <c r="F137" s="357">
        <v>1309</v>
      </c>
      <c r="G137" s="179">
        <f aca="true" t="shared" si="8" ref="G137:G147">F137/E137*100</f>
        <v>96.25</v>
      </c>
      <c r="H137" s="29"/>
      <c r="I137" s="29"/>
      <c r="J137" s="29"/>
      <c r="K137" s="29"/>
      <c r="L137" s="29"/>
      <c r="M137" s="29"/>
      <c r="N137" s="29"/>
      <c r="O137" s="83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23" customFormat="1" ht="12.75">
      <c r="A138" s="374"/>
      <c r="B138" s="388" t="s">
        <v>443</v>
      </c>
      <c r="C138" s="34" t="s">
        <v>381</v>
      </c>
      <c r="D138" s="175">
        <v>485</v>
      </c>
      <c r="E138" s="28">
        <v>405</v>
      </c>
      <c r="F138" s="331">
        <v>404</v>
      </c>
      <c r="G138" s="179">
        <f t="shared" si="8"/>
        <v>99.75308641975309</v>
      </c>
      <c r="H138" s="29"/>
      <c r="I138" s="29"/>
      <c r="J138" s="29"/>
      <c r="K138" s="29"/>
      <c r="L138" s="29"/>
      <c r="M138" s="29"/>
      <c r="N138" s="29"/>
      <c r="O138" s="83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23" customFormat="1" ht="12.75">
      <c r="A139" s="374"/>
      <c r="B139" s="390">
        <v>3299</v>
      </c>
      <c r="C139" s="150" t="s">
        <v>135</v>
      </c>
      <c r="D139" s="177">
        <v>1700</v>
      </c>
      <c r="E139" s="177">
        <v>1700</v>
      </c>
      <c r="F139" s="310">
        <v>1629</v>
      </c>
      <c r="G139" s="179">
        <f t="shared" si="8"/>
        <v>95.82352941176471</v>
      </c>
      <c r="H139" s="29"/>
      <c r="I139" s="29"/>
      <c r="J139" s="29"/>
      <c r="K139" s="29"/>
      <c r="L139" s="29"/>
      <c r="M139" s="29"/>
      <c r="N139" s="29"/>
      <c r="O139" s="83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23" customFormat="1" ht="12.75">
      <c r="A140" s="374"/>
      <c r="B140" s="388" t="s">
        <v>444</v>
      </c>
      <c r="C140" s="34" t="s">
        <v>136</v>
      </c>
      <c r="D140" s="175">
        <v>230</v>
      </c>
      <c r="E140" s="331">
        <v>480</v>
      </c>
      <c r="F140" s="331">
        <v>480</v>
      </c>
      <c r="G140" s="179">
        <f t="shared" si="8"/>
        <v>100</v>
      </c>
      <c r="H140" s="29"/>
      <c r="I140" s="29"/>
      <c r="J140" s="29"/>
      <c r="K140" s="29"/>
      <c r="L140" s="29"/>
      <c r="M140" s="29"/>
      <c r="N140" s="29"/>
      <c r="O140" s="83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23" customFormat="1" ht="12.75">
      <c r="A141" s="374"/>
      <c r="B141" s="389" t="s">
        <v>442</v>
      </c>
      <c r="C141" s="150" t="s">
        <v>137</v>
      </c>
      <c r="D141" s="177">
        <v>10140</v>
      </c>
      <c r="E141" s="357">
        <v>13154</v>
      </c>
      <c r="F141" s="357">
        <v>13055</v>
      </c>
      <c r="G141" s="179">
        <f aca="true" t="shared" si="9" ref="G141:G146">F141/E141*100</f>
        <v>99.2473772236582</v>
      </c>
      <c r="H141" s="29"/>
      <c r="I141" s="29"/>
      <c r="J141" s="29"/>
      <c r="K141" s="29"/>
      <c r="L141" s="29"/>
      <c r="M141" s="29"/>
      <c r="N141" s="29"/>
      <c r="O141" s="8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23" customFormat="1" ht="25.5">
      <c r="A142" s="374"/>
      <c r="B142" s="149" t="s">
        <v>443</v>
      </c>
      <c r="C142" s="387" t="s">
        <v>1068</v>
      </c>
      <c r="D142" s="177">
        <v>200</v>
      </c>
      <c r="E142" s="310">
        <v>21</v>
      </c>
      <c r="F142" s="310">
        <v>20</v>
      </c>
      <c r="G142" s="323">
        <f t="shared" si="9"/>
        <v>95.23809523809523</v>
      </c>
      <c r="H142" s="29"/>
      <c r="I142" s="29"/>
      <c r="J142" s="29"/>
      <c r="K142" s="29"/>
      <c r="L142" s="29"/>
      <c r="M142" s="29"/>
      <c r="N142" s="29"/>
      <c r="O142" s="83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23" customFormat="1" ht="12.75">
      <c r="A143" s="374"/>
      <c r="B143" s="149" t="s">
        <v>443</v>
      </c>
      <c r="C143" s="387" t="s">
        <v>1094</v>
      </c>
      <c r="D143" s="177">
        <v>0</v>
      </c>
      <c r="E143" s="310">
        <v>20</v>
      </c>
      <c r="F143" s="310">
        <v>20</v>
      </c>
      <c r="G143" s="323">
        <f t="shared" si="9"/>
        <v>100</v>
      </c>
      <c r="H143" s="29"/>
      <c r="I143" s="29"/>
      <c r="J143" s="29"/>
      <c r="K143" s="29"/>
      <c r="L143" s="29"/>
      <c r="M143" s="29"/>
      <c r="N143" s="29"/>
      <c r="O143" s="83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23" customFormat="1" ht="12.75">
      <c r="A144" s="374"/>
      <c r="B144" s="149" t="s">
        <v>442</v>
      </c>
      <c r="C144" s="387" t="s">
        <v>963</v>
      </c>
      <c r="D144" s="177">
        <v>0</v>
      </c>
      <c r="E144" s="310">
        <v>30</v>
      </c>
      <c r="F144" s="310">
        <v>30</v>
      </c>
      <c r="G144" s="323">
        <f t="shared" si="9"/>
        <v>100</v>
      </c>
      <c r="H144" s="29"/>
      <c r="I144" s="29"/>
      <c r="J144" s="29"/>
      <c r="K144" s="29"/>
      <c r="L144" s="29"/>
      <c r="M144" s="29"/>
      <c r="N144" s="29"/>
      <c r="O144" s="83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23" customFormat="1" ht="25.5">
      <c r="A145" s="374"/>
      <c r="B145" s="149" t="s">
        <v>17</v>
      </c>
      <c r="C145" s="387" t="s">
        <v>18</v>
      </c>
      <c r="D145" s="177">
        <v>0</v>
      </c>
      <c r="E145" s="310">
        <v>74</v>
      </c>
      <c r="F145" s="310">
        <v>74</v>
      </c>
      <c r="G145" s="323">
        <f t="shared" si="9"/>
        <v>100</v>
      </c>
      <c r="H145" s="29"/>
      <c r="I145" s="29"/>
      <c r="J145" s="29"/>
      <c r="K145" s="29"/>
      <c r="L145" s="29"/>
      <c r="M145" s="29"/>
      <c r="N145" s="29"/>
      <c r="O145" s="8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23" customFormat="1" ht="25.5">
      <c r="A146" s="374"/>
      <c r="B146" s="149" t="s">
        <v>122</v>
      </c>
      <c r="C146" s="387" t="s">
        <v>19</v>
      </c>
      <c r="D146" s="177">
        <v>0</v>
      </c>
      <c r="E146" s="310">
        <v>4444</v>
      </c>
      <c r="F146" s="310">
        <v>4444</v>
      </c>
      <c r="G146" s="323">
        <f t="shared" si="9"/>
        <v>100</v>
      </c>
      <c r="H146" s="29"/>
      <c r="I146" s="29"/>
      <c r="J146" s="29"/>
      <c r="K146" s="29"/>
      <c r="L146" s="29"/>
      <c r="M146" s="29"/>
      <c r="N146" s="29"/>
      <c r="O146" s="83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23" customFormat="1" ht="12.75">
      <c r="A147" s="752" t="s">
        <v>318</v>
      </c>
      <c r="B147" s="753"/>
      <c r="C147" s="740"/>
      <c r="D147" s="349">
        <f>SUM(D133:D146)</f>
        <v>15045</v>
      </c>
      <c r="E147" s="349">
        <f>SUM(E133:E146)</f>
        <v>22498</v>
      </c>
      <c r="F147" s="349">
        <f>SUM(F133:F146)</f>
        <v>22211</v>
      </c>
      <c r="G147" s="122">
        <f t="shared" si="8"/>
        <v>98.72433105164905</v>
      </c>
      <c r="H147" s="127" t="s">
        <v>791</v>
      </c>
      <c r="I147" s="29"/>
      <c r="J147" s="29"/>
      <c r="K147" s="29"/>
      <c r="L147" s="29"/>
      <c r="M147" s="29"/>
      <c r="N147" s="29"/>
      <c r="O147" s="83" t="s">
        <v>802</v>
      </c>
      <c r="P147" s="83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7" ht="9" customHeight="1">
      <c r="A148" s="76"/>
      <c r="B148" s="41"/>
      <c r="C148" s="41"/>
      <c r="D148" s="55"/>
      <c r="E148" s="298"/>
      <c r="F148" s="54"/>
      <c r="G148" s="38"/>
    </row>
    <row r="149" spans="1:256" s="123" customFormat="1" ht="12.75">
      <c r="A149" s="424" t="s">
        <v>383</v>
      </c>
      <c r="B149" s="425"/>
      <c r="C149" s="17"/>
      <c r="D149" s="15"/>
      <c r="E149" s="15"/>
      <c r="F149" s="15"/>
      <c r="G149"/>
      <c r="H149" s="29"/>
      <c r="I149" s="29"/>
      <c r="J149" s="29"/>
      <c r="K149" s="29"/>
      <c r="L149" s="29"/>
      <c r="M149" s="29"/>
      <c r="N149" s="29"/>
      <c r="O149" s="8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23" customFormat="1" ht="25.5">
      <c r="A150" s="7" t="s">
        <v>500</v>
      </c>
      <c r="B150" s="7" t="s">
        <v>133</v>
      </c>
      <c r="C150" s="5" t="s">
        <v>502</v>
      </c>
      <c r="D150" s="52" t="s">
        <v>675</v>
      </c>
      <c r="E150" s="59" t="s">
        <v>676</v>
      </c>
      <c r="F150" s="5" t="s">
        <v>471</v>
      </c>
      <c r="G150" s="51" t="s">
        <v>677</v>
      </c>
      <c r="H150" s="29" t="s">
        <v>792</v>
      </c>
      <c r="I150" s="29"/>
      <c r="J150" s="29"/>
      <c r="K150" s="29"/>
      <c r="L150" s="29"/>
      <c r="M150" s="29"/>
      <c r="N150" s="29"/>
      <c r="O150" s="8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23" customFormat="1" ht="12.75">
      <c r="A151" s="381">
        <v>30</v>
      </c>
      <c r="B151" s="460" t="s">
        <v>122</v>
      </c>
      <c r="C151" s="34" t="s">
        <v>315</v>
      </c>
      <c r="D151" s="28">
        <v>2847</v>
      </c>
      <c r="E151" s="28">
        <v>2847</v>
      </c>
      <c r="F151" s="331">
        <v>2847</v>
      </c>
      <c r="G151" s="323">
        <f>F151/E151*100</f>
        <v>100</v>
      </c>
      <c r="H151" s="29"/>
      <c r="I151" s="29"/>
      <c r="J151" s="29"/>
      <c r="K151" s="29"/>
      <c r="L151" s="29"/>
      <c r="M151" s="29"/>
      <c r="N151" s="29"/>
      <c r="O151" s="83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23" customFormat="1" ht="12.75">
      <c r="A152" s="752" t="s">
        <v>319</v>
      </c>
      <c r="B152" s="753"/>
      <c r="C152" s="740"/>
      <c r="D152" s="121">
        <f>SUM(D151:D151)</f>
        <v>2847</v>
      </c>
      <c r="E152" s="121">
        <f>SUM(E151:E151)</f>
        <v>2847</v>
      </c>
      <c r="F152" s="349">
        <f>SUM(F151:F151)</f>
        <v>2847</v>
      </c>
      <c r="G152" s="412">
        <f>F152/E152*100</f>
        <v>100</v>
      </c>
      <c r="H152" s="127" t="s">
        <v>791</v>
      </c>
      <c r="I152" s="29"/>
      <c r="J152" s="29"/>
      <c r="K152" s="29"/>
      <c r="L152" s="29"/>
      <c r="M152" s="29"/>
      <c r="N152" s="29"/>
      <c r="O152" s="83" t="s">
        <v>802</v>
      </c>
      <c r="P152" s="83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23" customFormat="1" ht="7.5" customHeight="1">
      <c r="A153" s="422"/>
      <c r="B153" s="422"/>
      <c r="C153" s="422"/>
      <c r="D153" s="423"/>
      <c r="E153" s="423"/>
      <c r="F153" s="399"/>
      <c r="G153" s="31"/>
      <c r="H153" s="127"/>
      <c r="I153" s="29"/>
      <c r="J153" s="29"/>
      <c r="K153" s="29"/>
      <c r="L153" s="29"/>
      <c r="M153" s="29"/>
      <c r="N153" s="29"/>
      <c r="O153" s="83"/>
      <c r="P153" s="83"/>
      <c r="Q153" s="15"/>
      <c r="R153" s="15"/>
      <c r="S153" s="15"/>
      <c r="T153" s="15"/>
      <c r="U153" s="153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6" ht="13.5" customHeight="1">
      <c r="A154" s="766" t="s">
        <v>609</v>
      </c>
      <c r="B154" s="766"/>
      <c r="C154" s="766"/>
      <c r="D154" s="56"/>
      <c r="E154" s="18"/>
      <c r="F154" s="83"/>
    </row>
    <row r="155" spans="1:256" s="29" customFormat="1" ht="6.75" customHeight="1">
      <c r="A155" s="20"/>
      <c r="B155" s="20"/>
      <c r="C155" s="20"/>
      <c r="D155" s="56"/>
      <c r="E155" s="18"/>
      <c r="F155" s="83"/>
      <c r="G15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7" ht="25.5">
      <c r="A156" s="7" t="s">
        <v>500</v>
      </c>
      <c r="B156" s="7" t="s">
        <v>501</v>
      </c>
      <c r="C156" s="5" t="s">
        <v>502</v>
      </c>
      <c r="D156" s="52" t="s">
        <v>675</v>
      </c>
      <c r="E156" s="59" t="s">
        <v>676</v>
      </c>
      <c r="F156" s="5" t="s">
        <v>471</v>
      </c>
      <c r="G156" s="51" t="s">
        <v>677</v>
      </c>
    </row>
    <row r="157" spans="1:7" ht="25.5" customHeight="1">
      <c r="A157" s="149" t="s">
        <v>504</v>
      </c>
      <c r="B157" s="400" t="s">
        <v>122</v>
      </c>
      <c r="C157" s="136" t="s">
        <v>36</v>
      </c>
      <c r="D157" s="177">
        <v>9500</v>
      </c>
      <c r="E157" s="176">
        <v>10531</v>
      </c>
      <c r="F157" s="310">
        <v>10482</v>
      </c>
      <c r="G157" s="323">
        <f>F157/E157*100</f>
        <v>99.53470705536036</v>
      </c>
    </row>
    <row r="158" spans="1:7" ht="25.5" customHeight="1">
      <c r="A158" s="149" t="s">
        <v>504</v>
      </c>
      <c r="B158" s="400">
        <v>3419</v>
      </c>
      <c r="C158" s="518" t="s">
        <v>588</v>
      </c>
      <c r="D158" s="177">
        <v>0</v>
      </c>
      <c r="E158" s="176">
        <v>200</v>
      </c>
      <c r="F158" s="310">
        <v>200</v>
      </c>
      <c r="G158" s="323">
        <f>F158/E158*100</f>
        <v>100</v>
      </c>
    </row>
    <row r="159" spans="1:7" ht="25.5" customHeight="1">
      <c r="A159" s="149" t="s">
        <v>504</v>
      </c>
      <c r="B159" s="400">
        <v>3419</v>
      </c>
      <c r="C159" s="518" t="s">
        <v>513</v>
      </c>
      <c r="D159" s="177">
        <v>0</v>
      </c>
      <c r="E159" s="176">
        <v>12000</v>
      </c>
      <c r="F159" s="310">
        <v>0</v>
      </c>
      <c r="G159" s="323">
        <f>F159/E159*100</f>
        <v>0</v>
      </c>
    </row>
    <row r="160" spans="1:256" s="29" customFormat="1" ht="12.75">
      <c r="A160" s="203"/>
      <c r="B160" s="220"/>
      <c r="C160" s="219" t="s">
        <v>852</v>
      </c>
      <c r="D160" s="204">
        <f>SUM(D157:D159)</f>
        <v>9500</v>
      </c>
      <c r="E160" s="205">
        <f>SUM(E157:E159)</f>
        <v>22731</v>
      </c>
      <c r="F160" s="236">
        <f>SUM(F157:F159)</f>
        <v>10682</v>
      </c>
      <c r="G160" s="122">
        <f>F160/E160*100</f>
        <v>46.99309313272623</v>
      </c>
      <c r="O160" s="83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29" customFormat="1" ht="7.5" customHeight="1">
      <c r="A161" s="16"/>
      <c r="B161" s="68"/>
      <c r="C161" s="207"/>
      <c r="D161" s="208"/>
      <c r="E161" s="209"/>
      <c r="F161" s="261"/>
      <c r="G161" s="31"/>
      <c r="O161" s="83"/>
      <c r="P161" s="15"/>
      <c r="Q161" s="15"/>
      <c r="R161" s="15"/>
      <c r="S161" s="15"/>
      <c r="T161" s="15"/>
      <c r="U161" s="15"/>
      <c r="V161" s="153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9" customFormat="1" ht="12.75">
      <c r="A162" s="791" t="s">
        <v>277</v>
      </c>
      <c r="B162" s="792"/>
      <c r="C162" s="793"/>
      <c r="D162" s="208"/>
      <c r="E162" s="209"/>
      <c r="F162" s="261"/>
      <c r="G162" s="31"/>
      <c r="O162" s="83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23" customFormat="1" ht="25.5">
      <c r="A163" s="7" t="s">
        <v>500</v>
      </c>
      <c r="B163" s="7" t="s">
        <v>501</v>
      </c>
      <c r="C163" s="5" t="s">
        <v>502</v>
      </c>
      <c r="D163" s="52" t="s">
        <v>675</v>
      </c>
      <c r="E163" s="59" t="s">
        <v>676</v>
      </c>
      <c r="F163" s="5" t="s">
        <v>471</v>
      </c>
      <c r="G163" s="51" t="s">
        <v>677</v>
      </c>
      <c r="H163" s="29" t="s">
        <v>792</v>
      </c>
      <c r="I163" s="29"/>
      <c r="J163" s="29"/>
      <c r="K163" s="29"/>
      <c r="L163" s="29"/>
      <c r="M163" s="29"/>
      <c r="N163" s="29"/>
      <c r="O163" s="83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23" customFormat="1" ht="25.5" customHeight="1">
      <c r="A164" s="149">
        <v>30</v>
      </c>
      <c r="B164" s="461" t="s">
        <v>1039</v>
      </c>
      <c r="C164" s="387" t="s">
        <v>38</v>
      </c>
      <c r="D164" s="177">
        <v>1000</v>
      </c>
      <c r="E164" s="177">
        <v>1000</v>
      </c>
      <c r="F164" s="310">
        <v>1000</v>
      </c>
      <c r="G164" s="323">
        <f aca="true" t="shared" si="10" ref="G164:G169">F164/E164*100</f>
        <v>100</v>
      </c>
      <c r="H164" s="29"/>
      <c r="I164" s="29"/>
      <c r="J164" s="29"/>
      <c r="K164" s="29"/>
      <c r="L164" s="29"/>
      <c r="M164" s="29"/>
      <c r="N164" s="29"/>
      <c r="O164" s="83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23" customFormat="1" ht="25.5">
      <c r="A165" s="149">
        <v>30</v>
      </c>
      <c r="B165" s="461" t="s">
        <v>316</v>
      </c>
      <c r="C165" s="387" t="s">
        <v>1040</v>
      </c>
      <c r="D165" s="177">
        <v>1000</v>
      </c>
      <c r="E165" s="177">
        <v>1000</v>
      </c>
      <c r="F165" s="310">
        <v>991</v>
      </c>
      <c r="G165" s="323">
        <f t="shared" si="10"/>
        <v>99.1</v>
      </c>
      <c r="H165" s="29"/>
      <c r="I165" s="29"/>
      <c r="J165" s="29"/>
      <c r="K165" s="29"/>
      <c r="L165" s="29"/>
      <c r="M165" s="29"/>
      <c r="N165" s="29"/>
      <c r="O165" s="83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23" customFormat="1" ht="25.5">
      <c r="A166" s="149">
        <v>30</v>
      </c>
      <c r="B166" s="461" t="s">
        <v>122</v>
      </c>
      <c r="C166" s="387" t="s">
        <v>37</v>
      </c>
      <c r="D166" s="177">
        <v>4000</v>
      </c>
      <c r="E166" s="177">
        <v>4013</v>
      </c>
      <c r="F166" s="310">
        <v>4012</v>
      </c>
      <c r="G166" s="323">
        <f t="shared" si="10"/>
        <v>99.97508098679292</v>
      </c>
      <c r="H166" s="29"/>
      <c r="I166" s="29"/>
      <c r="J166" s="29"/>
      <c r="K166" s="29"/>
      <c r="L166" s="29"/>
      <c r="M166" s="29"/>
      <c r="N166" s="29"/>
      <c r="O166" s="83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23" customFormat="1" ht="25.5">
      <c r="A167" s="149">
        <v>30</v>
      </c>
      <c r="B167" s="461" t="s">
        <v>20</v>
      </c>
      <c r="C167" s="387" t="s">
        <v>21</v>
      </c>
      <c r="D167" s="177">
        <v>0</v>
      </c>
      <c r="E167" s="177">
        <v>5000</v>
      </c>
      <c r="F167" s="310">
        <v>5000</v>
      </c>
      <c r="G167" s="323">
        <f t="shared" si="10"/>
        <v>100</v>
      </c>
      <c r="H167" s="29"/>
      <c r="I167" s="29"/>
      <c r="J167" s="29"/>
      <c r="K167" s="29"/>
      <c r="L167" s="29"/>
      <c r="M167" s="29"/>
      <c r="N167" s="29"/>
      <c r="O167" s="83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23" customFormat="1" ht="12.75">
      <c r="A168" s="149" t="s">
        <v>504</v>
      </c>
      <c r="B168" s="461" t="s">
        <v>443</v>
      </c>
      <c r="C168" s="387" t="s">
        <v>376</v>
      </c>
      <c r="D168" s="177">
        <v>0</v>
      </c>
      <c r="E168" s="177">
        <v>0</v>
      </c>
      <c r="F168" s="310">
        <v>0</v>
      </c>
      <c r="G168" s="323" t="s">
        <v>850</v>
      </c>
      <c r="H168" s="29"/>
      <c r="I168" s="29"/>
      <c r="J168" s="29"/>
      <c r="K168" s="29"/>
      <c r="L168" s="29"/>
      <c r="M168" s="29"/>
      <c r="N168" s="29"/>
      <c r="O168" s="83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23" customFormat="1" ht="12.75">
      <c r="A169" s="752" t="s">
        <v>320</v>
      </c>
      <c r="B169" s="753"/>
      <c r="C169" s="740"/>
      <c r="D169" s="121">
        <f>SUM(D164:D166)</f>
        <v>6000</v>
      </c>
      <c r="E169" s="121">
        <f>SUM(E164:E168)</f>
        <v>11013</v>
      </c>
      <c r="F169" s="349">
        <f>SUM(F164:F168)</f>
        <v>11003</v>
      </c>
      <c r="G169" s="412">
        <f t="shared" si="10"/>
        <v>99.90919822028512</v>
      </c>
      <c r="H169" s="127" t="s">
        <v>791</v>
      </c>
      <c r="I169" s="29"/>
      <c r="J169" s="29"/>
      <c r="K169" s="29"/>
      <c r="L169" s="29"/>
      <c r="M169" s="29"/>
      <c r="N169" s="29"/>
      <c r="O169" s="83" t="s">
        <v>802</v>
      </c>
      <c r="P169" s="83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23" customFormat="1" ht="12.75">
      <c r="A170" s="422"/>
      <c r="B170" s="422"/>
      <c r="C170" s="422"/>
      <c r="D170" s="423"/>
      <c r="E170" s="423"/>
      <c r="F170" s="399"/>
      <c r="G170" s="572"/>
      <c r="H170" s="127"/>
      <c r="I170" s="29"/>
      <c r="J170" s="29"/>
      <c r="K170" s="29"/>
      <c r="L170" s="29"/>
      <c r="M170" s="29"/>
      <c r="N170" s="29"/>
      <c r="O170" s="83"/>
      <c r="P170" s="83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23" customFormat="1" ht="12.75">
      <c r="A171" s="794" t="s">
        <v>582</v>
      </c>
      <c r="B171" s="794"/>
      <c r="C171" s="794"/>
      <c r="D171" s="794"/>
      <c r="E171" s="794"/>
      <c r="F171" s="399"/>
      <c r="G171" s="572"/>
      <c r="H171" s="127"/>
      <c r="I171" s="29"/>
      <c r="J171" s="29"/>
      <c r="K171" s="29"/>
      <c r="L171" s="29"/>
      <c r="M171" s="29"/>
      <c r="N171" s="29"/>
      <c r="O171" s="83"/>
      <c r="P171" s="83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23" customFormat="1" ht="25.5">
      <c r="A172" s="7" t="s">
        <v>500</v>
      </c>
      <c r="B172" s="7" t="s">
        <v>501</v>
      </c>
      <c r="C172" s="5" t="s">
        <v>502</v>
      </c>
      <c r="D172" s="52" t="s">
        <v>675</v>
      </c>
      <c r="E172" s="59" t="s">
        <v>676</v>
      </c>
      <c r="F172" s="5" t="s">
        <v>471</v>
      </c>
      <c r="G172" s="51" t="s">
        <v>677</v>
      </c>
      <c r="H172" s="29" t="s">
        <v>792</v>
      </c>
      <c r="I172" s="29"/>
      <c r="J172" s="29"/>
      <c r="K172" s="29"/>
      <c r="L172" s="29"/>
      <c r="M172" s="29"/>
      <c r="N172" s="29"/>
      <c r="O172" s="83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23" customFormat="1" ht="12.75">
      <c r="A173" s="137">
        <v>30</v>
      </c>
      <c r="B173" s="388" t="s">
        <v>583</v>
      </c>
      <c r="C173" s="34" t="s">
        <v>584</v>
      </c>
      <c r="D173" s="28">
        <v>0</v>
      </c>
      <c r="E173" s="28">
        <v>770</v>
      </c>
      <c r="F173" s="331">
        <v>770</v>
      </c>
      <c r="G173" s="323">
        <f>F173/E173*100</f>
        <v>100</v>
      </c>
      <c r="H173" s="29"/>
      <c r="I173" s="29"/>
      <c r="J173" s="29"/>
      <c r="K173" s="29"/>
      <c r="L173" s="29"/>
      <c r="M173" s="29"/>
      <c r="N173" s="29"/>
      <c r="O173" s="83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29" customFormat="1" ht="9.75" customHeight="1">
      <c r="A174" s="16"/>
      <c r="B174" s="68"/>
      <c r="C174" s="207"/>
      <c r="D174" s="208"/>
      <c r="E174" s="209"/>
      <c r="F174" s="261"/>
      <c r="G174" s="31"/>
      <c r="O174" s="83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29" customFormat="1" ht="12.75">
      <c r="A175" s="212"/>
      <c r="B175" s="222"/>
      <c r="C175" s="221" t="s">
        <v>853</v>
      </c>
      <c r="D175" s="213">
        <f>D73+D95+D111+D129+D147+D152+D160+D169</f>
        <v>3947191</v>
      </c>
      <c r="E175" s="213">
        <f>E73+E95+E111+E129+E147+E152+E160+E169+E173</f>
        <v>4283741</v>
      </c>
      <c r="F175" s="213">
        <f>F73+F95+F111+F129+F147+F152+F160+F169+F173</f>
        <v>4271047</v>
      </c>
      <c r="G175" s="441">
        <f>F175/E175*100</f>
        <v>99.70367022656131</v>
      </c>
      <c r="O175" s="83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29" customFormat="1" ht="12.75">
      <c r="A176" s="16"/>
      <c r="B176" s="68"/>
      <c r="C176" s="207"/>
      <c r="D176" s="208"/>
      <c r="E176" s="209"/>
      <c r="F176" s="210"/>
      <c r="G176" s="211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  <c r="FI176" s="83"/>
      <c r="FJ176" s="83"/>
      <c r="FK176" s="83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3"/>
      <c r="GC176" s="83"/>
      <c r="GD176" s="83"/>
      <c r="GE176" s="83"/>
      <c r="GF176" s="83"/>
      <c r="GG176" s="83"/>
      <c r="GH176" s="83"/>
      <c r="GI176" s="83"/>
      <c r="GJ176" s="83"/>
      <c r="GK176" s="83"/>
      <c r="GL176" s="83"/>
      <c r="GM176" s="83"/>
      <c r="GN176" s="83"/>
      <c r="GO176" s="83"/>
      <c r="GP176" s="83"/>
      <c r="GQ176" s="83"/>
      <c r="GR176" s="83"/>
      <c r="GS176" s="83"/>
      <c r="GT176" s="83"/>
      <c r="GU176" s="83"/>
      <c r="GV176" s="83"/>
      <c r="GW176" s="83"/>
      <c r="GX176" s="83"/>
      <c r="GY176" s="83"/>
      <c r="GZ176" s="83"/>
      <c r="HA176" s="83"/>
      <c r="HB176" s="83"/>
      <c r="HC176" s="83"/>
      <c r="HD176" s="83"/>
      <c r="HE176" s="83"/>
      <c r="HF176" s="83"/>
      <c r="HG176" s="83"/>
      <c r="HH176" s="83"/>
      <c r="HI176" s="83"/>
      <c r="HJ176" s="83"/>
      <c r="HK176" s="83"/>
      <c r="HL176" s="83"/>
      <c r="HM176" s="83"/>
      <c r="HN176" s="83"/>
      <c r="HO176" s="83"/>
      <c r="HP176" s="83"/>
      <c r="HQ176" s="83"/>
      <c r="HR176" s="83"/>
      <c r="HS176" s="83"/>
      <c r="HT176" s="83"/>
      <c r="HU176" s="83"/>
      <c r="HV176" s="83"/>
      <c r="HW176" s="83"/>
      <c r="HX176" s="83"/>
      <c r="HY176" s="83"/>
      <c r="HZ176" s="83"/>
      <c r="IA176" s="83"/>
      <c r="IB176" s="83"/>
      <c r="IC176" s="83"/>
      <c r="ID176" s="83"/>
      <c r="IE176" s="83"/>
      <c r="IF176" s="83"/>
      <c r="IG176" s="83"/>
      <c r="IH176" s="83"/>
      <c r="II176" s="83"/>
      <c r="IJ176" s="83"/>
      <c r="IK176" s="83"/>
      <c r="IL176" s="83"/>
      <c r="IM176" s="83"/>
      <c r="IN176" s="83"/>
      <c r="IO176" s="83"/>
      <c r="IP176" s="83"/>
      <c r="IQ176" s="83"/>
      <c r="IR176" s="83"/>
      <c r="IS176" s="83"/>
      <c r="IT176" s="83"/>
      <c r="IU176" s="83"/>
      <c r="IV176" s="83"/>
    </row>
    <row r="177" spans="1:256" s="123" customFormat="1" ht="15.75">
      <c r="A177" s="73" t="s">
        <v>610</v>
      </c>
      <c r="B177" s="29"/>
      <c r="C177" s="29"/>
      <c r="D177" s="83"/>
      <c r="E177" s="83"/>
      <c r="F177" s="83"/>
      <c r="G177" s="29"/>
      <c r="H177" s="29"/>
      <c r="I177" s="29"/>
      <c r="J177" s="29"/>
      <c r="K177" s="29"/>
      <c r="L177" s="29"/>
      <c r="M177" s="29"/>
      <c r="N177" s="29"/>
      <c r="O177" s="83" t="s">
        <v>805</v>
      </c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23" customFormat="1" ht="8.25" customHeight="1">
      <c r="A178" s="29"/>
      <c r="B178"/>
      <c r="C178"/>
      <c r="D178" s="15"/>
      <c r="E178" s="15"/>
      <c r="F178" s="15"/>
      <c r="G178"/>
      <c r="H178" s="29"/>
      <c r="I178" s="29"/>
      <c r="J178" s="29"/>
      <c r="K178" s="29"/>
      <c r="L178" s="29"/>
      <c r="M178" s="29"/>
      <c r="N178" s="29"/>
      <c r="O178" s="83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23" customFormat="1" ht="12.75">
      <c r="A179" s="64" t="s">
        <v>608</v>
      </c>
      <c r="B179"/>
      <c r="C179"/>
      <c r="D179" s="15"/>
      <c r="E179" s="15"/>
      <c r="F179" s="15"/>
      <c r="G179"/>
      <c r="H179" s="29"/>
      <c r="I179" s="29"/>
      <c r="J179" s="29"/>
      <c r="K179" s="29"/>
      <c r="L179" s="29"/>
      <c r="M179" s="29"/>
      <c r="N179" s="29"/>
      <c r="O179" s="83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23" customFormat="1" ht="7.5" customHeight="1">
      <c r="A180" s="29"/>
      <c r="B180"/>
      <c r="C180"/>
      <c r="D180" s="15"/>
      <c r="E180" s="15"/>
      <c r="F180" s="15"/>
      <c r="G180"/>
      <c r="H180" s="29"/>
      <c r="I180" s="29"/>
      <c r="J180" s="29"/>
      <c r="K180" s="29"/>
      <c r="L180" s="29"/>
      <c r="M180" s="29"/>
      <c r="N180" s="29"/>
      <c r="O180" s="83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23" customFormat="1" ht="25.5">
      <c r="A181" s="7" t="s">
        <v>500</v>
      </c>
      <c r="B181" s="7" t="s">
        <v>501</v>
      </c>
      <c r="C181" s="5" t="s">
        <v>502</v>
      </c>
      <c r="D181" s="52" t="s">
        <v>675</v>
      </c>
      <c r="E181" s="59" t="s">
        <v>676</v>
      </c>
      <c r="F181" s="5" t="s">
        <v>471</v>
      </c>
      <c r="G181" s="51" t="s">
        <v>677</v>
      </c>
      <c r="H181" s="29"/>
      <c r="I181" s="29"/>
      <c r="J181" s="29"/>
      <c r="K181" s="29"/>
      <c r="L181" s="29"/>
      <c r="M181" s="29"/>
      <c r="N181" s="29"/>
      <c r="O181" s="83"/>
      <c r="P181" s="15"/>
      <c r="Q181" s="15"/>
      <c r="R181" s="15"/>
      <c r="S181" s="153"/>
      <c r="T181" s="15"/>
      <c r="U181" s="153"/>
      <c r="V181" s="153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18" ht="12.75">
      <c r="A182" s="461" t="s">
        <v>611</v>
      </c>
      <c r="B182" s="400">
        <v>3317</v>
      </c>
      <c r="C182" s="309" t="s">
        <v>41</v>
      </c>
      <c r="D182" s="357">
        <v>350</v>
      </c>
      <c r="E182" s="176">
        <v>40</v>
      </c>
      <c r="F182" s="310">
        <v>40</v>
      </c>
      <c r="G182" s="323">
        <f>F182/E182*100</f>
        <v>100</v>
      </c>
      <c r="R182" s="187"/>
    </row>
    <row r="183" spans="1:19" ht="12.75">
      <c r="A183" s="461" t="s">
        <v>611</v>
      </c>
      <c r="B183" s="400">
        <v>3319</v>
      </c>
      <c r="C183" s="309" t="s">
        <v>384</v>
      </c>
      <c r="D183" s="357">
        <v>1500</v>
      </c>
      <c r="E183" s="176">
        <v>1365</v>
      </c>
      <c r="F183" s="310">
        <v>1311</v>
      </c>
      <c r="G183" s="323">
        <f>F183/E183*100</f>
        <v>96.04395604395604</v>
      </c>
      <c r="S183" s="153"/>
    </row>
    <row r="184" spans="1:7" ht="25.5" customHeight="1">
      <c r="A184" s="461" t="s">
        <v>611</v>
      </c>
      <c r="B184" s="400">
        <v>3322</v>
      </c>
      <c r="C184" s="309" t="s">
        <v>56</v>
      </c>
      <c r="D184" s="357">
        <v>500</v>
      </c>
      <c r="E184" s="310">
        <v>585</v>
      </c>
      <c r="F184" s="310">
        <v>575</v>
      </c>
      <c r="G184" s="323">
        <f>F184/E184*100</f>
        <v>98.29059829059828</v>
      </c>
    </row>
    <row r="185" spans="1:7" ht="12.75" customHeight="1" hidden="1">
      <c r="A185" s="262"/>
      <c r="B185" s="263"/>
      <c r="C185" s="552" t="s">
        <v>825</v>
      </c>
      <c r="D185" s="553"/>
      <c r="E185" s="453"/>
      <c r="F185" s="350"/>
      <c r="G185" s="72"/>
    </row>
    <row r="186" spans="1:7" ht="12.75" customHeight="1" hidden="1">
      <c r="A186" s="788" t="s">
        <v>826</v>
      </c>
      <c r="B186" s="788"/>
      <c r="C186" s="788"/>
      <c r="D186" s="788"/>
      <c r="E186" s="453"/>
      <c r="F186" s="350"/>
      <c r="G186" s="72"/>
    </row>
    <row r="187" spans="1:7" ht="12.75" customHeight="1" hidden="1">
      <c r="A187" s="788" t="s">
        <v>827</v>
      </c>
      <c r="B187" s="788"/>
      <c r="C187" s="788"/>
      <c r="D187" s="788"/>
      <c r="E187" s="453"/>
      <c r="F187" s="350"/>
      <c r="G187" s="72"/>
    </row>
    <row r="188" spans="1:7" ht="12.75" customHeight="1" hidden="1">
      <c r="A188" s="788" t="s">
        <v>828</v>
      </c>
      <c r="B188" s="788"/>
      <c r="C188" s="788"/>
      <c r="D188" s="788"/>
      <c r="E188" s="453"/>
      <c r="F188" s="350"/>
      <c r="G188" s="72"/>
    </row>
    <row r="189" spans="1:7" ht="12.75" customHeight="1" hidden="1">
      <c r="A189" s="788" t="s">
        <v>829</v>
      </c>
      <c r="B189" s="788"/>
      <c r="C189" s="788"/>
      <c r="D189" s="788"/>
      <c r="E189" s="453"/>
      <c r="F189" s="350"/>
      <c r="G189" s="72"/>
    </row>
    <row r="190" spans="1:7" ht="12.75" customHeight="1" hidden="1">
      <c r="A190" s="746" t="s">
        <v>830</v>
      </c>
      <c r="B190" s="746"/>
      <c r="C190" s="746"/>
      <c r="D190" s="746"/>
      <c r="E190" s="453"/>
      <c r="F190" s="350"/>
      <c r="G190" s="72"/>
    </row>
    <row r="191" spans="1:7" ht="14.25" customHeight="1">
      <c r="A191" s="461" t="s">
        <v>611</v>
      </c>
      <c r="B191" s="400">
        <v>3313</v>
      </c>
      <c r="C191" s="309" t="s">
        <v>39</v>
      </c>
      <c r="D191" s="357">
        <v>200</v>
      </c>
      <c r="E191" s="310">
        <v>200</v>
      </c>
      <c r="F191" s="310">
        <v>200</v>
      </c>
      <c r="G191" s="323">
        <f>F191/E191*100</f>
        <v>100</v>
      </c>
    </row>
    <row r="192" spans="1:7" ht="14.25" customHeight="1">
      <c r="A192" s="461" t="s">
        <v>611</v>
      </c>
      <c r="B192" s="400">
        <v>3329</v>
      </c>
      <c r="C192" s="4" t="s">
        <v>589</v>
      </c>
      <c r="D192" s="357">
        <v>0</v>
      </c>
      <c r="E192" s="310">
        <v>0</v>
      </c>
      <c r="F192" s="310">
        <v>0</v>
      </c>
      <c r="G192" s="323" t="s">
        <v>850</v>
      </c>
    </row>
    <row r="193" spans="1:7" ht="14.25" customHeight="1">
      <c r="A193" s="461" t="s">
        <v>611</v>
      </c>
      <c r="B193" s="400">
        <v>3314</v>
      </c>
      <c r="C193" s="309" t="s">
        <v>590</v>
      </c>
      <c r="D193" s="357">
        <v>0</v>
      </c>
      <c r="E193" s="310">
        <v>7</v>
      </c>
      <c r="F193" s="310">
        <v>7</v>
      </c>
      <c r="G193" s="323">
        <f>F193/E193*100</f>
        <v>100</v>
      </c>
    </row>
    <row r="194" spans="1:256" s="123" customFormat="1" ht="12.75">
      <c r="A194" s="203"/>
      <c r="B194" s="220"/>
      <c r="C194" s="219" t="s">
        <v>851</v>
      </c>
      <c r="D194" s="254">
        <f>SUM(D182:D191)</f>
        <v>2550</v>
      </c>
      <c r="E194" s="254">
        <f>SUM(E182:E193)</f>
        <v>2197</v>
      </c>
      <c r="F194" s="589">
        <f>SUM(F182:F193)</f>
        <v>2133</v>
      </c>
      <c r="G194" s="412">
        <f>F194/E194*100</f>
        <v>97.08693673190714</v>
      </c>
      <c r="H194" s="127" t="s">
        <v>622</v>
      </c>
      <c r="I194" s="29"/>
      <c r="J194" s="29"/>
      <c r="K194" s="29"/>
      <c r="L194" s="29"/>
      <c r="M194" s="29"/>
      <c r="N194" s="29"/>
      <c r="O194" s="83" t="s">
        <v>803</v>
      </c>
      <c r="P194" s="83"/>
      <c r="Q194" s="15"/>
      <c r="R194" s="153"/>
      <c r="S194" s="15"/>
      <c r="T194" s="15"/>
      <c r="U194" s="153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3" customFormat="1" ht="7.5" customHeight="1">
      <c r="A195" s="16"/>
      <c r="B195" s="68"/>
      <c r="C195" s="207"/>
      <c r="D195" s="411"/>
      <c r="E195" s="209"/>
      <c r="F195" s="261"/>
      <c r="G195" s="31"/>
      <c r="H195" s="127"/>
      <c r="I195" s="29"/>
      <c r="J195" s="29"/>
      <c r="K195" s="29"/>
      <c r="L195" s="29"/>
      <c r="M195" s="29"/>
      <c r="N195" s="29"/>
      <c r="O195" s="83"/>
      <c r="P195" s="83"/>
      <c r="Q195" s="15"/>
      <c r="R195" s="153"/>
      <c r="S195" s="15"/>
      <c r="T195" s="15"/>
      <c r="U195" s="153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3" customFormat="1" ht="12" customHeight="1">
      <c r="A196" s="406" t="s">
        <v>466</v>
      </c>
      <c r="B196" s="208"/>
      <c r="C196" s="209"/>
      <c r="D196" s="261"/>
      <c r="E196" s="209"/>
      <c r="F196" s="261"/>
      <c r="G196" s="31"/>
      <c r="H196" s="127"/>
      <c r="I196" s="29"/>
      <c r="J196" s="29"/>
      <c r="K196" s="29"/>
      <c r="L196" s="29"/>
      <c r="M196" s="29"/>
      <c r="N196" s="29"/>
      <c r="O196" s="83"/>
      <c r="P196" s="83"/>
      <c r="Q196" s="15"/>
      <c r="R196" s="153"/>
      <c r="S196" s="15"/>
      <c r="T196" s="15"/>
      <c r="U196" s="153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3" customFormat="1" ht="25.5">
      <c r="A197" s="7" t="s">
        <v>500</v>
      </c>
      <c r="B197" s="7" t="s">
        <v>501</v>
      </c>
      <c r="C197" s="5" t="s">
        <v>502</v>
      </c>
      <c r="D197" s="52" t="s">
        <v>675</v>
      </c>
      <c r="E197" s="59" t="s">
        <v>676</v>
      </c>
      <c r="F197" s="5" t="s">
        <v>471</v>
      </c>
      <c r="G197" s="51" t="s">
        <v>677</v>
      </c>
      <c r="H197" s="127"/>
      <c r="I197" s="29"/>
      <c r="J197" s="29"/>
      <c r="K197" s="29"/>
      <c r="L197" s="29"/>
      <c r="M197" s="29"/>
      <c r="N197" s="29"/>
      <c r="O197" s="83"/>
      <c r="P197" s="83"/>
      <c r="Q197" s="15"/>
      <c r="R197" s="153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3" customFormat="1" ht="12.75">
      <c r="A198" s="149" t="s">
        <v>611</v>
      </c>
      <c r="B198" s="145">
        <v>3311</v>
      </c>
      <c r="C198" s="136" t="s">
        <v>333</v>
      </c>
      <c r="D198" s="357">
        <v>28400</v>
      </c>
      <c r="E198" s="310">
        <v>30671</v>
      </c>
      <c r="F198" s="310">
        <v>30671</v>
      </c>
      <c r="G198" s="323">
        <f aca="true" t="shared" si="11" ref="G198:G204">F198/E198*100</f>
        <v>100</v>
      </c>
      <c r="H198" s="127"/>
      <c r="I198" s="29"/>
      <c r="J198" s="29"/>
      <c r="K198" s="29"/>
      <c r="L198" s="29"/>
      <c r="M198" s="29"/>
      <c r="N198" s="29"/>
      <c r="O198" s="83"/>
      <c r="P198" s="83"/>
      <c r="Q198" s="15"/>
      <c r="R198" s="153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3" customFormat="1" ht="12.75">
      <c r="A199" s="364">
        <v>40</v>
      </c>
      <c r="B199" s="364">
        <v>3314</v>
      </c>
      <c r="C199" s="367" t="s">
        <v>352</v>
      </c>
      <c r="D199" s="365">
        <v>13824</v>
      </c>
      <c r="E199" s="366">
        <v>19839</v>
      </c>
      <c r="F199" s="310">
        <v>19839</v>
      </c>
      <c r="G199" s="323">
        <f t="shared" si="11"/>
        <v>100</v>
      </c>
      <c r="H199" s="127"/>
      <c r="I199" s="29"/>
      <c r="J199" s="29"/>
      <c r="K199" s="29"/>
      <c r="L199" s="29"/>
      <c r="M199" s="29"/>
      <c r="N199" s="29"/>
      <c r="O199" s="83"/>
      <c r="P199" s="83"/>
      <c r="Q199" s="15"/>
      <c r="R199" s="153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3" customFormat="1" ht="12.75">
      <c r="A200" s="364">
        <v>40</v>
      </c>
      <c r="B200" s="364">
        <v>3315</v>
      </c>
      <c r="C200" s="367" t="s">
        <v>314</v>
      </c>
      <c r="D200" s="365">
        <v>56201</v>
      </c>
      <c r="E200" s="366">
        <v>56886</v>
      </c>
      <c r="F200" s="310">
        <v>56886</v>
      </c>
      <c r="G200" s="323">
        <f t="shared" si="11"/>
        <v>100</v>
      </c>
      <c r="H200" s="127"/>
      <c r="I200" s="29"/>
      <c r="J200" s="29"/>
      <c r="K200" s="29"/>
      <c r="L200" s="29"/>
      <c r="M200" s="29"/>
      <c r="N200" s="29"/>
      <c r="O200" s="83"/>
      <c r="P200" s="83"/>
      <c r="Q200" s="15"/>
      <c r="R200" s="153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3" customFormat="1" ht="12.75">
      <c r="A201" s="364">
        <v>40</v>
      </c>
      <c r="B201" s="364">
        <v>3319</v>
      </c>
      <c r="C201" s="367" t="s">
        <v>1107</v>
      </c>
      <c r="D201" s="365">
        <v>40</v>
      </c>
      <c r="E201" s="366">
        <v>94</v>
      </c>
      <c r="F201" s="310">
        <v>94</v>
      </c>
      <c r="G201" s="323">
        <f t="shared" si="11"/>
        <v>100</v>
      </c>
      <c r="H201" s="127"/>
      <c r="I201" s="29"/>
      <c r="J201" s="29"/>
      <c r="K201" s="29"/>
      <c r="L201" s="29"/>
      <c r="M201" s="29"/>
      <c r="N201" s="29"/>
      <c r="O201" s="83"/>
      <c r="P201" s="83"/>
      <c r="Q201" s="15"/>
      <c r="R201" s="153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3" customFormat="1" ht="12.75">
      <c r="A202" s="149">
        <v>40</v>
      </c>
      <c r="B202" s="145">
        <v>3321</v>
      </c>
      <c r="C202" s="146" t="s">
        <v>55</v>
      </c>
      <c r="D202" s="535">
        <v>1750</v>
      </c>
      <c r="E202" s="310">
        <v>1750</v>
      </c>
      <c r="F202" s="310">
        <v>1750</v>
      </c>
      <c r="G202" s="323">
        <f t="shared" si="11"/>
        <v>100</v>
      </c>
      <c r="H202" s="127"/>
      <c r="I202" s="29"/>
      <c r="J202" s="29"/>
      <c r="K202" s="29"/>
      <c r="L202" s="29"/>
      <c r="M202" s="29"/>
      <c r="N202" s="29"/>
      <c r="O202" s="83"/>
      <c r="P202" s="83"/>
      <c r="Q202" s="15"/>
      <c r="R202" s="153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3" customFormat="1" ht="12.75">
      <c r="A203" s="149" t="s">
        <v>611</v>
      </c>
      <c r="B203" s="145">
        <v>3322</v>
      </c>
      <c r="C203" s="270" t="s">
        <v>305</v>
      </c>
      <c r="D203" s="535">
        <v>0</v>
      </c>
      <c r="E203" s="310">
        <v>30</v>
      </c>
      <c r="F203" s="310">
        <v>30</v>
      </c>
      <c r="G203" s="323">
        <f t="shared" si="11"/>
        <v>100</v>
      </c>
      <c r="H203" s="127"/>
      <c r="I203" s="29"/>
      <c r="J203" s="29"/>
      <c r="K203" s="29"/>
      <c r="L203" s="29"/>
      <c r="M203" s="29"/>
      <c r="N203" s="29"/>
      <c r="O203" s="83"/>
      <c r="P203" s="83"/>
      <c r="Q203" s="15"/>
      <c r="R203" s="153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3" customFormat="1" ht="12.75">
      <c r="A204" s="203"/>
      <c r="B204" s="220"/>
      <c r="C204" s="219" t="s">
        <v>389</v>
      </c>
      <c r="D204" s="204">
        <f>SUM(D198:D203)</f>
        <v>100215</v>
      </c>
      <c r="E204" s="204">
        <f>SUM(E198:E203)</f>
        <v>109270</v>
      </c>
      <c r="F204" s="410">
        <f>SUM(F198:F203)</f>
        <v>109270</v>
      </c>
      <c r="G204" s="122">
        <f t="shared" si="11"/>
        <v>100</v>
      </c>
      <c r="H204" s="127"/>
      <c r="I204" s="29"/>
      <c r="J204" s="29"/>
      <c r="K204" s="29"/>
      <c r="L204" s="29"/>
      <c r="M204" s="29"/>
      <c r="N204" s="29"/>
      <c r="O204" s="83"/>
      <c r="P204" s="83"/>
      <c r="Q204" s="15"/>
      <c r="R204" s="153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3" customFormat="1" ht="7.5" customHeight="1">
      <c r="A205" s="16"/>
      <c r="B205" s="68"/>
      <c r="C205" s="207"/>
      <c r="D205" s="208"/>
      <c r="E205" s="209"/>
      <c r="F205" s="261"/>
      <c r="G205" s="31"/>
      <c r="H205" s="127"/>
      <c r="I205" s="29"/>
      <c r="J205" s="29"/>
      <c r="K205" s="29"/>
      <c r="L205" s="29"/>
      <c r="M205" s="29"/>
      <c r="N205" s="29"/>
      <c r="O205" s="83"/>
      <c r="P205" s="83"/>
      <c r="Q205" s="15"/>
      <c r="R205" s="153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3" customFormat="1" ht="12.75">
      <c r="A206" s="767" t="s">
        <v>386</v>
      </c>
      <c r="B206" s="767"/>
      <c r="C206" s="767"/>
      <c r="D206" s="767"/>
      <c r="E206" s="767"/>
      <c r="F206" s="767"/>
      <c r="G206" s="767"/>
      <c r="H206" s="127"/>
      <c r="I206" s="29"/>
      <c r="J206" s="29"/>
      <c r="K206" s="29"/>
      <c r="L206" s="29"/>
      <c r="M206" s="29"/>
      <c r="N206" s="29"/>
      <c r="O206" s="83"/>
      <c r="P206" s="83"/>
      <c r="Q206" s="15"/>
      <c r="R206" s="153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3" customFormat="1" ht="25.5">
      <c r="A207" s="7" t="s">
        <v>500</v>
      </c>
      <c r="B207" s="7" t="s">
        <v>501</v>
      </c>
      <c r="C207" s="5" t="s">
        <v>502</v>
      </c>
      <c r="D207" s="52" t="s">
        <v>675</v>
      </c>
      <c r="E207" s="59" t="s">
        <v>676</v>
      </c>
      <c r="F207" s="5" t="s">
        <v>471</v>
      </c>
      <c r="G207" s="51" t="s">
        <v>677</v>
      </c>
      <c r="H207" s="127"/>
      <c r="I207" s="29"/>
      <c r="J207" s="29"/>
      <c r="K207" s="29"/>
      <c r="L207" s="29"/>
      <c r="M207" s="29"/>
      <c r="N207" s="29"/>
      <c r="O207" s="83"/>
      <c r="P207" s="83"/>
      <c r="Q207" s="15"/>
      <c r="R207" s="153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3" customFormat="1" ht="12.75">
      <c r="A208" s="247">
        <v>40</v>
      </c>
      <c r="B208" s="247">
        <v>3314</v>
      </c>
      <c r="C208" s="270" t="s">
        <v>424</v>
      </c>
      <c r="D208" s="551">
        <v>8030</v>
      </c>
      <c r="E208" s="502">
        <v>8030</v>
      </c>
      <c r="F208" s="724">
        <v>8030</v>
      </c>
      <c r="G208" s="179">
        <f aca="true" t="shared" si="12" ref="G208:G213">F208/E208*100</f>
        <v>100</v>
      </c>
      <c r="H208" s="127"/>
      <c r="I208" s="29"/>
      <c r="J208" s="29"/>
      <c r="K208" s="29"/>
      <c r="L208" s="29"/>
      <c r="M208" s="29"/>
      <c r="N208" s="29"/>
      <c r="O208" s="83"/>
      <c r="P208" s="83"/>
      <c r="Q208" s="15"/>
      <c r="R208" s="153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3" customFormat="1" ht="12.75">
      <c r="A209" s="247">
        <v>40</v>
      </c>
      <c r="B209" s="247">
        <v>3315</v>
      </c>
      <c r="C209" s="270" t="s">
        <v>40</v>
      </c>
      <c r="D209" s="551">
        <v>500</v>
      </c>
      <c r="E209" s="502">
        <v>500</v>
      </c>
      <c r="F209" s="724">
        <v>500</v>
      </c>
      <c r="G209" s="179">
        <f t="shared" si="12"/>
        <v>100</v>
      </c>
      <c r="H209" s="127"/>
      <c r="I209" s="29"/>
      <c r="J209" s="29"/>
      <c r="K209" s="29"/>
      <c r="L209" s="29"/>
      <c r="M209" s="29"/>
      <c r="N209" s="29"/>
      <c r="O209" s="83"/>
      <c r="P209" s="83"/>
      <c r="Q209" s="15"/>
      <c r="R209" s="153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3" customFormat="1" ht="25.5">
      <c r="A210" s="149">
        <v>40</v>
      </c>
      <c r="B210" s="145">
        <v>3322</v>
      </c>
      <c r="C210" s="146" t="s">
        <v>313</v>
      </c>
      <c r="D210" s="535">
        <v>3000</v>
      </c>
      <c r="E210" s="310">
        <v>3000</v>
      </c>
      <c r="F210" s="310">
        <v>3000</v>
      </c>
      <c r="G210" s="179">
        <f t="shared" si="12"/>
        <v>100</v>
      </c>
      <c r="H210" s="127"/>
      <c r="I210" s="29"/>
      <c r="J210" s="29"/>
      <c r="K210" s="29"/>
      <c r="L210" s="29"/>
      <c r="M210" s="29"/>
      <c r="N210" s="29"/>
      <c r="O210" s="83"/>
      <c r="P210" s="83"/>
      <c r="Q210" s="15"/>
      <c r="R210" s="153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3" customFormat="1" ht="12.75">
      <c r="A211" s="247">
        <v>40</v>
      </c>
      <c r="B211" s="247">
        <v>3322</v>
      </c>
      <c r="C211" s="270" t="s">
        <v>309</v>
      </c>
      <c r="D211" s="551">
        <v>16500</v>
      </c>
      <c r="E211" s="502">
        <v>19693</v>
      </c>
      <c r="F211" s="724">
        <v>17396</v>
      </c>
      <c r="G211" s="179">
        <f>F211/E211*100</f>
        <v>88.33595693901385</v>
      </c>
      <c r="H211" s="127"/>
      <c r="I211" s="29"/>
      <c r="J211" s="29"/>
      <c r="K211" s="29"/>
      <c r="L211" s="29"/>
      <c r="M211" s="29"/>
      <c r="N211" s="29"/>
      <c r="O211" s="83"/>
      <c r="P211" s="83"/>
      <c r="Q211" s="15"/>
      <c r="R211" s="153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23" customFormat="1" ht="12.75">
      <c r="A212" s="247">
        <v>40</v>
      </c>
      <c r="B212" s="247">
        <v>3399</v>
      </c>
      <c r="C212" s="270" t="s">
        <v>42</v>
      </c>
      <c r="D212" s="551">
        <v>100</v>
      </c>
      <c r="E212" s="502">
        <v>100</v>
      </c>
      <c r="F212" s="724">
        <v>100</v>
      </c>
      <c r="G212" s="179">
        <f t="shared" si="12"/>
        <v>100</v>
      </c>
      <c r="H212" s="127"/>
      <c r="I212" s="29"/>
      <c r="J212" s="29"/>
      <c r="K212" s="29"/>
      <c r="L212" s="29"/>
      <c r="M212" s="29"/>
      <c r="N212" s="29"/>
      <c r="O212" s="83"/>
      <c r="P212" s="83"/>
      <c r="Q212" s="15"/>
      <c r="R212" s="153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23" customFormat="1" ht="12.75">
      <c r="A213" s="203"/>
      <c r="B213" s="220"/>
      <c r="C213" s="219" t="s">
        <v>390</v>
      </c>
      <c r="D213" s="204">
        <f>SUM(D208:D212)</f>
        <v>28130</v>
      </c>
      <c r="E213" s="204">
        <f>SUM(E208:E212)</f>
        <v>31323</v>
      </c>
      <c r="F213" s="410">
        <f>SUM(F208:F212)</f>
        <v>29026</v>
      </c>
      <c r="G213" s="122">
        <f t="shared" si="12"/>
        <v>92.6667305175111</v>
      </c>
      <c r="H213" s="127"/>
      <c r="I213" s="29"/>
      <c r="J213" s="29"/>
      <c r="K213" s="29"/>
      <c r="L213" s="29"/>
      <c r="M213" s="29"/>
      <c r="N213" s="29"/>
      <c r="O213" s="83"/>
      <c r="P213" s="83"/>
      <c r="Q213" s="15"/>
      <c r="R213" s="153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23" customFormat="1" ht="6.75" customHeight="1">
      <c r="A214" s="16"/>
      <c r="B214" s="68"/>
      <c r="C214" s="207"/>
      <c r="D214" s="70"/>
      <c r="E214" s="209"/>
      <c r="F214" s="210"/>
      <c r="G214" s="31"/>
      <c r="H214" s="127"/>
      <c r="I214" s="29"/>
      <c r="J214" s="29"/>
      <c r="K214" s="29"/>
      <c r="L214" s="29"/>
      <c r="M214" s="29"/>
      <c r="N214" s="29"/>
      <c r="O214" s="83"/>
      <c r="P214" s="83"/>
      <c r="Q214" s="15"/>
      <c r="R214" s="153"/>
      <c r="S214" s="15"/>
      <c r="T214" s="15"/>
      <c r="U214" s="153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23" customFormat="1" ht="12.75">
      <c r="A215" s="766" t="s">
        <v>609</v>
      </c>
      <c r="B215" s="766"/>
      <c r="C215" s="766"/>
      <c r="D215" s="70"/>
      <c r="E215" s="209"/>
      <c r="F215" s="210"/>
      <c r="G215" s="31"/>
      <c r="H215" s="127"/>
      <c r="I215" s="29"/>
      <c r="J215" s="29"/>
      <c r="K215" s="29"/>
      <c r="L215" s="29"/>
      <c r="M215" s="29"/>
      <c r="N215" s="29"/>
      <c r="O215" s="83"/>
      <c r="P215" s="83"/>
      <c r="Q215" s="15"/>
      <c r="R215" s="153"/>
      <c r="S215" s="15"/>
      <c r="T215" s="15"/>
      <c r="U215" s="153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23" customFormat="1" ht="12" customHeight="1">
      <c r="A216" s="406" t="s">
        <v>466</v>
      </c>
      <c r="B216" s="208"/>
      <c r="C216" s="209"/>
      <c r="D216" s="261"/>
      <c r="E216" s="209"/>
      <c r="F216" s="261"/>
      <c r="G216" s="31"/>
      <c r="H216" s="127"/>
      <c r="I216" s="29"/>
      <c r="J216" s="29"/>
      <c r="K216" s="29"/>
      <c r="L216" s="29"/>
      <c r="M216" s="29"/>
      <c r="N216" s="29"/>
      <c r="O216" s="83"/>
      <c r="P216" s="83"/>
      <c r="Q216" s="15"/>
      <c r="R216" s="153"/>
      <c r="S216" s="15"/>
      <c r="T216" s="15"/>
      <c r="U216" s="153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23" customFormat="1" ht="25.5">
      <c r="A217" s="7" t="s">
        <v>500</v>
      </c>
      <c r="B217" s="7" t="s">
        <v>501</v>
      </c>
      <c r="C217" s="5" t="s">
        <v>502</v>
      </c>
      <c r="D217" s="52" t="s">
        <v>675</v>
      </c>
      <c r="E217" s="59" t="s">
        <v>676</v>
      </c>
      <c r="F217" s="5" t="s">
        <v>471</v>
      </c>
      <c r="G217" s="51" t="s">
        <v>677</v>
      </c>
      <c r="H217" s="127"/>
      <c r="I217" s="29"/>
      <c r="J217" s="29"/>
      <c r="K217" s="29"/>
      <c r="L217" s="29"/>
      <c r="M217" s="29"/>
      <c r="N217" s="29"/>
      <c r="O217" s="83"/>
      <c r="P217" s="83"/>
      <c r="Q217" s="15"/>
      <c r="R217" s="153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23" customFormat="1" ht="38.25">
      <c r="A218" s="149">
        <v>40</v>
      </c>
      <c r="B218" s="145">
        <v>3314</v>
      </c>
      <c r="C218" s="309" t="s">
        <v>1089</v>
      </c>
      <c r="D218" s="224">
        <v>400</v>
      </c>
      <c r="E218" s="310">
        <v>400</v>
      </c>
      <c r="F218" s="310">
        <v>400</v>
      </c>
      <c r="G218" s="179">
        <f>F218/E218*100</f>
        <v>100</v>
      </c>
      <c r="H218" s="127"/>
      <c r="I218" s="29"/>
      <c r="J218" s="29"/>
      <c r="K218" s="29"/>
      <c r="L218" s="29"/>
      <c r="M218" s="29"/>
      <c r="N218" s="29"/>
      <c r="O218" s="83"/>
      <c r="P218" s="83"/>
      <c r="Q218" s="15"/>
      <c r="R218" s="153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23" customFormat="1" ht="12.75">
      <c r="A219" s="247">
        <v>40</v>
      </c>
      <c r="B219" s="247">
        <v>3315</v>
      </c>
      <c r="C219" s="270" t="s">
        <v>391</v>
      </c>
      <c r="D219" s="172">
        <v>1050</v>
      </c>
      <c r="E219" s="502">
        <v>1068</v>
      </c>
      <c r="F219" s="270">
        <v>1061</v>
      </c>
      <c r="G219" s="167">
        <f>F219/E219*100</f>
        <v>99.34456928838952</v>
      </c>
      <c r="H219" s="127"/>
      <c r="I219" s="29"/>
      <c r="J219" s="29"/>
      <c r="K219" s="29"/>
      <c r="L219" s="29"/>
      <c r="M219" s="29"/>
      <c r="N219" s="29"/>
      <c r="O219" s="83"/>
      <c r="P219" s="83"/>
      <c r="Q219" s="15"/>
      <c r="R219" s="153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23" customFormat="1" ht="12.75">
      <c r="A220" s="203"/>
      <c r="B220" s="220"/>
      <c r="C220" s="219" t="s">
        <v>852</v>
      </c>
      <c r="D220" s="204">
        <f>SUM(D218:D219)</f>
        <v>1450</v>
      </c>
      <c r="E220" s="204">
        <f>SUM(E218:E219)</f>
        <v>1468</v>
      </c>
      <c r="F220" s="410">
        <f>SUM(F218:F219)</f>
        <v>1461</v>
      </c>
      <c r="G220" s="122">
        <f>F220/E220*100</f>
        <v>99.52316076294278</v>
      </c>
      <c r="H220" s="127"/>
      <c r="I220" s="29"/>
      <c r="J220" s="29"/>
      <c r="K220" s="29"/>
      <c r="L220" s="29"/>
      <c r="M220" s="29"/>
      <c r="N220" s="29"/>
      <c r="O220" s="83"/>
      <c r="P220" s="83"/>
      <c r="Q220" s="15"/>
      <c r="R220" s="153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23" customFormat="1" ht="12.75">
      <c r="A221" s="16"/>
      <c r="B221" s="68"/>
      <c r="C221" s="207"/>
      <c r="D221" s="208"/>
      <c r="E221" s="209"/>
      <c r="F221" s="210"/>
      <c r="G221" s="211"/>
      <c r="H221" s="127"/>
      <c r="I221" s="29"/>
      <c r="J221" s="29"/>
      <c r="K221" s="29"/>
      <c r="L221" s="29"/>
      <c r="M221" s="29"/>
      <c r="N221" s="29"/>
      <c r="O221" s="83"/>
      <c r="P221" s="83"/>
      <c r="Q221" s="15"/>
      <c r="R221" s="153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23" customFormat="1" ht="12.75">
      <c r="A222" s="212"/>
      <c r="B222" s="222"/>
      <c r="C222" s="221" t="s">
        <v>853</v>
      </c>
      <c r="D222" s="213">
        <f>D194+D204+D213+D220</f>
        <v>132345</v>
      </c>
      <c r="E222" s="213">
        <f>E194+E204+E213+E220</f>
        <v>144258</v>
      </c>
      <c r="F222" s="213">
        <f>F194+F204+F213+F220</f>
        <v>141890</v>
      </c>
      <c r="G222" s="10">
        <f>F222/E222*100</f>
        <v>98.35849658251189</v>
      </c>
      <c r="H222" s="127"/>
      <c r="I222" s="29"/>
      <c r="J222" s="29"/>
      <c r="K222" s="29"/>
      <c r="L222" s="29"/>
      <c r="M222" s="29"/>
      <c r="N222" s="29"/>
      <c r="O222" s="83"/>
      <c r="P222" s="83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23" customFormat="1" ht="8.25" customHeight="1">
      <c r="A223" s="16"/>
      <c r="B223" s="68"/>
      <c r="C223" s="207"/>
      <c r="D223" s="208"/>
      <c r="E223" s="209"/>
      <c r="F223" s="210"/>
      <c r="G223" s="211"/>
      <c r="H223" s="127"/>
      <c r="I223" s="29"/>
      <c r="J223" s="29"/>
      <c r="K223" s="29"/>
      <c r="L223" s="29"/>
      <c r="M223" s="29"/>
      <c r="N223" s="29"/>
      <c r="O223" s="83"/>
      <c r="P223" s="83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23" customFormat="1" ht="15.75">
      <c r="A224" s="73" t="s">
        <v>794</v>
      </c>
      <c r="B224" s="29"/>
      <c r="C224" s="29"/>
      <c r="D224" s="83"/>
      <c r="E224" s="83"/>
      <c r="F224" s="83"/>
      <c r="G224" s="29"/>
      <c r="H224" s="29"/>
      <c r="I224" s="29"/>
      <c r="J224" s="29"/>
      <c r="K224" s="29"/>
      <c r="L224" s="29"/>
      <c r="M224" s="29"/>
      <c r="N224" s="29"/>
      <c r="O224" s="83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23" customFormat="1" ht="6.75" customHeight="1">
      <c r="A225" s="29"/>
      <c r="B225"/>
      <c r="C225"/>
      <c r="D225" s="15"/>
      <c r="E225" s="15"/>
      <c r="F225" s="15"/>
      <c r="G225"/>
      <c r="H225" s="29"/>
      <c r="I225" s="29"/>
      <c r="J225" s="29"/>
      <c r="K225" s="29"/>
      <c r="L225" s="29"/>
      <c r="M225" s="29"/>
      <c r="N225" s="29"/>
      <c r="O225" s="83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23" customFormat="1" ht="12.75">
      <c r="A226" s="64" t="s">
        <v>608</v>
      </c>
      <c r="B226"/>
      <c r="C226"/>
      <c r="D226" s="15"/>
      <c r="E226" s="15"/>
      <c r="F226" s="15"/>
      <c r="G226"/>
      <c r="H226" s="29"/>
      <c r="I226" s="29"/>
      <c r="J226" s="29"/>
      <c r="K226" s="29"/>
      <c r="L226" s="29"/>
      <c r="M226" s="29"/>
      <c r="N226" s="29"/>
      <c r="O226" s="83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23" customFormat="1" ht="8.25" customHeight="1">
      <c r="A227" s="29"/>
      <c r="B227"/>
      <c r="C227"/>
      <c r="D227" s="15"/>
      <c r="E227" s="15"/>
      <c r="F227" s="15"/>
      <c r="G227"/>
      <c r="H227" s="29"/>
      <c r="I227" s="29"/>
      <c r="J227" s="29"/>
      <c r="K227" s="29"/>
      <c r="L227" s="29"/>
      <c r="M227" s="29"/>
      <c r="N227" s="29"/>
      <c r="O227" s="83"/>
      <c r="P227" s="15"/>
      <c r="Q227" s="15"/>
      <c r="R227" s="153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23" customFormat="1" ht="25.5">
      <c r="A228" s="7" t="s">
        <v>500</v>
      </c>
      <c r="B228" s="7" t="s">
        <v>501</v>
      </c>
      <c r="C228" s="5" t="s">
        <v>502</v>
      </c>
      <c r="D228" s="52" t="s">
        <v>675</v>
      </c>
      <c r="E228" s="59" t="s">
        <v>676</v>
      </c>
      <c r="F228" s="5" t="s">
        <v>471</v>
      </c>
      <c r="G228" s="51" t="s">
        <v>677</v>
      </c>
      <c r="H228" s="29"/>
      <c r="I228" s="29"/>
      <c r="J228" s="29"/>
      <c r="K228" s="29"/>
      <c r="L228" s="29"/>
      <c r="M228" s="29"/>
      <c r="N228" s="29"/>
      <c r="O228" s="83"/>
      <c r="P228" s="15"/>
      <c r="Q228" s="15"/>
      <c r="R228" s="153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23" customFormat="1" ht="25.5">
      <c r="A229" s="149" t="s">
        <v>612</v>
      </c>
      <c r="B229" s="145">
        <v>3539</v>
      </c>
      <c r="C229" s="146" t="s">
        <v>393</v>
      </c>
      <c r="D229" s="224">
        <v>3640</v>
      </c>
      <c r="E229" s="310">
        <v>4370</v>
      </c>
      <c r="F229" s="310">
        <v>4365</v>
      </c>
      <c r="G229" s="312">
        <f aca="true" t="shared" si="13" ref="G229:G240">F229/E229*100</f>
        <v>99.88558352402745</v>
      </c>
      <c r="H229" s="29"/>
      <c r="I229" s="29"/>
      <c r="J229" s="29"/>
      <c r="K229" s="29"/>
      <c r="L229" s="29"/>
      <c r="M229" s="29"/>
      <c r="N229" s="29"/>
      <c r="O229" s="83"/>
      <c r="P229" s="15"/>
      <c r="Q229" s="15"/>
      <c r="R229" s="153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23" customFormat="1" ht="25.5">
      <c r="A230" s="149" t="s">
        <v>612</v>
      </c>
      <c r="B230" s="145">
        <v>3549</v>
      </c>
      <c r="C230" s="136" t="s">
        <v>301</v>
      </c>
      <c r="D230" s="224">
        <v>300</v>
      </c>
      <c r="E230" s="310">
        <v>0</v>
      </c>
      <c r="F230" s="310">
        <v>0</v>
      </c>
      <c r="G230" s="312" t="s">
        <v>850</v>
      </c>
      <c r="H230" s="29"/>
      <c r="I230" s="29"/>
      <c r="J230" s="29"/>
      <c r="K230" s="29"/>
      <c r="L230" s="29"/>
      <c r="M230" s="29"/>
      <c r="N230" s="29"/>
      <c r="O230" s="83"/>
      <c r="P230" s="15"/>
      <c r="Q230" s="15"/>
      <c r="R230" s="153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23" customFormat="1" ht="16.5" customHeight="1">
      <c r="A231" s="149">
        <v>50</v>
      </c>
      <c r="B231" s="145">
        <v>3569</v>
      </c>
      <c r="C231" s="146" t="s">
        <v>300</v>
      </c>
      <c r="D231" s="224">
        <v>200</v>
      </c>
      <c r="E231" s="310">
        <v>200</v>
      </c>
      <c r="F231" s="310">
        <v>142</v>
      </c>
      <c r="G231" s="312">
        <f t="shared" si="13"/>
        <v>71</v>
      </c>
      <c r="H231" s="29"/>
      <c r="I231" s="29"/>
      <c r="J231" s="29"/>
      <c r="K231" s="29"/>
      <c r="L231" s="29"/>
      <c r="M231" s="29"/>
      <c r="N231" s="29"/>
      <c r="O231" s="83"/>
      <c r="P231" s="15"/>
      <c r="Q231" s="15"/>
      <c r="R231" s="153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23" customFormat="1" ht="25.5">
      <c r="A232" s="149" t="s">
        <v>612</v>
      </c>
      <c r="B232" s="145">
        <v>3592</v>
      </c>
      <c r="C232" s="136" t="s">
        <v>304</v>
      </c>
      <c r="D232" s="224">
        <v>500</v>
      </c>
      <c r="E232" s="310">
        <v>480</v>
      </c>
      <c r="F232" s="310">
        <v>143</v>
      </c>
      <c r="G232" s="312">
        <f>F232/E232*100</f>
        <v>29.791666666666668</v>
      </c>
      <c r="H232" s="29"/>
      <c r="I232" s="29"/>
      <c r="J232" s="29"/>
      <c r="K232" s="29"/>
      <c r="L232" s="29"/>
      <c r="M232" s="29"/>
      <c r="N232" s="29"/>
      <c r="O232" s="83"/>
      <c r="P232" s="15"/>
      <c r="Q232" s="15"/>
      <c r="R232" s="153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23" customFormat="1" ht="12.75">
      <c r="A233" s="149" t="s">
        <v>612</v>
      </c>
      <c r="B233" s="145" t="s">
        <v>122</v>
      </c>
      <c r="C233" s="136" t="s">
        <v>353</v>
      </c>
      <c r="D233" s="310">
        <f>D234+D235+D236+D237+D238</f>
        <v>36800</v>
      </c>
      <c r="E233" s="310">
        <f>E234+E235+E236+E237+E238</f>
        <v>40725</v>
      </c>
      <c r="F233" s="310">
        <f>F234+F235+F236+F237+F238</f>
        <v>39598</v>
      </c>
      <c r="G233" s="312">
        <f t="shared" si="13"/>
        <v>97.23265807243708</v>
      </c>
      <c r="H233" s="29"/>
      <c r="I233" s="29"/>
      <c r="J233" s="29"/>
      <c r="K233" s="29"/>
      <c r="L233" s="29"/>
      <c r="M233" s="29"/>
      <c r="N233" s="29"/>
      <c r="O233" s="83"/>
      <c r="P233" s="15"/>
      <c r="Q233" s="15"/>
      <c r="R233" s="153"/>
      <c r="S233" s="15"/>
      <c r="T233" s="15"/>
      <c r="U233" s="15"/>
      <c r="V233" s="153"/>
      <c r="W233" s="153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23" customFormat="1" ht="12.75">
      <c r="A234" s="149" t="s">
        <v>612</v>
      </c>
      <c r="B234" s="430" t="s">
        <v>394</v>
      </c>
      <c r="C234" s="431" t="s">
        <v>395</v>
      </c>
      <c r="D234" s="432">
        <v>32730</v>
      </c>
      <c r="E234" s="433">
        <v>32730</v>
      </c>
      <c r="F234" s="433">
        <v>32728</v>
      </c>
      <c r="G234" s="606">
        <f t="shared" si="13"/>
        <v>99.99388939810572</v>
      </c>
      <c r="H234" s="29"/>
      <c r="I234" s="29"/>
      <c r="J234" s="29"/>
      <c r="K234" s="29"/>
      <c r="L234" s="29"/>
      <c r="M234" s="29"/>
      <c r="N234" s="29"/>
      <c r="O234" s="83"/>
      <c r="P234" s="15"/>
      <c r="Q234" s="15"/>
      <c r="R234" s="153"/>
      <c r="S234" s="15"/>
      <c r="T234" s="15"/>
      <c r="U234" s="15"/>
      <c r="V234" s="15"/>
      <c r="W234" s="153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23" customFormat="1" ht="12.75">
      <c r="A235" s="149" t="s">
        <v>612</v>
      </c>
      <c r="B235" s="430" t="s">
        <v>396</v>
      </c>
      <c r="C235" s="431" t="s">
        <v>397</v>
      </c>
      <c r="D235" s="432">
        <v>200</v>
      </c>
      <c r="E235" s="433">
        <v>600</v>
      </c>
      <c r="F235" s="433">
        <v>400</v>
      </c>
      <c r="G235" s="606">
        <f t="shared" si="13"/>
        <v>66.66666666666666</v>
      </c>
      <c r="H235" s="29"/>
      <c r="I235" s="29"/>
      <c r="J235" s="29"/>
      <c r="K235" s="29"/>
      <c r="L235" s="29"/>
      <c r="M235" s="29"/>
      <c r="N235" s="29"/>
      <c r="O235" s="83"/>
      <c r="P235" s="15"/>
      <c r="Q235" s="15"/>
      <c r="R235" s="153"/>
      <c r="S235" s="15"/>
      <c r="T235" s="15"/>
      <c r="U235" s="15"/>
      <c r="V235" s="15"/>
      <c r="W235" s="153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23" customFormat="1" ht="12.75">
      <c r="A236" s="149" t="s">
        <v>612</v>
      </c>
      <c r="B236" s="430" t="s">
        <v>398</v>
      </c>
      <c r="C236" s="431" t="s">
        <v>399</v>
      </c>
      <c r="D236" s="495">
        <v>700</v>
      </c>
      <c r="E236" s="433">
        <v>3276</v>
      </c>
      <c r="F236" s="433">
        <v>2576</v>
      </c>
      <c r="G236" s="606">
        <f t="shared" si="13"/>
        <v>78.63247863247864</v>
      </c>
      <c r="H236" s="29"/>
      <c r="I236" s="29"/>
      <c r="J236" s="29"/>
      <c r="K236" s="29"/>
      <c r="L236" s="29"/>
      <c r="M236" s="29"/>
      <c r="N236" s="29"/>
      <c r="O236" s="83"/>
      <c r="P236" s="15"/>
      <c r="Q236" s="15"/>
      <c r="R236" s="153"/>
      <c r="S236" s="15"/>
      <c r="T236" s="15"/>
      <c r="U236" s="15"/>
      <c r="V236" s="15"/>
      <c r="W236" s="153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23" customFormat="1" ht="12.75">
      <c r="A237" s="149" t="s">
        <v>612</v>
      </c>
      <c r="B237" s="430" t="s">
        <v>400</v>
      </c>
      <c r="C237" s="431" t="s">
        <v>401</v>
      </c>
      <c r="D237" s="495">
        <v>1800</v>
      </c>
      <c r="E237" s="433">
        <v>1671</v>
      </c>
      <c r="F237" s="433">
        <v>1671</v>
      </c>
      <c r="G237" s="606">
        <f t="shared" si="13"/>
        <v>100</v>
      </c>
      <c r="H237" s="29"/>
      <c r="I237" s="29"/>
      <c r="J237" s="29"/>
      <c r="K237" s="29"/>
      <c r="L237" s="29"/>
      <c r="M237" s="29"/>
      <c r="N237" s="29"/>
      <c r="O237" s="83"/>
      <c r="P237" s="15"/>
      <c r="Q237" s="15"/>
      <c r="R237" s="153"/>
      <c r="S237" s="15"/>
      <c r="T237" s="15"/>
      <c r="U237" s="15"/>
      <c r="V237" s="15"/>
      <c r="W237" s="153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23" customFormat="1" ht="12.75">
      <c r="A238" s="149" t="s">
        <v>612</v>
      </c>
      <c r="B238" s="430" t="s">
        <v>400</v>
      </c>
      <c r="C238" s="431" t="s">
        <v>402</v>
      </c>
      <c r="D238" s="432">
        <v>1370</v>
      </c>
      <c r="E238" s="433">
        <v>2448</v>
      </c>
      <c r="F238" s="433">
        <v>2223</v>
      </c>
      <c r="G238" s="606">
        <f t="shared" si="13"/>
        <v>90.80882352941177</v>
      </c>
      <c r="H238" s="29"/>
      <c r="I238" s="29"/>
      <c r="J238" s="29"/>
      <c r="K238" s="29"/>
      <c r="L238" s="29"/>
      <c r="M238" s="29"/>
      <c r="N238" s="29"/>
      <c r="O238" s="83"/>
      <c r="P238" s="15"/>
      <c r="Q238" s="15"/>
      <c r="R238" s="153"/>
      <c r="S238" s="15"/>
      <c r="T238" s="15"/>
      <c r="U238" s="15"/>
      <c r="V238" s="15"/>
      <c r="W238" s="153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23" customFormat="1" ht="12.75">
      <c r="A239" s="149" t="s">
        <v>612</v>
      </c>
      <c r="B239" s="430">
        <v>3522</v>
      </c>
      <c r="C239" s="431" t="s">
        <v>427</v>
      </c>
      <c r="D239" s="432">
        <v>0</v>
      </c>
      <c r="E239" s="433">
        <v>397</v>
      </c>
      <c r="F239" s="433">
        <v>357</v>
      </c>
      <c r="G239" s="606">
        <f t="shared" si="13"/>
        <v>89.92443324937027</v>
      </c>
      <c r="H239" s="29"/>
      <c r="I239" s="29"/>
      <c r="J239" s="29"/>
      <c r="K239" s="29"/>
      <c r="L239" s="29"/>
      <c r="M239" s="29"/>
      <c r="N239" s="29"/>
      <c r="O239" s="83"/>
      <c r="P239" s="15"/>
      <c r="Q239" s="15"/>
      <c r="R239" s="153"/>
      <c r="S239" s="15"/>
      <c r="T239" s="15"/>
      <c r="U239" s="15"/>
      <c r="V239" s="15"/>
      <c r="W239" s="153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23" customFormat="1" ht="12.75">
      <c r="A240" s="203"/>
      <c r="B240" s="220"/>
      <c r="C240" s="219" t="s">
        <v>413</v>
      </c>
      <c r="D240" s="204">
        <f>SUM(D229:D238)-D233</f>
        <v>41440</v>
      </c>
      <c r="E240" s="204">
        <f>SUM(E229:E239)-E233</f>
        <v>46172</v>
      </c>
      <c r="F240" s="410">
        <f>SUM(F229:F239)-F233</f>
        <v>44605</v>
      </c>
      <c r="G240" s="466">
        <f t="shared" si="13"/>
        <v>96.60616824049207</v>
      </c>
      <c r="H240" s="127" t="s">
        <v>622</v>
      </c>
      <c r="I240" s="29"/>
      <c r="J240" s="29"/>
      <c r="K240" s="29"/>
      <c r="L240" s="29"/>
      <c r="M240" s="29"/>
      <c r="N240" s="29"/>
      <c r="O240" s="83" t="s">
        <v>803</v>
      </c>
      <c r="P240" s="83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23" customFormat="1" ht="12.75">
      <c r="A241" s="16"/>
      <c r="B241" s="68"/>
      <c r="C241" s="207"/>
      <c r="D241" s="208"/>
      <c r="E241" s="208"/>
      <c r="F241" s="208"/>
      <c r="G241" s="456"/>
      <c r="H241" s="127"/>
      <c r="I241" s="29"/>
      <c r="J241" s="29"/>
      <c r="K241" s="29"/>
      <c r="L241" s="29"/>
      <c r="M241" s="29"/>
      <c r="N241" s="29"/>
      <c r="O241" s="83"/>
      <c r="P241" s="83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23" customFormat="1" ht="12.75">
      <c r="A242" s="406" t="s">
        <v>293</v>
      </c>
      <c r="B242" s="208"/>
      <c r="C242" s="209"/>
      <c r="D242" s="261"/>
      <c r="E242" s="209"/>
      <c r="F242" s="261"/>
      <c r="G242" s="117"/>
      <c r="H242" s="127"/>
      <c r="I242" s="29"/>
      <c r="J242" s="29"/>
      <c r="K242" s="29"/>
      <c r="L242" s="29"/>
      <c r="M242" s="29"/>
      <c r="N242" s="29"/>
      <c r="O242" s="83"/>
      <c r="P242" s="83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23" customFormat="1" ht="25.5">
      <c r="A243" s="7" t="s">
        <v>500</v>
      </c>
      <c r="B243" s="7" t="s">
        <v>501</v>
      </c>
      <c r="C243" s="5" t="s">
        <v>502</v>
      </c>
      <c r="D243" s="52" t="s">
        <v>675</v>
      </c>
      <c r="E243" s="59" t="s">
        <v>676</v>
      </c>
      <c r="F243" s="5" t="s">
        <v>471</v>
      </c>
      <c r="G243" s="51" t="s">
        <v>677</v>
      </c>
      <c r="H243" s="127"/>
      <c r="I243" s="29"/>
      <c r="J243" s="29"/>
      <c r="K243" s="29"/>
      <c r="L243" s="29"/>
      <c r="M243" s="29"/>
      <c r="N243" s="29"/>
      <c r="O243" s="83"/>
      <c r="P243" s="83"/>
      <c r="Q243" s="15"/>
      <c r="R243" s="153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23" customFormat="1" ht="12.75">
      <c r="A244" s="364">
        <v>50</v>
      </c>
      <c r="B244" s="364">
        <v>3522</v>
      </c>
      <c r="C244" s="367" t="s">
        <v>427</v>
      </c>
      <c r="D244" s="365">
        <v>8400</v>
      </c>
      <c r="E244" s="366">
        <v>29175</v>
      </c>
      <c r="F244" s="310">
        <v>29075</v>
      </c>
      <c r="G244" s="179">
        <f aca="true" t="shared" si="14" ref="G244:G249">F244/E244*100</f>
        <v>99.65724078834619</v>
      </c>
      <c r="H244" s="127"/>
      <c r="I244" s="29"/>
      <c r="J244" s="29"/>
      <c r="K244" s="29"/>
      <c r="L244" s="29"/>
      <c r="M244" s="29"/>
      <c r="N244" s="29"/>
      <c r="O244" s="83"/>
      <c r="P244" s="83"/>
      <c r="Q244" s="15"/>
      <c r="R244" s="153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23" customFormat="1" ht="12.75">
      <c r="A245" s="364">
        <v>50</v>
      </c>
      <c r="B245" s="364">
        <v>3529</v>
      </c>
      <c r="C245" s="367" t="s">
        <v>302</v>
      </c>
      <c r="D245" s="365">
        <v>23336</v>
      </c>
      <c r="E245" s="366">
        <v>25544</v>
      </c>
      <c r="F245" s="310">
        <v>25544</v>
      </c>
      <c r="G245" s="179">
        <f t="shared" si="14"/>
        <v>100</v>
      </c>
      <c r="H245" s="127"/>
      <c r="I245" s="29"/>
      <c r="J245" s="29"/>
      <c r="K245" s="29"/>
      <c r="L245" s="29"/>
      <c r="M245" s="29"/>
      <c r="N245" s="29"/>
      <c r="O245" s="83"/>
      <c r="P245" s="83"/>
      <c r="Q245" s="15"/>
      <c r="R245" s="153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23" customFormat="1" ht="12.75">
      <c r="A246" s="149">
        <v>50</v>
      </c>
      <c r="B246" s="145">
        <v>3533</v>
      </c>
      <c r="C246" s="146" t="s">
        <v>303</v>
      </c>
      <c r="D246" s="408">
        <v>128238</v>
      </c>
      <c r="E246" s="310">
        <v>147011</v>
      </c>
      <c r="F246" s="310">
        <v>147011</v>
      </c>
      <c r="G246" s="179">
        <f t="shared" si="14"/>
        <v>100</v>
      </c>
      <c r="H246" s="127"/>
      <c r="I246" s="29"/>
      <c r="J246" s="29"/>
      <c r="K246" s="29"/>
      <c r="L246" s="29"/>
      <c r="M246" s="29"/>
      <c r="N246" s="29"/>
      <c r="O246" s="83"/>
      <c r="P246" s="83"/>
      <c r="Q246" s="15"/>
      <c r="R246" s="153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23" customFormat="1" ht="12.75" customHeight="1">
      <c r="A247" s="149" t="s">
        <v>612</v>
      </c>
      <c r="B247" s="145">
        <v>4324</v>
      </c>
      <c r="C247" s="146" t="s">
        <v>419</v>
      </c>
      <c r="D247" s="408">
        <v>0</v>
      </c>
      <c r="E247" s="310">
        <v>261</v>
      </c>
      <c r="F247" s="310">
        <v>252</v>
      </c>
      <c r="G247" s="179">
        <f t="shared" si="14"/>
        <v>96.55172413793103</v>
      </c>
      <c r="H247" s="127"/>
      <c r="I247" s="29"/>
      <c r="J247" s="29"/>
      <c r="K247" s="29"/>
      <c r="L247" s="29"/>
      <c r="M247" s="29"/>
      <c r="N247" s="29"/>
      <c r="O247" s="83"/>
      <c r="P247" s="83"/>
      <c r="Q247" s="15"/>
      <c r="R247" s="153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23" customFormat="1" ht="12.75">
      <c r="A248" s="203"/>
      <c r="B248" s="220"/>
      <c r="C248" s="219" t="s">
        <v>389</v>
      </c>
      <c r="D248" s="204">
        <f>SUM(D244:D246)</f>
        <v>159974</v>
      </c>
      <c r="E248" s="205">
        <f>SUM(E244:E247)</f>
        <v>201991</v>
      </c>
      <c r="F248" s="236">
        <f>SUM(F244:F247)</f>
        <v>201882</v>
      </c>
      <c r="G248" s="122">
        <f t="shared" si="14"/>
        <v>99.94603719967722</v>
      </c>
      <c r="H248" s="127"/>
      <c r="I248" s="29"/>
      <c r="J248" s="29"/>
      <c r="K248" s="29"/>
      <c r="L248" s="29"/>
      <c r="M248" s="29"/>
      <c r="N248" s="29"/>
      <c r="O248" s="83"/>
      <c r="P248" s="83"/>
      <c r="Q248" s="15"/>
      <c r="R248" s="153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23" customFormat="1" ht="13.5" customHeight="1">
      <c r="A249" s="203"/>
      <c r="B249" s="220"/>
      <c r="C249" s="219" t="s">
        <v>851</v>
      </c>
      <c r="D249" s="204">
        <f>D240+D248</f>
        <v>201414</v>
      </c>
      <c r="E249" s="204">
        <f>E240+E248</f>
        <v>248163</v>
      </c>
      <c r="F249" s="204">
        <f>F240+F248</f>
        <v>246487</v>
      </c>
      <c r="G249" s="114">
        <f t="shared" si="14"/>
        <v>99.32463743587884</v>
      </c>
      <c r="H249" s="127"/>
      <c r="I249" s="29"/>
      <c r="J249" s="29"/>
      <c r="K249" s="29"/>
      <c r="L249" s="29"/>
      <c r="M249" s="29"/>
      <c r="N249" s="29"/>
      <c r="O249" s="83"/>
      <c r="P249" s="83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23" customFormat="1" ht="9" customHeight="1">
      <c r="A250" s="16"/>
      <c r="B250" s="68"/>
      <c r="C250" s="207"/>
      <c r="D250" s="208"/>
      <c r="E250" s="208"/>
      <c r="F250" s="208"/>
      <c r="G250" s="117"/>
      <c r="H250" s="127"/>
      <c r="I250" s="29"/>
      <c r="J250" s="29"/>
      <c r="K250" s="29"/>
      <c r="L250" s="29"/>
      <c r="M250" s="29"/>
      <c r="N250" s="29"/>
      <c r="O250" s="83"/>
      <c r="P250" s="83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29" customFormat="1" ht="12.75">
      <c r="A251" s="406" t="s">
        <v>277</v>
      </c>
      <c r="B251" s="406"/>
      <c r="C251" s="406"/>
      <c r="D251" s="153"/>
      <c r="E251" s="153"/>
      <c r="F251" s="15"/>
      <c r="G251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7" ht="25.5">
      <c r="A252" s="7" t="s">
        <v>500</v>
      </c>
      <c r="B252" s="7" t="s">
        <v>501</v>
      </c>
      <c r="C252" s="5" t="s">
        <v>502</v>
      </c>
      <c r="D252" s="52" t="s">
        <v>675</v>
      </c>
      <c r="E252" s="59" t="s">
        <v>676</v>
      </c>
      <c r="F252" s="5" t="s">
        <v>471</v>
      </c>
      <c r="G252" s="51" t="s">
        <v>677</v>
      </c>
    </row>
    <row r="253" spans="1:7" ht="25.5">
      <c r="A253" s="149" t="s">
        <v>612</v>
      </c>
      <c r="B253" s="145">
        <v>3522</v>
      </c>
      <c r="C253" s="136" t="s">
        <v>57</v>
      </c>
      <c r="D253" s="224">
        <v>180000</v>
      </c>
      <c r="E253" s="310">
        <v>180000</v>
      </c>
      <c r="F253" s="310">
        <v>179999</v>
      </c>
      <c r="G253" s="179">
        <f>F253/E253*100</f>
        <v>99.99944444444444</v>
      </c>
    </row>
    <row r="254" spans="1:8" ht="13.5" customHeight="1">
      <c r="A254" s="149" t="s">
        <v>612</v>
      </c>
      <c r="B254" s="145" t="s">
        <v>122</v>
      </c>
      <c r="C254" s="136" t="s">
        <v>58</v>
      </c>
      <c r="D254" s="224">
        <v>80000</v>
      </c>
      <c r="E254" s="310">
        <v>80000</v>
      </c>
      <c r="F254" s="310">
        <v>80000</v>
      </c>
      <c r="G254" s="179">
        <f>F254/E254*100</f>
        <v>100</v>
      </c>
      <c r="H254" s="179"/>
    </row>
    <row r="255" spans="1:7" ht="25.5">
      <c r="A255" s="149" t="s">
        <v>612</v>
      </c>
      <c r="B255" s="145">
        <v>6409</v>
      </c>
      <c r="C255" s="136" t="s">
        <v>1075</v>
      </c>
      <c r="D255" s="224">
        <v>0</v>
      </c>
      <c r="E255" s="310">
        <v>1260</v>
      </c>
      <c r="F255" s="310">
        <v>1240</v>
      </c>
      <c r="G255" s="179">
        <f>F255/E255*100</f>
        <v>98.4126984126984</v>
      </c>
    </row>
    <row r="256" spans="1:7" ht="12.75">
      <c r="A256" s="149" t="s">
        <v>612</v>
      </c>
      <c r="B256" s="145">
        <v>3522</v>
      </c>
      <c r="C256" s="367" t="s">
        <v>427</v>
      </c>
      <c r="D256" s="224">
        <v>0</v>
      </c>
      <c r="E256" s="310">
        <v>29434</v>
      </c>
      <c r="F256" s="310">
        <v>27899</v>
      </c>
      <c r="G256" s="179">
        <f>F256/E256*100</f>
        <v>94.78494258340695</v>
      </c>
    </row>
    <row r="257" spans="1:256" s="29" customFormat="1" ht="12.75">
      <c r="A257" s="203"/>
      <c r="B257" s="220"/>
      <c r="C257" s="409" t="s">
        <v>276</v>
      </c>
      <c r="D257" s="204">
        <f>SUM(D253:D256)</f>
        <v>260000</v>
      </c>
      <c r="E257" s="205">
        <f>SUM(E253:E256)</f>
        <v>290694</v>
      </c>
      <c r="F257" s="236">
        <f>SUM(F253:F256)</f>
        <v>289138</v>
      </c>
      <c r="G257" s="114">
        <f>F257/E257*100</f>
        <v>99.46472923417751</v>
      </c>
      <c r="O257" s="83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9" customFormat="1" ht="12.75">
      <c r="A258" s="16"/>
      <c r="B258" s="68"/>
      <c r="C258" s="207"/>
      <c r="D258" s="208"/>
      <c r="E258" s="410"/>
      <c r="F258" s="210"/>
      <c r="G258" s="31"/>
      <c r="H258" s="127"/>
      <c r="O258" s="83"/>
      <c r="P258" s="83"/>
      <c r="Q258" s="83"/>
      <c r="R258" s="83"/>
      <c r="S258" s="83"/>
      <c r="T258" s="83"/>
      <c r="U258" s="83"/>
      <c r="V258" s="15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83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83"/>
      <c r="GD258" s="83"/>
      <c r="GE258" s="83"/>
      <c r="GF258" s="83"/>
      <c r="GG258" s="83"/>
      <c r="GH258" s="83"/>
      <c r="GI258" s="83"/>
      <c r="GJ258" s="83"/>
      <c r="GK258" s="83"/>
      <c r="GL258" s="83"/>
      <c r="GM258" s="83"/>
      <c r="GN258" s="83"/>
      <c r="GO258" s="83"/>
      <c r="GP258" s="83"/>
      <c r="GQ258" s="83"/>
      <c r="GR258" s="83"/>
      <c r="GS258" s="83"/>
      <c r="GT258" s="83"/>
      <c r="GU258" s="83"/>
      <c r="GV258" s="83"/>
      <c r="GW258" s="83"/>
      <c r="GX258" s="83"/>
      <c r="GY258" s="83"/>
      <c r="GZ258" s="83"/>
      <c r="HA258" s="83"/>
      <c r="HB258" s="83"/>
      <c r="HC258" s="83"/>
      <c r="HD258" s="83"/>
      <c r="HE258" s="83"/>
      <c r="HF258" s="83"/>
      <c r="HG258" s="83"/>
      <c r="HH258" s="83"/>
      <c r="HI258" s="83"/>
      <c r="HJ258" s="83"/>
      <c r="HK258" s="83"/>
      <c r="HL258" s="83"/>
      <c r="HM258" s="83"/>
      <c r="HN258" s="83"/>
      <c r="HO258" s="83"/>
      <c r="HP258" s="83"/>
      <c r="HQ258" s="83"/>
      <c r="HR258" s="83"/>
      <c r="HS258" s="83"/>
      <c r="HT258" s="83"/>
      <c r="HU258" s="83"/>
      <c r="HV258" s="83"/>
      <c r="HW258" s="83"/>
      <c r="HX258" s="83"/>
      <c r="HY258" s="83"/>
      <c r="HZ258" s="83"/>
      <c r="IA258" s="83"/>
      <c r="IB258" s="83"/>
      <c r="IC258" s="83"/>
      <c r="ID258" s="83"/>
      <c r="IE258" s="83"/>
      <c r="IF258" s="83"/>
      <c r="IG258" s="83"/>
      <c r="IH258" s="83"/>
      <c r="II258" s="83"/>
      <c r="IJ258" s="83"/>
      <c r="IK258" s="83"/>
      <c r="IL258" s="83"/>
      <c r="IM258" s="83"/>
      <c r="IN258" s="83"/>
      <c r="IO258" s="83"/>
      <c r="IP258" s="83"/>
      <c r="IQ258" s="83"/>
      <c r="IR258" s="83"/>
      <c r="IS258" s="83"/>
      <c r="IT258" s="83"/>
      <c r="IU258" s="83"/>
      <c r="IV258" s="83"/>
    </row>
    <row r="259" spans="1:256" s="123" customFormat="1" ht="12.75">
      <c r="A259" s="212"/>
      <c r="B259" s="222"/>
      <c r="C259" s="221" t="s">
        <v>853</v>
      </c>
      <c r="D259" s="213">
        <f>D249+D257</f>
        <v>461414</v>
      </c>
      <c r="E259" s="213">
        <f>E249+E257</f>
        <v>538857</v>
      </c>
      <c r="F259" s="213">
        <f>F249+F257</f>
        <v>535625</v>
      </c>
      <c r="G259" s="440">
        <f>F259/E259*100</f>
        <v>99.40021193006679</v>
      </c>
      <c r="H259" s="127"/>
      <c r="I259" s="29"/>
      <c r="J259" s="29"/>
      <c r="K259" s="29"/>
      <c r="L259" s="29"/>
      <c r="M259" s="29"/>
      <c r="N259" s="29"/>
      <c r="O259" s="83"/>
      <c r="P259" s="83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5:6" ht="14.25" customHeight="1">
      <c r="E260" s="83"/>
      <c r="F260" s="83"/>
    </row>
    <row r="261" spans="1:256" s="29" customFormat="1" ht="15.75">
      <c r="A261" s="73" t="s">
        <v>613</v>
      </c>
      <c r="D261" s="83"/>
      <c r="E261" s="83"/>
      <c r="F261" s="83"/>
      <c r="O261" s="83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2:256" s="29" customFormat="1" ht="12" customHeight="1">
      <c r="B262"/>
      <c r="C262"/>
      <c r="D262" s="15"/>
      <c r="E262" s="15"/>
      <c r="F262" s="83"/>
      <c r="G262"/>
      <c r="O262" s="83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29" customFormat="1" ht="12.75">
      <c r="A263" s="64" t="s">
        <v>608</v>
      </c>
      <c r="B263"/>
      <c r="C263"/>
      <c r="D263" s="15"/>
      <c r="E263" s="15"/>
      <c r="F263" s="83"/>
      <c r="G263"/>
      <c r="O263" s="83"/>
      <c r="P263" s="15"/>
      <c r="Q263" s="15"/>
      <c r="R263" s="15"/>
      <c r="S263" s="15"/>
      <c r="T263" s="15"/>
      <c r="U263" s="15"/>
      <c r="V263" s="15"/>
      <c r="W263" s="153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2:256" s="29" customFormat="1" ht="12.75" customHeight="1">
      <c r="B264"/>
      <c r="C264"/>
      <c r="D264" s="15"/>
      <c r="E264" s="15"/>
      <c r="F264" s="83"/>
      <c r="G264"/>
      <c r="O264" s="83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29" customFormat="1" ht="25.5">
      <c r="A265" s="7" t="s">
        <v>500</v>
      </c>
      <c r="B265" s="7" t="s">
        <v>501</v>
      </c>
      <c r="C265" s="5" t="s">
        <v>502</v>
      </c>
      <c r="D265" s="52" t="s">
        <v>675</v>
      </c>
      <c r="E265" s="59" t="s">
        <v>676</v>
      </c>
      <c r="F265" s="5" t="s">
        <v>471</v>
      </c>
      <c r="G265" s="51" t="s">
        <v>677</v>
      </c>
      <c r="O265" s="83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9" customFormat="1" ht="25.5">
      <c r="A266" s="149">
        <v>60</v>
      </c>
      <c r="B266" s="145">
        <v>3719</v>
      </c>
      <c r="C266" s="136" t="s">
        <v>438</v>
      </c>
      <c r="D266" s="224">
        <v>130</v>
      </c>
      <c r="E266" s="310">
        <v>0</v>
      </c>
      <c r="F266" s="310">
        <v>0</v>
      </c>
      <c r="G266" s="179" t="s">
        <v>850</v>
      </c>
      <c r="O266" s="83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29" customFormat="1" ht="13.5" customHeight="1">
      <c r="A267" s="149" t="s">
        <v>614</v>
      </c>
      <c r="B267" s="145">
        <v>3729</v>
      </c>
      <c r="C267" s="136" t="s">
        <v>297</v>
      </c>
      <c r="D267" s="224">
        <v>150</v>
      </c>
      <c r="E267" s="310">
        <v>329</v>
      </c>
      <c r="F267" s="310">
        <v>90</v>
      </c>
      <c r="G267" s="179">
        <f aca="true" t="shared" si="15" ref="G267:G275">F267/E267*100</f>
        <v>27.35562310030395</v>
      </c>
      <c r="O267" s="83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9" customFormat="1" ht="15" customHeight="1">
      <c r="A268" s="149" t="s">
        <v>614</v>
      </c>
      <c r="B268" s="145">
        <v>3792</v>
      </c>
      <c r="C268" s="136" t="s">
        <v>403</v>
      </c>
      <c r="D268" s="224">
        <v>100</v>
      </c>
      <c r="E268" s="310">
        <v>70</v>
      </c>
      <c r="F268" s="310">
        <v>70</v>
      </c>
      <c r="G268" s="179">
        <f>F268/E268*100</f>
        <v>100</v>
      </c>
      <c r="O268" s="83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9" customFormat="1" ht="14.25" customHeight="1">
      <c r="A269" s="149" t="s">
        <v>614</v>
      </c>
      <c r="B269" s="145">
        <v>3799</v>
      </c>
      <c r="C269" s="136" t="s">
        <v>298</v>
      </c>
      <c r="D269" s="224">
        <v>300</v>
      </c>
      <c r="E269" s="310">
        <v>100</v>
      </c>
      <c r="F269" s="310">
        <v>0</v>
      </c>
      <c r="G269" s="179">
        <f t="shared" si="15"/>
        <v>0</v>
      </c>
      <c r="O269" s="83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9" customFormat="1" ht="13.5" customHeight="1">
      <c r="A270" s="149" t="s">
        <v>614</v>
      </c>
      <c r="B270" s="145">
        <v>3742</v>
      </c>
      <c r="C270" s="136" t="s">
        <v>299</v>
      </c>
      <c r="D270" s="224">
        <v>4500</v>
      </c>
      <c r="E270" s="310">
        <v>4500</v>
      </c>
      <c r="F270" s="310">
        <v>4081</v>
      </c>
      <c r="G270" s="179">
        <f t="shared" si="15"/>
        <v>90.68888888888888</v>
      </c>
      <c r="O270" s="83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9" customFormat="1" ht="13.5" customHeight="1">
      <c r="A271" s="149" t="s">
        <v>614</v>
      </c>
      <c r="B271" s="145">
        <v>3741</v>
      </c>
      <c r="C271" s="136" t="s">
        <v>425</v>
      </c>
      <c r="D271" s="224">
        <v>150</v>
      </c>
      <c r="E271" s="310">
        <v>2892</v>
      </c>
      <c r="F271" s="310">
        <v>2890</v>
      </c>
      <c r="G271" s="179">
        <f t="shared" si="15"/>
        <v>99.93084370677732</v>
      </c>
      <c r="O271" s="83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9" customFormat="1" ht="14.25" customHeight="1">
      <c r="A272" s="149" t="s">
        <v>614</v>
      </c>
      <c r="B272" s="145">
        <v>3773</v>
      </c>
      <c r="C272" s="136" t="s">
        <v>59</v>
      </c>
      <c r="D272" s="224">
        <v>0</v>
      </c>
      <c r="E272" s="310">
        <v>187</v>
      </c>
      <c r="F272" s="310">
        <v>187</v>
      </c>
      <c r="G272" s="179">
        <f t="shared" si="15"/>
        <v>100</v>
      </c>
      <c r="O272" s="83"/>
      <c r="P272" s="197"/>
      <c r="Q272" s="15"/>
      <c r="R272" s="15"/>
      <c r="S272" s="15"/>
      <c r="T272" s="15"/>
      <c r="U272" s="15"/>
      <c r="V272" s="15"/>
      <c r="W272" s="153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9" customFormat="1" ht="14.25" customHeight="1">
      <c r="A273" s="149" t="s">
        <v>614</v>
      </c>
      <c r="B273" s="145">
        <v>3727</v>
      </c>
      <c r="C273" s="136" t="s">
        <v>60</v>
      </c>
      <c r="D273" s="224">
        <v>0</v>
      </c>
      <c r="E273" s="310">
        <v>2980</v>
      </c>
      <c r="F273" s="310">
        <v>2480</v>
      </c>
      <c r="G273" s="179">
        <f t="shared" si="15"/>
        <v>83.22147651006712</v>
      </c>
      <c r="O273" s="83"/>
      <c r="P273" s="197"/>
      <c r="Q273" s="15"/>
      <c r="R273" s="15"/>
      <c r="S273" s="15"/>
      <c r="T273" s="15"/>
      <c r="U273" s="15"/>
      <c r="V273" s="15"/>
      <c r="W273" s="153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9" customFormat="1" ht="14.25" customHeight="1">
      <c r="A274" s="149" t="s">
        <v>614</v>
      </c>
      <c r="B274" s="145">
        <v>3771</v>
      </c>
      <c r="C274" s="136" t="s">
        <v>964</v>
      </c>
      <c r="D274" s="224">
        <v>0</v>
      </c>
      <c r="E274" s="310">
        <v>150</v>
      </c>
      <c r="F274" s="310">
        <v>150</v>
      </c>
      <c r="G274" s="179">
        <f t="shared" si="15"/>
        <v>100</v>
      </c>
      <c r="O274" s="83"/>
      <c r="P274" s="197"/>
      <c r="Q274" s="15"/>
      <c r="R274" s="15"/>
      <c r="S274" s="15"/>
      <c r="T274" s="15"/>
      <c r="U274" s="15"/>
      <c r="V274" s="15"/>
      <c r="W274" s="153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14" s="83" customFormat="1" ht="12.75">
      <c r="A275" s="203"/>
      <c r="B275" s="220"/>
      <c r="C275" s="219" t="s">
        <v>851</v>
      </c>
      <c r="D275" s="204">
        <f>SUM(D266:D272)</f>
        <v>5330</v>
      </c>
      <c r="E275" s="205">
        <f>SUM(E266:E274)</f>
        <v>11208</v>
      </c>
      <c r="F275" s="236">
        <f>SUM(F266:F274)</f>
        <v>9948</v>
      </c>
      <c r="G275" s="122">
        <f t="shared" si="15"/>
        <v>88.75802997858673</v>
      </c>
      <c r="H275" s="29"/>
      <c r="I275" s="29"/>
      <c r="J275" s="29"/>
      <c r="K275" s="29"/>
      <c r="L275" s="29"/>
      <c r="M275" s="29"/>
      <c r="N275" s="29"/>
    </row>
    <row r="276" spans="1:14" s="83" customFormat="1" ht="12.75">
      <c r="A276" s="475"/>
      <c r="B276" s="474"/>
      <c r="C276" s="474"/>
      <c r="D276" s="474"/>
      <c r="E276" s="474"/>
      <c r="F276" s="474"/>
      <c r="G276" s="474"/>
      <c r="H276" s="29"/>
      <c r="I276" s="29"/>
      <c r="J276" s="29"/>
      <c r="K276" s="29"/>
      <c r="L276" s="29"/>
      <c r="M276" s="29"/>
      <c r="N276" s="29"/>
    </row>
    <row r="277" spans="1:256" s="29" customFormat="1" ht="12.75">
      <c r="A277" s="462"/>
      <c r="B277" s="463"/>
      <c r="C277" s="463"/>
      <c r="D277" s="463"/>
      <c r="E277" s="463"/>
      <c r="F277" s="463"/>
      <c r="G277" s="463"/>
      <c r="H277" s="127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3"/>
      <c r="AZ277" s="83"/>
      <c r="BA277" s="83"/>
      <c r="BB277" s="83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83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  <c r="EN277" s="83"/>
      <c r="EO277" s="83"/>
      <c r="EP277" s="83"/>
      <c r="EQ277" s="83"/>
      <c r="ER277" s="83"/>
      <c r="ES277" s="83"/>
      <c r="ET277" s="83"/>
      <c r="EU277" s="83"/>
      <c r="EV277" s="83"/>
      <c r="EW277" s="83"/>
      <c r="EX277" s="83"/>
      <c r="EY277" s="83"/>
      <c r="EZ277" s="83"/>
      <c r="FA277" s="83"/>
      <c r="FB277" s="83"/>
      <c r="FC277" s="83"/>
      <c r="FD277" s="83"/>
      <c r="FE277" s="83"/>
      <c r="FF277" s="83"/>
      <c r="FG277" s="83"/>
      <c r="FH277" s="83"/>
      <c r="FI277" s="83"/>
      <c r="FJ277" s="83"/>
      <c r="FK277" s="83"/>
      <c r="FL277" s="83"/>
      <c r="FM277" s="83"/>
      <c r="FN277" s="83"/>
      <c r="FO277" s="83"/>
      <c r="FP277" s="83"/>
      <c r="FQ277" s="83"/>
      <c r="FR277" s="83"/>
      <c r="FS277" s="83"/>
      <c r="FT277" s="83"/>
      <c r="FU277" s="83"/>
      <c r="FV277" s="83"/>
      <c r="FW277" s="83"/>
      <c r="FX277" s="83"/>
      <c r="FY277" s="83"/>
      <c r="FZ277" s="83"/>
      <c r="GA277" s="83"/>
      <c r="GB277" s="83"/>
      <c r="GC277" s="83"/>
      <c r="GD277" s="83"/>
      <c r="GE277" s="83"/>
      <c r="GF277" s="83"/>
      <c r="GG277" s="83"/>
      <c r="GH277" s="83"/>
      <c r="GI277" s="83"/>
      <c r="GJ277" s="83"/>
      <c r="GK277" s="83"/>
      <c r="GL277" s="83"/>
      <c r="GM277" s="83"/>
      <c r="GN277" s="83"/>
      <c r="GO277" s="83"/>
      <c r="GP277" s="83"/>
      <c r="GQ277" s="83"/>
      <c r="GR277" s="83"/>
      <c r="GS277" s="83"/>
      <c r="GT277" s="83"/>
      <c r="GU277" s="83"/>
      <c r="GV277" s="83"/>
      <c r="GW277" s="83"/>
      <c r="GX277" s="83"/>
      <c r="GY277" s="83"/>
      <c r="GZ277" s="83"/>
      <c r="HA277" s="83"/>
      <c r="HB277" s="83"/>
      <c r="HC277" s="83"/>
      <c r="HD277" s="83"/>
      <c r="HE277" s="83"/>
      <c r="HF277" s="83"/>
      <c r="HG277" s="83"/>
      <c r="HH277" s="83"/>
      <c r="HI277" s="83"/>
      <c r="HJ277" s="83"/>
      <c r="HK277" s="83"/>
      <c r="HL277" s="83"/>
      <c r="HM277" s="83"/>
      <c r="HN277" s="83"/>
      <c r="HO277" s="83"/>
      <c r="HP277" s="83"/>
      <c r="HQ277" s="83"/>
      <c r="HR277" s="83"/>
      <c r="HS277" s="83"/>
      <c r="HT277" s="83"/>
      <c r="HU277" s="83"/>
      <c r="HV277" s="83"/>
      <c r="HW277" s="83"/>
      <c r="HX277" s="83"/>
      <c r="HY277" s="83"/>
      <c r="HZ277" s="83"/>
      <c r="IA277" s="83"/>
      <c r="IB277" s="83"/>
      <c r="IC277" s="83"/>
      <c r="ID277" s="83"/>
      <c r="IE277" s="83"/>
      <c r="IF277" s="83"/>
      <c r="IG277" s="83"/>
      <c r="IH277" s="83"/>
      <c r="II277" s="83"/>
      <c r="IJ277" s="83"/>
      <c r="IK277" s="83"/>
      <c r="IL277" s="83"/>
      <c r="IM277" s="83"/>
      <c r="IN277" s="83"/>
      <c r="IO277" s="83"/>
      <c r="IP277" s="83"/>
      <c r="IQ277" s="83"/>
      <c r="IR277" s="83"/>
      <c r="IS277" s="83"/>
      <c r="IT277" s="83"/>
      <c r="IU277" s="83"/>
      <c r="IV277" s="83"/>
    </row>
    <row r="278" spans="1:256" s="29" customFormat="1" ht="12.75">
      <c r="A278" s="212"/>
      <c r="B278" s="222"/>
      <c r="C278" s="221" t="s">
        <v>853</v>
      </c>
      <c r="D278" s="213">
        <f>D275</f>
        <v>5330</v>
      </c>
      <c r="E278" s="214">
        <f>E275</f>
        <v>11208</v>
      </c>
      <c r="F278" s="215">
        <f>F275</f>
        <v>9948</v>
      </c>
      <c r="G278" s="10">
        <f>F278/E278*100</f>
        <v>88.75802997858673</v>
      </c>
      <c r="H278" s="127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A278" s="83"/>
      <c r="BB278" s="83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83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83"/>
      <c r="EY278" s="83"/>
      <c r="EZ278" s="83"/>
      <c r="FA278" s="83"/>
      <c r="FB278" s="83"/>
      <c r="FC278" s="83"/>
      <c r="FD278" s="83"/>
      <c r="FE278" s="83"/>
      <c r="FF278" s="83"/>
      <c r="FG278" s="83"/>
      <c r="FH278" s="83"/>
      <c r="FI278" s="83"/>
      <c r="FJ278" s="83"/>
      <c r="FK278" s="83"/>
      <c r="FL278" s="83"/>
      <c r="FM278" s="83"/>
      <c r="FN278" s="83"/>
      <c r="FO278" s="83"/>
      <c r="FP278" s="83"/>
      <c r="FQ278" s="83"/>
      <c r="FR278" s="83"/>
      <c r="FS278" s="83"/>
      <c r="FT278" s="83"/>
      <c r="FU278" s="83"/>
      <c r="FV278" s="83"/>
      <c r="FW278" s="83"/>
      <c r="FX278" s="83"/>
      <c r="FY278" s="83"/>
      <c r="FZ278" s="83"/>
      <c r="GA278" s="83"/>
      <c r="GB278" s="83"/>
      <c r="GC278" s="83"/>
      <c r="GD278" s="83"/>
      <c r="GE278" s="83"/>
      <c r="GF278" s="83"/>
      <c r="GG278" s="83"/>
      <c r="GH278" s="83"/>
      <c r="GI278" s="83"/>
      <c r="GJ278" s="83"/>
      <c r="GK278" s="83"/>
      <c r="GL278" s="83"/>
      <c r="GM278" s="83"/>
      <c r="GN278" s="83"/>
      <c r="GO278" s="83"/>
      <c r="GP278" s="83"/>
      <c r="GQ278" s="83"/>
      <c r="GR278" s="83"/>
      <c r="GS278" s="83"/>
      <c r="GT278" s="83"/>
      <c r="GU278" s="83"/>
      <c r="GV278" s="83"/>
      <c r="GW278" s="83"/>
      <c r="GX278" s="83"/>
      <c r="GY278" s="83"/>
      <c r="GZ278" s="83"/>
      <c r="HA278" s="83"/>
      <c r="HB278" s="83"/>
      <c r="HC278" s="83"/>
      <c r="HD278" s="83"/>
      <c r="HE278" s="83"/>
      <c r="HF278" s="83"/>
      <c r="HG278" s="83"/>
      <c r="HH278" s="83"/>
      <c r="HI278" s="83"/>
      <c r="HJ278" s="83"/>
      <c r="HK278" s="83"/>
      <c r="HL278" s="83"/>
      <c r="HM278" s="83"/>
      <c r="HN278" s="83"/>
      <c r="HO278" s="83"/>
      <c r="HP278" s="83"/>
      <c r="HQ278" s="83"/>
      <c r="HR278" s="83"/>
      <c r="HS278" s="83"/>
      <c r="HT278" s="83"/>
      <c r="HU278" s="83"/>
      <c r="HV278" s="83"/>
      <c r="HW278" s="83"/>
      <c r="HX278" s="83"/>
      <c r="HY278" s="83"/>
      <c r="HZ278" s="83"/>
      <c r="IA278" s="83"/>
      <c r="IB278" s="83"/>
      <c r="IC278" s="83"/>
      <c r="ID278" s="83"/>
      <c r="IE278" s="83"/>
      <c r="IF278" s="83"/>
      <c r="IG278" s="83"/>
      <c r="IH278" s="83"/>
      <c r="II278" s="83"/>
      <c r="IJ278" s="83"/>
      <c r="IK278" s="83"/>
      <c r="IL278" s="83"/>
      <c r="IM278" s="83"/>
      <c r="IN278" s="83"/>
      <c r="IO278" s="83"/>
      <c r="IP278" s="83"/>
      <c r="IQ278" s="83"/>
      <c r="IR278" s="83"/>
      <c r="IS278" s="83"/>
      <c r="IT278" s="83"/>
      <c r="IU278" s="83"/>
      <c r="IV278" s="83"/>
    </row>
    <row r="279" spans="1:256" s="29" customFormat="1" ht="12.75">
      <c r="A279" s="262"/>
      <c r="B279" s="263"/>
      <c r="C279" s="264"/>
      <c r="D279" s="265"/>
      <c r="E279" s="266"/>
      <c r="F279" s="261"/>
      <c r="G279" s="260"/>
      <c r="H279" s="127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83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83"/>
      <c r="EY279" s="83"/>
      <c r="EZ279" s="83"/>
      <c r="FA279" s="83"/>
      <c r="FB279" s="83"/>
      <c r="FC279" s="83"/>
      <c r="FD279" s="83"/>
      <c r="FE279" s="83"/>
      <c r="FF279" s="83"/>
      <c r="FG279" s="83"/>
      <c r="FH279" s="83"/>
      <c r="FI279" s="83"/>
      <c r="FJ279" s="83"/>
      <c r="FK279" s="83"/>
      <c r="FL279" s="83"/>
      <c r="FM279" s="83"/>
      <c r="FN279" s="83"/>
      <c r="FO279" s="83"/>
      <c r="FP279" s="83"/>
      <c r="FQ279" s="83"/>
      <c r="FR279" s="83"/>
      <c r="FS279" s="83"/>
      <c r="FT279" s="83"/>
      <c r="FU279" s="83"/>
      <c r="FV279" s="83"/>
      <c r="FW279" s="83"/>
      <c r="FX279" s="83"/>
      <c r="FY279" s="83"/>
      <c r="FZ279" s="83"/>
      <c r="GA279" s="83"/>
      <c r="GB279" s="83"/>
      <c r="GC279" s="83"/>
      <c r="GD279" s="83"/>
      <c r="GE279" s="83"/>
      <c r="GF279" s="83"/>
      <c r="GG279" s="83"/>
      <c r="GH279" s="83"/>
      <c r="GI279" s="83"/>
      <c r="GJ279" s="83"/>
      <c r="GK279" s="83"/>
      <c r="GL279" s="83"/>
      <c r="GM279" s="83"/>
      <c r="GN279" s="83"/>
      <c r="GO279" s="83"/>
      <c r="GP279" s="83"/>
      <c r="GQ279" s="83"/>
      <c r="GR279" s="83"/>
      <c r="GS279" s="83"/>
      <c r="GT279" s="83"/>
      <c r="GU279" s="83"/>
      <c r="GV279" s="83"/>
      <c r="GW279" s="83"/>
      <c r="GX279" s="83"/>
      <c r="GY279" s="83"/>
      <c r="GZ279" s="83"/>
      <c r="HA279" s="83"/>
      <c r="HB279" s="83"/>
      <c r="HC279" s="83"/>
      <c r="HD279" s="83"/>
      <c r="HE279" s="83"/>
      <c r="HF279" s="83"/>
      <c r="HG279" s="83"/>
      <c r="HH279" s="83"/>
      <c r="HI279" s="83"/>
      <c r="HJ279" s="83"/>
      <c r="HK279" s="83"/>
      <c r="HL279" s="83"/>
      <c r="HM279" s="83"/>
      <c r="HN279" s="83"/>
      <c r="HO279" s="83"/>
      <c r="HP279" s="83"/>
      <c r="HQ279" s="83"/>
      <c r="HR279" s="83"/>
      <c r="HS279" s="83"/>
      <c r="HT279" s="83"/>
      <c r="HU279" s="83"/>
      <c r="HV279" s="83"/>
      <c r="HW279" s="83"/>
      <c r="HX279" s="83"/>
      <c r="HY279" s="83"/>
      <c r="HZ279" s="83"/>
      <c r="IA279" s="83"/>
      <c r="IB279" s="83"/>
      <c r="IC279" s="83"/>
      <c r="ID279" s="83"/>
      <c r="IE279" s="83"/>
      <c r="IF279" s="83"/>
      <c r="IG279" s="83"/>
      <c r="IH279" s="83"/>
      <c r="II279" s="83"/>
      <c r="IJ279" s="83"/>
      <c r="IK279" s="83"/>
      <c r="IL279" s="83"/>
      <c r="IM279" s="83"/>
      <c r="IN279" s="83"/>
      <c r="IO279" s="83"/>
      <c r="IP279" s="83"/>
      <c r="IQ279" s="83"/>
      <c r="IR279" s="83"/>
      <c r="IS279" s="83"/>
      <c r="IT279" s="83"/>
      <c r="IU279" s="83"/>
      <c r="IV279" s="83"/>
    </row>
    <row r="280" spans="1:256" s="29" customFormat="1" ht="15.75">
      <c r="A280" s="73" t="s">
        <v>796</v>
      </c>
      <c r="D280" s="83"/>
      <c r="E280" s="83"/>
      <c r="F280" s="83"/>
      <c r="O280" s="83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2:256" s="29" customFormat="1" ht="12.75">
      <c r="B281"/>
      <c r="C281"/>
      <c r="D281" s="15"/>
      <c r="E281" s="15"/>
      <c r="F281" s="15"/>
      <c r="G281"/>
      <c r="O281" s="83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15" ht="13.5" customHeight="1">
      <c r="A282" s="64" t="s">
        <v>608</v>
      </c>
      <c r="O282" s="83"/>
    </row>
    <row r="283" ht="12" customHeight="1">
      <c r="O283" s="83"/>
    </row>
    <row r="284" spans="1:15" ht="25.5" customHeight="1">
      <c r="A284" s="7" t="s">
        <v>500</v>
      </c>
      <c r="B284" s="7" t="s">
        <v>501</v>
      </c>
      <c r="C284" s="5" t="s">
        <v>502</v>
      </c>
      <c r="D284" s="52" t="s">
        <v>675</v>
      </c>
      <c r="E284" s="59" t="s">
        <v>676</v>
      </c>
      <c r="F284" s="5" t="s">
        <v>471</v>
      </c>
      <c r="G284" s="51" t="s">
        <v>677</v>
      </c>
      <c r="O284" s="83"/>
    </row>
    <row r="285" spans="1:15" ht="15" customHeight="1">
      <c r="A285" s="149" t="s">
        <v>615</v>
      </c>
      <c r="B285" s="145">
        <v>3635</v>
      </c>
      <c r="C285" s="136" t="s">
        <v>295</v>
      </c>
      <c r="D285" s="224">
        <v>500</v>
      </c>
      <c r="E285" s="310">
        <v>250</v>
      </c>
      <c r="F285" s="310">
        <v>245</v>
      </c>
      <c r="G285" s="179">
        <v>0</v>
      </c>
      <c r="O285" s="83"/>
    </row>
    <row r="286" spans="1:7" ht="12.75">
      <c r="A286" s="203"/>
      <c r="B286" s="220"/>
      <c r="C286" s="219" t="s">
        <v>851</v>
      </c>
      <c r="D286" s="204">
        <f>D285</f>
        <v>500</v>
      </c>
      <c r="E286" s="205">
        <f>E285</f>
        <v>250</v>
      </c>
      <c r="F286" s="236">
        <f>F285</f>
        <v>245</v>
      </c>
      <c r="G286" s="114">
        <v>0</v>
      </c>
    </row>
    <row r="287" spans="1:7" ht="12.75">
      <c r="A287" s="16"/>
      <c r="B287" s="68"/>
      <c r="C287" s="207"/>
      <c r="D287" s="208"/>
      <c r="E287" s="209"/>
      <c r="F287" s="210"/>
      <c r="G287" s="31"/>
    </row>
    <row r="288" spans="1:6" ht="12.75">
      <c r="A288" s="77" t="s">
        <v>609</v>
      </c>
      <c r="D288" s="83"/>
      <c r="E288" s="83"/>
      <c r="F288" s="83"/>
    </row>
    <row r="289" spans="2:256" s="29" customFormat="1" ht="12.75">
      <c r="B289"/>
      <c r="C289"/>
      <c r="D289" s="83"/>
      <c r="E289" s="83"/>
      <c r="F289" s="83"/>
      <c r="G289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7" ht="25.5">
      <c r="A290" s="7" t="s">
        <v>500</v>
      </c>
      <c r="B290" s="7" t="s">
        <v>501</v>
      </c>
      <c r="C290" s="5" t="s">
        <v>502</v>
      </c>
      <c r="D290" s="52" t="s">
        <v>675</v>
      </c>
      <c r="E290" s="59" t="s">
        <v>676</v>
      </c>
      <c r="F290" s="5" t="s">
        <v>471</v>
      </c>
      <c r="G290" s="51" t="s">
        <v>677</v>
      </c>
    </row>
    <row r="291" spans="1:7" ht="25.5">
      <c r="A291" s="149">
        <v>70</v>
      </c>
      <c r="B291" s="145">
        <v>3635</v>
      </c>
      <c r="C291" s="407" t="s">
        <v>296</v>
      </c>
      <c r="D291" s="224">
        <v>6600</v>
      </c>
      <c r="E291" s="310">
        <v>6510</v>
      </c>
      <c r="F291" s="310">
        <v>6347</v>
      </c>
      <c r="G291" s="179">
        <f>F291/E291*100</f>
        <v>97.49615975422427</v>
      </c>
    </row>
    <row r="292" spans="1:7" ht="25.5" customHeight="1">
      <c r="A292" s="149" t="s">
        <v>615</v>
      </c>
      <c r="B292" s="145">
        <v>3635</v>
      </c>
      <c r="C292" s="136" t="s">
        <v>61</v>
      </c>
      <c r="D292" s="224">
        <v>1500</v>
      </c>
      <c r="E292" s="310">
        <v>500</v>
      </c>
      <c r="F292" s="310">
        <v>500</v>
      </c>
      <c r="G292" s="179">
        <f>F292/E292*100</f>
        <v>100</v>
      </c>
    </row>
    <row r="293" spans="1:7" ht="12.75">
      <c r="A293" s="203"/>
      <c r="B293" s="220"/>
      <c r="C293" s="219" t="s">
        <v>852</v>
      </c>
      <c r="D293" s="204">
        <f>SUM(D291:D292)</f>
        <v>8100</v>
      </c>
      <c r="E293" s="205">
        <f>SUM(E291:E292)</f>
        <v>7010</v>
      </c>
      <c r="F293" s="236">
        <f>SUM(F291:F292)</f>
        <v>6847</v>
      </c>
      <c r="G293" s="114">
        <f>F293/E293*100</f>
        <v>97.67475035663338</v>
      </c>
    </row>
    <row r="294" spans="1:7" ht="12.75">
      <c r="A294" s="16"/>
      <c r="B294" s="68"/>
      <c r="C294" s="207"/>
      <c r="D294" s="208"/>
      <c r="E294" s="209"/>
      <c r="F294" s="210"/>
      <c r="G294" s="211"/>
    </row>
    <row r="295" spans="1:256" s="123" customFormat="1" ht="12.75">
      <c r="A295" s="212"/>
      <c r="B295" s="222"/>
      <c r="C295" s="221" t="s">
        <v>853</v>
      </c>
      <c r="D295" s="213">
        <f>D286+D293</f>
        <v>8600</v>
      </c>
      <c r="E295" s="214">
        <f>E286+E293</f>
        <v>7260</v>
      </c>
      <c r="F295" s="215">
        <f>F286+F293</f>
        <v>7092</v>
      </c>
      <c r="G295" s="27">
        <f>F295/E295*100</f>
        <v>97.68595041322314</v>
      </c>
      <c r="H295" s="127"/>
      <c r="I295" s="29"/>
      <c r="J295" s="29"/>
      <c r="K295" s="29"/>
      <c r="L295" s="29"/>
      <c r="M295" s="29"/>
      <c r="N295" s="29"/>
      <c r="O295" s="83"/>
      <c r="P295" s="83"/>
      <c r="Q295" s="153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ht="12.75">
      <c r="D296" s="83"/>
    </row>
    <row r="297" spans="1:256" s="29" customFormat="1" ht="15.75">
      <c r="A297" s="73" t="s">
        <v>795</v>
      </c>
      <c r="D297" s="83"/>
      <c r="E297" s="83"/>
      <c r="F297" s="83"/>
      <c r="O297" s="83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2:256" s="29" customFormat="1" ht="12.75">
      <c r="B298"/>
      <c r="C298"/>
      <c r="D298" s="15"/>
      <c r="E298" s="15"/>
      <c r="F298" s="15"/>
      <c r="G298"/>
      <c r="O298" s="83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29" customFormat="1" ht="12.75">
      <c r="A299" s="64" t="s">
        <v>608</v>
      </c>
      <c r="B299"/>
      <c r="C299"/>
      <c r="D299" s="15"/>
      <c r="E299" s="15"/>
      <c r="F299" s="15"/>
      <c r="G299"/>
      <c r="O299" s="83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2:256" s="29" customFormat="1" ht="12.75">
      <c r="B300"/>
      <c r="C300"/>
      <c r="D300" s="15"/>
      <c r="E300" s="15"/>
      <c r="F300" s="15"/>
      <c r="G300"/>
      <c r="O300" s="83"/>
      <c r="P300" s="15"/>
      <c r="Q300" s="15"/>
      <c r="R300" s="15"/>
      <c r="S300" s="15"/>
      <c r="T300" s="15"/>
      <c r="U300" s="15"/>
      <c r="V300" s="15"/>
      <c r="W300" s="153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256" s="29" customFormat="1" ht="25.5">
      <c r="A301" s="7" t="s">
        <v>500</v>
      </c>
      <c r="B301" s="7" t="s">
        <v>501</v>
      </c>
      <c r="C301" s="5" t="s">
        <v>502</v>
      </c>
      <c r="D301" s="52" t="s">
        <v>675</v>
      </c>
      <c r="E301" s="59" t="s">
        <v>676</v>
      </c>
      <c r="F301" s="5" t="s">
        <v>471</v>
      </c>
      <c r="G301" s="51" t="s">
        <v>677</v>
      </c>
      <c r="O301" s="83"/>
      <c r="P301" s="15"/>
      <c r="Q301" s="15"/>
      <c r="R301" s="153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9" customFormat="1" ht="25.5">
      <c r="A302" s="149" t="s">
        <v>616</v>
      </c>
      <c r="B302" s="145">
        <v>2212</v>
      </c>
      <c r="C302" s="136" t="s">
        <v>458</v>
      </c>
      <c r="D302" s="224">
        <v>800</v>
      </c>
      <c r="E302" s="176">
        <v>1732</v>
      </c>
      <c r="F302" s="310">
        <v>1484</v>
      </c>
      <c r="G302" s="179">
        <f aca="true" t="shared" si="16" ref="G302:G311">F302/E302*100</f>
        <v>85.68129330254041</v>
      </c>
      <c r="O302" s="15"/>
      <c r="P302" s="15"/>
      <c r="Q302" s="15"/>
      <c r="R302" s="15"/>
      <c r="S302" s="15"/>
      <c r="T302" s="153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15" customHeight="1">
      <c r="A303" s="149" t="s">
        <v>616</v>
      </c>
      <c r="B303" s="145">
        <v>2221</v>
      </c>
      <c r="C303" s="136" t="s">
        <v>62</v>
      </c>
      <c r="D303" s="224">
        <v>140</v>
      </c>
      <c r="E303" s="176">
        <v>140</v>
      </c>
      <c r="F303" s="310">
        <v>0</v>
      </c>
      <c r="G303" s="179">
        <f t="shared" si="16"/>
        <v>0</v>
      </c>
      <c r="O303" s="15"/>
      <c r="P303" s="15"/>
      <c r="Q303" s="15"/>
      <c r="R303" s="15"/>
      <c r="S303" s="15"/>
      <c r="T303" s="15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12.75">
      <c r="A304" s="149" t="s">
        <v>616</v>
      </c>
      <c r="B304" s="145">
        <v>2223</v>
      </c>
      <c r="C304" s="136" t="s">
        <v>89</v>
      </c>
      <c r="D304" s="224">
        <v>150</v>
      </c>
      <c r="E304" s="176">
        <v>196</v>
      </c>
      <c r="F304" s="310">
        <v>196</v>
      </c>
      <c r="G304" s="179">
        <f>F304/E304*100</f>
        <v>100</v>
      </c>
      <c r="O304" s="15"/>
      <c r="P304" s="15"/>
      <c r="Q304" s="15"/>
      <c r="R304" s="15"/>
      <c r="S304" s="15"/>
      <c r="T304" s="15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9" customFormat="1" ht="14.25" customHeight="1">
      <c r="A305" s="149" t="s">
        <v>616</v>
      </c>
      <c r="B305" s="145">
        <v>2212</v>
      </c>
      <c r="C305" s="136" t="s">
        <v>290</v>
      </c>
      <c r="D305" s="224">
        <v>508850</v>
      </c>
      <c r="E305" s="176">
        <v>511186</v>
      </c>
      <c r="F305" s="310">
        <v>511186</v>
      </c>
      <c r="G305" s="179">
        <f>F305/E305*100</f>
        <v>100</v>
      </c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9" customFormat="1" ht="24.75" customHeight="1">
      <c r="A306" s="149" t="s">
        <v>616</v>
      </c>
      <c r="B306" s="145">
        <v>2221</v>
      </c>
      <c r="C306" s="136" t="s">
        <v>407</v>
      </c>
      <c r="D306" s="224">
        <v>229020</v>
      </c>
      <c r="E306" s="176">
        <v>229020</v>
      </c>
      <c r="F306" s="310">
        <v>228141</v>
      </c>
      <c r="G306" s="312">
        <f>F306/E306*100</f>
        <v>99.61619072570082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25.5">
      <c r="A307" s="149" t="s">
        <v>616</v>
      </c>
      <c r="B307" s="145">
        <v>2242</v>
      </c>
      <c r="C307" s="136" t="s">
        <v>404</v>
      </c>
      <c r="D307" s="224">
        <v>253960</v>
      </c>
      <c r="E307" s="176">
        <v>253960</v>
      </c>
      <c r="F307" s="310">
        <v>253930</v>
      </c>
      <c r="G307" s="179">
        <f t="shared" si="16"/>
        <v>99.98818711608128</v>
      </c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256" s="29" customFormat="1" ht="27.75" customHeight="1">
      <c r="A308" s="149" t="s">
        <v>616</v>
      </c>
      <c r="B308" s="145" t="s">
        <v>408</v>
      </c>
      <c r="C308" s="136" t="s">
        <v>294</v>
      </c>
      <c r="D308" s="224">
        <v>30000</v>
      </c>
      <c r="E308" s="310">
        <v>30000</v>
      </c>
      <c r="F308" s="310">
        <v>27913</v>
      </c>
      <c r="G308" s="179">
        <f t="shared" si="16"/>
        <v>93.04333333333334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256" s="29" customFormat="1" ht="27.75" customHeight="1">
      <c r="A309" s="149" t="s">
        <v>616</v>
      </c>
      <c r="B309" s="145">
        <v>2251</v>
      </c>
      <c r="C309" s="136" t="s">
        <v>536</v>
      </c>
      <c r="D309" s="224">
        <v>0</v>
      </c>
      <c r="E309" s="310">
        <v>15</v>
      </c>
      <c r="F309" s="310">
        <v>15</v>
      </c>
      <c r="G309" s="179">
        <f t="shared" si="16"/>
        <v>100</v>
      </c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256" s="29" customFormat="1" ht="38.25" customHeight="1">
      <c r="A310" s="496" t="s">
        <v>616</v>
      </c>
      <c r="B310" s="497">
        <v>2212</v>
      </c>
      <c r="C310" s="498" t="s">
        <v>1105</v>
      </c>
      <c r="D310" s="499">
        <v>708900</v>
      </c>
      <c r="E310" s="351">
        <v>708900</v>
      </c>
      <c r="F310" s="351">
        <v>706503</v>
      </c>
      <c r="G310" s="466">
        <f t="shared" si="16"/>
        <v>99.66187050359713</v>
      </c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spans="1:7" ht="12.75">
      <c r="A311" s="203"/>
      <c r="B311" s="220"/>
      <c r="C311" s="219" t="s">
        <v>851</v>
      </c>
      <c r="D311" s="204">
        <f>SUM(D302:D310)</f>
        <v>1731820</v>
      </c>
      <c r="E311" s="204">
        <f>SUM(E302:E310)</f>
        <v>1735149</v>
      </c>
      <c r="F311" s="204">
        <f>SUM(F302:F310)</f>
        <v>1729368</v>
      </c>
      <c r="G311" s="114">
        <f t="shared" si="16"/>
        <v>99.66682976505187</v>
      </c>
    </row>
    <row r="312" spans="1:7" ht="12.75">
      <c r="A312" s="185"/>
      <c r="B312" s="186"/>
      <c r="C312" s="455"/>
      <c r="D312" s="208"/>
      <c r="E312" s="209"/>
      <c r="F312" s="261"/>
      <c r="G312" s="117"/>
    </row>
    <row r="313" spans="1:256" s="29" customFormat="1" ht="14.25" customHeight="1">
      <c r="A313" s="766" t="s">
        <v>609</v>
      </c>
      <c r="B313" s="766"/>
      <c r="C313" s="766"/>
      <c r="D313" s="70"/>
      <c r="E313" s="70"/>
      <c r="F313" s="70"/>
      <c r="G313" s="84"/>
      <c r="O313" s="83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9" customFormat="1" ht="14.25" customHeight="1">
      <c r="A314" s="268"/>
      <c r="B314" s="68"/>
      <c r="C314" s="69"/>
      <c r="D314" s="70"/>
      <c r="E314" s="70"/>
      <c r="F314" s="70"/>
      <c r="G314" s="84"/>
      <c r="O314" s="83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9" customFormat="1" ht="25.5" customHeight="1">
      <c r="A315" s="7" t="s">
        <v>500</v>
      </c>
      <c r="B315" s="7" t="s">
        <v>501</v>
      </c>
      <c r="C315" s="5" t="s">
        <v>502</v>
      </c>
      <c r="D315" s="52" t="s">
        <v>675</v>
      </c>
      <c r="E315" s="59" t="s">
        <v>676</v>
      </c>
      <c r="F315" s="5" t="s">
        <v>471</v>
      </c>
      <c r="G315" s="51" t="s">
        <v>677</v>
      </c>
      <c r="O315" s="83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9" customFormat="1" ht="24.75" customHeight="1">
      <c r="A316" s="149" t="s">
        <v>616</v>
      </c>
      <c r="B316" s="145">
        <v>2212</v>
      </c>
      <c r="C316" s="136" t="s">
        <v>63</v>
      </c>
      <c r="D316" s="224">
        <v>9000</v>
      </c>
      <c r="E316" s="310">
        <v>9000</v>
      </c>
      <c r="F316" s="310">
        <v>9000</v>
      </c>
      <c r="G316" s="179">
        <f aca="true" t="shared" si="17" ref="G316:G321">F316/E316*100</f>
        <v>100</v>
      </c>
      <c r="O316" s="83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13.5" customHeight="1">
      <c r="A317" s="149" t="s">
        <v>616</v>
      </c>
      <c r="B317" s="145">
        <v>2212</v>
      </c>
      <c r="C317" s="136" t="s">
        <v>64</v>
      </c>
      <c r="D317" s="224">
        <v>0</v>
      </c>
      <c r="E317" s="310">
        <v>9000</v>
      </c>
      <c r="F317" s="310">
        <v>8998</v>
      </c>
      <c r="G317" s="179">
        <f t="shared" si="17"/>
        <v>99.97777777777777</v>
      </c>
      <c r="O317" s="83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24.75" customHeight="1">
      <c r="A318" s="149" t="s">
        <v>616</v>
      </c>
      <c r="B318" s="145">
        <v>2212</v>
      </c>
      <c r="C318" s="136" t="s">
        <v>83</v>
      </c>
      <c r="D318" s="224">
        <v>0</v>
      </c>
      <c r="E318" s="310">
        <v>2670</v>
      </c>
      <c r="F318" s="310">
        <v>2664</v>
      </c>
      <c r="G318" s="179">
        <f t="shared" si="17"/>
        <v>99.7752808988764</v>
      </c>
      <c r="O318" s="83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24.75" customHeight="1">
      <c r="A319" s="149" t="s">
        <v>616</v>
      </c>
      <c r="B319" s="145">
        <v>2212</v>
      </c>
      <c r="C319" s="136" t="s">
        <v>75</v>
      </c>
      <c r="D319" s="224">
        <v>0</v>
      </c>
      <c r="E319" s="310">
        <v>1411</v>
      </c>
      <c r="F319" s="310">
        <v>1410</v>
      </c>
      <c r="G319" s="179">
        <f t="shared" si="17"/>
        <v>99.92912827781714</v>
      </c>
      <c r="O319" s="83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9" customFormat="1" ht="26.25" customHeight="1">
      <c r="A320" s="149" t="s">
        <v>616</v>
      </c>
      <c r="B320" s="145">
        <v>2212</v>
      </c>
      <c r="C320" s="518" t="s">
        <v>310</v>
      </c>
      <c r="D320" s="224">
        <v>0</v>
      </c>
      <c r="E320" s="310">
        <v>3777</v>
      </c>
      <c r="F320" s="310">
        <v>3777</v>
      </c>
      <c r="G320" s="179">
        <f t="shared" si="17"/>
        <v>100</v>
      </c>
      <c r="O320" s="83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9" customFormat="1" ht="14.25" customHeight="1">
      <c r="A321" s="203"/>
      <c r="B321" s="220"/>
      <c r="C321" s="219" t="s">
        <v>852</v>
      </c>
      <c r="D321" s="206">
        <f>SUM(D316:D320)</f>
        <v>9000</v>
      </c>
      <c r="E321" s="206">
        <f>SUM(E316:E320)</f>
        <v>25858</v>
      </c>
      <c r="F321" s="206">
        <f>SUM(F316:F320)</f>
        <v>25849</v>
      </c>
      <c r="G321" s="234">
        <f t="shared" si="17"/>
        <v>99.96519452393842</v>
      </c>
      <c r="O321" s="83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9" customFormat="1" ht="14.25" customHeight="1">
      <c r="A322" s="16"/>
      <c r="B322" s="68"/>
      <c r="C322" s="207"/>
      <c r="D322" s="210"/>
      <c r="E322" s="210"/>
      <c r="F322" s="261"/>
      <c r="G322" s="398"/>
      <c r="O322" s="83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123" customFormat="1" ht="14.25" customHeight="1">
      <c r="A323" s="767" t="s">
        <v>138</v>
      </c>
      <c r="B323" s="768"/>
      <c r="C323" s="768"/>
      <c r="D323" s="289"/>
      <c r="E323" s="290"/>
      <c r="F323" s="291"/>
      <c r="G323" s="229"/>
      <c r="H323" s="127"/>
      <c r="I323" s="29"/>
      <c r="J323" s="29"/>
      <c r="K323" s="29"/>
      <c r="L323" s="29"/>
      <c r="M323" s="29"/>
      <c r="N323" s="29"/>
      <c r="O323" s="83"/>
      <c r="P323" s="83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16" ht="25.5">
      <c r="A324" s="7" t="s">
        <v>500</v>
      </c>
      <c r="B324" s="7" t="s">
        <v>501</v>
      </c>
      <c r="C324" s="5" t="s">
        <v>502</v>
      </c>
      <c r="D324" s="52" t="s">
        <v>675</v>
      </c>
      <c r="E324" s="59" t="s">
        <v>676</v>
      </c>
      <c r="F324" s="5" t="s">
        <v>471</v>
      </c>
      <c r="G324" s="51" t="s">
        <v>677</v>
      </c>
      <c r="P324" s="153"/>
    </row>
    <row r="325" spans="1:16" ht="12.75">
      <c r="A325" s="149" t="s">
        <v>616</v>
      </c>
      <c r="B325" s="144">
        <v>2223</v>
      </c>
      <c r="C325" s="136" t="s">
        <v>446</v>
      </c>
      <c r="D325" s="224">
        <v>1500</v>
      </c>
      <c r="E325" s="176">
        <v>1454</v>
      </c>
      <c r="F325" s="612">
        <v>1425</v>
      </c>
      <c r="G325" s="179">
        <f aca="true" t="shared" si="18" ref="G325:G330">F325/E325*100</f>
        <v>98.00550206327372</v>
      </c>
      <c r="P325" s="153"/>
    </row>
    <row r="326" spans="1:16" ht="25.5">
      <c r="A326" s="149" t="s">
        <v>616</v>
      </c>
      <c r="B326" s="144">
        <v>2212</v>
      </c>
      <c r="C326" s="136" t="s">
        <v>1044</v>
      </c>
      <c r="D326" s="224">
        <v>0</v>
      </c>
      <c r="E326" s="176">
        <v>821</v>
      </c>
      <c r="F326" s="612">
        <v>798</v>
      </c>
      <c r="G326" s="179">
        <f t="shared" si="18"/>
        <v>97.1985383678441</v>
      </c>
      <c r="P326" s="153"/>
    </row>
    <row r="327" spans="1:20" ht="12.75">
      <c r="A327" s="149" t="s">
        <v>616</v>
      </c>
      <c r="B327" s="144">
        <v>2221</v>
      </c>
      <c r="C327" s="136" t="s">
        <v>405</v>
      </c>
      <c r="D327" s="224">
        <v>0</v>
      </c>
      <c r="E327" s="176">
        <v>50</v>
      </c>
      <c r="F327" s="612">
        <v>50</v>
      </c>
      <c r="G327" s="179">
        <f t="shared" si="18"/>
        <v>100</v>
      </c>
      <c r="P327" s="153"/>
      <c r="T327" s="154"/>
    </row>
    <row r="328" spans="1:20" ht="25.5">
      <c r="A328" s="149" t="s">
        <v>616</v>
      </c>
      <c r="B328" s="144">
        <v>2212</v>
      </c>
      <c r="C328" s="518" t="s">
        <v>312</v>
      </c>
      <c r="D328" s="224">
        <v>0</v>
      </c>
      <c r="E328" s="176">
        <v>1000</v>
      </c>
      <c r="F328" s="612">
        <v>1000</v>
      </c>
      <c r="G328" s="179">
        <f t="shared" si="18"/>
        <v>100</v>
      </c>
      <c r="P328" s="153"/>
      <c r="T328" s="154"/>
    </row>
    <row r="329" spans="1:20" ht="25.5">
      <c r="A329" s="149" t="s">
        <v>616</v>
      </c>
      <c r="B329" s="144">
        <v>2212</v>
      </c>
      <c r="C329" s="518" t="s">
        <v>311</v>
      </c>
      <c r="D329" s="224">
        <v>0</v>
      </c>
      <c r="E329" s="176">
        <v>61</v>
      </c>
      <c r="F329" s="612">
        <v>61</v>
      </c>
      <c r="G329" s="179">
        <f t="shared" si="18"/>
        <v>100</v>
      </c>
      <c r="P329" s="153"/>
      <c r="T329" s="154"/>
    </row>
    <row r="330" spans="1:7" ht="12.75">
      <c r="A330" s="203"/>
      <c r="B330" s="220"/>
      <c r="C330" s="219" t="s">
        <v>278</v>
      </c>
      <c r="D330" s="308">
        <f>SUM(D325:D327)</f>
        <v>1500</v>
      </c>
      <c r="E330" s="308">
        <f>SUM(E325:E329)</f>
        <v>3386</v>
      </c>
      <c r="F330" s="308">
        <f>SUM(F325:F329)</f>
        <v>3334</v>
      </c>
      <c r="G330" s="114">
        <f t="shared" si="18"/>
        <v>98.46426461901949</v>
      </c>
    </row>
    <row r="331" spans="1:7" ht="12.75">
      <c r="A331" s="16"/>
      <c r="B331" s="68"/>
      <c r="C331" s="207"/>
      <c r="D331" s="208"/>
      <c r="E331" s="209"/>
      <c r="F331" s="261"/>
      <c r="G331" s="304"/>
    </row>
    <row r="332" spans="1:7" ht="12.75">
      <c r="A332" s="212"/>
      <c r="B332" s="222"/>
      <c r="C332" s="221" t="s">
        <v>853</v>
      </c>
      <c r="D332" s="213">
        <f>D311+D321+D330</f>
        <v>1742320</v>
      </c>
      <c r="E332" s="213">
        <f>E311+E321+E330</f>
        <v>1764393</v>
      </c>
      <c r="F332" s="213">
        <f>F311+F321+F330</f>
        <v>1758551</v>
      </c>
      <c r="G332" s="27">
        <f>F332/E332*100</f>
        <v>99.66889462835094</v>
      </c>
    </row>
    <row r="333" spans="1:7" ht="12.75">
      <c r="A333" s="16"/>
      <c r="B333" s="68"/>
      <c r="C333" s="207"/>
      <c r="D333" s="208"/>
      <c r="E333" s="209"/>
      <c r="F333" s="261"/>
      <c r="G333" s="117"/>
    </row>
    <row r="334" spans="1:256" s="29" customFormat="1" ht="15.75">
      <c r="A334" s="73" t="s">
        <v>617</v>
      </c>
      <c r="D334" s="83"/>
      <c r="E334" s="83"/>
      <c r="F334" s="83"/>
      <c r="O334" s="83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9" customFormat="1" ht="15.75">
      <c r="A335" s="73"/>
      <c r="D335" s="83"/>
      <c r="E335" s="83"/>
      <c r="F335" s="83"/>
      <c r="O335" s="83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7" ht="12.75">
      <c r="A336" s="64" t="s">
        <v>608</v>
      </c>
      <c r="D336" s="208"/>
      <c r="E336" s="209"/>
      <c r="F336" s="261"/>
      <c r="G336" s="230"/>
    </row>
    <row r="337" spans="1:7" ht="12.75">
      <c r="A337" s="64"/>
      <c r="D337" s="208"/>
      <c r="E337" s="209"/>
      <c r="F337" s="261"/>
      <c r="G337" s="230"/>
    </row>
    <row r="338" spans="1:256" s="29" customFormat="1" ht="25.5">
      <c r="A338" s="7" t="s">
        <v>500</v>
      </c>
      <c r="B338" s="7" t="s">
        <v>501</v>
      </c>
      <c r="C338" s="5" t="s">
        <v>502</v>
      </c>
      <c r="D338" s="52" t="s">
        <v>675</v>
      </c>
      <c r="E338" s="59" t="s">
        <v>676</v>
      </c>
      <c r="F338" s="5" t="s">
        <v>471</v>
      </c>
      <c r="G338" s="51" t="s">
        <v>677</v>
      </c>
      <c r="O338" s="83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9" customFormat="1" ht="15" customHeight="1">
      <c r="A339" s="149" t="s">
        <v>990</v>
      </c>
      <c r="B339" s="145">
        <v>4339</v>
      </c>
      <c r="C339" s="309" t="s">
        <v>67</v>
      </c>
      <c r="D339" s="224">
        <v>860</v>
      </c>
      <c r="E339" s="310">
        <v>860</v>
      </c>
      <c r="F339" s="310">
        <v>708</v>
      </c>
      <c r="G339" s="179">
        <f>F339/E339*100</f>
        <v>82.32558139534883</v>
      </c>
      <c r="O339" s="83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9" customFormat="1" ht="25.5">
      <c r="A340" s="149" t="s">
        <v>990</v>
      </c>
      <c r="B340" s="145">
        <v>4399</v>
      </c>
      <c r="C340" s="309" t="s">
        <v>280</v>
      </c>
      <c r="D340" s="224">
        <v>1819</v>
      </c>
      <c r="E340" s="310">
        <v>2514</v>
      </c>
      <c r="F340" s="310">
        <v>1826</v>
      </c>
      <c r="G340" s="179">
        <f>F340/E340*100</f>
        <v>72.63325377883851</v>
      </c>
      <c r="O340" s="83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9" customFormat="1" ht="13.5" customHeight="1">
      <c r="A341" s="149" t="s">
        <v>990</v>
      </c>
      <c r="B341" s="145">
        <v>4332</v>
      </c>
      <c r="C341" s="309" t="s">
        <v>68</v>
      </c>
      <c r="D341" s="224">
        <v>1200</v>
      </c>
      <c r="E341" s="310">
        <v>1200</v>
      </c>
      <c r="F341" s="310">
        <v>1105</v>
      </c>
      <c r="G341" s="179">
        <f>F341/E341*100</f>
        <v>92.08333333333333</v>
      </c>
      <c r="O341" s="83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9" customFormat="1" ht="26.25" customHeight="1">
      <c r="A342" s="149" t="s">
        <v>990</v>
      </c>
      <c r="B342" s="145">
        <v>4339</v>
      </c>
      <c r="C342" s="309" t="s">
        <v>512</v>
      </c>
      <c r="D342" s="224">
        <v>0</v>
      </c>
      <c r="E342" s="310">
        <v>351</v>
      </c>
      <c r="F342" s="310">
        <v>277</v>
      </c>
      <c r="G342" s="179">
        <f>F342/E342*100</f>
        <v>78.91737891737893</v>
      </c>
      <c r="O342" s="83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9" customFormat="1" ht="12.75">
      <c r="A343" s="203"/>
      <c r="B343" s="220"/>
      <c r="C343" s="219" t="s">
        <v>409</v>
      </c>
      <c r="D343" s="204">
        <f>SUM(D339:D342)</f>
        <v>3879</v>
      </c>
      <c r="E343" s="204">
        <f>SUM(E339:E342)</f>
        <v>4925</v>
      </c>
      <c r="F343" s="410">
        <f>SUM(F339:F342)</f>
        <v>3916</v>
      </c>
      <c r="G343" s="466">
        <f>F343/E343*100</f>
        <v>79.51269035532995</v>
      </c>
      <c r="O343" s="83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2:256" s="29" customFormat="1" ht="12.75">
      <c r="B344"/>
      <c r="C344"/>
      <c r="D344" s="15"/>
      <c r="E344" s="15"/>
      <c r="F344" s="15"/>
      <c r="G344"/>
      <c r="O344" s="83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9" customFormat="1" ht="12.75">
      <c r="A345" s="406" t="s">
        <v>1069</v>
      </c>
      <c r="B345" s="406"/>
      <c r="C345" s="406"/>
      <c r="D345" s="153"/>
      <c r="E345" s="153"/>
      <c r="F345" s="15"/>
      <c r="G345"/>
      <c r="O345" s="83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9" customFormat="1" ht="25.5">
      <c r="A346" s="7" t="s">
        <v>500</v>
      </c>
      <c r="B346" s="7" t="s">
        <v>501</v>
      </c>
      <c r="C346" s="5" t="s">
        <v>502</v>
      </c>
      <c r="D346" s="52" t="s">
        <v>675</v>
      </c>
      <c r="E346" s="59" t="s">
        <v>676</v>
      </c>
      <c r="F346" s="5" t="s">
        <v>471</v>
      </c>
      <c r="G346" s="51" t="s">
        <v>677</v>
      </c>
      <c r="O346" s="83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7" ht="15" customHeight="1">
      <c r="A347" s="149" t="s">
        <v>990</v>
      </c>
      <c r="B347" s="145">
        <v>4339</v>
      </c>
      <c r="C347" s="136" t="s">
        <v>281</v>
      </c>
      <c r="D347" s="357">
        <v>635</v>
      </c>
      <c r="E347" s="310">
        <v>1107</v>
      </c>
      <c r="F347" s="310">
        <v>1107</v>
      </c>
      <c r="G347" s="323">
        <f>F347/E347*100</f>
        <v>100</v>
      </c>
    </row>
    <row r="348" spans="1:7" ht="15" customHeight="1">
      <c r="A348" s="149" t="s">
        <v>990</v>
      </c>
      <c r="B348" s="145">
        <v>4357</v>
      </c>
      <c r="C348" s="136" t="s">
        <v>70</v>
      </c>
      <c r="D348" s="357">
        <v>38595</v>
      </c>
      <c r="E348" s="310">
        <v>42698</v>
      </c>
      <c r="F348" s="310">
        <v>42610</v>
      </c>
      <c r="G348" s="323">
        <f>F348/E348*100</f>
        <v>99.79390135369339</v>
      </c>
    </row>
    <row r="349" spans="1:7" ht="12.75">
      <c r="A349" s="203"/>
      <c r="B349" s="220"/>
      <c r="C349" s="219" t="s">
        <v>289</v>
      </c>
      <c r="D349" s="204">
        <f>SUM(D347:D348)</f>
        <v>39230</v>
      </c>
      <c r="E349" s="205">
        <f>SUM(E347:E348)</f>
        <v>43805</v>
      </c>
      <c r="F349" s="236">
        <f>SUM(F347:F348)</f>
        <v>43717</v>
      </c>
      <c r="G349" s="193">
        <f>F349/E349*100</f>
        <v>99.79910969067458</v>
      </c>
    </row>
    <row r="350" spans="1:7" ht="12.75" customHeight="1" hidden="1">
      <c r="A350" s="770" t="s">
        <v>841</v>
      </c>
      <c r="B350" s="770"/>
      <c r="C350" s="770"/>
      <c r="F350" s="83"/>
      <c r="G350" s="15"/>
    </row>
    <row r="351" spans="1:7" ht="12.75" customHeight="1" hidden="1">
      <c r="A351" s="774" t="s">
        <v>840</v>
      </c>
      <c r="B351" s="774"/>
      <c r="C351" s="774"/>
      <c r="F351" s="83"/>
      <c r="G351" s="15"/>
    </row>
    <row r="352" spans="1:7" ht="12.75" customHeight="1" hidden="1">
      <c r="A352" s="774" t="s">
        <v>842</v>
      </c>
      <c r="B352" s="774"/>
      <c r="C352" s="774"/>
      <c r="F352" s="83"/>
      <c r="G352" s="15"/>
    </row>
    <row r="353" spans="1:7" ht="12.75" customHeight="1">
      <c r="A353" s="67"/>
      <c r="B353" s="67"/>
      <c r="C353" s="67"/>
      <c r="F353" s="83"/>
      <c r="G353" s="15"/>
    </row>
    <row r="354" spans="1:7" ht="12.75" customHeight="1">
      <c r="A354" s="404" t="s">
        <v>410</v>
      </c>
      <c r="B354" s="404"/>
      <c r="C354" s="403"/>
      <c r="F354" s="83"/>
      <c r="G354" s="15"/>
    </row>
    <row r="355" spans="1:256" s="29" customFormat="1" ht="25.5">
      <c r="A355" s="7" t="s">
        <v>500</v>
      </c>
      <c r="B355" s="7" t="s">
        <v>501</v>
      </c>
      <c r="C355" s="5" t="s">
        <v>502</v>
      </c>
      <c r="D355" s="52" t="s">
        <v>675</v>
      </c>
      <c r="E355" s="59" t="s">
        <v>676</v>
      </c>
      <c r="F355" s="5" t="s">
        <v>471</v>
      </c>
      <c r="G355" s="51" t="s">
        <v>677</v>
      </c>
      <c r="O355" s="83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9" customFormat="1" ht="23.25" customHeight="1">
      <c r="A356" s="149" t="s">
        <v>990</v>
      </c>
      <c r="B356" s="400">
        <v>4329</v>
      </c>
      <c r="C356" s="401" t="s">
        <v>1091</v>
      </c>
      <c r="D356" s="402">
        <v>638</v>
      </c>
      <c r="E356" s="324">
        <v>1126</v>
      </c>
      <c r="F356" s="324">
        <v>1126</v>
      </c>
      <c r="G356" s="312">
        <f>F356/E356*100</f>
        <v>100</v>
      </c>
      <c r="O356" s="83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9" customFormat="1" ht="12.75">
      <c r="A357" s="149" t="s">
        <v>990</v>
      </c>
      <c r="B357" s="400">
        <v>4333</v>
      </c>
      <c r="C357" s="401" t="s">
        <v>282</v>
      </c>
      <c r="D357" s="402">
        <v>2088</v>
      </c>
      <c r="E357" s="324">
        <v>1959</v>
      </c>
      <c r="F357" s="324">
        <v>1959</v>
      </c>
      <c r="G357" s="312">
        <f aca="true" t="shared" si="19" ref="G357:G364">F357/E357*100</f>
        <v>100</v>
      </c>
      <c r="O357" s="83"/>
      <c r="P357" s="153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7" ht="25.5">
      <c r="A358" s="149" t="s">
        <v>990</v>
      </c>
      <c r="B358" s="400">
        <v>4341</v>
      </c>
      <c r="C358" s="309" t="s">
        <v>287</v>
      </c>
      <c r="D358" s="357">
        <v>535</v>
      </c>
      <c r="E358" s="310">
        <v>386</v>
      </c>
      <c r="F358" s="310">
        <v>386</v>
      </c>
      <c r="G358" s="323">
        <f t="shared" si="19"/>
        <v>100</v>
      </c>
    </row>
    <row r="359" spans="1:20" ht="25.5">
      <c r="A359" s="149" t="s">
        <v>990</v>
      </c>
      <c r="B359" s="145">
        <v>4349</v>
      </c>
      <c r="C359" s="136" t="s">
        <v>288</v>
      </c>
      <c r="D359" s="357">
        <v>2903</v>
      </c>
      <c r="E359" s="310">
        <v>2473</v>
      </c>
      <c r="F359" s="310">
        <v>2473</v>
      </c>
      <c r="G359" s="178">
        <f t="shared" si="19"/>
        <v>100</v>
      </c>
      <c r="T359" s="153"/>
    </row>
    <row r="360" spans="1:20" ht="25.5">
      <c r="A360" s="149" t="s">
        <v>990</v>
      </c>
      <c r="B360" s="145">
        <v>4351</v>
      </c>
      <c r="C360" s="136" t="s">
        <v>69</v>
      </c>
      <c r="D360" s="357">
        <v>20316</v>
      </c>
      <c r="E360" s="310">
        <v>19850</v>
      </c>
      <c r="F360" s="310">
        <v>19840</v>
      </c>
      <c r="G360" s="178">
        <f>F360/E360*100</f>
        <v>99.94962216624685</v>
      </c>
      <c r="T360" s="153"/>
    </row>
    <row r="361" spans="1:20" ht="12.75">
      <c r="A361" s="149" t="s">
        <v>990</v>
      </c>
      <c r="B361" s="145">
        <v>4357</v>
      </c>
      <c r="C361" s="136" t="s">
        <v>70</v>
      </c>
      <c r="D361" s="357">
        <v>8020</v>
      </c>
      <c r="E361" s="310">
        <v>8020</v>
      </c>
      <c r="F361" s="310">
        <v>8020</v>
      </c>
      <c r="G361" s="178">
        <f>F361/E361*100</f>
        <v>100</v>
      </c>
      <c r="T361" s="153"/>
    </row>
    <row r="362" spans="1:20" ht="25.5">
      <c r="A362" s="149" t="s">
        <v>990</v>
      </c>
      <c r="B362" s="145">
        <v>4356</v>
      </c>
      <c r="C362" s="136" t="s">
        <v>831</v>
      </c>
      <c r="D362" s="357">
        <v>0</v>
      </c>
      <c r="E362" s="357">
        <v>600</v>
      </c>
      <c r="F362" s="357">
        <v>400</v>
      </c>
      <c r="G362" s="178">
        <f>F362/E362*100</f>
        <v>66.66666666666666</v>
      </c>
      <c r="T362" s="153"/>
    </row>
    <row r="363" spans="1:7" ht="12.75">
      <c r="A363" s="203"/>
      <c r="B363" s="220"/>
      <c r="C363" s="219" t="s">
        <v>276</v>
      </c>
      <c r="D363" s="236">
        <f>SUM(D356:D361)</f>
        <v>34500</v>
      </c>
      <c r="E363" s="236">
        <f>SUM(E356:E362)</f>
        <v>34414</v>
      </c>
      <c r="F363" s="236">
        <f>SUM(F356:F362)</f>
        <v>34204</v>
      </c>
      <c r="G363" s="193">
        <f t="shared" si="19"/>
        <v>99.38978322775614</v>
      </c>
    </row>
    <row r="364" spans="1:7" ht="12.75">
      <c r="A364" s="203"/>
      <c r="B364" s="220"/>
      <c r="C364" s="219" t="s">
        <v>411</v>
      </c>
      <c r="D364" s="204">
        <f>D343+D349+D363</f>
        <v>77609</v>
      </c>
      <c r="E364" s="204">
        <f>E343+E349+E363</f>
        <v>83144</v>
      </c>
      <c r="F364" s="204">
        <f>F343+F349+F363</f>
        <v>81837</v>
      </c>
      <c r="G364" s="193">
        <f t="shared" si="19"/>
        <v>98.42802848070818</v>
      </c>
    </row>
    <row r="365" spans="1:7" ht="12" customHeight="1">
      <c r="A365" s="16"/>
      <c r="B365" s="68"/>
      <c r="C365" s="207"/>
      <c r="D365" s="208"/>
      <c r="E365" s="209"/>
      <c r="F365" s="261"/>
      <c r="G365" s="230"/>
    </row>
    <row r="366" spans="1:7" ht="12.75" customHeight="1">
      <c r="A366" s="77" t="s">
        <v>609</v>
      </c>
      <c r="B366" s="14"/>
      <c r="F366" s="83"/>
      <c r="G366" s="15"/>
    </row>
    <row r="367" spans="1:7" ht="12.75" customHeight="1">
      <c r="A367" s="759"/>
      <c r="B367" s="759"/>
      <c r="C367" s="759"/>
      <c r="F367" s="83"/>
      <c r="G367" s="15"/>
    </row>
    <row r="368" spans="1:7" ht="25.5" customHeight="1">
      <c r="A368" s="7" t="s">
        <v>500</v>
      </c>
      <c r="B368" s="7" t="s">
        <v>501</v>
      </c>
      <c r="C368" s="5" t="s">
        <v>502</v>
      </c>
      <c r="D368" s="52" t="s">
        <v>675</v>
      </c>
      <c r="E368" s="59" t="s">
        <v>676</v>
      </c>
      <c r="F368" s="5" t="s">
        <v>471</v>
      </c>
      <c r="G368" s="51" t="s">
        <v>677</v>
      </c>
    </row>
    <row r="369" spans="1:22" ht="38.25" customHeight="1">
      <c r="A369" s="149" t="s">
        <v>990</v>
      </c>
      <c r="B369" s="145">
        <v>4357</v>
      </c>
      <c r="C369" s="136" t="s">
        <v>66</v>
      </c>
      <c r="D369" s="357">
        <v>1800</v>
      </c>
      <c r="E369" s="357">
        <v>1838</v>
      </c>
      <c r="F369" s="357">
        <v>1750</v>
      </c>
      <c r="G369" s="178">
        <f>F369/E369*100</f>
        <v>95.21218715995647</v>
      </c>
      <c r="V369" s="359"/>
    </row>
    <row r="370" spans="1:256" s="123" customFormat="1" ht="14.25" customHeight="1">
      <c r="A370" s="203"/>
      <c r="B370" s="220"/>
      <c r="C370" s="219" t="s">
        <v>852</v>
      </c>
      <c r="D370" s="204">
        <f>SUM(D369:D369)</f>
        <v>1800</v>
      </c>
      <c r="E370" s="360">
        <f>SUM(E369:E369)</f>
        <v>1838</v>
      </c>
      <c r="F370" s="236">
        <f>SUM(F369:F369)</f>
        <v>1750</v>
      </c>
      <c r="G370" s="193">
        <f>F370/E370*100</f>
        <v>95.21218715995647</v>
      </c>
      <c r="H370" s="127"/>
      <c r="I370" s="29"/>
      <c r="J370" s="29"/>
      <c r="K370" s="29"/>
      <c r="L370" s="29"/>
      <c r="M370" s="29"/>
      <c r="N370" s="29"/>
      <c r="O370" s="83"/>
      <c r="P370" s="83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7" ht="12.75" customHeight="1">
      <c r="A371" s="16"/>
      <c r="B371" s="68"/>
      <c r="C371" s="207"/>
      <c r="D371" s="208"/>
      <c r="E371" s="209"/>
      <c r="F371" s="261"/>
      <c r="G371" s="230"/>
    </row>
    <row r="372" spans="1:256" s="123" customFormat="1" ht="14.25" customHeight="1">
      <c r="A372" s="767" t="s">
        <v>277</v>
      </c>
      <c r="B372" s="768"/>
      <c r="C372" s="768"/>
      <c r="D372" s="208"/>
      <c r="E372" s="209"/>
      <c r="F372" s="261"/>
      <c r="G372" s="31"/>
      <c r="H372" s="127"/>
      <c r="I372" s="29"/>
      <c r="J372" s="29"/>
      <c r="K372" s="29"/>
      <c r="L372" s="29"/>
      <c r="M372" s="29"/>
      <c r="N372" s="29"/>
      <c r="O372" s="83"/>
      <c r="P372" s="83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7" ht="25.5" customHeight="1">
      <c r="A373" s="7" t="s">
        <v>500</v>
      </c>
      <c r="B373" s="7" t="s">
        <v>501</v>
      </c>
      <c r="C373" s="5" t="s">
        <v>502</v>
      </c>
      <c r="D373" s="52" t="s">
        <v>675</v>
      </c>
      <c r="E373" s="59" t="s">
        <v>676</v>
      </c>
      <c r="F373" s="5" t="s">
        <v>471</v>
      </c>
      <c r="G373" s="51" t="s">
        <v>677</v>
      </c>
    </row>
    <row r="374" spans="1:22" ht="37.5" customHeight="1">
      <c r="A374" s="149" t="s">
        <v>990</v>
      </c>
      <c r="B374" s="145">
        <v>4357</v>
      </c>
      <c r="C374" s="136" t="s">
        <v>65</v>
      </c>
      <c r="D374" s="357">
        <v>4000</v>
      </c>
      <c r="E374" s="310">
        <v>1653</v>
      </c>
      <c r="F374" s="310">
        <v>0</v>
      </c>
      <c r="G374" s="178">
        <f>F374/E374*100</f>
        <v>0</v>
      </c>
      <c r="V374" s="359"/>
    </row>
    <row r="375" spans="1:256" s="123" customFormat="1" ht="14.25" customHeight="1">
      <c r="A375" s="203"/>
      <c r="B375" s="220"/>
      <c r="C375" s="219" t="s">
        <v>276</v>
      </c>
      <c r="D375" s="204">
        <f>SUM(D374:D374)</f>
        <v>4000</v>
      </c>
      <c r="E375" s="204">
        <f>SUM(E374:E374)</f>
        <v>1653</v>
      </c>
      <c r="F375" s="204">
        <f>SUM(F374:F374)</f>
        <v>0</v>
      </c>
      <c r="G375" s="193">
        <f>F375/E375*100</f>
        <v>0</v>
      </c>
      <c r="H375" s="127"/>
      <c r="I375" s="29"/>
      <c r="J375" s="29"/>
      <c r="K375" s="29"/>
      <c r="L375" s="29"/>
      <c r="M375" s="29"/>
      <c r="N375" s="29"/>
      <c r="O375" s="83"/>
      <c r="P375" s="83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123" customFormat="1" ht="14.25" customHeight="1">
      <c r="A376" s="16"/>
      <c r="B376" s="68"/>
      <c r="C376" s="207"/>
      <c r="D376" s="208"/>
      <c r="E376" s="209"/>
      <c r="F376" s="261"/>
      <c r="G376" s="31"/>
      <c r="H376" s="127"/>
      <c r="I376" s="29"/>
      <c r="J376" s="29"/>
      <c r="K376" s="29"/>
      <c r="L376" s="29"/>
      <c r="M376" s="29"/>
      <c r="N376" s="29"/>
      <c r="O376" s="83"/>
      <c r="P376" s="83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123" customFormat="1" ht="14.25" customHeight="1">
      <c r="A377" s="212"/>
      <c r="B377" s="222"/>
      <c r="C377" s="221" t="s">
        <v>853</v>
      </c>
      <c r="D377" s="213">
        <f>D364+D370+D375</f>
        <v>83409</v>
      </c>
      <c r="E377" s="213">
        <f>E364+E370+E375</f>
        <v>86635</v>
      </c>
      <c r="F377" s="213">
        <f>F364+F370+F375</f>
        <v>83587</v>
      </c>
      <c r="G377" s="226">
        <f>F377/E377*100</f>
        <v>96.48179142378946</v>
      </c>
      <c r="H377" s="127"/>
      <c r="I377" s="29"/>
      <c r="J377" s="29"/>
      <c r="K377" s="29"/>
      <c r="L377" s="29"/>
      <c r="M377" s="29"/>
      <c r="N377" s="29"/>
      <c r="O377" s="83"/>
      <c r="P377" s="83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123" customFormat="1" ht="8.25" customHeight="1">
      <c r="A378" s="262"/>
      <c r="B378" s="263"/>
      <c r="C378" s="264"/>
      <c r="D378" s="265"/>
      <c r="E378" s="399"/>
      <c r="F378" s="261"/>
      <c r="G378" s="260"/>
      <c r="H378" s="127"/>
      <c r="I378" s="29"/>
      <c r="J378" s="29"/>
      <c r="K378" s="29"/>
      <c r="L378" s="29"/>
      <c r="M378" s="29"/>
      <c r="N378" s="29"/>
      <c r="O378" s="83"/>
      <c r="P378" s="83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9" customFormat="1" ht="15.75">
      <c r="A379" s="73" t="s">
        <v>618</v>
      </c>
      <c r="D379" s="83"/>
      <c r="E379" s="83"/>
      <c r="F379" s="83"/>
      <c r="O379" s="83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9:15" ht="13.5" customHeight="1">
      <c r="I380" s="29"/>
      <c r="O380" s="83"/>
    </row>
    <row r="381" spans="1:15" ht="15" customHeight="1">
      <c r="A381" s="64" t="s">
        <v>608</v>
      </c>
      <c r="I381" s="29"/>
      <c r="O381" s="83"/>
    </row>
    <row r="382" spans="9:15" ht="13.5" customHeight="1">
      <c r="I382" s="29"/>
      <c r="O382" s="83"/>
    </row>
    <row r="383" spans="1:15" ht="25.5">
      <c r="A383" s="7" t="s">
        <v>500</v>
      </c>
      <c r="B383" s="7" t="s">
        <v>501</v>
      </c>
      <c r="C383" s="5" t="s">
        <v>502</v>
      </c>
      <c r="D383" s="52" t="s">
        <v>675</v>
      </c>
      <c r="E383" s="59" t="s">
        <v>676</v>
      </c>
      <c r="F383" s="5" t="s">
        <v>471</v>
      </c>
      <c r="G383" s="51" t="s">
        <v>677</v>
      </c>
      <c r="I383" s="29"/>
      <c r="O383" s="83"/>
    </row>
    <row r="384" spans="1:15" ht="25.5">
      <c r="A384" s="149">
        <v>15</v>
      </c>
      <c r="B384" s="145">
        <v>5529</v>
      </c>
      <c r="C384" s="136" t="s">
        <v>274</v>
      </c>
      <c r="D384" s="177">
        <v>250</v>
      </c>
      <c r="E384" s="177">
        <v>222</v>
      </c>
      <c r="F384" s="357">
        <v>155</v>
      </c>
      <c r="G384" s="323">
        <f>F384/E384*100</f>
        <v>69.81981981981981</v>
      </c>
      <c r="I384" s="29"/>
      <c r="O384" s="83"/>
    </row>
    <row r="385" spans="1:15" ht="25.5">
      <c r="A385" s="149" t="s">
        <v>682</v>
      </c>
      <c r="B385" s="145">
        <v>5512</v>
      </c>
      <c r="C385" s="136" t="s">
        <v>292</v>
      </c>
      <c r="D385" s="177">
        <v>10010</v>
      </c>
      <c r="E385" s="177">
        <v>10010</v>
      </c>
      <c r="F385" s="357">
        <v>10010</v>
      </c>
      <c r="G385" s="178">
        <f>F385/E385*100</f>
        <v>100</v>
      </c>
      <c r="I385" s="29"/>
      <c r="O385" s="83"/>
    </row>
    <row r="386" spans="1:256" s="29" customFormat="1" ht="12.75">
      <c r="A386" s="203"/>
      <c r="B386" s="220"/>
      <c r="C386" s="219" t="s">
        <v>851</v>
      </c>
      <c r="D386" s="204">
        <f>SUM(D384:D385)</f>
        <v>10260</v>
      </c>
      <c r="E386" s="205">
        <f>SUM(E384:E385)</f>
        <v>10232</v>
      </c>
      <c r="F386" s="236">
        <f>SUM(F384:F385)</f>
        <v>10165</v>
      </c>
      <c r="G386" s="234">
        <f>F386/E386*100</f>
        <v>99.34519155590304</v>
      </c>
      <c r="O386" s="83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7" ht="12" customHeight="1">
      <c r="A387" s="16"/>
      <c r="B387" s="68"/>
      <c r="C387" s="69"/>
      <c r="D387" s="188"/>
      <c r="E387" s="71"/>
      <c r="F387" s="54"/>
      <c r="G387" s="84"/>
    </row>
    <row r="388" spans="1:7" ht="14.25" customHeight="1">
      <c r="A388" s="767" t="s">
        <v>695</v>
      </c>
      <c r="B388" s="768"/>
      <c r="C388" s="768"/>
      <c r="D388" s="769"/>
      <c r="E388" s="209"/>
      <c r="F388" s="261"/>
      <c r="G388" s="398"/>
    </row>
    <row r="389" spans="1:7" ht="25.5">
      <c r="A389" s="7" t="s">
        <v>500</v>
      </c>
      <c r="B389" s="7" t="s">
        <v>501</v>
      </c>
      <c r="C389" s="5" t="s">
        <v>502</v>
      </c>
      <c r="D389" s="52" t="s">
        <v>675</v>
      </c>
      <c r="E389" s="59" t="s">
        <v>676</v>
      </c>
      <c r="F389" s="5" t="s">
        <v>471</v>
      </c>
      <c r="G389" s="51" t="s">
        <v>677</v>
      </c>
    </row>
    <row r="390" spans="1:7" ht="25.5">
      <c r="A390" s="149" t="s">
        <v>682</v>
      </c>
      <c r="B390" s="145">
        <v>5311</v>
      </c>
      <c r="C390" s="146" t="s">
        <v>275</v>
      </c>
      <c r="D390" s="295">
        <v>1000</v>
      </c>
      <c r="E390" s="296">
        <v>1410</v>
      </c>
      <c r="F390" s="324">
        <v>1322</v>
      </c>
      <c r="G390" s="323">
        <f aca="true" t="shared" si="20" ref="G390:G395">F390/E390*100</f>
        <v>93.75886524822695</v>
      </c>
    </row>
    <row r="391" spans="1:7" ht="25.5">
      <c r="A391" s="149" t="s">
        <v>682</v>
      </c>
      <c r="B391" s="145">
        <v>5511</v>
      </c>
      <c r="C391" s="146" t="s">
        <v>71</v>
      </c>
      <c r="D391" s="295">
        <v>4000</v>
      </c>
      <c r="E391" s="296">
        <v>4000</v>
      </c>
      <c r="F391" s="324">
        <v>3994</v>
      </c>
      <c r="G391" s="323">
        <f t="shared" si="20"/>
        <v>99.85000000000001</v>
      </c>
    </row>
    <row r="392" spans="1:7" ht="14.25" customHeight="1">
      <c r="A392" s="149" t="s">
        <v>682</v>
      </c>
      <c r="B392" s="145">
        <v>5269</v>
      </c>
      <c r="C392" s="146" t="s">
        <v>1078</v>
      </c>
      <c r="D392" s="295">
        <v>0</v>
      </c>
      <c r="E392" s="296">
        <v>543</v>
      </c>
      <c r="F392" s="324">
        <v>504</v>
      </c>
      <c r="G392" s="323">
        <f t="shared" si="20"/>
        <v>92.81767955801105</v>
      </c>
    </row>
    <row r="393" spans="1:7" ht="36" customHeight="1">
      <c r="A393" s="149" t="s">
        <v>682</v>
      </c>
      <c r="B393" s="145">
        <v>5529</v>
      </c>
      <c r="C393" s="146" t="s">
        <v>406</v>
      </c>
      <c r="D393" s="295">
        <v>0</v>
      </c>
      <c r="E393" s="296">
        <v>690</v>
      </c>
      <c r="F393" s="324">
        <v>139</v>
      </c>
      <c r="G393" s="323">
        <f t="shared" si="20"/>
        <v>20.144927536231886</v>
      </c>
    </row>
    <row r="394" spans="1:7" ht="36" customHeight="1">
      <c r="A394" s="149" t="s">
        <v>682</v>
      </c>
      <c r="B394" s="145">
        <v>5529</v>
      </c>
      <c r="C394" s="146" t="s">
        <v>433</v>
      </c>
      <c r="D394" s="295">
        <v>0</v>
      </c>
      <c r="E394" s="296">
        <v>200</v>
      </c>
      <c r="F394" s="324">
        <v>200</v>
      </c>
      <c r="G394" s="323">
        <f t="shared" si="20"/>
        <v>100</v>
      </c>
    </row>
    <row r="395" spans="1:7" ht="12.75">
      <c r="A395" s="203"/>
      <c r="B395" s="220"/>
      <c r="C395" s="219" t="s">
        <v>276</v>
      </c>
      <c r="D395" s="204">
        <f>SUM(D390:D391)</f>
        <v>5000</v>
      </c>
      <c r="E395" s="204">
        <f>SUM(E390:E394)</f>
        <v>6843</v>
      </c>
      <c r="F395" s="204">
        <f>SUM(F390:F394)</f>
        <v>6159</v>
      </c>
      <c r="G395" s="234">
        <f t="shared" si="20"/>
        <v>90.0043840420868</v>
      </c>
    </row>
    <row r="396" spans="1:7" ht="9" customHeight="1">
      <c r="A396" s="16"/>
      <c r="B396" s="68"/>
      <c r="C396" s="207"/>
      <c r="D396" s="208"/>
      <c r="E396" s="209"/>
      <c r="F396" s="261"/>
      <c r="G396" s="398"/>
    </row>
    <row r="397" spans="1:256" s="29" customFormat="1" ht="12.75">
      <c r="A397" s="212"/>
      <c r="B397" s="222"/>
      <c r="C397" s="221" t="s">
        <v>853</v>
      </c>
      <c r="D397" s="213">
        <f>D386+D395</f>
        <v>15260</v>
      </c>
      <c r="E397" s="213">
        <f>E386+E395</f>
        <v>17075</v>
      </c>
      <c r="F397" s="213">
        <f>F386+F395</f>
        <v>16324</v>
      </c>
      <c r="G397" s="235">
        <f>F397/E397*100</f>
        <v>95.601756954612</v>
      </c>
      <c r="H397" s="127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  <c r="AI397" s="83"/>
      <c r="AJ397" s="83"/>
      <c r="AK397" s="83"/>
      <c r="AL397" s="83"/>
      <c r="AM397" s="83"/>
      <c r="AN397" s="83"/>
      <c r="AO397" s="83"/>
      <c r="AP397" s="83"/>
      <c r="AQ397" s="83"/>
      <c r="AR397" s="83"/>
      <c r="AS397" s="83"/>
      <c r="AT397" s="83"/>
      <c r="AU397" s="83"/>
      <c r="AV397" s="83"/>
      <c r="AW397" s="83"/>
      <c r="AX397" s="83"/>
      <c r="AY397" s="83"/>
      <c r="AZ397" s="83"/>
      <c r="BA397" s="83"/>
      <c r="BB397" s="83"/>
      <c r="BC397" s="83"/>
      <c r="BD397" s="83"/>
      <c r="BE397" s="83"/>
      <c r="BF397" s="83"/>
      <c r="BG397" s="83"/>
      <c r="BH397" s="83"/>
      <c r="BI397" s="83"/>
      <c r="BJ397" s="83"/>
      <c r="BK397" s="83"/>
      <c r="BL397" s="83"/>
      <c r="BM397" s="83"/>
      <c r="BN397" s="83"/>
      <c r="BO397" s="83"/>
      <c r="BP397" s="83"/>
      <c r="BQ397" s="83"/>
      <c r="BR397" s="83"/>
      <c r="BS397" s="83"/>
      <c r="BT397" s="83"/>
      <c r="BU397" s="83"/>
      <c r="BV397" s="83"/>
      <c r="BW397" s="83"/>
      <c r="BX397" s="83"/>
      <c r="BY397" s="83"/>
      <c r="BZ397" s="83"/>
      <c r="CA397" s="83"/>
      <c r="CB397" s="83"/>
      <c r="CC397" s="83"/>
      <c r="CD397" s="83"/>
      <c r="CE397" s="83"/>
      <c r="CF397" s="83"/>
      <c r="CG397" s="83"/>
      <c r="CH397" s="83"/>
      <c r="CI397" s="83"/>
      <c r="CJ397" s="83"/>
      <c r="CK397" s="83"/>
      <c r="CL397" s="83"/>
      <c r="CM397" s="83"/>
      <c r="CN397" s="83"/>
      <c r="CO397" s="83"/>
      <c r="CP397" s="83"/>
      <c r="CQ397" s="83"/>
      <c r="CR397" s="83"/>
      <c r="CS397" s="83"/>
      <c r="CT397" s="83"/>
      <c r="CU397" s="83"/>
      <c r="CV397" s="83"/>
      <c r="CW397" s="83"/>
      <c r="CX397" s="83"/>
      <c r="CY397" s="83"/>
      <c r="CZ397" s="83"/>
      <c r="DA397" s="83"/>
      <c r="DB397" s="83"/>
      <c r="DC397" s="83"/>
      <c r="DD397" s="83"/>
      <c r="DE397" s="83"/>
      <c r="DF397" s="83"/>
      <c r="DG397" s="83"/>
      <c r="DH397" s="83"/>
      <c r="DI397" s="83"/>
      <c r="DJ397" s="83"/>
      <c r="DK397" s="83"/>
      <c r="DL397" s="83"/>
      <c r="DM397" s="83"/>
      <c r="DN397" s="83"/>
      <c r="DO397" s="83"/>
      <c r="DP397" s="83"/>
      <c r="DQ397" s="83"/>
      <c r="DR397" s="83"/>
      <c r="DS397" s="83"/>
      <c r="DT397" s="83"/>
      <c r="DU397" s="83"/>
      <c r="DV397" s="83"/>
      <c r="DW397" s="83"/>
      <c r="DX397" s="83"/>
      <c r="DY397" s="83"/>
      <c r="DZ397" s="83"/>
      <c r="EA397" s="83"/>
      <c r="EB397" s="83"/>
      <c r="EC397" s="83"/>
      <c r="ED397" s="83"/>
      <c r="EE397" s="83"/>
      <c r="EF397" s="83"/>
      <c r="EG397" s="83"/>
      <c r="EH397" s="83"/>
      <c r="EI397" s="83"/>
      <c r="EJ397" s="83"/>
      <c r="EK397" s="83"/>
      <c r="EL397" s="83"/>
      <c r="EM397" s="83"/>
      <c r="EN397" s="83"/>
      <c r="EO397" s="83"/>
      <c r="EP397" s="83"/>
      <c r="EQ397" s="83"/>
      <c r="ER397" s="83"/>
      <c r="ES397" s="83"/>
      <c r="ET397" s="83"/>
      <c r="EU397" s="83"/>
      <c r="EV397" s="83"/>
      <c r="EW397" s="83"/>
      <c r="EX397" s="83"/>
      <c r="EY397" s="83"/>
      <c r="EZ397" s="83"/>
      <c r="FA397" s="83"/>
      <c r="FB397" s="83"/>
      <c r="FC397" s="83"/>
      <c r="FD397" s="83"/>
      <c r="FE397" s="83"/>
      <c r="FF397" s="83"/>
      <c r="FG397" s="83"/>
      <c r="FH397" s="83"/>
      <c r="FI397" s="83"/>
      <c r="FJ397" s="83"/>
      <c r="FK397" s="83"/>
      <c r="FL397" s="83"/>
      <c r="FM397" s="83"/>
      <c r="FN397" s="83"/>
      <c r="FO397" s="83"/>
      <c r="FP397" s="83"/>
      <c r="FQ397" s="83"/>
      <c r="FR397" s="83"/>
      <c r="FS397" s="83"/>
      <c r="FT397" s="83"/>
      <c r="FU397" s="83"/>
      <c r="FV397" s="83"/>
      <c r="FW397" s="83"/>
      <c r="FX397" s="83"/>
      <c r="FY397" s="83"/>
      <c r="FZ397" s="83"/>
      <c r="GA397" s="83"/>
      <c r="GB397" s="83"/>
      <c r="GC397" s="83"/>
      <c r="GD397" s="83"/>
      <c r="GE397" s="83"/>
      <c r="GF397" s="83"/>
      <c r="GG397" s="83"/>
      <c r="GH397" s="83"/>
      <c r="GI397" s="83"/>
      <c r="GJ397" s="83"/>
      <c r="GK397" s="83"/>
      <c r="GL397" s="83"/>
      <c r="GM397" s="83"/>
      <c r="GN397" s="83"/>
      <c r="GO397" s="83"/>
      <c r="GP397" s="83"/>
      <c r="GQ397" s="83"/>
      <c r="GR397" s="83"/>
      <c r="GS397" s="83"/>
      <c r="GT397" s="83"/>
      <c r="GU397" s="83"/>
      <c r="GV397" s="83"/>
      <c r="GW397" s="83"/>
      <c r="GX397" s="83"/>
      <c r="GY397" s="83"/>
      <c r="GZ397" s="83"/>
      <c r="HA397" s="83"/>
      <c r="HB397" s="83"/>
      <c r="HC397" s="83"/>
      <c r="HD397" s="83"/>
      <c r="HE397" s="83"/>
      <c r="HF397" s="83"/>
      <c r="HG397" s="83"/>
      <c r="HH397" s="83"/>
      <c r="HI397" s="83"/>
      <c r="HJ397" s="83"/>
      <c r="HK397" s="83"/>
      <c r="HL397" s="83"/>
      <c r="HM397" s="83"/>
      <c r="HN397" s="83"/>
      <c r="HO397" s="83"/>
      <c r="HP397" s="83"/>
      <c r="HQ397" s="83"/>
      <c r="HR397" s="83"/>
      <c r="HS397" s="83"/>
      <c r="HT397" s="83"/>
      <c r="HU397" s="83"/>
      <c r="HV397" s="83"/>
      <c r="HW397" s="83"/>
      <c r="HX397" s="83"/>
      <c r="HY397" s="83"/>
      <c r="HZ397" s="83"/>
      <c r="IA397" s="83"/>
      <c r="IB397" s="83"/>
      <c r="IC397" s="83"/>
      <c r="ID397" s="83"/>
      <c r="IE397" s="83"/>
      <c r="IF397" s="83"/>
      <c r="IG397" s="83"/>
      <c r="IH397" s="83"/>
      <c r="II397" s="83"/>
      <c r="IJ397" s="83"/>
      <c r="IK397" s="83"/>
      <c r="IL397" s="83"/>
      <c r="IM397" s="83"/>
      <c r="IN397" s="83"/>
      <c r="IO397" s="83"/>
      <c r="IP397" s="83"/>
      <c r="IQ397" s="83"/>
      <c r="IR397" s="83"/>
      <c r="IS397" s="83"/>
      <c r="IT397" s="83"/>
      <c r="IU397" s="83"/>
      <c r="IV397" s="83"/>
    </row>
    <row r="398" spans="1:23" s="233" customFormat="1" ht="9" customHeight="1">
      <c r="A398" s="16"/>
      <c r="B398" s="68"/>
      <c r="C398" s="207"/>
      <c r="D398" s="208"/>
      <c r="E398" s="293"/>
      <c r="F398" s="210"/>
      <c r="G398" s="84"/>
      <c r="W398" s="233" t="s">
        <v>698</v>
      </c>
    </row>
    <row r="399" spans="1:256" s="29" customFormat="1" ht="15.75">
      <c r="A399" s="232" t="s">
        <v>638</v>
      </c>
      <c r="B399" s="233"/>
      <c r="C399" s="233"/>
      <c r="D399" s="361"/>
      <c r="E399" s="233"/>
      <c r="F399" s="233"/>
      <c r="G399" s="233"/>
      <c r="O399" s="83" t="s">
        <v>806</v>
      </c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9" customFormat="1" ht="6.75" customHeight="1">
      <c r="A400" s="67"/>
      <c r="B400" s="14"/>
      <c r="C400"/>
      <c r="D400" s="15"/>
      <c r="E400" s="15"/>
      <c r="F400" s="15"/>
      <c r="G400"/>
      <c r="O400" s="83" t="s">
        <v>807</v>
      </c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256" s="29" customFormat="1" ht="12.75">
      <c r="A401" s="77" t="s">
        <v>608</v>
      </c>
      <c r="B401" s="14"/>
      <c r="C401"/>
      <c r="D401" s="15"/>
      <c r="E401" s="15"/>
      <c r="F401" s="15"/>
      <c r="G401"/>
      <c r="O401" s="83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9" customFormat="1" ht="6" customHeight="1">
      <c r="A402" s="67"/>
      <c r="B402" s="14"/>
      <c r="C402"/>
      <c r="D402" s="15"/>
      <c r="E402" s="15"/>
      <c r="F402" s="15"/>
      <c r="G402"/>
      <c r="O402" s="83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9" customFormat="1" ht="25.5" customHeight="1">
      <c r="A403" s="7" t="s">
        <v>500</v>
      </c>
      <c r="B403" s="7" t="s">
        <v>501</v>
      </c>
      <c r="C403" s="5" t="s">
        <v>502</v>
      </c>
      <c r="D403" s="52" t="s">
        <v>675</v>
      </c>
      <c r="E403" s="59" t="s">
        <v>676</v>
      </c>
      <c r="F403" s="5" t="s">
        <v>471</v>
      </c>
      <c r="G403" s="51" t="s">
        <v>677</v>
      </c>
      <c r="O403" s="83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9" customFormat="1" ht="25.5" customHeight="1">
      <c r="A404" s="149" t="s">
        <v>619</v>
      </c>
      <c r="B404" s="145">
        <v>6113</v>
      </c>
      <c r="C404" s="136" t="s">
        <v>291</v>
      </c>
      <c r="D404" s="177">
        <v>31770</v>
      </c>
      <c r="E404" s="177">
        <v>30690</v>
      </c>
      <c r="F404" s="357">
        <v>26734</v>
      </c>
      <c r="G404" s="178">
        <f aca="true" t="shared" si="21" ref="G404:G409">F404/E404*100</f>
        <v>87.10980775496905</v>
      </c>
      <c r="O404" s="83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56" s="29" customFormat="1" ht="14.25" customHeight="1">
      <c r="A405" s="149" t="s">
        <v>619</v>
      </c>
      <c r="B405" s="145">
        <v>6113</v>
      </c>
      <c r="C405" s="136" t="s">
        <v>382</v>
      </c>
      <c r="D405" s="177">
        <v>400</v>
      </c>
      <c r="E405" s="177">
        <v>700</v>
      </c>
      <c r="F405" s="357">
        <v>700</v>
      </c>
      <c r="G405" s="178">
        <f t="shared" si="21"/>
        <v>100</v>
      </c>
      <c r="O405" s="83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  <c r="IT405" s="15"/>
      <c r="IU405" s="15"/>
      <c r="IV405" s="15"/>
    </row>
    <row r="406" spans="1:256" s="29" customFormat="1" ht="24.75" customHeight="1">
      <c r="A406" s="149" t="s">
        <v>619</v>
      </c>
      <c r="B406" s="145">
        <v>6223</v>
      </c>
      <c r="C406" s="136" t="s">
        <v>591</v>
      </c>
      <c r="D406" s="177">
        <v>0</v>
      </c>
      <c r="E406" s="177">
        <v>100</v>
      </c>
      <c r="F406" s="357">
        <v>59</v>
      </c>
      <c r="G406" s="178">
        <f t="shared" si="21"/>
        <v>59</v>
      </c>
      <c r="O406" s="83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  <c r="IT406" s="15"/>
      <c r="IU406" s="15"/>
      <c r="IV406" s="15"/>
    </row>
    <row r="407" spans="1:256" s="29" customFormat="1" ht="24.75" customHeight="1">
      <c r="A407" s="149" t="s">
        <v>643</v>
      </c>
      <c r="B407" s="145">
        <v>6113</v>
      </c>
      <c r="C407" s="136" t="s">
        <v>467</v>
      </c>
      <c r="D407" s="177">
        <v>200</v>
      </c>
      <c r="E407" s="177">
        <v>200</v>
      </c>
      <c r="F407" s="357">
        <v>200</v>
      </c>
      <c r="G407" s="178">
        <f t="shared" si="21"/>
        <v>100</v>
      </c>
      <c r="O407" s="83"/>
      <c r="P407" s="15"/>
      <c r="Q407" s="15"/>
      <c r="R407" s="15"/>
      <c r="S407" s="15"/>
      <c r="T407" s="15"/>
      <c r="U407" s="190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  <c r="IT407" s="15"/>
      <c r="IU407" s="15"/>
      <c r="IV407" s="15"/>
    </row>
    <row r="408" spans="1:256" s="29" customFormat="1" ht="13.5" customHeight="1">
      <c r="A408" s="149" t="s">
        <v>621</v>
      </c>
      <c r="B408" s="145">
        <v>6113</v>
      </c>
      <c r="C408" s="434" t="s">
        <v>78</v>
      </c>
      <c r="D408" s="177">
        <v>25</v>
      </c>
      <c r="E408" s="177">
        <v>25</v>
      </c>
      <c r="F408" s="357">
        <v>25</v>
      </c>
      <c r="G408" s="178">
        <f t="shared" si="21"/>
        <v>100</v>
      </c>
      <c r="O408" s="83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9" customFormat="1" ht="14.25" customHeight="1">
      <c r="A409" s="203"/>
      <c r="B409" s="220"/>
      <c r="C409" s="219" t="s">
        <v>851</v>
      </c>
      <c r="D409" s="206">
        <f>SUM(D404:D408)</f>
        <v>32395</v>
      </c>
      <c r="E409" s="206">
        <f>SUM(E404:E408)</f>
        <v>31715</v>
      </c>
      <c r="F409" s="206">
        <f>SUM(F404:F408)</f>
        <v>27718</v>
      </c>
      <c r="G409" s="234">
        <f t="shared" si="21"/>
        <v>87.39713069525462</v>
      </c>
      <c r="O409" s="83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256" s="29" customFormat="1" ht="14.25" customHeight="1">
      <c r="A410" s="766"/>
      <c r="B410" s="766"/>
      <c r="C410" s="766"/>
      <c r="D410" s="70"/>
      <c r="E410" s="70"/>
      <c r="F410" s="70"/>
      <c r="G410" s="84"/>
      <c r="O410" s="83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9" customFormat="1" ht="14.25" customHeight="1">
      <c r="A411" s="766" t="s">
        <v>609</v>
      </c>
      <c r="B411" s="766"/>
      <c r="C411" s="766"/>
      <c r="D411" s="70"/>
      <c r="E411" s="70"/>
      <c r="F411" s="70"/>
      <c r="G411" s="84"/>
      <c r="O411" s="83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9" customFormat="1" ht="14.25" customHeight="1">
      <c r="A412" s="268"/>
      <c r="B412" s="68"/>
      <c r="C412" s="69"/>
      <c r="D412" s="70"/>
      <c r="E412" s="70"/>
      <c r="F412" s="70"/>
      <c r="G412" s="84"/>
      <c r="O412" s="83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9" customFormat="1" ht="25.5" customHeight="1">
      <c r="A413" s="7" t="s">
        <v>500</v>
      </c>
      <c r="B413" s="7" t="s">
        <v>501</v>
      </c>
      <c r="C413" s="5" t="s">
        <v>502</v>
      </c>
      <c r="D413" s="52" t="s">
        <v>675</v>
      </c>
      <c r="E413" s="59" t="s">
        <v>676</v>
      </c>
      <c r="F413" s="5" t="s">
        <v>471</v>
      </c>
      <c r="G413" s="51" t="s">
        <v>677</v>
      </c>
      <c r="O413" s="83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29" customFormat="1" ht="14.25" customHeight="1">
      <c r="A414" s="134" t="s">
        <v>619</v>
      </c>
      <c r="B414" s="135">
        <v>6113</v>
      </c>
      <c r="C414" s="136" t="s">
        <v>412</v>
      </c>
      <c r="D414" s="173">
        <v>100</v>
      </c>
      <c r="E414" s="173">
        <v>0</v>
      </c>
      <c r="F414" s="502">
        <v>0</v>
      </c>
      <c r="G414" s="174" t="s">
        <v>850</v>
      </c>
      <c r="O414" s="83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9" customFormat="1" ht="14.25" customHeight="1">
      <c r="A415" s="203"/>
      <c r="B415" s="220"/>
      <c r="C415" s="219" t="s">
        <v>852</v>
      </c>
      <c r="D415" s="206">
        <f>D414</f>
        <v>100</v>
      </c>
      <c r="E415" s="206">
        <f>E414</f>
        <v>0</v>
      </c>
      <c r="F415" s="236">
        <f>F414</f>
        <v>0</v>
      </c>
      <c r="G415" s="234" t="s">
        <v>850</v>
      </c>
      <c r="O415" s="83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29" customFormat="1" ht="14.25" customHeight="1">
      <c r="A416" s="185"/>
      <c r="B416" s="186"/>
      <c r="C416" s="396"/>
      <c r="D416" s="397"/>
      <c r="E416" s="397"/>
      <c r="F416" s="70"/>
      <c r="G416" s="84"/>
      <c r="O416" s="83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7" ht="25.5">
      <c r="A417" s="7" t="s">
        <v>500</v>
      </c>
      <c r="B417" s="7" t="s">
        <v>501</v>
      </c>
      <c r="C417" s="5" t="s">
        <v>502</v>
      </c>
      <c r="D417" s="52" t="s">
        <v>675</v>
      </c>
      <c r="E417" s="59" t="s">
        <v>676</v>
      </c>
      <c r="F417" s="5" t="s">
        <v>471</v>
      </c>
      <c r="G417" s="51" t="s">
        <v>677</v>
      </c>
    </row>
    <row r="418" spans="1:7" ht="15" customHeight="1">
      <c r="A418" s="149" t="s">
        <v>639</v>
      </c>
      <c r="B418" s="145">
        <v>6330</v>
      </c>
      <c r="C418" s="136" t="s">
        <v>640</v>
      </c>
      <c r="D418" s="459">
        <v>190</v>
      </c>
      <c r="E418" s="177">
        <v>190</v>
      </c>
      <c r="F418" s="357">
        <v>190</v>
      </c>
      <c r="G418" s="178">
        <f>F418/E418*100</f>
        <v>100</v>
      </c>
    </row>
    <row r="419" spans="1:7" s="202" customFormat="1" ht="14.25" customHeight="1">
      <c r="A419" s="16"/>
      <c r="B419" s="68"/>
      <c r="C419" s="207"/>
      <c r="D419" s="208"/>
      <c r="E419" s="209"/>
      <c r="F419" s="210"/>
      <c r="G419" s="267"/>
    </row>
    <row r="420" spans="1:256" s="29" customFormat="1" ht="14.25" customHeight="1">
      <c r="A420" s="212"/>
      <c r="B420" s="222"/>
      <c r="C420" s="221" t="s">
        <v>271</v>
      </c>
      <c r="D420" s="213">
        <f>D409+D415+D418</f>
        <v>32685</v>
      </c>
      <c r="E420" s="213">
        <f>E409+E415+E418</f>
        <v>31905</v>
      </c>
      <c r="F420" s="213">
        <f>F409+F415+F418</f>
        <v>27908</v>
      </c>
      <c r="G420" s="226">
        <f>F420/E420*100</f>
        <v>87.47218304341013</v>
      </c>
      <c r="O420" s="83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7" s="202" customFormat="1" ht="14.25" customHeight="1">
      <c r="A421" s="16"/>
      <c r="B421" s="68"/>
      <c r="C421" s="207"/>
      <c r="D421" s="208"/>
      <c r="E421" s="209"/>
      <c r="F421" s="210"/>
      <c r="G421" s="267"/>
    </row>
    <row r="422" spans="1:6" s="202" customFormat="1" ht="14.25" customHeight="1">
      <c r="A422" s="757" t="s">
        <v>272</v>
      </c>
      <c r="B422" s="766"/>
      <c r="C422" s="766"/>
      <c r="D422" s="758"/>
      <c r="E422" s="758"/>
      <c r="F422" s="299"/>
    </row>
    <row r="423" spans="1:256" s="29" customFormat="1" ht="25.5" customHeight="1">
      <c r="A423" s="7" t="s">
        <v>500</v>
      </c>
      <c r="B423" s="7" t="s">
        <v>501</v>
      </c>
      <c r="C423" s="5" t="s">
        <v>502</v>
      </c>
      <c r="D423" s="52" t="s">
        <v>675</v>
      </c>
      <c r="E423" s="59" t="s">
        <v>676</v>
      </c>
      <c r="F423" s="5" t="s">
        <v>471</v>
      </c>
      <c r="G423" s="51" t="s">
        <v>677</v>
      </c>
      <c r="O423" s="83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9" customFormat="1" ht="24.75" customHeight="1">
      <c r="A424" s="149" t="s">
        <v>619</v>
      </c>
      <c r="B424" s="145" t="s">
        <v>122</v>
      </c>
      <c r="C424" s="136" t="s">
        <v>273</v>
      </c>
      <c r="D424" s="459">
        <v>4400</v>
      </c>
      <c r="E424" s="177">
        <v>4400</v>
      </c>
      <c r="F424" s="357">
        <v>4380</v>
      </c>
      <c r="G424" s="178">
        <f>F424/E424*100</f>
        <v>99.54545454545455</v>
      </c>
      <c r="O424" s="83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9" customFormat="1" ht="15" customHeight="1">
      <c r="A425" s="149" t="s">
        <v>619</v>
      </c>
      <c r="B425" s="145" t="s">
        <v>122</v>
      </c>
      <c r="C425" s="136" t="s">
        <v>72</v>
      </c>
      <c r="D425" s="459">
        <v>0</v>
      </c>
      <c r="E425" s="177">
        <v>1499</v>
      </c>
      <c r="F425" s="357">
        <v>1373</v>
      </c>
      <c r="G425" s="178">
        <f>F425/E425*100</f>
        <v>91.59439626417611</v>
      </c>
      <c r="O425" s="83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29" customFormat="1" ht="14.25" customHeight="1">
      <c r="A426" s="203"/>
      <c r="B426" s="220"/>
      <c r="C426" s="219" t="s">
        <v>279</v>
      </c>
      <c r="D426" s="206">
        <f>SUM(D424:D425)</f>
        <v>4400</v>
      </c>
      <c r="E426" s="206">
        <f>SUM(E424:E425)</f>
        <v>5899</v>
      </c>
      <c r="F426" s="236">
        <f>SUM(F424:F425)</f>
        <v>5753</v>
      </c>
      <c r="G426" s="234">
        <f>F426/E426*100</f>
        <v>97.52500423800645</v>
      </c>
      <c r="O426" s="83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6" s="202" customFormat="1" ht="14.25" customHeight="1">
      <c r="A427" s="43"/>
      <c r="B427" s="20"/>
      <c r="C427" s="20"/>
      <c r="D427" s="375"/>
      <c r="E427" s="375"/>
      <c r="F427" s="299"/>
    </row>
    <row r="428" spans="1:6" s="202" customFormat="1" ht="14.25" customHeight="1">
      <c r="A428" s="754" t="s">
        <v>1093</v>
      </c>
      <c r="B428" s="755"/>
      <c r="C428" s="755"/>
      <c r="D428" s="375"/>
      <c r="E428" s="375"/>
      <c r="F428" s="299"/>
    </row>
    <row r="429" spans="1:7" ht="25.5">
      <c r="A429" s="7" t="s">
        <v>500</v>
      </c>
      <c r="B429" s="7" t="s">
        <v>501</v>
      </c>
      <c r="C429" s="5" t="s">
        <v>502</v>
      </c>
      <c r="D429" s="52" t="s">
        <v>675</v>
      </c>
      <c r="E429" s="59" t="s">
        <v>676</v>
      </c>
      <c r="F429" s="5" t="s">
        <v>471</v>
      </c>
      <c r="G429" s="51" t="s">
        <v>677</v>
      </c>
    </row>
    <row r="430" spans="1:7" ht="25.5">
      <c r="A430" s="149">
        <v>14</v>
      </c>
      <c r="B430" s="145">
        <v>3636</v>
      </c>
      <c r="C430" s="136" t="s">
        <v>1035</v>
      </c>
      <c r="D430" s="177">
        <v>180</v>
      </c>
      <c r="E430" s="177">
        <v>180</v>
      </c>
      <c r="F430" s="357">
        <v>112</v>
      </c>
      <c r="G430" s="178">
        <f>F430/E430*100</f>
        <v>62.22222222222222</v>
      </c>
    </row>
    <row r="431" spans="1:7" ht="25.5">
      <c r="A431" s="149" t="s">
        <v>114</v>
      </c>
      <c r="B431" s="145">
        <v>6171</v>
      </c>
      <c r="C431" s="136" t="s">
        <v>1036</v>
      </c>
      <c r="D431" s="177">
        <v>520</v>
      </c>
      <c r="E431" s="177">
        <v>520</v>
      </c>
      <c r="F431" s="357">
        <v>295</v>
      </c>
      <c r="G431" s="178">
        <f>F431/E431*100</f>
        <v>56.730769230769226</v>
      </c>
    </row>
    <row r="432" spans="1:256" s="123" customFormat="1" ht="12.75">
      <c r="A432" s="16"/>
      <c r="B432" s="68"/>
      <c r="C432" s="69"/>
      <c r="D432" s="70"/>
      <c r="E432" s="71"/>
      <c r="F432" s="54"/>
      <c r="G432" s="271"/>
      <c r="H432" s="127"/>
      <c r="I432" s="29"/>
      <c r="J432" s="29"/>
      <c r="K432" s="29"/>
      <c r="L432" s="29"/>
      <c r="M432" s="29"/>
      <c r="N432" s="29"/>
      <c r="O432" s="83"/>
      <c r="P432" s="83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7" ht="12.75">
      <c r="A433" s="212"/>
      <c r="B433" s="222"/>
      <c r="C433" s="221" t="s">
        <v>976</v>
      </c>
      <c r="D433" s="213">
        <f>D409+D415+D418+D426+D430+D431</f>
        <v>37785</v>
      </c>
      <c r="E433" s="213">
        <f>E409+E415+E418+E426+E430+E431</f>
        <v>38504</v>
      </c>
      <c r="F433" s="213">
        <f>F409+F415+F418+F426+F430+F431</f>
        <v>34068</v>
      </c>
      <c r="G433" s="226">
        <f>F433/E433*100</f>
        <v>88.47911905256596</v>
      </c>
    </row>
    <row r="434" spans="1:256" s="29" customFormat="1" ht="6.75" customHeight="1">
      <c r="A434" s="67"/>
      <c r="B434" s="14"/>
      <c r="C434"/>
      <c r="D434" s="83"/>
      <c r="E434" s="83"/>
      <c r="F434" s="83"/>
      <c r="G434"/>
      <c r="O434" s="83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9" customFormat="1" ht="15.75">
      <c r="A435" s="151" t="s">
        <v>641</v>
      </c>
      <c r="B435" s="67"/>
      <c r="D435" s="83"/>
      <c r="E435" s="83"/>
      <c r="F435" s="83"/>
      <c r="O435" s="83" t="s">
        <v>809</v>
      </c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9" customFormat="1" ht="6.75" customHeight="1">
      <c r="A436" s="67"/>
      <c r="B436" s="14"/>
      <c r="C436"/>
      <c r="D436" s="83"/>
      <c r="E436" s="83"/>
      <c r="F436" s="83"/>
      <c r="G436"/>
      <c r="O436" s="83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6" ht="12.75">
      <c r="A437" s="77" t="s">
        <v>608</v>
      </c>
      <c r="B437" s="14"/>
      <c r="D437" s="83"/>
      <c r="E437" s="83"/>
      <c r="F437" s="83"/>
    </row>
    <row r="438" spans="1:6" ht="6.75" customHeight="1">
      <c r="A438" s="67"/>
      <c r="B438" s="14"/>
      <c r="D438" s="83" t="s">
        <v>856</v>
      </c>
      <c r="E438" s="83"/>
      <c r="F438" s="83"/>
    </row>
    <row r="439" spans="1:256" s="29" customFormat="1" ht="25.5">
      <c r="A439" s="7" t="s">
        <v>500</v>
      </c>
      <c r="B439" s="7" t="s">
        <v>501</v>
      </c>
      <c r="C439" s="5" t="s">
        <v>502</v>
      </c>
      <c r="D439" s="52" t="s">
        <v>675</v>
      </c>
      <c r="E439" s="59" t="s">
        <v>676</v>
      </c>
      <c r="F439" s="5" t="s">
        <v>471</v>
      </c>
      <c r="G439" s="51" t="s">
        <v>677</v>
      </c>
      <c r="O439" s="83" t="s">
        <v>823</v>
      </c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9" customFormat="1" ht="25.5">
      <c r="A440" s="149" t="s">
        <v>642</v>
      </c>
      <c r="B440" s="145">
        <v>6172</v>
      </c>
      <c r="C440" s="136" t="s">
        <v>74</v>
      </c>
      <c r="D440" s="177">
        <v>259716</v>
      </c>
      <c r="E440" s="177">
        <v>238101</v>
      </c>
      <c r="F440" s="357">
        <v>229120</v>
      </c>
      <c r="G440" s="178">
        <f>F440/E440*100</f>
        <v>96.22807128067501</v>
      </c>
      <c r="O440" s="83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256" s="29" customFormat="1" ht="14.25" customHeight="1">
      <c r="A441" s="149" t="s">
        <v>642</v>
      </c>
      <c r="B441" s="145">
        <v>6115</v>
      </c>
      <c r="C441" s="136" t="s">
        <v>73</v>
      </c>
      <c r="D441" s="177">
        <v>0</v>
      </c>
      <c r="E441" s="177">
        <v>30</v>
      </c>
      <c r="F441" s="357">
        <v>15</v>
      </c>
      <c r="G441" s="178">
        <f>F441/E441*100</f>
        <v>50</v>
      </c>
      <c r="O441" s="83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7" ht="14.25" customHeight="1">
      <c r="A442" s="203"/>
      <c r="B442" s="220"/>
      <c r="C442" s="219" t="s">
        <v>851</v>
      </c>
      <c r="D442" s="204">
        <f>SUM(D440:D441)</f>
        <v>259716</v>
      </c>
      <c r="E442" s="205">
        <f>SUM(E440:E441)</f>
        <v>238131</v>
      </c>
      <c r="F442" s="236">
        <f>SUM(F440:F441)</f>
        <v>229135</v>
      </c>
      <c r="G442" s="114">
        <f>F442/E442*100</f>
        <v>96.22224741843775</v>
      </c>
    </row>
    <row r="443" spans="1:18" ht="8.25" customHeight="1">
      <c r="A443" s="16"/>
      <c r="B443" s="68"/>
      <c r="C443" s="207"/>
      <c r="D443" s="208"/>
      <c r="E443" s="209"/>
      <c r="F443" s="210"/>
      <c r="G443" s="31"/>
      <c r="R443" s="153"/>
    </row>
    <row r="444" spans="1:18" ht="12.75">
      <c r="A444" s="43" t="s">
        <v>609</v>
      </c>
      <c r="B444" s="19"/>
      <c r="C444" s="42"/>
      <c r="D444" s="57"/>
      <c r="E444" s="60"/>
      <c r="F444" s="54"/>
      <c r="G444" s="38"/>
      <c r="R444" s="153"/>
    </row>
    <row r="445" spans="1:18" ht="12.75">
      <c r="A445" s="16"/>
      <c r="B445" s="19"/>
      <c r="C445" s="42"/>
      <c r="D445" s="57"/>
      <c r="E445" s="60"/>
      <c r="F445" s="54"/>
      <c r="G445" s="38"/>
      <c r="R445" s="153"/>
    </row>
    <row r="446" spans="1:256" s="29" customFormat="1" ht="25.5">
      <c r="A446" s="7" t="s">
        <v>500</v>
      </c>
      <c r="B446" s="7" t="s">
        <v>501</v>
      </c>
      <c r="C446" s="5" t="s">
        <v>502</v>
      </c>
      <c r="D446" s="52" t="s">
        <v>675</v>
      </c>
      <c r="E446" s="59" t="s">
        <v>676</v>
      </c>
      <c r="F446" s="5" t="s">
        <v>471</v>
      </c>
      <c r="G446" s="51" t="s">
        <v>677</v>
      </c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7" ht="14.25" customHeight="1">
      <c r="A447" s="149" t="s">
        <v>642</v>
      </c>
      <c r="B447" s="145">
        <v>6172</v>
      </c>
      <c r="C447" s="136" t="s">
        <v>76</v>
      </c>
      <c r="D447" s="177">
        <v>3000</v>
      </c>
      <c r="E447" s="177">
        <v>2270</v>
      </c>
      <c r="F447" s="357">
        <v>1631</v>
      </c>
      <c r="G447" s="178">
        <f>F447/E447*100</f>
        <v>71.85022026431717</v>
      </c>
    </row>
    <row r="448" spans="1:7" ht="12.75">
      <c r="A448" s="203"/>
      <c r="B448" s="220"/>
      <c r="C448" s="219" t="s">
        <v>852</v>
      </c>
      <c r="D448" s="204">
        <f>SUM(D447:D447)</f>
        <v>3000</v>
      </c>
      <c r="E448" s="205">
        <f>SUM(E447:E447)</f>
        <v>2270</v>
      </c>
      <c r="F448" s="236">
        <f>SUM(F447:F447)</f>
        <v>1631</v>
      </c>
      <c r="G448" s="122">
        <f>F448/E448*100</f>
        <v>71.85022026431717</v>
      </c>
    </row>
    <row r="449" spans="1:7" ht="12.75">
      <c r="A449" s="57"/>
      <c r="B449" s="60"/>
      <c r="C449" s="37"/>
      <c r="D449" s="38"/>
      <c r="E449" s="57"/>
      <c r="F449" s="60"/>
      <c r="G449" s="37"/>
    </row>
    <row r="450" spans="1:7" ht="25.5">
      <c r="A450" s="7" t="s">
        <v>500</v>
      </c>
      <c r="B450" s="7" t="s">
        <v>501</v>
      </c>
      <c r="C450" s="5" t="s">
        <v>502</v>
      </c>
      <c r="D450" s="52" t="s">
        <v>675</v>
      </c>
      <c r="E450" s="59" t="s">
        <v>676</v>
      </c>
      <c r="F450" s="5" t="s">
        <v>471</v>
      </c>
      <c r="G450" s="51" t="s">
        <v>677</v>
      </c>
    </row>
    <row r="451" spans="1:7" ht="12.75">
      <c r="A451" s="134" t="s">
        <v>639</v>
      </c>
      <c r="B451" s="135">
        <v>6330</v>
      </c>
      <c r="C451" s="136" t="s">
        <v>640</v>
      </c>
      <c r="D451" s="173">
        <v>4262</v>
      </c>
      <c r="E451" s="168">
        <v>4262</v>
      </c>
      <c r="F451" s="331">
        <v>4262</v>
      </c>
      <c r="G451" s="167">
        <f>F451/E451*100</f>
        <v>100</v>
      </c>
    </row>
    <row r="452" spans="1:7" ht="12.75">
      <c r="A452" s="134" t="s">
        <v>639</v>
      </c>
      <c r="B452" s="135">
        <v>6399</v>
      </c>
      <c r="C452" s="136" t="s">
        <v>308</v>
      </c>
      <c r="D452" s="173">
        <v>0</v>
      </c>
      <c r="E452" s="168">
        <v>54048</v>
      </c>
      <c r="F452" s="331">
        <v>54048</v>
      </c>
      <c r="G452" s="167">
        <f>F452/E452*100</f>
        <v>100</v>
      </c>
    </row>
    <row r="453" spans="1:7" ht="12.75">
      <c r="A453" s="16"/>
      <c r="B453" s="68"/>
      <c r="C453" s="69"/>
      <c r="D453" s="70"/>
      <c r="E453" s="71"/>
      <c r="F453" s="54"/>
      <c r="G453" s="271"/>
    </row>
    <row r="454" spans="1:256" s="29" customFormat="1" ht="12" customHeight="1">
      <c r="A454" s="212"/>
      <c r="B454" s="222"/>
      <c r="C454" s="221" t="s">
        <v>976</v>
      </c>
      <c r="D454" s="213">
        <f>D442+D448+D451</f>
        <v>266978</v>
      </c>
      <c r="E454" s="213">
        <f>E442+E448+E451+E452</f>
        <v>298711</v>
      </c>
      <c r="F454" s="213">
        <f>F442+F448+F451+F452</f>
        <v>289076</v>
      </c>
      <c r="G454" s="226">
        <f>F454/E454*100</f>
        <v>96.77447432468172</v>
      </c>
      <c r="H454" s="127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  <c r="AU454" s="83"/>
      <c r="AV454" s="83"/>
      <c r="AW454" s="83"/>
      <c r="AX454" s="83"/>
      <c r="AY454" s="83"/>
      <c r="AZ454" s="83"/>
      <c r="BA454" s="83"/>
      <c r="BB454" s="83"/>
      <c r="BC454" s="83"/>
      <c r="BD454" s="83"/>
      <c r="BE454" s="83"/>
      <c r="BF454" s="83"/>
      <c r="BG454" s="83"/>
      <c r="BH454" s="83"/>
      <c r="BI454" s="83"/>
      <c r="BJ454" s="83"/>
      <c r="BK454" s="83"/>
      <c r="BL454" s="83"/>
      <c r="BM454" s="83"/>
      <c r="BN454" s="83"/>
      <c r="BO454" s="83"/>
      <c r="BP454" s="83"/>
      <c r="BQ454" s="83"/>
      <c r="BR454" s="83"/>
      <c r="BS454" s="83"/>
      <c r="BT454" s="83"/>
      <c r="BU454" s="83"/>
      <c r="BV454" s="83"/>
      <c r="BW454" s="83"/>
      <c r="BX454" s="83"/>
      <c r="BY454" s="83"/>
      <c r="BZ454" s="83"/>
      <c r="CA454" s="83"/>
      <c r="CB454" s="83"/>
      <c r="CC454" s="83"/>
      <c r="CD454" s="83"/>
      <c r="CE454" s="83"/>
      <c r="CF454" s="83"/>
      <c r="CG454" s="83"/>
      <c r="CH454" s="83"/>
      <c r="CI454" s="83"/>
      <c r="CJ454" s="83"/>
      <c r="CK454" s="83"/>
      <c r="CL454" s="83"/>
      <c r="CM454" s="83"/>
      <c r="CN454" s="83"/>
      <c r="CO454" s="83"/>
      <c r="CP454" s="83"/>
      <c r="CQ454" s="83"/>
      <c r="CR454" s="83"/>
      <c r="CS454" s="83"/>
      <c r="CT454" s="83"/>
      <c r="CU454" s="83"/>
      <c r="CV454" s="83"/>
      <c r="CW454" s="83"/>
      <c r="CX454" s="83"/>
      <c r="CY454" s="83"/>
      <c r="CZ454" s="83"/>
      <c r="DA454" s="83"/>
      <c r="DB454" s="83"/>
      <c r="DC454" s="83"/>
      <c r="DD454" s="83"/>
      <c r="DE454" s="83"/>
      <c r="DF454" s="83"/>
      <c r="DG454" s="83"/>
      <c r="DH454" s="83"/>
      <c r="DI454" s="83"/>
      <c r="DJ454" s="83"/>
      <c r="DK454" s="83"/>
      <c r="DL454" s="83"/>
      <c r="DM454" s="83"/>
      <c r="DN454" s="83"/>
      <c r="DO454" s="83"/>
      <c r="DP454" s="83"/>
      <c r="DQ454" s="83"/>
      <c r="DR454" s="83"/>
      <c r="DS454" s="83"/>
      <c r="DT454" s="83"/>
      <c r="DU454" s="83"/>
      <c r="DV454" s="83"/>
      <c r="DW454" s="83"/>
      <c r="DX454" s="83"/>
      <c r="DY454" s="83"/>
      <c r="DZ454" s="83"/>
      <c r="EA454" s="83"/>
      <c r="EB454" s="83"/>
      <c r="EC454" s="83"/>
      <c r="ED454" s="83"/>
      <c r="EE454" s="83"/>
      <c r="EF454" s="83"/>
      <c r="EG454" s="83"/>
      <c r="EH454" s="83"/>
      <c r="EI454" s="83"/>
      <c r="EJ454" s="83"/>
      <c r="EK454" s="83"/>
      <c r="EL454" s="83"/>
      <c r="EM454" s="83"/>
      <c r="EN454" s="83"/>
      <c r="EO454" s="83"/>
      <c r="EP454" s="83"/>
      <c r="EQ454" s="83"/>
      <c r="ER454" s="83"/>
      <c r="ES454" s="83"/>
      <c r="ET454" s="83"/>
      <c r="EU454" s="83"/>
      <c r="EV454" s="83"/>
      <c r="EW454" s="83"/>
      <c r="EX454" s="83"/>
      <c r="EY454" s="83"/>
      <c r="EZ454" s="83"/>
      <c r="FA454" s="83"/>
      <c r="FB454" s="83"/>
      <c r="FC454" s="83"/>
      <c r="FD454" s="83"/>
      <c r="FE454" s="83"/>
      <c r="FF454" s="83"/>
      <c r="FG454" s="83"/>
      <c r="FH454" s="83"/>
      <c r="FI454" s="83"/>
      <c r="FJ454" s="83"/>
      <c r="FK454" s="83"/>
      <c r="FL454" s="83"/>
      <c r="FM454" s="83"/>
      <c r="FN454" s="83"/>
      <c r="FO454" s="83"/>
      <c r="FP454" s="83"/>
      <c r="FQ454" s="83"/>
      <c r="FR454" s="83"/>
      <c r="FS454" s="83"/>
      <c r="FT454" s="83"/>
      <c r="FU454" s="83"/>
      <c r="FV454" s="83"/>
      <c r="FW454" s="83"/>
      <c r="FX454" s="83"/>
      <c r="FY454" s="83"/>
      <c r="FZ454" s="83"/>
      <c r="GA454" s="83"/>
      <c r="GB454" s="83"/>
      <c r="GC454" s="83"/>
      <c r="GD454" s="83"/>
      <c r="GE454" s="83"/>
      <c r="GF454" s="83"/>
      <c r="GG454" s="83"/>
      <c r="GH454" s="83"/>
      <c r="GI454" s="83"/>
      <c r="GJ454" s="83"/>
      <c r="GK454" s="83"/>
      <c r="GL454" s="83"/>
      <c r="GM454" s="83"/>
      <c r="GN454" s="83"/>
      <c r="GO454" s="83"/>
      <c r="GP454" s="83"/>
      <c r="GQ454" s="83"/>
      <c r="GR454" s="83"/>
      <c r="GS454" s="83"/>
      <c r="GT454" s="83"/>
      <c r="GU454" s="83"/>
      <c r="GV454" s="83"/>
      <c r="GW454" s="83"/>
      <c r="GX454" s="83"/>
      <c r="GY454" s="83"/>
      <c r="GZ454" s="83"/>
      <c r="HA454" s="83"/>
      <c r="HB454" s="83"/>
      <c r="HC454" s="83"/>
      <c r="HD454" s="83"/>
      <c r="HE454" s="83"/>
      <c r="HF454" s="83"/>
      <c r="HG454" s="83"/>
      <c r="HH454" s="83"/>
      <c r="HI454" s="83"/>
      <c r="HJ454" s="83"/>
      <c r="HK454" s="83"/>
      <c r="HL454" s="83"/>
      <c r="HM454" s="83"/>
      <c r="HN454" s="83"/>
      <c r="HO454" s="83"/>
      <c r="HP454" s="83"/>
      <c r="HQ454" s="83"/>
      <c r="HR454" s="83"/>
      <c r="HS454" s="83"/>
      <c r="HT454" s="83"/>
      <c r="HU454" s="83"/>
      <c r="HV454" s="83"/>
      <c r="HW454" s="83"/>
      <c r="HX454" s="83"/>
      <c r="HY454" s="83"/>
      <c r="HZ454" s="83"/>
      <c r="IA454" s="83"/>
      <c r="IB454" s="83"/>
      <c r="IC454" s="83"/>
      <c r="ID454" s="83"/>
      <c r="IE454" s="83"/>
      <c r="IF454" s="83"/>
      <c r="IG454" s="83"/>
      <c r="IH454" s="83"/>
      <c r="II454" s="83"/>
      <c r="IJ454" s="83"/>
      <c r="IK454" s="83"/>
      <c r="IL454" s="83"/>
      <c r="IM454" s="83"/>
      <c r="IN454" s="83"/>
      <c r="IO454" s="83"/>
      <c r="IP454" s="83"/>
      <c r="IQ454" s="83"/>
      <c r="IR454" s="83"/>
      <c r="IS454" s="83"/>
      <c r="IT454" s="83"/>
      <c r="IU454" s="83"/>
      <c r="IV454" s="83"/>
    </row>
    <row r="455" spans="1:256" s="29" customFormat="1" ht="12" customHeight="1">
      <c r="A455" s="16"/>
      <c r="B455" s="68"/>
      <c r="C455" s="207"/>
      <c r="D455" s="208"/>
      <c r="E455" s="209"/>
      <c r="F455" s="210"/>
      <c r="G455" s="31"/>
      <c r="H455" s="29" t="s">
        <v>790</v>
      </c>
      <c r="O455" s="83" t="s">
        <v>811</v>
      </c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9" customFormat="1" ht="14.25" customHeight="1">
      <c r="A456" s="151" t="s">
        <v>684</v>
      </c>
      <c r="B456" s="68"/>
      <c r="C456" s="42"/>
      <c r="D456" s="70"/>
      <c r="E456" s="71"/>
      <c r="F456" s="54"/>
      <c r="G456" s="72"/>
      <c r="O456" s="83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9" customFormat="1" ht="14.25" customHeight="1">
      <c r="A457" s="78"/>
      <c r="B457" s="19"/>
      <c r="C457" s="69"/>
      <c r="D457" s="57"/>
      <c r="E457" s="60"/>
      <c r="F457" s="458"/>
      <c r="G457" s="38"/>
      <c r="O457" s="83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9" customFormat="1" ht="12" customHeight="1">
      <c r="A458" s="64" t="s">
        <v>608</v>
      </c>
      <c r="B458"/>
      <c r="C458" s="42"/>
      <c r="D458" s="15"/>
      <c r="E458" s="15"/>
      <c r="F458" s="15"/>
      <c r="G458"/>
      <c r="O458" s="83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60" spans="1:16" ht="25.5">
      <c r="A460" s="86" t="s">
        <v>500</v>
      </c>
      <c r="B460" s="7" t="s">
        <v>501</v>
      </c>
      <c r="C460" s="5" t="s">
        <v>502</v>
      </c>
      <c r="D460" s="52" t="s">
        <v>675</v>
      </c>
      <c r="E460" s="59" t="s">
        <v>676</v>
      </c>
      <c r="F460" s="5" t="s">
        <v>471</v>
      </c>
      <c r="G460" s="51" t="s">
        <v>677</v>
      </c>
      <c r="P460" s="83"/>
    </row>
    <row r="461" spans="1:16" ht="25.5">
      <c r="A461" s="149" t="s">
        <v>96</v>
      </c>
      <c r="B461" s="152" t="s">
        <v>607</v>
      </c>
      <c r="C461" s="146" t="s">
        <v>873</v>
      </c>
      <c r="D461" s="177">
        <v>4500</v>
      </c>
      <c r="E461" s="177">
        <v>3300</v>
      </c>
      <c r="F461" s="728">
        <v>2887</v>
      </c>
      <c r="G461" s="179">
        <f aca="true" t="shared" si="22" ref="G461:G468">F461/E461*100</f>
        <v>87.48484848484848</v>
      </c>
      <c r="P461" s="199"/>
    </row>
    <row r="462" spans="1:16" ht="14.25" customHeight="1">
      <c r="A462" s="149" t="s">
        <v>97</v>
      </c>
      <c r="B462" s="152" t="s">
        <v>607</v>
      </c>
      <c r="C462" s="136" t="s">
        <v>685</v>
      </c>
      <c r="D462" s="177">
        <v>57900</v>
      </c>
      <c r="E462" s="177">
        <v>63640</v>
      </c>
      <c r="F462" s="728">
        <v>57924</v>
      </c>
      <c r="G462" s="179">
        <f t="shared" si="22"/>
        <v>91.01822752985544</v>
      </c>
      <c r="P462" s="153"/>
    </row>
    <row r="463" spans="1:18" ht="25.5">
      <c r="A463" s="149" t="s">
        <v>98</v>
      </c>
      <c r="B463" s="145" t="s">
        <v>607</v>
      </c>
      <c r="C463" s="136" t="s">
        <v>984</v>
      </c>
      <c r="D463" s="177">
        <v>23250</v>
      </c>
      <c r="E463" s="177">
        <v>9325</v>
      </c>
      <c r="F463" s="612">
        <v>248</v>
      </c>
      <c r="G463" s="179">
        <f t="shared" si="22"/>
        <v>2.6595174262734584</v>
      </c>
      <c r="P463" s="83"/>
      <c r="R463" s="187"/>
    </row>
    <row r="464" spans="1:18" ht="12.75">
      <c r="A464" s="149" t="s">
        <v>98</v>
      </c>
      <c r="B464" s="145" t="s">
        <v>607</v>
      </c>
      <c r="C464" s="136" t="s">
        <v>354</v>
      </c>
      <c r="D464" s="177">
        <v>0</v>
      </c>
      <c r="E464" s="177">
        <v>1888</v>
      </c>
      <c r="F464" s="612">
        <v>1263</v>
      </c>
      <c r="G464" s="179">
        <f>F464/E464*100</f>
        <v>66.89618644067797</v>
      </c>
      <c r="P464" s="83"/>
      <c r="R464" s="187"/>
    </row>
    <row r="465" spans="1:18" ht="25.5">
      <c r="A465" s="149" t="s">
        <v>105</v>
      </c>
      <c r="B465" s="145" t="s">
        <v>607</v>
      </c>
      <c r="C465" s="136" t="s">
        <v>687</v>
      </c>
      <c r="D465" s="177">
        <v>8400</v>
      </c>
      <c r="E465" s="177">
        <v>7705</v>
      </c>
      <c r="F465" s="612">
        <v>5489</v>
      </c>
      <c r="G465" s="179">
        <f t="shared" si="22"/>
        <v>71.23945489941596</v>
      </c>
      <c r="P465" s="83"/>
      <c r="R465" s="187"/>
    </row>
    <row r="466" spans="1:18" ht="12.75">
      <c r="A466" s="149" t="s">
        <v>96</v>
      </c>
      <c r="B466" s="145">
        <v>3522</v>
      </c>
      <c r="C466" s="136" t="s">
        <v>592</v>
      </c>
      <c r="D466" s="177">
        <v>0</v>
      </c>
      <c r="E466" s="177">
        <v>100</v>
      </c>
      <c r="F466" s="612">
        <v>15</v>
      </c>
      <c r="G466" s="179">
        <f>F466/E466*100</f>
        <v>15</v>
      </c>
      <c r="P466" s="83"/>
      <c r="R466" s="187"/>
    </row>
    <row r="467" spans="1:18" ht="24" customHeight="1">
      <c r="A467" s="149" t="s">
        <v>96</v>
      </c>
      <c r="B467" s="145">
        <v>3122</v>
      </c>
      <c r="C467" s="136" t="s">
        <v>529</v>
      </c>
      <c r="D467" s="177">
        <v>0</v>
      </c>
      <c r="E467" s="177">
        <v>3250</v>
      </c>
      <c r="F467" s="612">
        <v>3250</v>
      </c>
      <c r="G467" s="179">
        <f>F467/E467*100</f>
        <v>100</v>
      </c>
      <c r="P467" s="83"/>
      <c r="R467" s="187"/>
    </row>
    <row r="468" spans="1:256" s="29" customFormat="1" ht="13.5" customHeight="1">
      <c r="A468" s="203"/>
      <c r="B468" s="220"/>
      <c r="C468" s="219" t="s">
        <v>851</v>
      </c>
      <c r="D468" s="286">
        <f>SUM(D461:D467)</f>
        <v>94050</v>
      </c>
      <c r="E468" s="287">
        <f>SUM(E461:E467)</f>
        <v>89208</v>
      </c>
      <c r="F468" s="351">
        <f>SUM(F461:F467)</f>
        <v>71076</v>
      </c>
      <c r="G468" s="227">
        <f t="shared" si="22"/>
        <v>79.6744686575195</v>
      </c>
      <c r="O468" s="83"/>
      <c r="P468" s="15"/>
      <c r="Q468" s="15"/>
      <c r="R468" s="15"/>
      <c r="S468" s="15"/>
      <c r="T468" s="15"/>
      <c r="U468" s="15"/>
      <c r="V468" s="153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256" s="29" customFormat="1" ht="13.5" customHeight="1">
      <c r="A469" s="16"/>
      <c r="B469" s="68"/>
      <c r="C469" s="207"/>
      <c r="D469" s="289"/>
      <c r="E469" s="290"/>
      <c r="F469" s="291"/>
      <c r="G469" s="229"/>
      <c r="O469" s="83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9" customFormat="1" ht="12.75">
      <c r="A470" s="11" t="s">
        <v>609</v>
      </c>
      <c r="B470"/>
      <c r="C470"/>
      <c r="D470" s="15"/>
      <c r="E470" s="15"/>
      <c r="F470" s="15"/>
      <c r="G470"/>
      <c r="O470" s="83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9" customFormat="1" ht="12.75">
      <c r="A471" s="13"/>
      <c r="B471"/>
      <c r="C471"/>
      <c r="D471" s="15"/>
      <c r="E471" s="15"/>
      <c r="F471" s="15"/>
      <c r="G471"/>
      <c r="O471" s="83"/>
      <c r="P471" s="15"/>
      <c r="Q471" s="15"/>
      <c r="R471" s="190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9" customFormat="1" ht="25.5">
      <c r="A472" s="7" t="s">
        <v>500</v>
      </c>
      <c r="B472" s="85" t="s">
        <v>501</v>
      </c>
      <c r="C472" s="5" t="s">
        <v>502</v>
      </c>
      <c r="D472" s="52" t="s">
        <v>675</v>
      </c>
      <c r="E472" s="59" t="s">
        <v>676</v>
      </c>
      <c r="F472" s="5" t="s">
        <v>471</v>
      </c>
      <c r="G472" s="51" t="s">
        <v>677</v>
      </c>
      <c r="O472" s="83" t="s">
        <v>808</v>
      </c>
      <c r="P472" s="83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9" customFormat="1" ht="32.25" customHeight="1">
      <c r="A473" s="149" t="s">
        <v>96</v>
      </c>
      <c r="B473" s="145" t="s">
        <v>607</v>
      </c>
      <c r="C473" s="146" t="s">
        <v>108</v>
      </c>
      <c r="D473" s="224">
        <v>4000</v>
      </c>
      <c r="E473" s="224">
        <v>43485</v>
      </c>
      <c r="F473" s="612">
        <v>5135</v>
      </c>
      <c r="G473" s="312">
        <f aca="true" t="shared" si="23" ref="G473:G480">F473/E473*100</f>
        <v>11.80866965620329</v>
      </c>
      <c r="O473" s="83" t="s">
        <v>810</v>
      </c>
      <c r="P473" s="83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29" customFormat="1" ht="15.75" customHeight="1">
      <c r="A474" s="149" t="s">
        <v>97</v>
      </c>
      <c r="B474" s="145" t="s">
        <v>607</v>
      </c>
      <c r="C474" s="136" t="s">
        <v>685</v>
      </c>
      <c r="D474" s="224">
        <v>44100</v>
      </c>
      <c r="E474" s="224">
        <v>46582</v>
      </c>
      <c r="F474" s="612">
        <v>44410</v>
      </c>
      <c r="G474" s="312">
        <f t="shared" si="23"/>
        <v>95.33725473358808</v>
      </c>
      <c r="O474" s="83" t="s">
        <v>810</v>
      </c>
      <c r="P474" s="83"/>
      <c r="Q474" s="15"/>
      <c r="R474" s="189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9" customFormat="1" ht="25.5">
      <c r="A475" s="149" t="s">
        <v>98</v>
      </c>
      <c r="B475" s="145" t="s">
        <v>607</v>
      </c>
      <c r="C475" s="136" t="s">
        <v>984</v>
      </c>
      <c r="D475" s="224">
        <v>11750</v>
      </c>
      <c r="E475" s="224">
        <v>12339</v>
      </c>
      <c r="F475" s="612">
        <v>7384</v>
      </c>
      <c r="G475" s="312">
        <f t="shared" si="23"/>
        <v>59.84277494124321</v>
      </c>
      <c r="H475" s="29" t="s">
        <v>789</v>
      </c>
      <c r="O475" s="83" t="s">
        <v>812</v>
      </c>
      <c r="P475" s="83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9" customFormat="1" ht="12.75">
      <c r="A476" s="149" t="s">
        <v>98</v>
      </c>
      <c r="B476" s="145" t="s">
        <v>607</v>
      </c>
      <c r="C476" s="354" t="s">
        <v>354</v>
      </c>
      <c r="D476" s="224">
        <v>1000</v>
      </c>
      <c r="E476" s="224">
        <v>1641</v>
      </c>
      <c r="F476" s="612">
        <v>1640</v>
      </c>
      <c r="G476" s="312">
        <f>F476/E476*100</f>
        <v>99.93906154783669</v>
      </c>
      <c r="O476" s="83"/>
      <c r="P476" s="83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9" customFormat="1" ht="25.5">
      <c r="A477" s="149" t="s">
        <v>105</v>
      </c>
      <c r="B477" s="145" t="s">
        <v>607</v>
      </c>
      <c r="C477" s="136" t="s">
        <v>687</v>
      </c>
      <c r="D477" s="224">
        <v>5600</v>
      </c>
      <c r="E477" s="224">
        <v>6295</v>
      </c>
      <c r="F477" s="612">
        <v>6226</v>
      </c>
      <c r="G477" s="312">
        <f t="shared" si="23"/>
        <v>98.90389197776013</v>
      </c>
      <c r="O477" s="83" t="s">
        <v>813</v>
      </c>
      <c r="P477" s="83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16" ht="12.75">
      <c r="A478" s="134" t="s">
        <v>106</v>
      </c>
      <c r="B478" s="135" t="s">
        <v>607</v>
      </c>
      <c r="C478" s="136" t="s">
        <v>688</v>
      </c>
      <c r="D478" s="224">
        <v>172245</v>
      </c>
      <c r="E478" s="224">
        <v>77294</v>
      </c>
      <c r="F478" s="612">
        <v>46146</v>
      </c>
      <c r="G478" s="312">
        <f t="shared" si="23"/>
        <v>59.70191735451652</v>
      </c>
      <c r="P478" s="83"/>
    </row>
    <row r="479" spans="1:16" ht="12.75">
      <c r="A479" s="134" t="s">
        <v>107</v>
      </c>
      <c r="B479" s="135" t="s">
        <v>607</v>
      </c>
      <c r="C479" s="136" t="s">
        <v>690</v>
      </c>
      <c r="D479" s="224">
        <v>41500</v>
      </c>
      <c r="E479" s="224">
        <v>39795</v>
      </c>
      <c r="F479" s="612">
        <v>31523</v>
      </c>
      <c r="G479" s="312">
        <f>F479/E479*100</f>
        <v>79.21346902877245</v>
      </c>
      <c r="P479" s="83"/>
    </row>
    <row r="480" spans="1:16" ht="12.75">
      <c r="A480" s="134" t="s">
        <v>96</v>
      </c>
      <c r="B480" s="135" t="s">
        <v>607</v>
      </c>
      <c r="C480" s="136" t="s">
        <v>689</v>
      </c>
      <c r="D480" s="224">
        <v>8500</v>
      </c>
      <c r="E480" s="224">
        <v>1891</v>
      </c>
      <c r="F480" s="612">
        <v>1387</v>
      </c>
      <c r="G480" s="312">
        <f t="shared" si="23"/>
        <v>73.34743521946059</v>
      </c>
      <c r="P480" s="83"/>
    </row>
    <row r="481" spans="1:16" ht="12.75">
      <c r="A481" s="134" t="s">
        <v>96</v>
      </c>
      <c r="B481" s="135" t="s">
        <v>607</v>
      </c>
      <c r="C481" s="136" t="s">
        <v>981</v>
      </c>
      <c r="D481" s="224">
        <v>69400</v>
      </c>
      <c r="E481" s="224">
        <v>55625</v>
      </c>
      <c r="F481" s="612">
        <v>50484</v>
      </c>
      <c r="G481" s="312">
        <f aca="true" t="shared" si="24" ref="G481:G487">F481/E481*100</f>
        <v>90.75775280898877</v>
      </c>
      <c r="P481" s="83"/>
    </row>
    <row r="482" spans="1:21" ht="12.75">
      <c r="A482" s="134" t="s">
        <v>96</v>
      </c>
      <c r="B482" s="135" t="s">
        <v>607</v>
      </c>
      <c r="C482" s="136" t="s">
        <v>991</v>
      </c>
      <c r="D482" s="224">
        <v>3500</v>
      </c>
      <c r="E482" s="224">
        <v>4800</v>
      </c>
      <c r="F482" s="612">
        <v>4736</v>
      </c>
      <c r="G482" s="312">
        <f t="shared" si="24"/>
        <v>98.66666666666667</v>
      </c>
      <c r="P482" s="83"/>
      <c r="U482" s="595"/>
    </row>
    <row r="483" spans="1:21" ht="12.75">
      <c r="A483" s="134" t="s">
        <v>96</v>
      </c>
      <c r="B483" s="135">
        <v>6172</v>
      </c>
      <c r="C483" s="136" t="s">
        <v>1037</v>
      </c>
      <c r="D483" s="224">
        <v>17280</v>
      </c>
      <c r="E483" s="224">
        <v>19126</v>
      </c>
      <c r="F483" s="612">
        <v>3495</v>
      </c>
      <c r="G483" s="312">
        <f t="shared" si="24"/>
        <v>18.273554323956915</v>
      </c>
      <c r="P483" s="83"/>
      <c r="Q483" s="153"/>
      <c r="U483" s="584"/>
    </row>
    <row r="484" spans="1:21" ht="12.75">
      <c r="A484" s="134" t="s">
        <v>96</v>
      </c>
      <c r="B484" s="220">
        <v>6172</v>
      </c>
      <c r="C484" s="136" t="s">
        <v>1116</v>
      </c>
      <c r="D484" s="224">
        <v>0</v>
      </c>
      <c r="E484" s="224">
        <v>1720</v>
      </c>
      <c r="F484" s="612">
        <v>1716</v>
      </c>
      <c r="G484" s="312">
        <f t="shared" si="24"/>
        <v>99.76744186046511</v>
      </c>
      <c r="P484" s="83"/>
      <c r="Q484" s="153"/>
      <c r="U484" s="584"/>
    </row>
    <row r="485" spans="1:21" ht="12.75">
      <c r="A485" s="149" t="s">
        <v>96</v>
      </c>
      <c r="B485" s="145">
        <v>3639</v>
      </c>
      <c r="C485" s="518" t="s">
        <v>820</v>
      </c>
      <c r="D485" s="224">
        <v>0</v>
      </c>
      <c r="E485" s="224">
        <v>13038</v>
      </c>
      <c r="F485" s="612">
        <v>4966</v>
      </c>
      <c r="G485" s="312">
        <f t="shared" si="24"/>
        <v>38.088663905506984</v>
      </c>
      <c r="P485" s="83"/>
      <c r="Q485" s="153"/>
      <c r="U485" s="584"/>
    </row>
    <row r="486" spans="1:21" ht="25.5">
      <c r="A486" s="149" t="s">
        <v>96</v>
      </c>
      <c r="B486" s="145">
        <v>3639</v>
      </c>
      <c r="C486" s="518" t="s">
        <v>783</v>
      </c>
      <c r="D486" s="224">
        <v>0</v>
      </c>
      <c r="E486" s="224">
        <v>888</v>
      </c>
      <c r="F486" s="612">
        <v>0</v>
      </c>
      <c r="G486" s="312">
        <f>F486/E486*100</f>
        <v>0</v>
      </c>
      <c r="P486" s="83"/>
      <c r="Q486" s="153"/>
      <c r="U486" s="584"/>
    </row>
    <row r="487" spans="1:256" s="123" customFormat="1" ht="14.25" customHeight="1">
      <c r="A487" s="203"/>
      <c r="B487" s="220"/>
      <c r="C487" s="288" t="s">
        <v>852</v>
      </c>
      <c r="D487" s="286">
        <f>SUM(D473:D485)</f>
        <v>378875</v>
      </c>
      <c r="E487" s="287">
        <f>SUM(E473:E486)</f>
        <v>324519</v>
      </c>
      <c r="F487" s="351">
        <f>SUM(F473:F485)</f>
        <v>209248</v>
      </c>
      <c r="G487" s="227">
        <f t="shared" si="24"/>
        <v>64.4794295557425</v>
      </c>
      <c r="H487" s="127"/>
      <c r="I487" s="29"/>
      <c r="J487" s="29"/>
      <c r="K487" s="29"/>
      <c r="L487" s="29"/>
      <c r="M487" s="29"/>
      <c r="N487" s="29"/>
      <c r="O487" s="83"/>
      <c r="P487" s="83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123" customFormat="1" ht="14.25" customHeight="1">
      <c r="A488" s="185"/>
      <c r="B488" s="186"/>
      <c r="C488" s="391"/>
      <c r="D488" s="392"/>
      <c r="E488" s="393"/>
      <c r="F488" s="394"/>
      <c r="G488" s="395"/>
      <c r="H488" s="127"/>
      <c r="I488" s="29"/>
      <c r="J488" s="29"/>
      <c r="K488" s="29"/>
      <c r="L488" s="29"/>
      <c r="M488" s="29"/>
      <c r="N488" s="29"/>
      <c r="O488" s="83"/>
      <c r="P488" s="83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9" customFormat="1" ht="14.25" customHeight="1">
      <c r="A489" s="212"/>
      <c r="B489" s="222"/>
      <c r="C489" s="221" t="s">
        <v>853</v>
      </c>
      <c r="D489" s="215">
        <f>D468+D487</f>
        <v>472925</v>
      </c>
      <c r="E489" s="215">
        <f>E468+E487</f>
        <v>413727</v>
      </c>
      <c r="F489" s="215">
        <f>F468+F487</f>
        <v>280324</v>
      </c>
      <c r="G489" s="228">
        <f>F489/E489*100</f>
        <v>67.75579065422367</v>
      </c>
      <c r="H489" s="127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  <c r="AN489" s="83"/>
      <c r="AO489" s="83"/>
      <c r="AP489" s="83"/>
      <c r="AQ489" s="83"/>
      <c r="AR489" s="83"/>
      <c r="AS489" s="83"/>
      <c r="AT489" s="83"/>
      <c r="AU489" s="83"/>
      <c r="AV489" s="83"/>
      <c r="AW489" s="83"/>
      <c r="AX489" s="83"/>
      <c r="AY489" s="83"/>
      <c r="AZ489" s="83"/>
      <c r="BA489" s="83"/>
      <c r="BB489" s="83"/>
      <c r="BC489" s="83"/>
      <c r="BD489" s="83"/>
      <c r="BE489" s="83"/>
      <c r="BF489" s="83"/>
      <c r="BG489" s="83"/>
      <c r="BH489" s="83"/>
      <c r="BI489" s="83"/>
      <c r="BJ489" s="83"/>
      <c r="BK489" s="83"/>
      <c r="BL489" s="83"/>
      <c r="BM489" s="83"/>
      <c r="BN489" s="83"/>
      <c r="BO489" s="83"/>
      <c r="BP489" s="83"/>
      <c r="BQ489" s="83"/>
      <c r="BR489" s="83"/>
      <c r="BS489" s="83"/>
      <c r="BT489" s="83"/>
      <c r="BU489" s="83"/>
      <c r="BV489" s="83"/>
      <c r="BW489" s="83"/>
      <c r="BX489" s="83"/>
      <c r="BY489" s="83"/>
      <c r="BZ489" s="83"/>
      <c r="CA489" s="83"/>
      <c r="CB489" s="83"/>
      <c r="CC489" s="83"/>
      <c r="CD489" s="83"/>
      <c r="CE489" s="83"/>
      <c r="CF489" s="83"/>
      <c r="CG489" s="83"/>
      <c r="CH489" s="83"/>
      <c r="CI489" s="83"/>
      <c r="CJ489" s="83"/>
      <c r="CK489" s="83"/>
      <c r="CL489" s="83"/>
      <c r="CM489" s="83"/>
      <c r="CN489" s="83"/>
      <c r="CO489" s="83"/>
      <c r="CP489" s="83"/>
      <c r="CQ489" s="83"/>
      <c r="CR489" s="83"/>
      <c r="CS489" s="83"/>
      <c r="CT489" s="83"/>
      <c r="CU489" s="83"/>
      <c r="CV489" s="83"/>
      <c r="CW489" s="83"/>
      <c r="CX489" s="83"/>
      <c r="CY489" s="83"/>
      <c r="CZ489" s="83"/>
      <c r="DA489" s="83"/>
      <c r="DB489" s="83"/>
      <c r="DC489" s="83"/>
      <c r="DD489" s="83"/>
      <c r="DE489" s="83"/>
      <c r="DF489" s="83"/>
      <c r="DG489" s="83"/>
      <c r="DH489" s="83"/>
      <c r="DI489" s="83"/>
      <c r="DJ489" s="83"/>
      <c r="DK489" s="83"/>
      <c r="DL489" s="83"/>
      <c r="DM489" s="83"/>
      <c r="DN489" s="83"/>
      <c r="DO489" s="83"/>
      <c r="DP489" s="83"/>
      <c r="DQ489" s="83"/>
      <c r="DR489" s="83"/>
      <c r="DS489" s="83"/>
      <c r="DT489" s="83"/>
      <c r="DU489" s="83"/>
      <c r="DV489" s="83"/>
      <c r="DW489" s="83"/>
      <c r="DX489" s="83"/>
      <c r="DY489" s="83"/>
      <c r="DZ489" s="83"/>
      <c r="EA489" s="83"/>
      <c r="EB489" s="83"/>
      <c r="EC489" s="83"/>
      <c r="ED489" s="83"/>
      <c r="EE489" s="83"/>
      <c r="EF489" s="83"/>
      <c r="EG489" s="83"/>
      <c r="EH489" s="83"/>
      <c r="EI489" s="83"/>
      <c r="EJ489" s="83"/>
      <c r="EK489" s="83"/>
      <c r="EL489" s="83"/>
      <c r="EM489" s="83"/>
      <c r="EN489" s="83"/>
      <c r="EO489" s="83"/>
      <c r="EP489" s="83"/>
      <c r="EQ489" s="83"/>
      <c r="ER489" s="83"/>
      <c r="ES489" s="83"/>
      <c r="ET489" s="83"/>
      <c r="EU489" s="83"/>
      <c r="EV489" s="83"/>
      <c r="EW489" s="83"/>
      <c r="EX489" s="83"/>
      <c r="EY489" s="83"/>
      <c r="EZ489" s="83"/>
      <c r="FA489" s="83"/>
      <c r="FB489" s="83"/>
      <c r="FC489" s="83"/>
      <c r="FD489" s="83"/>
      <c r="FE489" s="83"/>
      <c r="FF489" s="83"/>
      <c r="FG489" s="83"/>
      <c r="FH489" s="83"/>
      <c r="FI489" s="83"/>
      <c r="FJ489" s="83"/>
      <c r="FK489" s="83"/>
      <c r="FL489" s="83"/>
      <c r="FM489" s="83"/>
      <c r="FN489" s="83"/>
      <c r="FO489" s="83"/>
      <c r="FP489" s="83"/>
      <c r="FQ489" s="83"/>
      <c r="FR489" s="83"/>
      <c r="FS489" s="83"/>
      <c r="FT489" s="83"/>
      <c r="FU489" s="83"/>
      <c r="FV489" s="83"/>
      <c r="FW489" s="83"/>
      <c r="FX489" s="83"/>
      <c r="FY489" s="83"/>
      <c r="FZ489" s="83"/>
      <c r="GA489" s="83"/>
      <c r="GB489" s="83"/>
      <c r="GC489" s="83"/>
      <c r="GD489" s="83"/>
      <c r="GE489" s="83"/>
      <c r="GF489" s="83"/>
      <c r="GG489" s="83"/>
      <c r="GH489" s="83"/>
      <c r="GI489" s="83"/>
      <c r="GJ489" s="83"/>
      <c r="GK489" s="83"/>
      <c r="GL489" s="83"/>
      <c r="GM489" s="83"/>
      <c r="GN489" s="83"/>
      <c r="GO489" s="83"/>
      <c r="GP489" s="83"/>
      <c r="GQ489" s="83"/>
      <c r="GR489" s="83"/>
      <c r="GS489" s="83"/>
      <c r="GT489" s="83"/>
      <c r="GU489" s="83"/>
      <c r="GV489" s="83"/>
      <c r="GW489" s="83"/>
      <c r="GX489" s="83"/>
      <c r="GY489" s="83"/>
      <c r="GZ489" s="83"/>
      <c r="HA489" s="83"/>
      <c r="HB489" s="83"/>
      <c r="HC489" s="83"/>
      <c r="HD489" s="83"/>
      <c r="HE489" s="83"/>
      <c r="HF489" s="83"/>
      <c r="HG489" s="83"/>
      <c r="HH489" s="83"/>
      <c r="HI489" s="83"/>
      <c r="HJ489" s="83"/>
      <c r="HK489" s="83"/>
      <c r="HL489" s="83"/>
      <c r="HM489" s="83"/>
      <c r="HN489" s="83"/>
      <c r="HO489" s="83"/>
      <c r="HP489" s="83"/>
      <c r="HQ489" s="83"/>
      <c r="HR489" s="83"/>
      <c r="HS489" s="83"/>
      <c r="HT489" s="83"/>
      <c r="HU489" s="83"/>
      <c r="HV489" s="83"/>
      <c r="HW489" s="83"/>
      <c r="HX489" s="83"/>
      <c r="HY489" s="83"/>
      <c r="HZ489" s="83"/>
      <c r="IA489" s="83"/>
      <c r="IB489" s="83"/>
      <c r="IC489" s="83"/>
      <c r="ID489" s="83"/>
      <c r="IE489" s="83"/>
      <c r="IF489" s="83"/>
      <c r="IG489" s="83"/>
      <c r="IH489" s="83"/>
      <c r="II489" s="83"/>
      <c r="IJ489" s="83"/>
      <c r="IK489" s="83"/>
      <c r="IL489" s="83"/>
      <c r="IM489" s="83"/>
      <c r="IN489" s="83"/>
      <c r="IO489" s="83"/>
      <c r="IP489" s="83"/>
      <c r="IQ489" s="83"/>
      <c r="IR489" s="83"/>
      <c r="IS489" s="83"/>
      <c r="IT489" s="83"/>
      <c r="IU489" s="83"/>
      <c r="IV489" s="83"/>
    </row>
    <row r="490" spans="1:256" s="29" customFormat="1" ht="16.5" customHeight="1">
      <c r="A490" s="16"/>
      <c r="B490" s="68"/>
      <c r="C490" s="207"/>
      <c r="D490" s="208"/>
      <c r="E490" s="83"/>
      <c r="F490" s="210"/>
      <c r="G490" s="31"/>
      <c r="O490" s="83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9" customFormat="1" ht="15.75">
      <c r="A491" s="73" t="s">
        <v>620</v>
      </c>
      <c r="D491" s="83"/>
      <c r="E491" s="83"/>
      <c r="F491" s="83"/>
      <c r="O491" s="83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2:256" s="29" customFormat="1" ht="12.75">
      <c r="B492"/>
      <c r="C492"/>
      <c r="D492" s="15"/>
      <c r="E492" s="15"/>
      <c r="F492" s="15"/>
      <c r="G492"/>
      <c r="O492" s="83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256" s="29" customFormat="1" ht="12.75">
      <c r="A493" s="64" t="s">
        <v>608</v>
      </c>
      <c r="B493"/>
      <c r="C493"/>
      <c r="D493" s="15"/>
      <c r="E493" s="15"/>
      <c r="F493" s="15"/>
      <c r="G493"/>
      <c r="O493" s="83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2:256" s="29" customFormat="1" ht="12.75">
      <c r="B494"/>
      <c r="C494"/>
      <c r="D494" s="15"/>
      <c r="E494" s="15"/>
      <c r="F494" s="15"/>
      <c r="G494"/>
      <c r="O494" s="83" t="s">
        <v>814</v>
      </c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256" s="29" customFormat="1" ht="25.5">
      <c r="A495" s="7" t="s">
        <v>500</v>
      </c>
      <c r="B495" s="7" t="s">
        <v>501</v>
      </c>
      <c r="C495" s="5" t="s">
        <v>502</v>
      </c>
      <c r="D495" s="52" t="s">
        <v>675</v>
      </c>
      <c r="E495" s="59" t="s">
        <v>676</v>
      </c>
      <c r="F495" s="5" t="s">
        <v>471</v>
      </c>
      <c r="G495" s="51" t="s">
        <v>677</v>
      </c>
      <c r="O495" s="83" t="s">
        <v>814</v>
      </c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</row>
    <row r="496" spans="1:15" ht="24">
      <c r="A496" s="149" t="s">
        <v>621</v>
      </c>
      <c r="B496" s="145">
        <v>2139</v>
      </c>
      <c r="C496" s="434" t="s">
        <v>270</v>
      </c>
      <c r="D496" s="177">
        <v>2100</v>
      </c>
      <c r="E496" s="310">
        <v>649</v>
      </c>
      <c r="F496" s="612">
        <v>564</v>
      </c>
      <c r="G496" s="312">
        <f>F496/E496*100</f>
        <v>86.90292758089369</v>
      </c>
      <c r="H496" s="29"/>
      <c r="O496" s="153"/>
    </row>
    <row r="497" spans="1:18" ht="23.25" customHeight="1">
      <c r="A497" s="149" t="s">
        <v>621</v>
      </c>
      <c r="B497" s="145">
        <v>2141</v>
      </c>
      <c r="C497" s="434" t="s">
        <v>1104</v>
      </c>
      <c r="D497" s="177">
        <v>700</v>
      </c>
      <c r="E497" s="310">
        <v>1937</v>
      </c>
      <c r="F497" s="612">
        <v>1360</v>
      </c>
      <c r="G497" s="312">
        <f>F497/E497*100</f>
        <v>70.21166752710377</v>
      </c>
      <c r="H497" s="29"/>
      <c r="R497" s="154"/>
    </row>
    <row r="498" spans="1:18" ht="24" customHeight="1">
      <c r="A498" s="149" t="s">
        <v>621</v>
      </c>
      <c r="B498" s="145">
        <v>2143</v>
      </c>
      <c r="C498" s="434" t="s">
        <v>77</v>
      </c>
      <c r="D498" s="177">
        <v>1400</v>
      </c>
      <c r="E498" s="310">
        <v>1340</v>
      </c>
      <c r="F498" s="612">
        <v>1332</v>
      </c>
      <c r="G498" s="312">
        <f>F498/E498*100</f>
        <v>99.40298507462687</v>
      </c>
      <c r="H498" s="29"/>
      <c r="R498" s="154"/>
    </row>
    <row r="499" spans="1:256" s="13" customFormat="1" ht="25.5">
      <c r="A499" s="149" t="s">
        <v>621</v>
      </c>
      <c r="B499" s="145">
        <v>2199</v>
      </c>
      <c r="C499" s="136" t="s">
        <v>269</v>
      </c>
      <c r="D499" s="177">
        <v>1300</v>
      </c>
      <c r="E499" s="176">
        <v>907</v>
      </c>
      <c r="F499" s="310">
        <v>867</v>
      </c>
      <c r="G499" s="312">
        <f>F499/E499*100</f>
        <v>95.58985667034179</v>
      </c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  <c r="IT499" s="15"/>
      <c r="IU499" s="15"/>
      <c r="IV499" s="15"/>
    </row>
    <row r="500" spans="1:256" s="13" customFormat="1" ht="25.5">
      <c r="A500" s="149" t="s">
        <v>621</v>
      </c>
      <c r="B500" s="145">
        <v>3699</v>
      </c>
      <c r="C500" s="136" t="s">
        <v>113</v>
      </c>
      <c r="D500" s="295">
        <v>69500</v>
      </c>
      <c r="E500" s="296">
        <v>71371</v>
      </c>
      <c r="F500" s="324">
        <v>69096</v>
      </c>
      <c r="G500" s="312">
        <f>F500/E500*100</f>
        <v>96.8124308192403</v>
      </c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  <c r="HK500" s="15"/>
      <c r="HL500" s="15"/>
      <c r="HM500" s="15"/>
      <c r="HN500" s="15"/>
      <c r="HO500" s="15"/>
      <c r="HP500" s="15"/>
      <c r="HQ500" s="15"/>
      <c r="HR500" s="15"/>
      <c r="HS500" s="15"/>
      <c r="HT500" s="15"/>
      <c r="HU500" s="15"/>
      <c r="HV500" s="15"/>
      <c r="HW500" s="15"/>
      <c r="HX500" s="15"/>
      <c r="HY500" s="15"/>
      <c r="HZ500" s="15"/>
      <c r="IA500" s="15"/>
      <c r="IB500" s="15"/>
      <c r="IC500" s="15"/>
      <c r="ID500" s="15"/>
      <c r="IE500" s="15"/>
      <c r="IF500" s="15"/>
      <c r="IG500" s="15"/>
      <c r="IH500" s="15"/>
      <c r="II500" s="15"/>
      <c r="IJ500" s="15"/>
      <c r="IK500" s="15"/>
      <c r="IL500" s="15"/>
      <c r="IM500" s="15"/>
      <c r="IN500" s="15"/>
      <c r="IO500" s="15"/>
      <c r="IP500" s="15"/>
      <c r="IQ500" s="15"/>
      <c r="IR500" s="15"/>
      <c r="IS500" s="15"/>
      <c r="IT500" s="15"/>
      <c r="IU500" s="15"/>
      <c r="IV500" s="15"/>
    </row>
    <row r="501" spans="1:256" s="13" customFormat="1" ht="24">
      <c r="A501" s="149" t="s">
        <v>621</v>
      </c>
      <c r="B501" s="145">
        <v>6174</v>
      </c>
      <c r="C501" s="434" t="s">
        <v>839</v>
      </c>
      <c r="D501" s="177">
        <v>14639</v>
      </c>
      <c r="E501" s="310">
        <v>15139</v>
      </c>
      <c r="F501" s="612">
        <v>15133</v>
      </c>
      <c r="G501" s="312">
        <f aca="true" t="shared" si="25" ref="G501:G508">F501/E501*100</f>
        <v>99.96036726335954</v>
      </c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256" s="13" customFormat="1" ht="12.75">
      <c r="A502" s="149" t="s">
        <v>621</v>
      </c>
      <c r="B502" s="145">
        <v>3314</v>
      </c>
      <c r="C502" s="434" t="s">
        <v>590</v>
      </c>
      <c r="D502" s="177">
        <v>0</v>
      </c>
      <c r="E502" s="310">
        <v>80</v>
      </c>
      <c r="F502" s="612">
        <v>79</v>
      </c>
      <c r="G502" s="312">
        <f t="shared" si="25"/>
        <v>98.75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</row>
    <row r="503" spans="1:256" s="13" customFormat="1" ht="25.5">
      <c r="A503" s="149" t="s">
        <v>621</v>
      </c>
      <c r="B503" s="145">
        <v>3699</v>
      </c>
      <c r="C503" s="136" t="s">
        <v>533</v>
      </c>
      <c r="D503" s="177">
        <v>0</v>
      </c>
      <c r="E503" s="310">
        <v>431</v>
      </c>
      <c r="F503" s="612">
        <v>426</v>
      </c>
      <c r="G503" s="312">
        <f t="shared" si="25"/>
        <v>98.83990719257541</v>
      </c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1:256" s="13" customFormat="1" ht="12.75">
      <c r="A504" s="149" t="s">
        <v>621</v>
      </c>
      <c r="B504" s="145">
        <v>3636</v>
      </c>
      <c r="C504" s="434" t="s">
        <v>534</v>
      </c>
      <c r="D504" s="177">
        <v>0</v>
      </c>
      <c r="E504" s="310">
        <v>530</v>
      </c>
      <c r="F504" s="612">
        <v>27</v>
      </c>
      <c r="G504" s="312">
        <f t="shared" si="25"/>
        <v>5.09433962264151</v>
      </c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13" customFormat="1" ht="24">
      <c r="A505" s="149" t="s">
        <v>621</v>
      </c>
      <c r="B505" s="145">
        <v>3636</v>
      </c>
      <c r="C505" s="434" t="s">
        <v>535</v>
      </c>
      <c r="D505" s="177">
        <v>0</v>
      </c>
      <c r="E505" s="310">
        <v>3000</v>
      </c>
      <c r="F505" s="612">
        <v>1500</v>
      </c>
      <c r="G505" s="312">
        <f t="shared" si="25"/>
        <v>50</v>
      </c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256" s="13" customFormat="1" ht="12.75">
      <c r="A506" s="149" t="s">
        <v>621</v>
      </c>
      <c r="B506" s="145">
        <v>6223</v>
      </c>
      <c r="C506" s="434" t="s">
        <v>1060</v>
      </c>
      <c r="D506" s="177">
        <v>0</v>
      </c>
      <c r="E506" s="310">
        <v>850</v>
      </c>
      <c r="F506" s="612">
        <v>819</v>
      </c>
      <c r="G506" s="312">
        <f t="shared" si="25"/>
        <v>96.35294117647058</v>
      </c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13" customFormat="1" ht="24">
      <c r="A507" s="149" t="s">
        <v>621</v>
      </c>
      <c r="B507" s="145">
        <v>3299</v>
      </c>
      <c r="C507" s="434" t="s">
        <v>377</v>
      </c>
      <c r="D507" s="177">
        <v>0</v>
      </c>
      <c r="E507" s="310">
        <v>204</v>
      </c>
      <c r="F507" s="612">
        <v>150</v>
      </c>
      <c r="G507" s="312">
        <f t="shared" si="25"/>
        <v>73.52941176470588</v>
      </c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13" customFormat="1" ht="24">
      <c r="A508" s="149" t="s">
        <v>621</v>
      </c>
      <c r="B508" s="145">
        <v>4399</v>
      </c>
      <c r="C508" s="434" t="s">
        <v>421</v>
      </c>
      <c r="D508" s="177">
        <v>0</v>
      </c>
      <c r="E508" s="310">
        <v>50</v>
      </c>
      <c r="F508" s="612">
        <v>46</v>
      </c>
      <c r="G508" s="312">
        <f t="shared" si="25"/>
        <v>92</v>
      </c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7" ht="13.5" customHeight="1">
      <c r="A509" s="203"/>
      <c r="B509" s="220"/>
      <c r="C509" s="219" t="s">
        <v>851</v>
      </c>
      <c r="D509" s="204">
        <f>SUM(D496:D508)</f>
        <v>89639</v>
      </c>
      <c r="E509" s="205">
        <f>SUM(E496:E508)</f>
        <v>96488</v>
      </c>
      <c r="F509" s="236">
        <f>SUM(F496:F508)</f>
        <v>91399</v>
      </c>
      <c r="G509" s="114">
        <f>F509/E509*100</f>
        <v>94.72576900754498</v>
      </c>
    </row>
    <row r="510" spans="1:7" ht="12.75">
      <c r="A510" s="16"/>
      <c r="B510" s="68"/>
      <c r="C510" s="207"/>
      <c r="D510" s="208"/>
      <c r="E510" s="209"/>
      <c r="F510" s="261"/>
      <c r="G510" s="117"/>
    </row>
    <row r="511" spans="1:2" ht="12.75">
      <c r="A511" s="43" t="s">
        <v>609</v>
      </c>
      <c r="B511" s="14"/>
    </row>
    <row r="512" spans="1:4" ht="12.75">
      <c r="A512" s="67"/>
      <c r="B512" s="14"/>
      <c r="D512" s="15" t="s">
        <v>856</v>
      </c>
    </row>
    <row r="513" spans="1:16" ht="25.5">
      <c r="A513" s="7" t="s">
        <v>500</v>
      </c>
      <c r="B513" s="7" t="s">
        <v>501</v>
      </c>
      <c r="C513" s="5" t="s">
        <v>502</v>
      </c>
      <c r="D513" s="52" t="s">
        <v>675</v>
      </c>
      <c r="E513" s="59" t="s">
        <v>676</v>
      </c>
      <c r="F513" s="5" t="s">
        <v>471</v>
      </c>
      <c r="G513" s="51" t="s">
        <v>677</v>
      </c>
      <c r="P513" s="153"/>
    </row>
    <row r="514" spans="1:16" ht="24">
      <c r="A514" s="149" t="s">
        <v>621</v>
      </c>
      <c r="B514" s="145">
        <v>6174</v>
      </c>
      <c r="C514" s="434" t="s">
        <v>839</v>
      </c>
      <c r="D514" s="177">
        <v>2911</v>
      </c>
      <c r="E514" s="310">
        <v>2911</v>
      </c>
      <c r="F514" s="612">
        <v>2911</v>
      </c>
      <c r="G514" s="179">
        <f>F514/E514*100</f>
        <v>100</v>
      </c>
      <c r="P514" s="153"/>
    </row>
    <row r="515" spans="1:16" ht="25.5">
      <c r="A515" s="149" t="s">
        <v>621</v>
      </c>
      <c r="B515" s="145">
        <v>2199</v>
      </c>
      <c r="C515" s="136" t="s">
        <v>532</v>
      </c>
      <c r="D515" s="177">
        <v>0</v>
      </c>
      <c r="E515" s="310">
        <v>113</v>
      </c>
      <c r="F515" s="612">
        <v>113</v>
      </c>
      <c r="G515" s="179">
        <f>F515/E515*100</f>
        <v>100</v>
      </c>
      <c r="P515" s="153"/>
    </row>
    <row r="516" spans="1:16" ht="12.75">
      <c r="A516" s="149" t="s">
        <v>621</v>
      </c>
      <c r="B516" s="145">
        <v>2141</v>
      </c>
      <c r="C516" s="434" t="s">
        <v>420</v>
      </c>
      <c r="D516" s="177">
        <v>0</v>
      </c>
      <c r="E516" s="310">
        <v>245</v>
      </c>
      <c r="F516" s="612">
        <v>245</v>
      </c>
      <c r="G516" s="179">
        <f>F516/E516*100</f>
        <v>100</v>
      </c>
      <c r="P516" s="153"/>
    </row>
    <row r="517" spans="1:7" ht="12.75">
      <c r="A517" s="203"/>
      <c r="B517" s="220"/>
      <c r="C517" s="219" t="s">
        <v>852</v>
      </c>
      <c r="D517" s="308">
        <f>SUM(D514:D514)</f>
        <v>2911</v>
      </c>
      <c r="E517" s="308">
        <f>SUM(E514:E516)</f>
        <v>3269</v>
      </c>
      <c r="F517" s="352">
        <f>SUM(F514:F516)</f>
        <v>3269</v>
      </c>
      <c r="G517" s="179">
        <f>F517/E517*100</f>
        <v>100</v>
      </c>
    </row>
    <row r="518" spans="1:7" ht="12.75">
      <c r="A518" s="269"/>
      <c r="B518" s="220"/>
      <c r="C518" s="319"/>
      <c r="D518" s="320"/>
      <c r="E518" s="320"/>
      <c r="F518" s="321"/>
      <c r="G518" s="322"/>
    </row>
    <row r="519" spans="1:7" ht="12.75">
      <c r="A519" s="212"/>
      <c r="B519" s="222"/>
      <c r="C519" s="221" t="s">
        <v>853</v>
      </c>
      <c r="D519" s="213">
        <f>D509+D517</f>
        <v>92550</v>
      </c>
      <c r="E519" s="214">
        <f>E509+E517</f>
        <v>99757</v>
      </c>
      <c r="F519" s="215">
        <f>F509+F517</f>
        <v>94668</v>
      </c>
      <c r="G519" s="27">
        <f>F519/E519*100</f>
        <v>94.89860360676444</v>
      </c>
    </row>
    <row r="520" spans="1:7" ht="12.75">
      <c r="A520" s="16"/>
      <c r="B520" s="68"/>
      <c r="C520" s="207"/>
      <c r="G520" s="15"/>
    </row>
    <row r="521" spans="1:7" ht="15.75">
      <c r="A521" s="73" t="s">
        <v>989</v>
      </c>
      <c r="B521" s="29"/>
      <c r="C521" s="29"/>
      <c r="G521" s="15"/>
    </row>
    <row r="522" spans="1:7" ht="12.75">
      <c r="A522" s="16"/>
      <c r="B522" s="68"/>
      <c r="C522" s="207"/>
      <c r="G522" s="15"/>
    </row>
    <row r="523" spans="1:7" ht="12.75">
      <c r="A523" s="77" t="s">
        <v>608</v>
      </c>
      <c r="B523" s="14"/>
      <c r="G523" s="15"/>
    </row>
    <row r="524" spans="1:4" ht="12.75">
      <c r="A524" s="67"/>
      <c r="B524" s="14"/>
      <c r="D524" s="15" t="s">
        <v>856</v>
      </c>
    </row>
    <row r="525" spans="1:16" ht="25.5">
      <c r="A525" s="7" t="s">
        <v>500</v>
      </c>
      <c r="B525" s="7" t="s">
        <v>501</v>
      </c>
      <c r="C525" s="5" t="s">
        <v>502</v>
      </c>
      <c r="D525" s="52" t="s">
        <v>675</v>
      </c>
      <c r="E525" s="59" t="s">
        <v>676</v>
      </c>
      <c r="F525" s="5" t="s">
        <v>471</v>
      </c>
      <c r="G525" s="51" t="s">
        <v>677</v>
      </c>
      <c r="P525" s="153"/>
    </row>
    <row r="526" spans="1:16" ht="25.5">
      <c r="A526" s="342">
        <v>16</v>
      </c>
      <c r="B526" s="145">
        <v>3314</v>
      </c>
      <c r="C526" s="136" t="s">
        <v>445</v>
      </c>
      <c r="D526" s="295">
        <v>0</v>
      </c>
      <c r="E526" s="296">
        <v>18</v>
      </c>
      <c r="F526" s="324">
        <v>18</v>
      </c>
      <c r="G526" s="179">
        <f>F526/E526*100</f>
        <v>100</v>
      </c>
      <c r="P526" s="153"/>
    </row>
    <row r="527" spans="1:16" ht="24.75" customHeight="1">
      <c r="A527" s="342" t="s">
        <v>643</v>
      </c>
      <c r="B527" s="145">
        <v>3636</v>
      </c>
      <c r="C527" s="136" t="s">
        <v>434</v>
      </c>
      <c r="D527" s="295">
        <v>6500</v>
      </c>
      <c r="E527" s="296">
        <v>6637</v>
      </c>
      <c r="F527" s="324">
        <v>6029</v>
      </c>
      <c r="G527" s="179">
        <f>F527/E527*100</f>
        <v>90.83923459394305</v>
      </c>
      <c r="P527" s="153"/>
    </row>
    <row r="528" spans="1:16" ht="25.5" customHeight="1">
      <c r="A528" s="149" t="s">
        <v>643</v>
      </c>
      <c r="B528" s="144">
        <v>6172</v>
      </c>
      <c r="C528" s="136" t="s">
        <v>268</v>
      </c>
      <c r="D528" s="177">
        <v>12750</v>
      </c>
      <c r="E528" s="177">
        <v>14465</v>
      </c>
      <c r="F528" s="310">
        <v>14157</v>
      </c>
      <c r="G528" s="179">
        <f>F528/E528*100</f>
        <v>97.87072243346007</v>
      </c>
      <c r="P528" s="153"/>
    </row>
    <row r="529" spans="1:20" ht="12.75">
      <c r="A529" s="203"/>
      <c r="B529" s="220"/>
      <c r="C529" s="219" t="s">
        <v>851</v>
      </c>
      <c r="D529" s="308">
        <f>SUM(D526:D528)</f>
        <v>19250</v>
      </c>
      <c r="E529" s="308">
        <f>SUM(E526:E528)</f>
        <v>21120</v>
      </c>
      <c r="F529" s="352">
        <f>SUM(F526:F528)</f>
        <v>20204</v>
      </c>
      <c r="G529" s="114">
        <f>F529/E529*100</f>
        <v>95.6628787878788</v>
      </c>
      <c r="T529" s="15" t="s">
        <v>698</v>
      </c>
    </row>
    <row r="530" spans="1:7" ht="12.75">
      <c r="A530" s="16"/>
      <c r="B530" s="68"/>
      <c r="C530" s="207"/>
      <c r="D530" s="208"/>
      <c r="E530" s="209"/>
      <c r="F530" s="261"/>
      <c r="G530" s="31"/>
    </row>
    <row r="531" spans="1:7" ht="12.75">
      <c r="A531" s="43" t="s">
        <v>609</v>
      </c>
      <c r="B531" s="19"/>
      <c r="C531" s="42"/>
      <c r="D531" s="57"/>
      <c r="E531" s="60"/>
      <c r="F531" s="54"/>
      <c r="G531" s="38"/>
    </row>
    <row r="532" spans="1:7" ht="12.75">
      <c r="A532" s="16"/>
      <c r="B532" s="19"/>
      <c r="C532" s="42"/>
      <c r="D532" s="57"/>
      <c r="E532" s="60"/>
      <c r="F532" s="54"/>
      <c r="G532" s="38"/>
    </row>
    <row r="533" spans="1:7" ht="25.5">
      <c r="A533" s="7" t="s">
        <v>500</v>
      </c>
      <c r="B533" s="7" t="s">
        <v>501</v>
      </c>
      <c r="C533" s="5" t="s">
        <v>502</v>
      </c>
      <c r="D533" s="52" t="s">
        <v>675</v>
      </c>
      <c r="E533" s="59" t="s">
        <v>676</v>
      </c>
      <c r="F533" s="5" t="s">
        <v>471</v>
      </c>
      <c r="G533" s="51" t="s">
        <v>677</v>
      </c>
    </row>
    <row r="534" spans="1:7" ht="25.5">
      <c r="A534" s="149" t="s">
        <v>643</v>
      </c>
      <c r="B534" s="144">
        <v>3636</v>
      </c>
      <c r="C534" s="136" t="s">
        <v>434</v>
      </c>
      <c r="D534" s="177">
        <v>2500</v>
      </c>
      <c r="E534" s="177">
        <v>3526</v>
      </c>
      <c r="F534" s="310">
        <v>3116</v>
      </c>
      <c r="G534" s="179">
        <f>F534/E534*100</f>
        <v>88.37209302325581</v>
      </c>
    </row>
    <row r="535" spans="1:7" ht="26.25" customHeight="1">
      <c r="A535" s="149" t="s">
        <v>643</v>
      </c>
      <c r="B535" s="144">
        <v>6172</v>
      </c>
      <c r="C535" s="136" t="s">
        <v>268</v>
      </c>
      <c r="D535" s="177">
        <v>6250</v>
      </c>
      <c r="E535" s="177">
        <v>11022</v>
      </c>
      <c r="F535" s="310">
        <v>10966</v>
      </c>
      <c r="G535" s="179">
        <f>F535/E535*100</f>
        <v>99.49192524042823</v>
      </c>
    </row>
    <row r="536" spans="1:7" ht="12.75">
      <c r="A536" s="203"/>
      <c r="B536" s="220"/>
      <c r="C536" s="288" t="s">
        <v>852</v>
      </c>
      <c r="D536" s="286">
        <f>SUM(D534:D535)</f>
        <v>8750</v>
      </c>
      <c r="E536" s="287">
        <f>SUM(E534:E535)</f>
        <v>14548</v>
      </c>
      <c r="F536" s="287">
        <f>SUM(F534:F535)</f>
        <v>14082</v>
      </c>
      <c r="G536" s="227">
        <f>F536/E536*100</f>
        <v>96.79681055815233</v>
      </c>
    </row>
    <row r="537" spans="1:22" ht="12.75">
      <c r="A537" s="16"/>
      <c r="B537" s="68"/>
      <c r="C537" s="207"/>
      <c r="D537" s="208"/>
      <c r="E537" s="209"/>
      <c r="F537" s="261"/>
      <c r="G537" s="117"/>
      <c r="V537" s="438"/>
    </row>
    <row r="538" spans="1:256" s="13" customFormat="1" ht="12.75">
      <c r="A538" s="212"/>
      <c r="B538" s="222"/>
      <c r="C538" s="221" t="s">
        <v>853</v>
      </c>
      <c r="D538" s="213">
        <f>D529+D536</f>
        <v>28000</v>
      </c>
      <c r="E538" s="214">
        <f>E529+E536</f>
        <v>35668</v>
      </c>
      <c r="F538" s="215">
        <f>F529+F536</f>
        <v>34286</v>
      </c>
      <c r="G538" s="27">
        <f>F538/E538*100</f>
        <v>96.12537849052372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  <c r="IT538" s="15"/>
      <c r="IU538" s="15"/>
      <c r="IV538" s="15"/>
    </row>
    <row r="539" spans="1:256" s="13" customFormat="1" ht="12.75">
      <c r="A539" s="262"/>
      <c r="B539" s="263"/>
      <c r="C539" s="264"/>
      <c r="D539" s="265"/>
      <c r="E539" s="266"/>
      <c r="F539" s="261"/>
      <c r="G539" s="304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  <c r="FP539" s="15"/>
      <c r="FQ539" s="15"/>
      <c r="FR539" s="15"/>
      <c r="FS539" s="15"/>
      <c r="FT539" s="15"/>
      <c r="FU539" s="15"/>
      <c r="FV539" s="15"/>
      <c r="FW539" s="15"/>
      <c r="FX539" s="15"/>
      <c r="FY539" s="15"/>
      <c r="FZ539" s="15"/>
      <c r="GA539" s="15"/>
      <c r="GB539" s="15"/>
      <c r="GC539" s="15"/>
      <c r="GD539" s="15"/>
      <c r="GE539" s="15"/>
      <c r="GF539" s="15"/>
      <c r="GG539" s="15"/>
      <c r="GH539" s="15"/>
      <c r="GI539" s="15"/>
      <c r="GJ539" s="15"/>
      <c r="GK539" s="15"/>
      <c r="GL539" s="15"/>
      <c r="GM539" s="15"/>
      <c r="GN539" s="15"/>
      <c r="GO539" s="15"/>
      <c r="GP539" s="15"/>
      <c r="GQ539" s="15"/>
      <c r="GR539" s="15"/>
      <c r="GS539" s="15"/>
      <c r="GT539" s="15"/>
      <c r="GU539" s="15"/>
      <c r="GV539" s="15"/>
      <c r="GW539" s="15"/>
      <c r="GX539" s="15"/>
      <c r="GY539" s="15"/>
      <c r="GZ539" s="15"/>
      <c r="HA539" s="15"/>
      <c r="HB539" s="15"/>
      <c r="HC539" s="15"/>
      <c r="HD539" s="15"/>
      <c r="HE539" s="15"/>
      <c r="HF539" s="15"/>
      <c r="HG539" s="15"/>
      <c r="HH539" s="15"/>
      <c r="HI539" s="15"/>
      <c r="HJ539" s="15"/>
      <c r="HK539" s="15"/>
      <c r="HL539" s="15"/>
      <c r="HM539" s="15"/>
      <c r="HN539" s="15"/>
      <c r="HO539" s="15"/>
      <c r="HP539" s="15"/>
      <c r="HQ539" s="15"/>
      <c r="HR539" s="15"/>
      <c r="HS539" s="15"/>
      <c r="HT539" s="15"/>
      <c r="HU539" s="15"/>
      <c r="HV539" s="15"/>
      <c r="HW539" s="15"/>
      <c r="HX539" s="15"/>
      <c r="HY539" s="15"/>
      <c r="HZ539" s="15"/>
      <c r="IA539" s="15"/>
      <c r="IB539" s="15"/>
      <c r="IC539" s="15"/>
      <c r="ID539" s="15"/>
      <c r="IE539" s="15"/>
      <c r="IF539" s="15"/>
      <c r="IG539" s="15"/>
      <c r="IH539" s="15"/>
      <c r="II539" s="15"/>
      <c r="IJ539" s="15"/>
      <c r="IK539" s="15"/>
      <c r="IL539" s="15"/>
      <c r="IM539" s="15"/>
      <c r="IN539" s="15"/>
      <c r="IO539" s="15"/>
      <c r="IP539" s="15"/>
      <c r="IQ539" s="15"/>
      <c r="IR539" s="15"/>
      <c r="IS539" s="15"/>
      <c r="IT539" s="15"/>
      <c r="IU539" s="15"/>
      <c r="IV539" s="15"/>
    </row>
    <row r="540" spans="1:256" s="13" customFormat="1" ht="12.75">
      <c r="A540" s="15"/>
      <c r="B540" s="15"/>
      <c r="C540" s="15"/>
      <c r="D540" s="15"/>
      <c r="E540" s="15"/>
      <c r="F540" s="15"/>
      <c r="G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</row>
    <row r="541" spans="1:256" s="29" customFormat="1" ht="17.25" customHeight="1">
      <c r="A541" s="73" t="s">
        <v>644</v>
      </c>
      <c r="D541" s="83"/>
      <c r="E541" s="83"/>
      <c r="F541" s="83"/>
      <c r="O541" s="83"/>
      <c r="P541" s="15"/>
      <c r="Q541" s="15"/>
      <c r="R541" s="153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  <c r="IT541" s="15"/>
      <c r="IU541" s="15"/>
      <c r="IV541" s="15"/>
    </row>
    <row r="542" ht="12.75">
      <c r="R542" s="153"/>
    </row>
    <row r="543" spans="1:7" ht="25.5">
      <c r="A543" s="7" t="s">
        <v>500</v>
      </c>
      <c r="B543" s="7" t="s">
        <v>501</v>
      </c>
      <c r="C543" s="5" t="s">
        <v>502</v>
      </c>
      <c r="D543" s="52" t="s">
        <v>675</v>
      </c>
      <c r="E543" s="59" t="s">
        <v>676</v>
      </c>
      <c r="F543" s="5" t="s">
        <v>471</v>
      </c>
      <c r="G543" s="51" t="s">
        <v>677</v>
      </c>
    </row>
    <row r="544" spans="1:7" ht="25.5">
      <c r="A544" s="149" t="s">
        <v>639</v>
      </c>
      <c r="B544" s="145">
        <v>6409</v>
      </c>
      <c r="C544" s="146" t="s">
        <v>857</v>
      </c>
      <c r="D544" s="535">
        <v>100000</v>
      </c>
      <c r="E544" s="729">
        <v>30312</v>
      </c>
      <c r="F544" s="312" t="s">
        <v>850</v>
      </c>
      <c r="G544" s="312" t="s">
        <v>850</v>
      </c>
    </row>
    <row r="545" spans="1:7" ht="25.5">
      <c r="A545" s="149" t="s">
        <v>639</v>
      </c>
      <c r="B545" s="145">
        <v>6409</v>
      </c>
      <c r="C545" s="146" t="s">
        <v>872</v>
      </c>
      <c r="D545" s="535">
        <v>30000</v>
      </c>
      <c r="E545" s="729">
        <v>6579</v>
      </c>
      <c r="F545" s="312" t="s">
        <v>850</v>
      </c>
      <c r="G545" s="312" t="s">
        <v>850</v>
      </c>
    </row>
    <row r="546" spans="1:7" ht="25.5" customHeight="1">
      <c r="A546" s="149" t="s">
        <v>639</v>
      </c>
      <c r="B546" s="145">
        <v>6409</v>
      </c>
      <c r="C546" s="146" t="s">
        <v>80</v>
      </c>
      <c r="D546" s="535">
        <v>10000</v>
      </c>
      <c r="E546" s="729">
        <v>8834</v>
      </c>
      <c r="F546" s="312" t="s">
        <v>850</v>
      </c>
      <c r="G546" s="312" t="s">
        <v>850</v>
      </c>
    </row>
    <row r="547" spans="1:7" ht="12.75">
      <c r="A547" s="212"/>
      <c r="B547" s="222"/>
      <c r="C547" s="221" t="s">
        <v>853</v>
      </c>
      <c r="D547" s="213">
        <f>SUM(D544:D546)</f>
        <v>140000</v>
      </c>
      <c r="E547" s="214">
        <f>SUM(E544:E546)</f>
        <v>45725</v>
      </c>
      <c r="F547" s="215">
        <f>SUM(F544:F546)</f>
        <v>0</v>
      </c>
      <c r="G547" s="27">
        <f>F547/E547*100</f>
        <v>0</v>
      </c>
    </row>
    <row r="549" spans="1:3" ht="15.75">
      <c r="A549" s="73" t="s">
        <v>874</v>
      </c>
      <c r="B549" s="2"/>
      <c r="C549" s="2"/>
    </row>
    <row r="550" spans="1:19" ht="15.75">
      <c r="A550" s="73"/>
      <c r="B550" s="2"/>
      <c r="C550" s="2"/>
      <c r="S550" s="153"/>
    </row>
    <row r="551" spans="1:7" ht="25.5">
      <c r="A551" s="7" t="s">
        <v>500</v>
      </c>
      <c r="B551" s="7" t="s">
        <v>501</v>
      </c>
      <c r="C551" s="5" t="s">
        <v>502</v>
      </c>
      <c r="D551" s="52" t="s">
        <v>675</v>
      </c>
      <c r="E551" s="59" t="s">
        <v>676</v>
      </c>
      <c r="F551" s="5" t="s">
        <v>471</v>
      </c>
      <c r="G551" s="51" t="s">
        <v>677</v>
      </c>
    </row>
    <row r="552" spans="1:7" ht="12.75">
      <c r="A552" s="149" t="s">
        <v>91</v>
      </c>
      <c r="B552" s="145">
        <v>6402</v>
      </c>
      <c r="C552" s="146" t="s">
        <v>996</v>
      </c>
      <c r="D552" s="177">
        <v>0</v>
      </c>
      <c r="E552" s="310">
        <v>17596</v>
      </c>
      <c r="F552" s="324">
        <v>18206</v>
      </c>
      <c r="G552" s="179">
        <f>F552/E552*100</f>
        <v>103.4666969765856</v>
      </c>
    </row>
    <row r="554" spans="1:3" ht="12.75">
      <c r="A554" s="756"/>
      <c r="B554" s="756"/>
      <c r="C554" s="756"/>
    </row>
    <row r="555" spans="1:7" ht="12.75">
      <c r="A555" s="771" t="s">
        <v>973</v>
      </c>
      <c r="B555" s="772"/>
      <c r="C555" s="773"/>
      <c r="D555" s="214">
        <f>D26</f>
        <v>7546237</v>
      </c>
      <c r="E555" s="214">
        <f>E26</f>
        <v>7917779</v>
      </c>
      <c r="F555" s="214">
        <f>F26</f>
        <v>7680419</v>
      </c>
      <c r="G555" s="328">
        <f>G26</f>
        <v>97.00218962918768</v>
      </c>
    </row>
  </sheetData>
  <mergeCells count="61">
    <mergeCell ref="A189:D189"/>
    <mergeCell ref="A111:C111"/>
    <mergeCell ref="A187:D187"/>
    <mergeCell ref="A154:C154"/>
    <mergeCell ref="A169:C169"/>
    <mergeCell ref="A162:C162"/>
    <mergeCell ref="A152:C152"/>
    <mergeCell ref="A129:C129"/>
    <mergeCell ref="A188:D188"/>
    <mergeCell ref="A171:E171"/>
    <mergeCell ref="A9:C9"/>
    <mergeCell ref="A11:C11"/>
    <mergeCell ref="A12:C12"/>
    <mergeCell ref="A186:D186"/>
    <mergeCell ref="A99:A110"/>
    <mergeCell ref="A96:G96"/>
    <mergeCell ref="A20:C20"/>
    <mergeCell ref="A21:C21"/>
    <mergeCell ref="A23:C23"/>
    <mergeCell ref="A77:A94"/>
    <mergeCell ref="A13:C13"/>
    <mergeCell ref="A57:B57"/>
    <mergeCell ref="A61:A72"/>
    <mergeCell ref="A25:C25"/>
    <mergeCell ref="A24:C24"/>
    <mergeCell ref="A190:D190"/>
    <mergeCell ref="A1:G1"/>
    <mergeCell ref="A22:C22"/>
    <mergeCell ref="A26:C26"/>
    <mergeCell ref="A4:C4"/>
    <mergeCell ref="A5:C5"/>
    <mergeCell ref="A6:C6"/>
    <mergeCell ref="A7:C7"/>
    <mergeCell ref="A16:C16"/>
    <mergeCell ref="A14:C14"/>
    <mergeCell ref="A8:C8"/>
    <mergeCell ref="A147:C147"/>
    <mergeCell ref="A15:C15"/>
    <mergeCell ref="A30:B30"/>
    <mergeCell ref="A95:C95"/>
    <mergeCell ref="A97:G97"/>
    <mergeCell ref="A17:C17"/>
    <mergeCell ref="A73:C73"/>
    <mergeCell ref="A10:C10"/>
    <mergeCell ref="A43:C43"/>
    <mergeCell ref="A555:C555"/>
    <mergeCell ref="A351:C351"/>
    <mergeCell ref="A352:C352"/>
    <mergeCell ref="A410:C410"/>
    <mergeCell ref="A372:C372"/>
    <mergeCell ref="A422:E422"/>
    <mergeCell ref="A367:C367"/>
    <mergeCell ref="A428:C428"/>
    <mergeCell ref="A411:C411"/>
    <mergeCell ref="A554:C554"/>
    <mergeCell ref="A313:C313"/>
    <mergeCell ref="A388:D388"/>
    <mergeCell ref="A350:C350"/>
    <mergeCell ref="A206:G206"/>
    <mergeCell ref="A323:C323"/>
    <mergeCell ref="A215:C215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5" r:id="rId1"/>
  <headerFooter alignWithMargins="0">
    <oddFooter>&amp;C&amp;P</oddFooter>
  </headerFooter>
  <rowBreaks count="10" manualBreakCount="10">
    <brk id="53" max="6" man="1"/>
    <brk id="111" max="6" man="1"/>
    <brk id="161" max="6" man="1"/>
    <brk id="222" max="6" man="1"/>
    <brk id="278" max="6" man="1"/>
    <brk id="321" max="6" man="1"/>
    <brk id="371" max="6" man="1"/>
    <brk id="420" max="6" man="1"/>
    <brk id="468" max="6" man="1"/>
    <brk id="5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68"/>
  <sheetViews>
    <sheetView workbookViewId="0" topLeftCell="A1">
      <selection activeCell="I52" sqref="I52"/>
    </sheetView>
  </sheetViews>
  <sheetFormatPr defaultColWidth="9.00390625" defaultRowHeight="12.75"/>
  <cols>
    <col min="1" max="1" width="8.125" style="0" customWidth="1"/>
    <col min="2" max="2" width="40.625" style="0" customWidth="1"/>
    <col min="3" max="4" width="10.75390625" style="0" customWidth="1"/>
    <col min="5" max="5" width="10.75390625" style="13" customWidth="1"/>
    <col min="6" max="6" width="10.875" style="100" customWidth="1"/>
    <col min="7" max="7" width="0" style="0" hidden="1" customWidth="1"/>
  </cols>
  <sheetData>
    <row r="1" spans="1:6" ht="18">
      <c r="A1" s="765" t="s">
        <v>562</v>
      </c>
      <c r="B1" s="765"/>
      <c r="C1" s="765"/>
      <c r="D1" s="765"/>
      <c r="E1" s="765"/>
      <c r="F1" s="765"/>
    </row>
    <row r="2" spans="1:6" ht="15.75">
      <c r="A2" s="73"/>
      <c r="B2" s="29"/>
      <c r="C2" s="29"/>
      <c r="D2" s="29"/>
      <c r="F2" s="118" t="s">
        <v>655</v>
      </c>
    </row>
    <row r="3" spans="1:7" ht="25.5" customHeight="1">
      <c r="A3" s="119" t="s">
        <v>701</v>
      </c>
      <c r="B3" s="119" t="s">
        <v>702</v>
      </c>
      <c r="C3" s="52" t="s">
        <v>675</v>
      </c>
      <c r="D3" s="6" t="s">
        <v>676</v>
      </c>
      <c r="E3" s="5" t="s">
        <v>471</v>
      </c>
      <c r="F3" s="51" t="s">
        <v>982</v>
      </c>
      <c r="G3" t="s">
        <v>815</v>
      </c>
    </row>
    <row r="4" spans="1:8" s="29" customFormat="1" ht="12.75">
      <c r="A4" s="34">
        <v>5011</v>
      </c>
      <c r="B4" s="34" t="s">
        <v>765</v>
      </c>
      <c r="C4" s="28">
        <v>142075</v>
      </c>
      <c r="D4" s="28">
        <v>142170</v>
      </c>
      <c r="E4" s="246">
        <v>142164</v>
      </c>
      <c r="F4" s="36">
        <f>E4/D4*100</f>
        <v>99.99577970035872</v>
      </c>
      <c r="G4" s="13"/>
      <c r="H4" s="200"/>
    </row>
    <row r="5" spans="1:8" s="29" customFormat="1" ht="12.75">
      <c r="A5" s="34">
        <v>5021</v>
      </c>
      <c r="B5" s="34" t="s">
        <v>766</v>
      </c>
      <c r="C5" s="28">
        <v>650</v>
      </c>
      <c r="D5" s="28">
        <v>650</v>
      </c>
      <c r="E5" s="246">
        <v>514</v>
      </c>
      <c r="F5" s="36">
        <f aca="true" t="shared" si="0" ref="F5:F57">E5/D5*100</f>
        <v>79.07692307692308</v>
      </c>
      <c r="G5" s="13"/>
      <c r="H5" s="200"/>
    </row>
    <row r="6" spans="1:8" s="29" customFormat="1" ht="12.75">
      <c r="A6" s="34">
        <v>5024</v>
      </c>
      <c r="B6" s="34" t="s">
        <v>1088</v>
      </c>
      <c r="C6" s="28">
        <v>0</v>
      </c>
      <c r="D6" s="28">
        <v>340</v>
      </c>
      <c r="E6" s="246">
        <v>339</v>
      </c>
      <c r="F6" s="36">
        <f t="shared" si="0"/>
        <v>99.70588235294117</v>
      </c>
      <c r="G6" s="13"/>
      <c r="H6" s="200"/>
    </row>
    <row r="7" spans="1:8" s="29" customFormat="1" ht="12.75">
      <c r="A7" s="34">
        <v>5031</v>
      </c>
      <c r="B7" s="34" t="s">
        <v>767</v>
      </c>
      <c r="C7" s="28">
        <v>34963</v>
      </c>
      <c r="D7" s="28">
        <v>37630</v>
      </c>
      <c r="E7" s="246">
        <v>37628</v>
      </c>
      <c r="F7" s="36">
        <f t="shared" si="0"/>
        <v>99.99468509168217</v>
      </c>
      <c r="G7" s="13"/>
      <c r="H7" s="200"/>
    </row>
    <row r="8" spans="1:8" s="29" customFormat="1" ht="12.75">
      <c r="A8" s="34">
        <v>5032</v>
      </c>
      <c r="B8" s="34" t="s">
        <v>768</v>
      </c>
      <c r="C8" s="28">
        <v>13056</v>
      </c>
      <c r="D8" s="28">
        <v>13075</v>
      </c>
      <c r="E8" s="246">
        <v>13025</v>
      </c>
      <c r="F8" s="36">
        <f t="shared" si="0"/>
        <v>99.61759082217974</v>
      </c>
      <c r="G8" s="13"/>
      <c r="H8" s="25"/>
    </row>
    <row r="9" spans="1:8" s="29" customFormat="1" ht="12.75">
      <c r="A9" s="34">
        <v>5038</v>
      </c>
      <c r="B9" s="34" t="s">
        <v>771</v>
      </c>
      <c r="C9" s="28">
        <v>597</v>
      </c>
      <c r="D9" s="28">
        <v>623</v>
      </c>
      <c r="E9" s="246">
        <v>608</v>
      </c>
      <c r="F9" s="36">
        <f t="shared" si="0"/>
        <v>97.59229534510433</v>
      </c>
      <c r="G9" s="13"/>
      <c r="H9" s="83"/>
    </row>
    <row r="10" spans="1:8" ht="12.75">
      <c r="A10" s="129" t="s">
        <v>709</v>
      </c>
      <c r="B10" s="129" t="s">
        <v>710</v>
      </c>
      <c r="C10" s="113">
        <f>SUM(C4:C9)</f>
        <v>191341</v>
      </c>
      <c r="D10" s="113">
        <f>SUM(D4:D9)</f>
        <v>194488</v>
      </c>
      <c r="E10" s="113">
        <f>SUM(E4:E9)</f>
        <v>194278</v>
      </c>
      <c r="F10" s="125">
        <f t="shared" si="0"/>
        <v>99.8920241865822</v>
      </c>
      <c r="G10" s="128"/>
      <c r="H10" s="124"/>
    </row>
    <row r="11" spans="1:7" s="29" customFormat="1" ht="12.75">
      <c r="A11" s="34">
        <v>5131</v>
      </c>
      <c r="B11" s="34" t="s">
        <v>788</v>
      </c>
      <c r="C11" s="28">
        <v>90</v>
      </c>
      <c r="D11" s="28">
        <v>90</v>
      </c>
      <c r="E11" s="28">
        <v>22</v>
      </c>
      <c r="F11" s="36">
        <f t="shared" si="0"/>
        <v>24.444444444444443</v>
      </c>
      <c r="G11" s="13"/>
    </row>
    <row r="12" spans="1:7" s="29" customFormat="1" ht="12.75">
      <c r="A12" s="23">
        <v>5132</v>
      </c>
      <c r="B12" s="23" t="s">
        <v>772</v>
      </c>
      <c r="C12" s="26">
        <v>50</v>
      </c>
      <c r="D12" s="26">
        <v>100</v>
      </c>
      <c r="E12" s="26">
        <v>94</v>
      </c>
      <c r="F12" s="36">
        <f t="shared" si="0"/>
        <v>94</v>
      </c>
      <c r="G12" s="13"/>
    </row>
    <row r="13" spans="1:7" s="29" customFormat="1" ht="12.75">
      <c r="A13" s="23">
        <v>5133</v>
      </c>
      <c r="B13" s="23" t="s">
        <v>509</v>
      </c>
      <c r="C13" s="26">
        <v>0</v>
      </c>
      <c r="D13" s="26">
        <v>12</v>
      </c>
      <c r="E13" s="26">
        <v>11</v>
      </c>
      <c r="F13" s="36">
        <f t="shared" si="0"/>
        <v>91.66666666666666</v>
      </c>
      <c r="G13" s="13"/>
    </row>
    <row r="14" spans="1:7" s="29" customFormat="1" ht="12.75">
      <c r="A14" s="23">
        <v>5134</v>
      </c>
      <c r="B14" s="23" t="s">
        <v>773</v>
      </c>
      <c r="C14" s="26">
        <v>120</v>
      </c>
      <c r="D14" s="26">
        <v>410</v>
      </c>
      <c r="E14" s="26">
        <v>410</v>
      </c>
      <c r="F14" s="36">
        <f t="shared" si="0"/>
        <v>100</v>
      </c>
      <c r="G14" s="13"/>
    </row>
    <row r="15" spans="1:7" s="29" customFormat="1" ht="12.75">
      <c r="A15" s="23">
        <v>5136</v>
      </c>
      <c r="B15" s="23" t="s">
        <v>711</v>
      </c>
      <c r="C15" s="26">
        <v>500</v>
      </c>
      <c r="D15" s="26">
        <v>500</v>
      </c>
      <c r="E15" s="26">
        <v>363</v>
      </c>
      <c r="F15" s="36">
        <f t="shared" si="0"/>
        <v>72.6</v>
      </c>
      <c r="G15" s="13"/>
    </row>
    <row r="16" spans="1:9" s="29" customFormat="1" ht="12.75">
      <c r="A16" s="23">
        <v>5137</v>
      </c>
      <c r="B16" s="23" t="s">
        <v>774</v>
      </c>
      <c r="C16" s="26">
        <v>2600</v>
      </c>
      <c r="D16" s="26">
        <v>1538</v>
      </c>
      <c r="E16" s="26">
        <v>1375</v>
      </c>
      <c r="F16" s="36">
        <f t="shared" si="0"/>
        <v>89.40182054616385</v>
      </c>
      <c r="G16" s="13"/>
      <c r="I16" s="29" t="s">
        <v>698</v>
      </c>
    </row>
    <row r="17" spans="1:7" s="29" customFormat="1" ht="12.75">
      <c r="A17" s="23">
        <v>5139</v>
      </c>
      <c r="B17" s="23" t="s">
        <v>777</v>
      </c>
      <c r="C17" s="26">
        <v>3500</v>
      </c>
      <c r="D17" s="26">
        <v>3268</v>
      </c>
      <c r="E17" s="26">
        <v>2750</v>
      </c>
      <c r="F17" s="36">
        <f t="shared" si="0"/>
        <v>84.14932680538556</v>
      </c>
      <c r="G17" s="13"/>
    </row>
    <row r="18" spans="1:7" s="29" customFormat="1" ht="12.75">
      <c r="A18" s="23">
        <v>5142</v>
      </c>
      <c r="B18" s="23" t="s">
        <v>714</v>
      </c>
      <c r="C18" s="26">
        <v>40</v>
      </c>
      <c r="D18" s="26">
        <v>200</v>
      </c>
      <c r="E18" s="26">
        <v>160</v>
      </c>
      <c r="F18" s="36">
        <f t="shared" si="0"/>
        <v>80</v>
      </c>
      <c r="G18" s="13"/>
    </row>
    <row r="19" spans="1:7" s="29" customFormat="1" ht="12.75">
      <c r="A19" s="34">
        <v>5151</v>
      </c>
      <c r="B19" s="34" t="s">
        <v>778</v>
      </c>
      <c r="C19" s="26">
        <v>440</v>
      </c>
      <c r="D19" s="26">
        <v>540</v>
      </c>
      <c r="E19" s="26">
        <v>500</v>
      </c>
      <c r="F19" s="36">
        <f t="shared" si="0"/>
        <v>92.5925925925926</v>
      </c>
      <c r="G19" s="13"/>
    </row>
    <row r="20" spans="1:7" s="29" customFormat="1" ht="12.75">
      <c r="A20" s="34">
        <v>5152</v>
      </c>
      <c r="B20" s="34" t="s">
        <v>779</v>
      </c>
      <c r="C20" s="26">
        <v>150</v>
      </c>
      <c r="D20" s="26">
        <v>150</v>
      </c>
      <c r="E20" s="26">
        <v>44</v>
      </c>
      <c r="F20" s="36">
        <f t="shared" si="0"/>
        <v>29.333333333333332</v>
      </c>
      <c r="G20" s="13"/>
    </row>
    <row r="21" spans="1:7" s="29" customFormat="1" ht="12.75">
      <c r="A21" s="34">
        <v>5153</v>
      </c>
      <c r="B21" s="34" t="s">
        <v>715</v>
      </c>
      <c r="C21" s="26">
        <v>2000</v>
      </c>
      <c r="D21" s="26">
        <v>1900</v>
      </c>
      <c r="E21" s="26">
        <v>1185</v>
      </c>
      <c r="F21" s="36">
        <f t="shared" si="0"/>
        <v>62.36842105263158</v>
      </c>
      <c r="G21" s="13"/>
    </row>
    <row r="22" spans="1:7" s="29" customFormat="1" ht="12.75">
      <c r="A22" s="34">
        <v>5154</v>
      </c>
      <c r="B22" s="34" t="s">
        <v>785</v>
      </c>
      <c r="C22" s="26">
        <v>3900</v>
      </c>
      <c r="D22" s="26">
        <v>3900</v>
      </c>
      <c r="E22" s="26">
        <v>3482</v>
      </c>
      <c r="F22" s="36">
        <f t="shared" si="0"/>
        <v>89.28205128205128</v>
      </c>
      <c r="G22" s="13"/>
    </row>
    <row r="23" spans="1:7" s="29" customFormat="1" ht="12.75">
      <c r="A23" s="34">
        <v>5156</v>
      </c>
      <c r="B23" s="34" t="s">
        <v>716</v>
      </c>
      <c r="C23" s="26">
        <v>1800</v>
      </c>
      <c r="D23" s="26">
        <v>1800</v>
      </c>
      <c r="E23" s="26">
        <v>1340</v>
      </c>
      <c r="F23" s="36">
        <f t="shared" si="0"/>
        <v>74.44444444444444</v>
      </c>
      <c r="G23" s="13"/>
    </row>
    <row r="24" spans="1:7" s="29" customFormat="1" ht="12.75">
      <c r="A24" s="34">
        <v>5161</v>
      </c>
      <c r="B24" s="34" t="s">
        <v>717</v>
      </c>
      <c r="C24" s="26">
        <v>2600</v>
      </c>
      <c r="D24" s="26">
        <v>2600</v>
      </c>
      <c r="E24" s="26">
        <v>977</v>
      </c>
      <c r="F24" s="36">
        <f t="shared" si="0"/>
        <v>37.57692307692307</v>
      </c>
      <c r="G24" s="13"/>
    </row>
    <row r="25" spans="1:7" s="29" customFormat="1" ht="12.75">
      <c r="A25" s="34">
        <v>5162</v>
      </c>
      <c r="B25" s="34" t="s">
        <v>718</v>
      </c>
      <c r="C25" s="26">
        <v>3500</v>
      </c>
      <c r="D25" s="26">
        <v>3505</v>
      </c>
      <c r="E25" s="26">
        <v>2616</v>
      </c>
      <c r="F25" s="36">
        <f t="shared" si="0"/>
        <v>74.63623395149787</v>
      </c>
      <c r="G25" s="13"/>
    </row>
    <row r="26" spans="1:7" s="29" customFormat="1" ht="12.75">
      <c r="A26" s="23">
        <v>5163</v>
      </c>
      <c r="B26" s="23" t="s">
        <v>719</v>
      </c>
      <c r="C26" s="26">
        <v>1875</v>
      </c>
      <c r="D26" s="26">
        <v>1444</v>
      </c>
      <c r="E26" s="26">
        <v>1125</v>
      </c>
      <c r="F26" s="36">
        <f t="shared" si="0"/>
        <v>77.90858725761774</v>
      </c>
      <c r="G26" s="13"/>
    </row>
    <row r="27" spans="1:8" s="29" customFormat="1" ht="12.75">
      <c r="A27" s="23">
        <v>5164</v>
      </c>
      <c r="B27" s="23" t="s">
        <v>720</v>
      </c>
      <c r="C27" s="26">
        <v>1300</v>
      </c>
      <c r="D27" s="26">
        <v>1300</v>
      </c>
      <c r="E27" s="26">
        <v>223</v>
      </c>
      <c r="F27" s="36">
        <f t="shared" si="0"/>
        <v>17.153846153846153</v>
      </c>
      <c r="G27" s="13"/>
      <c r="H27" s="200"/>
    </row>
    <row r="28" spans="1:7" s="29" customFormat="1" ht="12.75">
      <c r="A28" s="23">
        <v>5166</v>
      </c>
      <c r="B28" s="23" t="s">
        <v>721</v>
      </c>
      <c r="C28" s="26">
        <v>1000</v>
      </c>
      <c r="D28" s="26">
        <v>600</v>
      </c>
      <c r="E28" s="26">
        <v>438</v>
      </c>
      <c r="F28" s="36">
        <f t="shared" si="0"/>
        <v>73</v>
      </c>
      <c r="G28" s="13"/>
    </row>
    <row r="29" spans="1:7" s="29" customFormat="1" ht="12.75">
      <c r="A29" s="23">
        <v>5167</v>
      </c>
      <c r="B29" s="23" t="s">
        <v>722</v>
      </c>
      <c r="C29" s="26">
        <v>4400</v>
      </c>
      <c r="D29" s="26">
        <v>4080</v>
      </c>
      <c r="E29" s="26">
        <v>2717</v>
      </c>
      <c r="F29" s="36">
        <f t="shared" si="0"/>
        <v>66.59313725490196</v>
      </c>
      <c r="G29" s="13"/>
    </row>
    <row r="30" spans="1:7" s="29" customFormat="1" ht="12.75">
      <c r="A30" s="34">
        <v>5169</v>
      </c>
      <c r="B30" s="34" t="s">
        <v>723</v>
      </c>
      <c r="C30" s="26">
        <v>8860</v>
      </c>
      <c r="D30" s="26">
        <v>9500</v>
      </c>
      <c r="E30" s="26">
        <v>9489</v>
      </c>
      <c r="F30" s="36">
        <f t="shared" si="0"/>
        <v>99.88421052631578</v>
      </c>
      <c r="G30" s="13"/>
    </row>
    <row r="31" spans="1:7" s="29" customFormat="1" ht="12.75">
      <c r="A31" s="34">
        <v>5171</v>
      </c>
      <c r="B31" s="34" t="s">
        <v>724</v>
      </c>
      <c r="C31" s="26">
        <v>1000</v>
      </c>
      <c r="D31" s="26">
        <v>1190</v>
      </c>
      <c r="E31" s="26">
        <v>1185</v>
      </c>
      <c r="F31" s="36">
        <f t="shared" si="0"/>
        <v>99.57983193277312</v>
      </c>
      <c r="G31" s="13"/>
    </row>
    <row r="32" spans="1:7" s="29" customFormat="1" ht="12.75">
      <c r="A32" s="23">
        <v>5173</v>
      </c>
      <c r="B32" s="23" t="s">
        <v>846</v>
      </c>
      <c r="C32" s="26">
        <v>5500</v>
      </c>
      <c r="D32" s="26">
        <v>3906</v>
      </c>
      <c r="E32" s="26">
        <v>3626</v>
      </c>
      <c r="F32" s="36">
        <f t="shared" si="0"/>
        <v>92.831541218638</v>
      </c>
      <c r="G32" s="13"/>
    </row>
    <row r="33" spans="1:7" s="29" customFormat="1" ht="12.75">
      <c r="A33" s="23">
        <v>5175</v>
      </c>
      <c r="B33" s="23" t="s">
        <v>726</v>
      </c>
      <c r="C33" s="26">
        <v>300</v>
      </c>
      <c r="D33" s="26">
        <v>400</v>
      </c>
      <c r="E33" s="26">
        <v>395</v>
      </c>
      <c r="F33" s="36">
        <f t="shared" si="0"/>
        <v>98.75</v>
      </c>
      <c r="G33" s="13"/>
    </row>
    <row r="34" spans="1:7" s="29" customFormat="1" ht="12.75">
      <c r="A34" s="23">
        <v>5176</v>
      </c>
      <c r="B34" s="23" t="s">
        <v>730</v>
      </c>
      <c r="C34" s="26">
        <v>200</v>
      </c>
      <c r="D34" s="26">
        <v>200</v>
      </c>
      <c r="E34" s="26">
        <v>155</v>
      </c>
      <c r="F34" s="36">
        <f t="shared" si="0"/>
        <v>77.5</v>
      </c>
      <c r="G34" s="13"/>
    </row>
    <row r="35" spans="1:10" s="29" customFormat="1" ht="12.75">
      <c r="A35" s="23">
        <v>5179</v>
      </c>
      <c r="B35" s="23" t="s">
        <v>732</v>
      </c>
      <c r="C35" s="26">
        <v>50</v>
      </c>
      <c r="D35" s="26">
        <v>49</v>
      </c>
      <c r="E35" s="26">
        <v>9</v>
      </c>
      <c r="F35" s="36">
        <f t="shared" si="0"/>
        <v>18.367346938775512</v>
      </c>
      <c r="G35" s="13"/>
      <c r="H35" s="72"/>
      <c r="J35" s="192"/>
    </row>
    <row r="36" spans="1:10" s="29" customFormat="1" ht="12.75">
      <c r="A36" s="23">
        <v>5191</v>
      </c>
      <c r="B36" s="23" t="s">
        <v>5</v>
      </c>
      <c r="C36" s="26">
        <v>0</v>
      </c>
      <c r="D36" s="26">
        <v>2</v>
      </c>
      <c r="E36" s="26">
        <v>1</v>
      </c>
      <c r="F36" s="36">
        <f t="shared" si="0"/>
        <v>50</v>
      </c>
      <c r="G36" s="13"/>
      <c r="H36" s="72"/>
      <c r="J36" s="192"/>
    </row>
    <row r="37" spans="1:10" s="29" customFormat="1" ht="12.75">
      <c r="A37" s="23">
        <v>5192</v>
      </c>
      <c r="B37" s="23" t="s">
        <v>977</v>
      </c>
      <c r="C37" s="26">
        <v>250</v>
      </c>
      <c r="D37" s="26">
        <v>249</v>
      </c>
      <c r="E37" s="26">
        <v>104</v>
      </c>
      <c r="F37" s="36">
        <f t="shared" si="0"/>
        <v>41.76706827309237</v>
      </c>
      <c r="G37" s="13"/>
      <c r="H37" s="72"/>
      <c r="J37" s="192"/>
    </row>
    <row r="38" spans="1:7" s="29" customFormat="1" ht="12.75">
      <c r="A38" s="23">
        <v>5194</v>
      </c>
      <c r="B38" s="23" t="s">
        <v>733</v>
      </c>
      <c r="C38" s="26">
        <v>50</v>
      </c>
      <c r="D38" s="26">
        <v>50</v>
      </c>
      <c r="E38" s="26">
        <v>0</v>
      </c>
      <c r="F38" s="36">
        <f t="shared" si="0"/>
        <v>0</v>
      </c>
      <c r="G38" s="13"/>
    </row>
    <row r="39" spans="1:7" ht="12.75">
      <c r="A39" s="112" t="s">
        <v>734</v>
      </c>
      <c r="B39" s="116" t="s">
        <v>735</v>
      </c>
      <c r="C39" s="113">
        <f>SUM(C11:C38)</f>
        <v>46075</v>
      </c>
      <c r="D39" s="113">
        <f>SUM(D11:D38)</f>
        <v>43483</v>
      </c>
      <c r="E39" s="113">
        <f>SUM(E11:E38)</f>
        <v>34796</v>
      </c>
      <c r="F39" s="114">
        <f t="shared" si="0"/>
        <v>80.0220775935423</v>
      </c>
      <c r="G39" s="13"/>
    </row>
    <row r="40" spans="1:7" s="29" customFormat="1" ht="12.75">
      <c r="A40" s="23">
        <v>5361</v>
      </c>
      <c r="B40" s="23" t="s">
        <v>740</v>
      </c>
      <c r="C40" s="26">
        <v>50</v>
      </c>
      <c r="D40" s="26">
        <v>50</v>
      </c>
      <c r="E40" s="28">
        <v>32</v>
      </c>
      <c r="F40" s="36">
        <f t="shared" si="0"/>
        <v>64</v>
      </c>
      <c r="G40" s="13"/>
    </row>
    <row r="41" spans="1:7" s="29" customFormat="1" ht="12.75">
      <c r="A41" s="23">
        <v>5362</v>
      </c>
      <c r="B41" s="23" t="s">
        <v>741</v>
      </c>
      <c r="C41" s="26">
        <v>80</v>
      </c>
      <c r="D41" s="26">
        <v>80</v>
      </c>
      <c r="E41" s="26">
        <v>14</v>
      </c>
      <c r="F41" s="36">
        <f>E41/D41*100</f>
        <v>17.5</v>
      </c>
      <c r="G41" s="13"/>
    </row>
    <row r="42" spans="1:7" s="29" customFormat="1" ht="12.75">
      <c r="A42" s="112" t="s">
        <v>742</v>
      </c>
      <c r="B42" s="112" t="s">
        <v>786</v>
      </c>
      <c r="C42" s="113">
        <f>SUM(C40:C41)</f>
        <v>130</v>
      </c>
      <c r="D42" s="113">
        <f>SUM(D40:D41)</f>
        <v>130</v>
      </c>
      <c r="E42" s="113">
        <f>SUM(E40:E41)</f>
        <v>46</v>
      </c>
      <c r="F42" s="114">
        <f t="shared" si="0"/>
        <v>35.38461538461539</v>
      </c>
      <c r="G42" s="13"/>
    </row>
    <row r="43" spans="1:7" s="29" customFormat="1" ht="12.75">
      <c r="A43" s="369">
        <v>5424</v>
      </c>
      <c r="B43" s="369" t="s">
        <v>1008</v>
      </c>
      <c r="C43" s="370">
        <v>4000</v>
      </c>
      <c r="D43" s="28">
        <v>0</v>
      </c>
      <c r="E43" s="28">
        <v>0</v>
      </c>
      <c r="F43" s="36" t="s">
        <v>850</v>
      </c>
      <c r="G43" s="13"/>
    </row>
    <row r="44" spans="1:7" s="29" customFormat="1" ht="12.75">
      <c r="A44" s="112" t="s">
        <v>1007</v>
      </c>
      <c r="B44" s="112" t="s">
        <v>1009</v>
      </c>
      <c r="C44" s="113">
        <f>SUM(C43)</f>
        <v>4000</v>
      </c>
      <c r="D44" s="113">
        <f>SUM(D43)</f>
        <v>0</v>
      </c>
      <c r="E44" s="113">
        <f>SUM(E43)</f>
        <v>0</v>
      </c>
      <c r="F44" s="36" t="s">
        <v>850</v>
      </c>
      <c r="G44" s="13"/>
    </row>
    <row r="45" spans="1:7" s="29" customFormat="1" ht="12.75">
      <c r="A45" s="34">
        <v>5901</v>
      </c>
      <c r="B45" s="34" t="s">
        <v>744</v>
      </c>
      <c r="C45" s="297">
        <v>18170</v>
      </c>
      <c r="D45" s="297">
        <v>0</v>
      </c>
      <c r="E45" s="61">
        <v>0</v>
      </c>
      <c r="F45" s="36" t="s">
        <v>850</v>
      </c>
      <c r="G45" s="13"/>
    </row>
    <row r="46" spans="1:7" s="29" customFormat="1" ht="12.75">
      <c r="A46" s="34">
        <v>5909</v>
      </c>
      <c r="B46" s="34" t="s">
        <v>81</v>
      </c>
      <c r="C46" s="297">
        <v>0</v>
      </c>
      <c r="D46" s="297">
        <v>0</v>
      </c>
      <c r="E46" s="61">
        <v>0</v>
      </c>
      <c r="F46" s="36" t="s">
        <v>850</v>
      </c>
      <c r="G46" s="13"/>
    </row>
    <row r="47" spans="1:12" s="29" customFormat="1" ht="12.75">
      <c r="A47" s="112" t="s">
        <v>745</v>
      </c>
      <c r="B47" s="112" t="s">
        <v>751</v>
      </c>
      <c r="C47" s="63">
        <f>C45+C46</f>
        <v>18170</v>
      </c>
      <c r="D47" s="63">
        <f>D45+D46</f>
        <v>0</v>
      </c>
      <c r="E47" s="63">
        <f>E45+E46</f>
        <v>0</v>
      </c>
      <c r="F47" s="114">
        <v>0</v>
      </c>
      <c r="G47" s="13"/>
      <c r="L47" s="191"/>
    </row>
    <row r="48" spans="1:12" s="29" customFormat="1" ht="12.75">
      <c r="A48" s="281"/>
      <c r="B48" s="282"/>
      <c r="C48" s="63"/>
      <c r="D48" s="63"/>
      <c r="E48" s="63"/>
      <c r="F48" s="114"/>
      <c r="G48" s="13"/>
      <c r="L48" s="191"/>
    </row>
    <row r="49" spans="1:7" s="29" customFormat="1" ht="12.75">
      <c r="A49" s="738" t="s">
        <v>752</v>
      </c>
      <c r="B49" s="775"/>
      <c r="C49" s="113">
        <f>C10+C39+C42+C44+C47</f>
        <v>259716</v>
      </c>
      <c r="D49" s="113">
        <f>D10+D39+D42+D44+D47</f>
        <v>238101</v>
      </c>
      <c r="E49" s="113">
        <f>E39+E42+E47+E10+E44</f>
        <v>229120</v>
      </c>
      <c r="F49" s="114">
        <f>E49/D49*100</f>
        <v>96.22807128067501</v>
      </c>
      <c r="G49" s="13"/>
    </row>
    <row r="50" spans="1:7" s="29" customFormat="1" ht="12.75">
      <c r="A50" s="279"/>
      <c r="B50" s="280"/>
      <c r="C50" s="113"/>
      <c r="D50" s="113"/>
      <c r="E50" s="113"/>
      <c r="F50" s="114"/>
      <c r="G50" s="13"/>
    </row>
    <row r="51" spans="1:7" s="29" customFormat="1" ht="12" customHeight="1">
      <c r="A51" s="23">
        <v>6121</v>
      </c>
      <c r="B51" s="23" t="s">
        <v>787</v>
      </c>
      <c r="C51" s="26">
        <v>500</v>
      </c>
      <c r="D51" s="26">
        <v>300</v>
      </c>
      <c r="E51" s="26">
        <v>15</v>
      </c>
      <c r="F51" s="36">
        <f>E51/D51*100</f>
        <v>5</v>
      </c>
      <c r="G51" s="13"/>
    </row>
    <row r="52" spans="1:7" s="29" customFormat="1" ht="12" customHeight="1">
      <c r="A52" s="23">
        <v>6122</v>
      </c>
      <c r="B52" s="23" t="s">
        <v>90</v>
      </c>
      <c r="C52" s="26">
        <v>500</v>
      </c>
      <c r="D52" s="26">
        <v>296</v>
      </c>
      <c r="E52" s="26">
        <v>93</v>
      </c>
      <c r="F52" s="36">
        <f>E52/D52*100</f>
        <v>31.41891891891892</v>
      </c>
      <c r="G52" s="13"/>
    </row>
    <row r="53" spans="1:7" s="29" customFormat="1" ht="12.75">
      <c r="A53" s="23">
        <v>6123</v>
      </c>
      <c r="B53" s="23" t="s">
        <v>753</v>
      </c>
      <c r="C53" s="26">
        <v>2000</v>
      </c>
      <c r="D53" s="26">
        <v>1600</v>
      </c>
      <c r="E53" s="26">
        <v>1449</v>
      </c>
      <c r="F53" s="36">
        <f>E53/D53*100</f>
        <v>90.5625</v>
      </c>
      <c r="G53" s="13"/>
    </row>
    <row r="54" spans="1:7" s="29" customFormat="1" ht="12.75">
      <c r="A54" s="23">
        <v>6127</v>
      </c>
      <c r="B54" s="23" t="s">
        <v>754</v>
      </c>
      <c r="C54" s="26">
        <v>0</v>
      </c>
      <c r="D54" s="26">
        <v>74</v>
      </c>
      <c r="E54" s="26">
        <v>74</v>
      </c>
      <c r="F54" s="36">
        <f>E54/D54*100</f>
        <v>100</v>
      </c>
      <c r="G54" s="13"/>
    </row>
    <row r="55" spans="1:7" s="29" customFormat="1" ht="12.75">
      <c r="A55" s="112" t="s">
        <v>755</v>
      </c>
      <c r="B55" s="112" t="s">
        <v>756</v>
      </c>
      <c r="C55" s="113">
        <f>SUM(C51:C54)</f>
        <v>3000</v>
      </c>
      <c r="D55" s="113">
        <f>SUM(D51:D54)</f>
        <v>2270</v>
      </c>
      <c r="E55" s="113">
        <f>SUM(E51:E54)</f>
        <v>1631</v>
      </c>
      <c r="F55" s="114">
        <f t="shared" si="0"/>
        <v>71.85022026431717</v>
      </c>
      <c r="G55" s="13"/>
    </row>
    <row r="56" spans="1:7" s="29" customFormat="1" ht="12.75">
      <c r="A56" s="281"/>
      <c r="B56" s="282"/>
      <c r="C56" s="113"/>
      <c r="D56" s="113"/>
      <c r="E56" s="113"/>
      <c r="F56" s="114"/>
      <c r="G56" s="13"/>
    </row>
    <row r="57" spans="1:7" ht="12.75">
      <c r="A57" s="795" t="s">
        <v>758</v>
      </c>
      <c r="B57" s="796"/>
      <c r="C57" s="9">
        <f>C49+C55</f>
        <v>262716</v>
      </c>
      <c r="D57" s="9">
        <f>D49+D55</f>
        <v>240371</v>
      </c>
      <c r="E57" s="9">
        <f>E49+E55</f>
        <v>230751</v>
      </c>
      <c r="F57" s="27">
        <f t="shared" si="0"/>
        <v>95.99785331841196</v>
      </c>
      <c r="G57" s="13"/>
    </row>
    <row r="58" spans="1:8" ht="12.75">
      <c r="A58" s="120"/>
      <c r="B58" s="13"/>
      <c r="C58" s="25"/>
      <c r="D58" s="25"/>
      <c r="E58" s="25"/>
      <c r="F58" s="72"/>
      <c r="G58" s="13"/>
      <c r="H58" s="29"/>
    </row>
    <row r="59" spans="1:6" ht="30" customHeight="1">
      <c r="A59" s="776" t="s">
        <v>759</v>
      </c>
      <c r="B59" s="778"/>
      <c r="C59" s="6" t="s">
        <v>675</v>
      </c>
      <c r="D59" s="6" t="s">
        <v>676</v>
      </c>
      <c r="E59" s="5" t="s">
        <v>471</v>
      </c>
      <c r="F59" s="51" t="s">
        <v>982</v>
      </c>
    </row>
    <row r="60" spans="1:6" ht="12.75">
      <c r="A60" s="797" t="s">
        <v>760</v>
      </c>
      <c r="B60" s="797"/>
      <c r="C60" s="26">
        <f>SUM(C4:C9)</f>
        <v>191341</v>
      </c>
      <c r="D60" s="26">
        <f>SUM(D4:D9)</f>
        <v>194488</v>
      </c>
      <c r="E60" s="26">
        <f>SUM(E4:E9)</f>
        <v>194278</v>
      </c>
      <c r="F60" s="36">
        <f>E60/D60*100</f>
        <v>99.8920241865822</v>
      </c>
    </row>
    <row r="61" spans="1:6" ht="12.75">
      <c r="A61" s="749" t="s">
        <v>761</v>
      </c>
      <c r="B61" s="751"/>
      <c r="C61" s="26">
        <f>C39+C42+C47+C43-C62</f>
        <v>46140</v>
      </c>
      <c r="D61" s="26">
        <f>D39+D42+D47+D43-D62</f>
        <v>21884</v>
      </c>
      <c r="E61" s="26">
        <f>E39+E42+E47+E43-E62</f>
        <v>17480</v>
      </c>
      <c r="F61" s="36">
        <f>E61/D61*100</f>
        <v>79.87570828002193</v>
      </c>
    </row>
    <row r="62" spans="1:6" ht="12.75">
      <c r="A62" s="749" t="s">
        <v>762</v>
      </c>
      <c r="B62" s="751"/>
      <c r="C62" s="26">
        <f>C24+C25+C26+C28+C29+C30</f>
        <v>22235</v>
      </c>
      <c r="D62" s="26">
        <f>D24+D25+D26+D28+D29+D30</f>
        <v>21729</v>
      </c>
      <c r="E62" s="26">
        <f>E24+E25+E26+E28+E29+E30</f>
        <v>17362</v>
      </c>
      <c r="F62" s="36">
        <f>E62/D62*100</f>
        <v>79.90243453449307</v>
      </c>
    </row>
    <row r="63" spans="1:6" ht="12.75">
      <c r="A63" s="749" t="s">
        <v>763</v>
      </c>
      <c r="B63" s="751"/>
      <c r="C63" s="26">
        <f>C55</f>
        <v>3000</v>
      </c>
      <c r="D63" s="26">
        <f>D55</f>
        <v>2270</v>
      </c>
      <c r="E63" s="26">
        <f>E55</f>
        <v>1631</v>
      </c>
      <c r="F63" s="36">
        <f>E63/D63*100</f>
        <v>71.85022026431717</v>
      </c>
    </row>
    <row r="64" spans="1:7" ht="12.75">
      <c r="A64" s="738" t="s">
        <v>764</v>
      </c>
      <c r="B64" s="775"/>
      <c r="C64" s="113">
        <f>SUM(C60:C63)</f>
        <v>262716</v>
      </c>
      <c r="D64" s="311">
        <f>SUM(D60:D63)</f>
        <v>240371</v>
      </c>
      <c r="E64" s="113">
        <f>SUM(E60:E63)</f>
        <v>230751</v>
      </c>
      <c r="F64" s="114">
        <f>E64/D64*100</f>
        <v>95.99785331841196</v>
      </c>
      <c r="G64" s="29"/>
    </row>
    <row r="65" spans="1:7" ht="12.75">
      <c r="A65" s="20"/>
      <c r="B65" s="20"/>
      <c r="C65" s="18"/>
      <c r="D65" s="18"/>
      <c r="E65" s="18"/>
      <c r="F65" s="117"/>
      <c r="G65" s="29"/>
    </row>
    <row r="66" spans="1:7" ht="12.75">
      <c r="A66" s="20"/>
      <c r="B66" s="20"/>
      <c r="C66" s="18"/>
      <c r="D66" s="18"/>
      <c r="E66" s="18"/>
      <c r="F66" s="117"/>
      <c r="G66" s="29"/>
    </row>
    <row r="67" spans="1:7" ht="12.75">
      <c r="A67" s="20"/>
      <c r="B67" s="20"/>
      <c r="C67" s="18"/>
      <c r="D67" s="18"/>
      <c r="E67" s="18"/>
      <c r="F67" s="117"/>
      <c r="G67" s="29"/>
    </row>
    <row r="68" spans="1:7" ht="12.75">
      <c r="A68" s="20"/>
      <c r="B68" s="20"/>
      <c r="C68" s="18"/>
      <c r="D68" s="18"/>
      <c r="E68" s="18"/>
      <c r="F68" s="117"/>
      <c r="G68" s="29"/>
    </row>
  </sheetData>
  <mergeCells count="9">
    <mergeCell ref="A64:B64"/>
    <mergeCell ref="A59:B59"/>
    <mergeCell ref="A60:B60"/>
    <mergeCell ref="A61:B61"/>
    <mergeCell ref="A62:B62"/>
    <mergeCell ref="A1:F1"/>
    <mergeCell ref="A63:B63"/>
    <mergeCell ref="A49:B49"/>
    <mergeCell ref="A57:B57"/>
  </mergeCells>
  <printOptions/>
  <pageMargins left="0.9" right="0.75" top="0.79" bottom="1.27" header="0.4921259845" footer="0.4921259845"/>
  <pageSetup firstPageNumber="17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7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K61"/>
  <sheetViews>
    <sheetView workbookViewId="0" topLeftCell="A1">
      <selection activeCell="I25" sqref="I25"/>
    </sheetView>
  </sheetViews>
  <sheetFormatPr defaultColWidth="9.00390625" defaultRowHeight="12.75"/>
  <cols>
    <col min="1" max="1" width="8.125" style="0" customWidth="1"/>
    <col min="2" max="2" width="43.37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0" hidden="1" customWidth="1"/>
    <col min="8" max="8" width="15.375" style="101" customWidth="1"/>
    <col min="9" max="9" width="9.125" style="102" customWidth="1"/>
  </cols>
  <sheetData>
    <row r="1" spans="1:6" ht="18">
      <c r="A1" s="765" t="s">
        <v>563</v>
      </c>
      <c r="B1" s="765"/>
      <c r="C1" s="765"/>
      <c r="D1" s="765"/>
      <c r="E1" s="765"/>
      <c r="F1" s="765"/>
    </row>
    <row r="2" spans="1:6" ht="16.5">
      <c r="A2" s="103"/>
      <c r="F2" s="104" t="s">
        <v>655</v>
      </c>
    </row>
    <row r="3" spans="1:9" ht="26.25" customHeight="1">
      <c r="A3" s="105" t="s">
        <v>701</v>
      </c>
      <c r="B3" s="105" t="s">
        <v>702</v>
      </c>
      <c r="C3" s="106" t="s">
        <v>675</v>
      </c>
      <c r="D3" s="107" t="s">
        <v>676</v>
      </c>
      <c r="E3" s="80" t="s">
        <v>471</v>
      </c>
      <c r="F3" s="108" t="s">
        <v>677</v>
      </c>
      <c r="G3" s="109" t="s">
        <v>816</v>
      </c>
      <c r="H3" s="110"/>
      <c r="I3" s="101"/>
    </row>
    <row r="4" spans="1:11" s="29" customFormat="1" ht="12.75">
      <c r="A4" s="44">
        <v>5021</v>
      </c>
      <c r="B4" s="23" t="s">
        <v>703</v>
      </c>
      <c r="C4" s="28">
        <v>1895</v>
      </c>
      <c r="D4" s="28">
        <v>1420</v>
      </c>
      <c r="E4" s="246">
        <v>725</v>
      </c>
      <c r="F4" s="62">
        <f aca="true" t="shared" si="0" ref="F4:F52">E4/D4*100</f>
        <v>51.056338028169016</v>
      </c>
      <c r="G4" s="130"/>
      <c r="H4" s="130"/>
      <c r="I4" s="131"/>
      <c r="K4" s="132"/>
    </row>
    <row r="5" spans="1:11" s="29" customFormat="1" ht="12.75">
      <c r="A5" s="44">
        <v>5023</v>
      </c>
      <c r="B5" s="23" t="s">
        <v>704</v>
      </c>
      <c r="C5" s="28">
        <v>9000</v>
      </c>
      <c r="D5" s="28">
        <v>9000</v>
      </c>
      <c r="E5" s="246">
        <v>8982</v>
      </c>
      <c r="F5" s="62">
        <f t="shared" si="0"/>
        <v>99.8</v>
      </c>
      <c r="G5" s="130"/>
      <c r="H5" s="130"/>
      <c r="I5" s="131"/>
      <c r="K5" s="132"/>
    </row>
    <row r="6" spans="1:11" s="29" customFormat="1" ht="12.75">
      <c r="A6" s="44">
        <v>5029</v>
      </c>
      <c r="B6" s="23" t="s">
        <v>706</v>
      </c>
      <c r="C6" s="28">
        <v>500</v>
      </c>
      <c r="D6" s="28">
        <v>500</v>
      </c>
      <c r="E6" s="26">
        <v>248</v>
      </c>
      <c r="F6" s="62">
        <f t="shared" si="0"/>
        <v>49.6</v>
      </c>
      <c r="G6" s="130"/>
      <c r="H6" s="130"/>
      <c r="I6" s="131"/>
      <c r="K6" s="132"/>
    </row>
    <row r="7" spans="1:11" s="29" customFormat="1" ht="12.75">
      <c r="A7" s="44">
        <v>5031</v>
      </c>
      <c r="B7" s="23" t="s">
        <v>707</v>
      </c>
      <c r="C7" s="28">
        <v>1690</v>
      </c>
      <c r="D7" s="28">
        <v>1746</v>
      </c>
      <c r="E7" s="26">
        <v>1746</v>
      </c>
      <c r="F7" s="62">
        <f t="shared" si="0"/>
        <v>100</v>
      </c>
      <c r="G7" s="130"/>
      <c r="H7" s="130"/>
      <c r="I7" s="131"/>
      <c r="K7" s="132"/>
    </row>
    <row r="8" spans="1:11" s="29" customFormat="1" ht="12.75">
      <c r="A8" s="44">
        <v>5032</v>
      </c>
      <c r="B8" s="23" t="s">
        <v>708</v>
      </c>
      <c r="C8" s="28">
        <v>585</v>
      </c>
      <c r="D8" s="28">
        <v>604</v>
      </c>
      <c r="E8" s="26">
        <v>604</v>
      </c>
      <c r="F8" s="62">
        <f t="shared" si="0"/>
        <v>100</v>
      </c>
      <c r="G8" s="130"/>
      <c r="H8" s="130"/>
      <c r="I8" s="131"/>
      <c r="K8" s="132"/>
    </row>
    <row r="9" spans="1:11" s="29" customFormat="1" ht="12.75">
      <c r="A9" s="44">
        <v>5038</v>
      </c>
      <c r="B9" s="23" t="s">
        <v>847</v>
      </c>
      <c r="C9" s="28">
        <v>30</v>
      </c>
      <c r="D9" s="28">
        <v>30</v>
      </c>
      <c r="E9" s="26">
        <v>28</v>
      </c>
      <c r="F9" s="62">
        <f t="shared" si="0"/>
        <v>93.33333333333333</v>
      </c>
      <c r="G9" s="130"/>
      <c r="H9" s="130"/>
      <c r="I9" s="131"/>
      <c r="K9" s="132"/>
    </row>
    <row r="10" spans="1:11" s="29" customFormat="1" ht="12.75">
      <c r="A10" s="44">
        <v>5039</v>
      </c>
      <c r="B10" s="23" t="s">
        <v>968</v>
      </c>
      <c r="C10" s="28">
        <v>100</v>
      </c>
      <c r="D10" s="28">
        <v>100</v>
      </c>
      <c r="E10" s="26">
        <v>40</v>
      </c>
      <c r="F10" s="62">
        <f t="shared" si="0"/>
        <v>40</v>
      </c>
      <c r="G10" s="130"/>
      <c r="H10" s="130"/>
      <c r="I10" s="131"/>
      <c r="K10" s="132" t="s">
        <v>698</v>
      </c>
    </row>
    <row r="11" spans="1:11" s="29" customFormat="1" ht="12.75">
      <c r="A11" s="111" t="s">
        <v>392</v>
      </c>
      <c r="B11" s="112" t="s">
        <v>710</v>
      </c>
      <c r="C11" s="113">
        <f>SUM(C4:C10)</f>
        <v>13800</v>
      </c>
      <c r="D11" s="113">
        <f>SUM(D4:D10)</f>
        <v>13400</v>
      </c>
      <c r="E11" s="113">
        <f>SUM(E4:E10)</f>
        <v>12373</v>
      </c>
      <c r="F11" s="114">
        <f t="shared" si="0"/>
        <v>92.33582089552239</v>
      </c>
      <c r="G11" s="130"/>
      <c r="H11" s="130"/>
      <c r="I11" s="131"/>
      <c r="K11" s="132"/>
    </row>
    <row r="12" spans="1:11" s="29" customFormat="1" ht="12.75">
      <c r="A12" s="44">
        <v>5136</v>
      </c>
      <c r="B12" s="23" t="s">
        <v>711</v>
      </c>
      <c r="C12" s="28">
        <v>50</v>
      </c>
      <c r="D12" s="28">
        <v>120</v>
      </c>
      <c r="E12" s="26">
        <v>90</v>
      </c>
      <c r="F12" s="62">
        <f t="shared" si="0"/>
        <v>75</v>
      </c>
      <c r="G12" s="130"/>
      <c r="H12" s="133"/>
      <c r="I12" s="132"/>
      <c r="K12" s="132"/>
    </row>
    <row r="13" spans="1:11" s="29" customFormat="1" ht="12.75">
      <c r="A13" s="33">
        <v>5137</v>
      </c>
      <c r="B13" s="34" t="s">
        <v>712</v>
      </c>
      <c r="C13" s="28">
        <v>200</v>
      </c>
      <c r="D13" s="28">
        <v>100</v>
      </c>
      <c r="E13" s="28">
        <v>54</v>
      </c>
      <c r="F13" s="62">
        <f t="shared" si="0"/>
        <v>54</v>
      </c>
      <c r="G13" s="130"/>
      <c r="H13" s="133"/>
      <c r="I13" s="132"/>
      <c r="K13" s="132"/>
    </row>
    <row r="14" spans="1:11" s="29" customFormat="1" ht="12.75">
      <c r="A14" s="44">
        <v>5139</v>
      </c>
      <c r="B14" s="23" t="s">
        <v>713</v>
      </c>
      <c r="C14" s="28">
        <v>1600</v>
      </c>
      <c r="D14" s="28">
        <v>2352</v>
      </c>
      <c r="E14" s="26">
        <v>2348</v>
      </c>
      <c r="F14" s="62">
        <f t="shared" si="0"/>
        <v>99.82993197278913</v>
      </c>
      <c r="G14" s="130"/>
      <c r="H14" s="133"/>
      <c r="I14" s="132"/>
      <c r="K14" s="132"/>
    </row>
    <row r="15" spans="1:11" s="29" customFormat="1" ht="12.75">
      <c r="A15" s="44">
        <v>5142</v>
      </c>
      <c r="B15" s="23" t="s">
        <v>714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0"/>
      <c r="H15" s="133"/>
      <c r="I15" s="132"/>
      <c r="K15" s="132"/>
    </row>
    <row r="16" spans="1:11" s="29" customFormat="1" ht="12.75">
      <c r="A16" s="44">
        <v>5153</v>
      </c>
      <c r="B16" s="23" t="s">
        <v>715</v>
      </c>
      <c r="C16" s="28">
        <v>5</v>
      </c>
      <c r="D16" s="28">
        <v>12</v>
      </c>
      <c r="E16" s="26">
        <v>12</v>
      </c>
      <c r="F16" s="62">
        <f t="shared" si="0"/>
        <v>100</v>
      </c>
      <c r="G16" s="130"/>
      <c r="H16" s="133"/>
      <c r="I16" s="132"/>
      <c r="K16" s="132"/>
    </row>
    <row r="17" spans="1:11" s="29" customFormat="1" ht="12.75">
      <c r="A17" s="44">
        <v>5156</v>
      </c>
      <c r="B17" s="23" t="s">
        <v>716</v>
      </c>
      <c r="C17" s="28">
        <v>800</v>
      </c>
      <c r="D17" s="28">
        <v>750</v>
      </c>
      <c r="E17" s="26">
        <v>580</v>
      </c>
      <c r="F17" s="62">
        <f t="shared" si="0"/>
        <v>77.33333333333333</v>
      </c>
      <c r="G17" s="130"/>
      <c r="H17" s="133"/>
      <c r="I17" s="132"/>
      <c r="K17" s="132"/>
    </row>
    <row r="18" spans="1:11" s="29" customFormat="1" ht="12.75">
      <c r="A18" s="44">
        <v>5161</v>
      </c>
      <c r="B18" s="23" t="s">
        <v>717</v>
      </c>
      <c r="C18" s="28">
        <v>300</v>
      </c>
      <c r="D18" s="28">
        <v>80</v>
      </c>
      <c r="E18" s="26">
        <v>76</v>
      </c>
      <c r="F18" s="62">
        <f t="shared" si="0"/>
        <v>95</v>
      </c>
      <c r="G18" s="130"/>
      <c r="H18" s="130"/>
      <c r="I18" s="132"/>
      <c r="K18" s="132"/>
    </row>
    <row r="19" spans="1:11" s="29" customFormat="1" ht="12.75">
      <c r="A19" s="44">
        <v>5162</v>
      </c>
      <c r="B19" s="23" t="s">
        <v>718</v>
      </c>
      <c r="C19" s="28">
        <v>550</v>
      </c>
      <c r="D19" s="28">
        <v>550</v>
      </c>
      <c r="E19" s="26">
        <v>257</v>
      </c>
      <c r="F19" s="62">
        <f t="shared" si="0"/>
        <v>46.72727272727273</v>
      </c>
      <c r="G19" s="130"/>
      <c r="H19" s="133"/>
      <c r="I19" s="132"/>
      <c r="K19" s="132"/>
    </row>
    <row r="20" spans="1:11" s="29" customFormat="1" ht="12.75">
      <c r="A20" s="44">
        <v>5163</v>
      </c>
      <c r="B20" s="23" t="s">
        <v>719</v>
      </c>
      <c r="C20" s="28">
        <v>50</v>
      </c>
      <c r="D20" s="28">
        <v>50</v>
      </c>
      <c r="E20" s="26">
        <v>5</v>
      </c>
      <c r="F20" s="62">
        <f t="shared" si="0"/>
        <v>10</v>
      </c>
      <c r="G20" s="130"/>
      <c r="H20" s="133"/>
      <c r="I20" s="132"/>
      <c r="K20" s="132"/>
    </row>
    <row r="21" spans="1:11" s="29" customFormat="1" ht="12.75">
      <c r="A21" s="44">
        <v>5164</v>
      </c>
      <c r="B21" s="23" t="s">
        <v>720</v>
      </c>
      <c r="C21" s="28">
        <v>100</v>
      </c>
      <c r="D21" s="28">
        <v>100</v>
      </c>
      <c r="E21" s="26">
        <v>46</v>
      </c>
      <c r="F21" s="62">
        <f t="shared" si="0"/>
        <v>46</v>
      </c>
      <c r="G21" s="130"/>
      <c r="H21" s="133"/>
      <c r="I21" s="132"/>
      <c r="K21" s="132"/>
    </row>
    <row r="22" spans="1:11" s="29" customFormat="1" ht="12.75">
      <c r="A22" s="44">
        <v>5166</v>
      </c>
      <c r="B22" s="23" t="s">
        <v>721</v>
      </c>
      <c r="C22" s="28">
        <v>10</v>
      </c>
      <c r="D22" s="28">
        <v>10</v>
      </c>
      <c r="E22" s="26">
        <v>0</v>
      </c>
      <c r="F22" s="62">
        <f t="shared" si="0"/>
        <v>0</v>
      </c>
      <c r="G22" s="130"/>
      <c r="H22" s="133"/>
      <c r="I22" s="132"/>
      <c r="K22" s="132"/>
    </row>
    <row r="23" spans="1:11" s="29" customFormat="1" ht="12.75">
      <c r="A23" s="44">
        <v>5167</v>
      </c>
      <c r="B23" s="23" t="s">
        <v>722</v>
      </c>
      <c r="C23" s="28">
        <v>50</v>
      </c>
      <c r="D23" s="28">
        <v>150</v>
      </c>
      <c r="E23" s="26">
        <v>116</v>
      </c>
      <c r="F23" s="62">
        <f t="shared" si="0"/>
        <v>77.33333333333333</v>
      </c>
      <c r="G23" s="130"/>
      <c r="H23" s="133"/>
      <c r="I23" s="132"/>
      <c r="K23" s="132"/>
    </row>
    <row r="24" spans="1:11" s="29" customFormat="1" ht="12.75">
      <c r="A24" s="44">
        <v>5169</v>
      </c>
      <c r="B24" s="23" t="s">
        <v>723</v>
      </c>
      <c r="C24" s="28">
        <v>8620</v>
      </c>
      <c r="D24" s="28">
        <v>8478</v>
      </c>
      <c r="E24" s="26">
        <v>7441</v>
      </c>
      <c r="F24" s="62">
        <f t="shared" si="0"/>
        <v>87.76834158999765</v>
      </c>
      <c r="G24" s="130"/>
      <c r="H24" s="133"/>
      <c r="I24" s="132"/>
      <c r="K24" s="132"/>
    </row>
    <row r="25" spans="1:11" s="29" customFormat="1" ht="12.75">
      <c r="A25" s="44">
        <v>5171</v>
      </c>
      <c r="B25" s="23" t="s">
        <v>724</v>
      </c>
      <c r="C25" s="28">
        <v>300</v>
      </c>
      <c r="D25" s="28">
        <v>350</v>
      </c>
      <c r="E25" s="26">
        <v>273</v>
      </c>
      <c r="F25" s="62">
        <f t="shared" si="0"/>
        <v>78</v>
      </c>
      <c r="G25" s="130"/>
      <c r="H25" s="133"/>
      <c r="I25" s="132"/>
      <c r="K25" s="132"/>
    </row>
    <row r="26" spans="1:11" s="29" customFormat="1" ht="12.75">
      <c r="A26" s="44">
        <v>5172</v>
      </c>
      <c r="B26" s="23" t="s">
        <v>725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0"/>
      <c r="H26" s="133"/>
      <c r="I26" s="132"/>
      <c r="K26" s="132"/>
    </row>
    <row r="27" spans="1:11" s="29" customFormat="1" ht="12.75">
      <c r="A27" s="44">
        <v>5173</v>
      </c>
      <c r="B27" s="23" t="s">
        <v>848</v>
      </c>
      <c r="C27" s="28">
        <v>750</v>
      </c>
      <c r="D27" s="28">
        <v>427</v>
      </c>
      <c r="E27" s="26">
        <v>246</v>
      </c>
      <c r="F27" s="62">
        <f t="shared" si="0"/>
        <v>57.61124121779859</v>
      </c>
      <c r="G27" s="130"/>
      <c r="H27" s="133"/>
      <c r="I27" s="132"/>
      <c r="K27" s="132"/>
    </row>
    <row r="28" spans="1:11" s="29" customFormat="1" ht="13.5" customHeight="1">
      <c r="A28" s="44">
        <v>5175</v>
      </c>
      <c r="B28" s="23" t="s">
        <v>726</v>
      </c>
      <c r="C28" s="28">
        <v>1000</v>
      </c>
      <c r="D28" s="28">
        <v>1700</v>
      </c>
      <c r="E28" s="26">
        <v>1691</v>
      </c>
      <c r="F28" s="62">
        <f t="shared" si="0"/>
        <v>99.47058823529412</v>
      </c>
      <c r="G28" s="130"/>
      <c r="H28" s="133"/>
      <c r="I28" s="132"/>
      <c r="K28" s="132"/>
    </row>
    <row r="29" spans="1:11" s="29" customFormat="1" ht="13.5" customHeight="1">
      <c r="A29" s="44">
        <v>5176</v>
      </c>
      <c r="B29" s="23" t="s">
        <v>730</v>
      </c>
      <c r="C29" s="28">
        <v>30</v>
      </c>
      <c r="D29" s="28">
        <v>30</v>
      </c>
      <c r="E29" s="26">
        <v>24</v>
      </c>
      <c r="F29" s="62">
        <f t="shared" si="0"/>
        <v>80</v>
      </c>
      <c r="G29" s="130"/>
      <c r="H29" s="133"/>
      <c r="I29" s="132"/>
      <c r="K29" s="132"/>
    </row>
    <row r="30" spans="1:11" s="29" customFormat="1" ht="12.75">
      <c r="A30" s="44">
        <v>5178</v>
      </c>
      <c r="B30" s="23" t="s">
        <v>731</v>
      </c>
      <c r="C30" s="28">
        <v>250</v>
      </c>
      <c r="D30" s="28">
        <v>250</v>
      </c>
      <c r="E30" s="26">
        <v>203</v>
      </c>
      <c r="F30" s="62">
        <f t="shared" si="0"/>
        <v>81.2</v>
      </c>
      <c r="G30" s="130"/>
      <c r="H30" s="133"/>
      <c r="I30" s="132"/>
      <c r="K30" s="132"/>
    </row>
    <row r="31" spans="1:11" s="29" customFormat="1" ht="12.75">
      <c r="A31" s="44">
        <v>5179</v>
      </c>
      <c r="B31" s="23" t="s">
        <v>732</v>
      </c>
      <c r="C31" s="28">
        <v>700</v>
      </c>
      <c r="D31" s="28">
        <v>600</v>
      </c>
      <c r="E31" s="26">
        <v>558</v>
      </c>
      <c r="F31" s="62">
        <f t="shared" si="0"/>
        <v>93</v>
      </c>
      <c r="G31" s="130"/>
      <c r="H31" s="133"/>
      <c r="I31" s="132"/>
      <c r="K31" s="132"/>
    </row>
    <row r="32" spans="1:11" s="29" customFormat="1" ht="12.75">
      <c r="A32" s="44">
        <v>5194</v>
      </c>
      <c r="B32" s="23" t="s">
        <v>733</v>
      </c>
      <c r="C32" s="28">
        <v>500</v>
      </c>
      <c r="D32" s="28">
        <v>86</v>
      </c>
      <c r="E32" s="26">
        <v>73</v>
      </c>
      <c r="F32" s="62">
        <f t="shared" si="0"/>
        <v>84.88372093023256</v>
      </c>
      <c r="G32" s="130"/>
      <c r="H32" s="133"/>
      <c r="I32" s="132"/>
      <c r="K32" s="132"/>
    </row>
    <row r="33" spans="1:11" s="29" customFormat="1" ht="12.75">
      <c r="A33" s="111" t="s">
        <v>734</v>
      </c>
      <c r="B33" s="112" t="s">
        <v>735</v>
      </c>
      <c r="C33" s="113">
        <f>SUM(C12:C32)</f>
        <v>15920</v>
      </c>
      <c r="D33" s="113">
        <f>SUM(D12:D32)</f>
        <v>16250</v>
      </c>
      <c r="E33" s="113">
        <f>SUM(E12:E32)</f>
        <v>14093</v>
      </c>
      <c r="F33" s="114">
        <f t="shared" si="0"/>
        <v>86.72615384615384</v>
      </c>
      <c r="G33" s="130"/>
      <c r="H33" s="133"/>
      <c r="I33" s="132"/>
      <c r="K33" s="132"/>
    </row>
    <row r="34" spans="1:11" s="29" customFormat="1" ht="12.75">
      <c r="A34" s="33">
        <v>5213</v>
      </c>
      <c r="B34" s="369" t="s">
        <v>962</v>
      </c>
      <c r="C34" s="28">
        <v>0</v>
      </c>
      <c r="D34" s="28">
        <v>20</v>
      </c>
      <c r="E34" s="28">
        <v>20</v>
      </c>
      <c r="F34" s="62">
        <f t="shared" si="0"/>
        <v>100</v>
      </c>
      <c r="G34" s="130"/>
      <c r="H34" s="133"/>
      <c r="I34" s="132"/>
      <c r="K34" s="132"/>
    </row>
    <row r="35" spans="1:11" s="29" customFormat="1" ht="12.75">
      <c r="A35" s="501">
        <v>5222</v>
      </c>
      <c r="B35" s="369" t="s">
        <v>1010</v>
      </c>
      <c r="C35" s="370">
        <v>0</v>
      </c>
      <c r="D35" s="370">
        <v>180</v>
      </c>
      <c r="E35" s="370">
        <v>180</v>
      </c>
      <c r="F35" s="62">
        <f t="shared" si="0"/>
        <v>100</v>
      </c>
      <c r="G35" s="130"/>
      <c r="H35" s="133"/>
      <c r="I35" s="132"/>
      <c r="K35" s="132"/>
    </row>
    <row r="36" spans="1:11" s="29" customFormat="1" ht="12.75">
      <c r="A36" s="44">
        <v>5229</v>
      </c>
      <c r="B36" s="23" t="s">
        <v>737</v>
      </c>
      <c r="C36" s="28">
        <v>400</v>
      </c>
      <c r="D36" s="28">
        <v>700</v>
      </c>
      <c r="E36" s="26">
        <v>700</v>
      </c>
      <c r="F36" s="62">
        <f t="shared" si="0"/>
        <v>100</v>
      </c>
      <c r="G36" s="130"/>
      <c r="H36" s="133"/>
      <c r="I36" s="132"/>
      <c r="K36" s="132"/>
    </row>
    <row r="37" spans="1:9" s="29" customFormat="1" ht="12.75">
      <c r="A37" s="111" t="s">
        <v>738</v>
      </c>
      <c r="B37" s="112" t="s">
        <v>739</v>
      </c>
      <c r="C37" s="113">
        <f>C36</f>
        <v>400</v>
      </c>
      <c r="D37" s="113">
        <f>D36+D35+D34</f>
        <v>900</v>
      </c>
      <c r="E37" s="113">
        <f>E36+E35+E34</f>
        <v>900</v>
      </c>
      <c r="F37" s="114">
        <f t="shared" si="0"/>
        <v>100</v>
      </c>
      <c r="G37" s="130"/>
      <c r="H37" s="133"/>
      <c r="I37" s="132"/>
    </row>
    <row r="38" spans="1:9" s="29" customFormat="1" ht="12.75">
      <c r="A38" s="44">
        <v>5361</v>
      </c>
      <c r="B38" s="23" t="s">
        <v>740</v>
      </c>
      <c r="C38" s="28">
        <v>10</v>
      </c>
      <c r="D38" s="28">
        <v>10</v>
      </c>
      <c r="E38" s="26">
        <v>0</v>
      </c>
      <c r="F38" s="62">
        <f t="shared" si="0"/>
        <v>0</v>
      </c>
      <c r="G38" s="130"/>
      <c r="H38" s="133"/>
      <c r="I38" s="132"/>
    </row>
    <row r="39" spans="1:9" s="29" customFormat="1" ht="12.75">
      <c r="A39" s="44">
        <v>5362</v>
      </c>
      <c r="B39" s="23" t="s">
        <v>741</v>
      </c>
      <c r="C39" s="28">
        <v>20</v>
      </c>
      <c r="D39" s="28">
        <v>30</v>
      </c>
      <c r="E39" s="28">
        <v>18</v>
      </c>
      <c r="F39" s="62">
        <f t="shared" si="0"/>
        <v>60</v>
      </c>
      <c r="G39" s="130"/>
      <c r="H39" s="133"/>
      <c r="I39" s="132"/>
    </row>
    <row r="40" spans="1:9" s="29" customFormat="1" ht="12.75">
      <c r="A40" s="111" t="s">
        <v>742</v>
      </c>
      <c r="B40" s="112" t="s">
        <v>743</v>
      </c>
      <c r="C40" s="206">
        <f>SUM(C38:C39)</f>
        <v>30</v>
      </c>
      <c r="D40" s="206">
        <f>SUM(D38:D39)</f>
        <v>40</v>
      </c>
      <c r="E40" s="206">
        <f>SUM(E38:E39)</f>
        <v>18</v>
      </c>
      <c r="F40" s="469">
        <f t="shared" si="0"/>
        <v>45</v>
      </c>
      <c r="G40" s="130"/>
      <c r="H40" s="133"/>
      <c r="I40" s="132"/>
    </row>
    <row r="41" spans="1:9" s="29" customFormat="1" ht="12.75">
      <c r="A41" s="44">
        <v>5492</v>
      </c>
      <c r="B41" s="23" t="s">
        <v>969</v>
      </c>
      <c r="C41" s="28">
        <v>20</v>
      </c>
      <c r="D41" s="28">
        <v>25</v>
      </c>
      <c r="E41" s="28">
        <v>25</v>
      </c>
      <c r="F41" s="62">
        <f t="shared" si="0"/>
        <v>100</v>
      </c>
      <c r="G41" s="130"/>
      <c r="H41" s="133"/>
      <c r="I41" s="132"/>
    </row>
    <row r="42" spans="1:9" s="29" customFormat="1" ht="12.75">
      <c r="A42" s="44">
        <v>5494</v>
      </c>
      <c r="B42" s="369" t="s">
        <v>1008</v>
      </c>
      <c r="C42" s="28">
        <v>0</v>
      </c>
      <c r="D42" s="28">
        <v>25</v>
      </c>
      <c r="E42" s="28">
        <v>25</v>
      </c>
      <c r="F42" s="62">
        <f t="shared" si="0"/>
        <v>100</v>
      </c>
      <c r="G42" s="130"/>
      <c r="H42" s="133"/>
      <c r="I42" s="132"/>
    </row>
    <row r="43" spans="1:9" s="29" customFormat="1" ht="12.75">
      <c r="A43" s="112" t="s">
        <v>1007</v>
      </c>
      <c r="B43" s="112" t="s">
        <v>1009</v>
      </c>
      <c r="C43" s="113">
        <f>SUM(C41:C42)</f>
        <v>20</v>
      </c>
      <c r="D43" s="113">
        <f>SUM(D41:D42)</f>
        <v>50</v>
      </c>
      <c r="E43" s="113">
        <f>SUM(E41:E42)</f>
        <v>50</v>
      </c>
      <c r="F43" s="114">
        <f t="shared" si="0"/>
        <v>100</v>
      </c>
      <c r="G43" s="130"/>
      <c r="H43" s="133"/>
      <c r="I43" s="132"/>
    </row>
    <row r="44" spans="1:9" s="29" customFormat="1" ht="12.75">
      <c r="A44" s="33">
        <v>5901</v>
      </c>
      <c r="B44" s="34" t="s">
        <v>744</v>
      </c>
      <c r="C44" s="297">
        <v>2000</v>
      </c>
      <c r="D44" s="297">
        <v>750</v>
      </c>
      <c r="E44" s="297">
        <v>0</v>
      </c>
      <c r="F44" s="62">
        <v>0</v>
      </c>
      <c r="G44" s="130"/>
      <c r="H44" s="133"/>
      <c r="I44" s="132"/>
    </row>
    <row r="45" spans="1:9" s="29" customFormat="1" ht="12.75">
      <c r="A45" s="111" t="s">
        <v>745</v>
      </c>
      <c r="B45" s="112" t="s">
        <v>751</v>
      </c>
      <c r="C45" s="63">
        <f>SUM(C44:C44)</f>
        <v>2000</v>
      </c>
      <c r="D45" s="63">
        <f>SUM(D44:D44)</f>
        <v>750</v>
      </c>
      <c r="E45" s="63">
        <f>SUM(E44)</f>
        <v>0</v>
      </c>
      <c r="F45" s="114">
        <v>0</v>
      </c>
      <c r="G45" s="130"/>
      <c r="H45" s="133"/>
      <c r="I45" s="132"/>
    </row>
    <row r="46" spans="1:9" s="29" customFormat="1" ht="12.75">
      <c r="A46" s="111"/>
      <c r="B46" s="112"/>
      <c r="C46" s="113"/>
      <c r="D46" s="113"/>
      <c r="E46" s="26"/>
      <c r="F46" s="62"/>
      <c r="G46" s="130"/>
      <c r="H46" s="133"/>
      <c r="I46" s="132"/>
    </row>
    <row r="47" spans="1:9" s="29" customFormat="1" ht="12.75">
      <c r="A47" s="738" t="s">
        <v>752</v>
      </c>
      <c r="B47" s="775"/>
      <c r="C47" s="113">
        <f>C33+C37+C43+C45+C11+C40</f>
        <v>32170</v>
      </c>
      <c r="D47" s="113">
        <f>D33+D37+D43+D45+D11+D40</f>
        <v>31390</v>
      </c>
      <c r="E47" s="113">
        <f>E11+E33+E37+E40+E43+E45</f>
        <v>27434</v>
      </c>
      <c r="F47" s="114">
        <f t="shared" si="0"/>
        <v>87.3972602739726</v>
      </c>
      <c r="G47" s="130"/>
      <c r="H47" s="133"/>
      <c r="I47" s="132"/>
    </row>
    <row r="48" spans="1:9" s="29" customFormat="1" ht="12.75">
      <c r="A48" s="44"/>
      <c r="B48" s="23"/>
      <c r="C48" s="28"/>
      <c r="D48" s="23"/>
      <c r="E48" s="26"/>
      <c r="F48" s="62"/>
      <c r="G48" s="130"/>
      <c r="H48" s="133"/>
      <c r="I48" s="132"/>
    </row>
    <row r="49" spans="1:9" s="29" customFormat="1" ht="12.75">
      <c r="A49" s="44">
        <v>6127</v>
      </c>
      <c r="B49" s="23" t="s">
        <v>754</v>
      </c>
      <c r="C49" s="28">
        <v>100</v>
      </c>
      <c r="D49" s="28">
        <v>0</v>
      </c>
      <c r="E49" s="23">
        <v>0</v>
      </c>
      <c r="F49" s="62" t="s">
        <v>850</v>
      </c>
      <c r="G49" s="130"/>
      <c r="H49" s="133"/>
      <c r="I49" s="132"/>
    </row>
    <row r="50" spans="1:9" s="29" customFormat="1" ht="12.75">
      <c r="A50" s="111" t="s">
        <v>755</v>
      </c>
      <c r="B50" s="112" t="s">
        <v>756</v>
      </c>
      <c r="C50" s="113">
        <f>SUM(C49:C49)</f>
        <v>100</v>
      </c>
      <c r="D50" s="113">
        <f>SUM(D49:D49)</f>
        <v>0</v>
      </c>
      <c r="E50" s="113">
        <f>SUM(E49)</f>
        <v>0</v>
      </c>
      <c r="F50" s="114" t="s">
        <v>850</v>
      </c>
      <c r="G50" s="130"/>
      <c r="H50" s="133"/>
      <c r="I50" s="132"/>
    </row>
    <row r="51" spans="1:9" s="29" customFormat="1" ht="12.75">
      <c r="A51" s="111"/>
      <c r="B51" s="112"/>
      <c r="C51" s="113"/>
      <c r="D51" s="113"/>
      <c r="E51" s="113"/>
      <c r="F51" s="114"/>
      <c r="G51" s="130"/>
      <c r="H51" s="133"/>
      <c r="I51" s="132"/>
    </row>
    <row r="52" spans="1:8" ht="12.75">
      <c r="A52" s="795" t="s">
        <v>758</v>
      </c>
      <c r="B52" s="796"/>
      <c r="C52" s="9">
        <f>C47+C50</f>
        <v>32270</v>
      </c>
      <c r="D52" s="9">
        <f>D47+D50</f>
        <v>31390</v>
      </c>
      <c r="E52" s="9">
        <f>E47+E50</f>
        <v>27434</v>
      </c>
      <c r="F52" s="27">
        <f t="shared" si="0"/>
        <v>87.3972602739726</v>
      </c>
      <c r="G52" s="110"/>
      <c r="H52" s="115"/>
    </row>
    <row r="53" spans="1:8" ht="12.75">
      <c r="A53" s="20"/>
      <c r="B53" s="20"/>
      <c r="C53" s="18"/>
      <c r="D53" s="18"/>
      <c r="E53" s="18"/>
      <c r="F53" s="117"/>
      <c r="G53" s="110"/>
      <c r="H53" s="115"/>
    </row>
    <row r="54" spans="1:8" ht="12.75">
      <c r="A54" s="20"/>
      <c r="B54" s="20"/>
      <c r="C54" s="18"/>
      <c r="D54" s="18"/>
      <c r="E54" s="18"/>
      <c r="F54" s="117"/>
      <c r="G54" s="110"/>
      <c r="H54" s="115"/>
    </row>
    <row r="56" spans="1:6" ht="25.5" customHeight="1">
      <c r="A56" s="776" t="s">
        <v>759</v>
      </c>
      <c r="B56" s="778"/>
      <c r="C56" s="52" t="s">
        <v>675</v>
      </c>
      <c r="D56" s="6" t="s">
        <v>676</v>
      </c>
      <c r="E56" s="5" t="s">
        <v>471</v>
      </c>
      <c r="F56" s="51" t="s">
        <v>677</v>
      </c>
    </row>
    <row r="57" spans="1:6" ht="12.75">
      <c r="A57" s="797" t="s">
        <v>760</v>
      </c>
      <c r="B57" s="797"/>
      <c r="C57" s="26">
        <f>C11</f>
        <v>13800</v>
      </c>
      <c r="D57" s="26">
        <f>D11</f>
        <v>13400</v>
      </c>
      <c r="E57" s="26">
        <f>E11</f>
        <v>12373</v>
      </c>
      <c r="F57" s="36">
        <f>E57/D57*100</f>
        <v>92.33582089552239</v>
      </c>
    </row>
    <row r="58" spans="1:6" ht="12.75">
      <c r="A58" s="749" t="s">
        <v>761</v>
      </c>
      <c r="B58" s="751"/>
      <c r="C58" s="26">
        <f>C33+C37+C43+C45-C59+C40</f>
        <v>8790</v>
      </c>
      <c r="D58" s="26">
        <f>D33+D37+D43+D45-D59+D40</f>
        <v>8672</v>
      </c>
      <c r="E58" s="26">
        <f>E33+E37+E43+E45-E59+E40</f>
        <v>7166</v>
      </c>
      <c r="F58" s="36">
        <f>E58/D58*100</f>
        <v>82.63376383763837</v>
      </c>
    </row>
    <row r="59" spans="1:6" ht="12.75">
      <c r="A59" s="749" t="s">
        <v>762</v>
      </c>
      <c r="B59" s="751"/>
      <c r="C59" s="26">
        <f>C18+C19+C20+C22+C23+C24</f>
        <v>9580</v>
      </c>
      <c r="D59" s="26">
        <f>D18+D19+D20+D22+D23+D24</f>
        <v>9318</v>
      </c>
      <c r="E59" s="26">
        <f>E18+E19+E20+E22+E23+E24</f>
        <v>7895</v>
      </c>
      <c r="F59" s="36">
        <f>E59/D59*100</f>
        <v>84.72848250697574</v>
      </c>
    </row>
    <row r="60" spans="1:6" ht="12.75">
      <c r="A60" s="749" t="s">
        <v>763</v>
      </c>
      <c r="B60" s="751"/>
      <c r="C60" s="26">
        <f>C50</f>
        <v>100</v>
      </c>
      <c r="D60" s="26">
        <f>D50</f>
        <v>0</v>
      </c>
      <c r="E60" s="26">
        <f>E50</f>
        <v>0</v>
      </c>
      <c r="F60" s="36" t="s">
        <v>850</v>
      </c>
    </row>
    <row r="61" spans="1:6" ht="12.75">
      <c r="A61" s="738" t="s">
        <v>764</v>
      </c>
      <c r="B61" s="775"/>
      <c r="C61" s="113">
        <f>SUM(C57:C60)</f>
        <v>32270</v>
      </c>
      <c r="D61" s="311">
        <f>SUM(D57:D60)</f>
        <v>31390</v>
      </c>
      <c r="E61" s="113">
        <f>SUM(E57:E60)</f>
        <v>27434</v>
      </c>
      <c r="F61" s="114">
        <f>E61/D61*100</f>
        <v>87.3972602739726</v>
      </c>
    </row>
  </sheetData>
  <mergeCells count="9">
    <mergeCell ref="A61:B61"/>
    <mergeCell ref="A57:B57"/>
    <mergeCell ref="A58:B58"/>
    <mergeCell ref="A59:B59"/>
    <mergeCell ref="A60:B60"/>
    <mergeCell ref="A1:F1"/>
    <mergeCell ref="A47:B47"/>
    <mergeCell ref="A52:B52"/>
    <mergeCell ref="A56:B56"/>
  </mergeCells>
  <printOptions/>
  <pageMargins left="0.75" right="0.54" top="0.78" bottom="0.69" header="0.4921259845" footer="0.4921259845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8"/>
  <sheetViews>
    <sheetView workbookViewId="0" topLeftCell="A1">
      <selection activeCell="I17" sqref="I17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8" t="s">
        <v>564</v>
      </c>
      <c r="B1" s="248"/>
      <c r="C1" s="248"/>
      <c r="D1" s="248"/>
      <c r="E1" s="248"/>
      <c r="F1" s="248"/>
      <c r="G1" s="248"/>
      <c r="H1" s="24"/>
      <c r="Q1" s="77"/>
      <c r="R1" s="77"/>
    </row>
    <row r="2" spans="1:18" ht="18">
      <c r="A2" s="248"/>
      <c r="B2" s="248"/>
      <c r="C2" s="248"/>
      <c r="D2" s="248"/>
      <c r="E2" s="248"/>
      <c r="F2" s="248"/>
      <c r="G2" s="248"/>
      <c r="H2" s="24"/>
      <c r="Q2" s="77"/>
      <c r="R2" s="77"/>
    </row>
    <row r="3" spans="1:2" ht="15.75">
      <c r="A3" s="1"/>
      <c r="B3" s="1"/>
    </row>
    <row r="4" spans="1:5" ht="15.75">
      <c r="A4" s="1" t="s">
        <v>110</v>
      </c>
      <c r="B4" s="1"/>
      <c r="D4" s="330">
        <v>775424.27</v>
      </c>
      <c r="E4" s="2" t="s">
        <v>645</v>
      </c>
    </row>
    <row r="5" spans="1:2" ht="15.75">
      <c r="A5" s="1"/>
      <c r="B5" s="1"/>
    </row>
    <row r="6" spans="1:8" ht="15.75">
      <c r="A6" s="1" t="s">
        <v>646</v>
      </c>
      <c r="B6" s="1"/>
      <c r="H6" s="2"/>
    </row>
    <row r="7" spans="1:6" ht="25.5" customHeight="1">
      <c r="A7" s="80"/>
      <c r="B7" s="52" t="s">
        <v>675</v>
      </c>
      <c r="C7" s="6" t="s">
        <v>676</v>
      </c>
      <c r="D7" s="5" t="s">
        <v>471</v>
      </c>
      <c r="E7" s="51" t="s">
        <v>677</v>
      </c>
      <c r="F7" t="s">
        <v>822</v>
      </c>
    </row>
    <row r="8" spans="1:5" ht="12.75">
      <c r="A8" s="34" t="s">
        <v>974</v>
      </c>
      <c r="B8" s="28">
        <v>4262000</v>
      </c>
      <c r="C8" s="28">
        <v>4262000</v>
      </c>
      <c r="D8" s="28">
        <v>4262000</v>
      </c>
      <c r="E8" s="36">
        <f>D8/C8*100</f>
        <v>100</v>
      </c>
    </row>
    <row r="9" spans="1:5" ht="12.75">
      <c r="A9" s="34" t="s">
        <v>975</v>
      </c>
      <c r="B9" s="28">
        <v>190000</v>
      </c>
      <c r="C9" s="28">
        <v>190000</v>
      </c>
      <c r="D9" s="28">
        <v>190000</v>
      </c>
      <c r="E9" s="36">
        <f>D9/C9*100</f>
        <v>100</v>
      </c>
    </row>
    <row r="10" spans="1:5" ht="25.5">
      <c r="A10" s="538" t="s">
        <v>1079</v>
      </c>
      <c r="B10" s="296">
        <v>0</v>
      </c>
      <c r="C10" s="296">
        <v>0</v>
      </c>
      <c r="D10" s="296">
        <v>21347</v>
      </c>
      <c r="E10" s="179" t="s">
        <v>850</v>
      </c>
    </row>
    <row r="11" spans="1:5" ht="12.75">
      <c r="A11" s="3" t="s">
        <v>970</v>
      </c>
      <c r="B11" s="9">
        <f>SUM(B8:B10)</f>
        <v>4452000</v>
      </c>
      <c r="C11" s="9">
        <f>SUM(C8:C10)</f>
        <v>4452000</v>
      </c>
      <c r="D11" s="9">
        <f>SUM(D8:D10)</f>
        <v>4473347</v>
      </c>
      <c r="E11" s="27">
        <f>D11/C11*100</f>
        <v>100.47949236298292</v>
      </c>
    </row>
    <row r="12" spans="1:5" s="245" customFormat="1" ht="12.75">
      <c r="A12"/>
      <c r="B12"/>
      <c r="C12"/>
      <c r="D12"/>
      <c r="E12"/>
    </row>
    <row r="15" ht="17.25" customHeight="1"/>
    <row r="16" spans="1:4" ht="15.75">
      <c r="A16" s="1" t="s">
        <v>647</v>
      </c>
      <c r="B16" s="1"/>
      <c r="D16" s="29"/>
    </row>
    <row r="17" spans="1:18" ht="25.5">
      <c r="A17" s="3"/>
      <c r="B17" s="52" t="s">
        <v>675</v>
      </c>
      <c r="C17" s="6" t="s">
        <v>676</v>
      </c>
      <c r="D17" s="243" t="s">
        <v>471</v>
      </c>
      <c r="E17" s="51" t="s">
        <v>677</v>
      </c>
      <c r="F17" s="11" t="s">
        <v>821</v>
      </c>
      <c r="G17" s="12"/>
      <c r="H17" s="12"/>
      <c r="Q17" s="11"/>
      <c r="R17" s="12"/>
    </row>
    <row r="18" spans="1:18" ht="12.75">
      <c r="A18" s="34" t="s">
        <v>648</v>
      </c>
      <c r="B18" s="28">
        <v>1300000</v>
      </c>
      <c r="C18" s="28">
        <v>1300000</v>
      </c>
      <c r="D18" s="26">
        <v>1250100</v>
      </c>
      <c r="E18" s="244">
        <f aca="true" t="shared" si="0" ref="E18:E23">D18/C18*100</f>
        <v>96.16153846153847</v>
      </c>
      <c r="F18" s="25" t="s">
        <v>817</v>
      </c>
      <c r="G18" s="58"/>
      <c r="H18" s="58"/>
      <c r="Q18" s="25"/>
      <c r="R18" s="58"/>
    </row>
    <row r="19" spans="1:18" ht="12.75">
      <c r="A19" s="34" t="s">
        <v>649</v>
      </c>
      <c r="B19" s="28">
        <v>3100000</v>
      </c>
      <c r="C19" s="28">
        <v>3400000</v>
      </c>
      <c r="D19" s="26">
        <v>3360548</v>
      </c>
      <c r="E19" s="244">
        <f t="shared" si="0"/>
        <v>98.83964705882353</v>
      </c>
      <c r="F19" s="25">
        <v>5179</v>
      </c>
      <c r="G19" s="58"/>
      <c r="H19" s="58"/>
      <c r="Q19" s="25"/>
      <c r="R19" s="58"/>
    </row>
    <row r="20" spans="1:18" ht="12.75">
      <c r="A20" s="34" t="s">
        <v>733</v>
      </c>
      <c r="B20" s="28">
        <v>52000</v>
      </c>
      <c r="C20" s="28">
        <v>52000</v>
      </c>
      <c r="D20" s="26">
        <v>48000</v>
      </c>
      <c r="E20" s="180">
        <f t="shared" si="0"/>
        <v>92.3076923076923</v>
      </c>
      <c r="F20" s="25">
        <v>5194</v>
      </c>
      <c r="G20" s="58"/>
      <c r="H20" s="58"/>
      <c r="Q20" s="25"/>
      <c r="R20" s="58"/>
    </row>
    <row r="21" spans="1:18" ht="12.75">
      <c r="A21" s="34" t="s">
        <v>1102</v>
      </c>
      <c r="B21" s="28">
        <v>0</v>
      </c>
      <c r="C21" s="28">
        <v>150000</v>
      </c>
      <c r="D21" s="26">
        <v>112350</v>
      </c>
      <c r="E21" s="180">
        <f t="shared" si="0"/>
        <v>74.9</v>
      </c>
      <c r="F21" s="25"/>
      <c r="G21" s="58"/>
      <c r="H21" s="58"/>
      <c r="Q21" s="25"/>
      <c r="R21" s="58"/>
    </row>
    <row r="22" spans="1:18" ht="12.75">
      <c r="A22" s="34" t="s">
        <v>1103</v>
      </c>
      <c r="B22" s="28">
        <v>0</v>
      </c>
      <c r="C22" s="28">
        <v>625420</v>
      </c>
      <c r="D22" s="26">
        <v>0</v>
      </c>
      <c r="E22" s="180">
        <f t="shared" si="0"/>
        <v>0</v>
      </c>
      <c r="F22" s="25"/>
      <c r="G22" s="58"/>
      <c r="H22" s="58"/>
      <c r="Q22" s="25"/>
      <c r="R22" s="58"/>
    </row>
    <row r="23" spans="1:18" ht="12.75">
      <c r="A23" s="3" t="s">
        <v>971</v>
      </c>
      <c r="B23" s="9">
        <f>SUM(B18:B22)</f>
        <v>4452000</v>
      </c>
      <c r="C23" s="9">
        <f>SUM(C18:C22)</f>
        <v>5527420</v>
      </c>
      <c r="D23" s="9">
        <f>SUM(D18:D22)</f>
        <v>4770998</v>
      </c>
      <c r="E23" s="10">
        <f t="shared" si="0"/>
        <v>86.31509818323919</v>
      </c>
      <c r="F23" s="18"/>
      <c r="G23" s="31"/>
      <c r="H23" s="31"/>
      <c r="Q23" s="18"/>
      <c r="R23" s="31"/>
    </row>
    <row r="26" spans="1:9" ht="15.75">
      <c r="A26" s="1" t="s">
        <v>565</v>
      </c>
      <c r="B26" s="1"/>
      <c r="D26" s="506">
        <f>D4+D11-D23</f>
        <v>477773.26999999955</v>
      </c>
      <c r="E26" s="301" t="s">
        <v>645</v>
      </c>
      <c r="H26" s="506"/>
      <c r="I26" s="506"/>
    </row>
    <row r="28" spans="1:4" ht="18.75">
      <c r="A28" s="156"/>
      <c r="D28" s="330"/>
    </row>
    <row r="29" spans="1:4" ht="18.75">
      <c r="A29" s="156"/>
      <c r="D29" s="330"/>
    </row>
    <row r="30" ht="18.75">
      <c r="A30" s="158"/>
    </row>
    <row r="31" ht="18.75">
      <c r="A31" s="158"/>
    </row>
    <row r="32" ht="15.75">
      <c r="A32" s="160"/>
    </row>
    <row r="33" ht="18.75">
      <c r="A33" s="158"/>
    </row>
    <row r="34" ht="18.75">
      <c r="A34" s="158"/>
    </row>
    <row r="35" ht="18.75">
      <c r="A35" s="158"/>
    </row>
    <row r="36" ht="18.75">
      <c r="A36" s="162"/>
    </row>
    <row r="37" ht="18.75">
      <c r="A37" s="162"/>
    </row>
    <row r="38" ht="18.75">
      <c r="A38" s="162"/>
    </row>
    <row r="39" ht="18.75">
      <c r="A39" s="158"/>
    </row>
    <row r="40" ht="18.75">
      <c r="A40" s="158"/>
    </row>
    <row r="41" ht="15.75">
      <c r="A41" s="161"/>
    </row>
    <row r="42" ht="18.75">
      <c r="A42" s="159"/>
    </row>
    <row r="43" ht="18.75">
      <c r="A43" s="159"/>
    </row>
    <row r="44" ht="18.75">
      <c r="A44" s="159"/>
    </row>
    <row r="45" ht="18.75">
      <c r="A45" s="157"/>
    </row>
    <row r="46" ht="18.75">
      <c r="A46" s="159"/>
    </row>
    <row r="47" ht="18.75">
      <c r="A47" s="159"/>
    </row>
    <row r="48" ht="18.75">
      <c r="A48" s="159"/>
    </row>
    <row r="49" ht="15.75">
      <c r="A49" s="160"/>
    </row>
    <row r="50" ht="18.75">
      <c r="A50" s="159"/>
    </row>
    <row r="51" ht="15.75">
      <c r="A51" s="161"/>
    </row>
    <row r="52" ht="18.75">
      <c r="A52" s="157"/>
    </row>
    <row r="53" ht="15.75">
      <c r="A53" s="160"/>
    </row>
    <row r="54" ht="15.75">
      <c r="A54" s="161"/>
    </row>
    <row r="55" ht="15.75">
      <c r="A55" s="161"/>
    </row>
    <row r="56" ht="18.75">
      <c r="A56" s="159"/>
    </row>
    <row r="57" spans="1:2" ht="18.75">
      <c r="A57" s="159"/>
      <c r="B57" s="157"/>
    </row>
    <row r="58" ht="18.75">
      <c r="A58" s="159"/>
    </row>
  </sheetData>
  <printOptions/>
  <pageMargins left="0.5905511811023623" right="0.3937007874015748" top="0.984251968503937" bottom="0.5905511811023623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0"/>
  <sheetViews>
    <sheetView workbookViewId="0" topLeftCell="A1">
      <selection activeCell="J23" sqref="J23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8" t="s">
        <v>566</v>
      </c>
      <c r="B1" s="248"/>
      <c r="C1" s="248"/>
      <c r="D1" s="248"/>
      <c r="E1" s="248"/>
    </row>
    <row r="2" spans="1:5" ht="17.25" customHeight="1">
      <c r="A2" s="248"/>
      <c r="B2" s="248"/>
      <c r="C2" s="248"/>
      <c r="D2" s="248"/>
      <c r="E2" s="248"/>
    </row>
    <row r="3" spans="1:2" ht="15.75">
      <c r="A3" s="1"/>
      <c r="B3" s="1"/>
    </row>
    <row r="4" spans="1:5" ht="15.75">
      <c r="A4" s="1" t="s">
        <v>110</v>
      </c>
      <c r="B4" s="1" t="s">
        <v>698</v>
      </c>
      <c r="D4" s="300">
        <v>31207896.2</v>
      </c>
      <c r="E4" s="2" t="s">
        <v>645</v>
      </c>
    </row>
    <row r="5" spans="1:2" ht="15.75">
      <c r="A5" s="1"/>
      <c r="B5" s="1"/>
    </row>
    <row r="6" spans="1:2" ht="15.75">
      <c r="A6" s="1" t="s">
        <v>14</v>
      </c>
      <c r="B6" s="1"/>
    </row>
    <row r="7" spans="1:5" ht="26.25" customHeight="1">
      <c r="A7" s="80"/>
      <c r="B7" s="52" t="s">
        <v>675</v>
      </c>
      <c r="C7" s="6" t="s">
        <v>676</v>
      </c>
      <c r="D7" s="5" t="s">
        <v>471</v>
      </c>
      <c r="E7" s="51" t="s">
        <v>677</v>
      </c>
    </row>
    <row r="8" spans="1:5" ht="15" customHeight="1">
      <c r="A8" s="577" t="s">
        <v>355</v>
      </c>
      <c r="B8" s="28">
        <v>0</v>
      </c>
      <c r="C8" s="28">
        <v>0</v>
      </c>
      <c r="D8" s="28">
        <v>416123</v>
      </c>
      <c r="E8" s="244" t="s">
        <v>850</v>
      </c>
    </row>
    <row r="9" spans="1:5" ht="12.75">
      <c r="A9" s="428" t="s">
        <v>1100</v>
      </c>
      <c r="B9" s="28">
        <v>0</v>
      </c>
      <c r="C9" s="28">
        <v>0</v>
      </c>
      <c r="D9" s="28">
        <v>756789</v>
      </c>
      <c r="E9" s="244" t="s">
        <v>850</v>
      </c>
    </row>
    <row r="10" spans="1:5" ht="28.5" customHeight="1">
      <c r="A10" s="538" t="s">
        <v>24</v>
      </c>
      <c r="B10" s="296">
        <v>0</v>
      </c>
      <c r="C10" s="296">
        <v>0</v>
      </c>
      <c r="D10" s="296">
        <v>53200000</v>
      </c>
      <c r="E10" s="179" t="s">
        <v>850</v>
      </c>
    </row>
    <row r="11" spans="1:5" ht="25.5">
      <c r="A11" s="538" t="s">
        <v>1011</v>
      </c>
      <c r="B11" s="296">
        <v>0</v>
      </c>
      <c r="C11" s="296">
        <v>2350000</v>
      </c>
      <c r="D11" s="296">
        <v>2350000</v>
      </c>
      <c r="E11" s="179">
        <f>D11/C11*100</f>
        <v>100</v>
      </c>
    </row>
    <row r="12" spans="1:5" ht="12.75">
      <c r="A12" s="518" t="s">
        <v>871</v>
      </c>
      <c r="B12" s="332">
        <v>0</v>
      </c>
      <c r="C12" s="28">
        <v>0</v>
      </c>
      <c r="D12" s="28">
        <v>40000000</v>
      </c>
      <c r="E12" s="244" t="s">
        <v>850</v>
      </c>
    </row>
    <row r="13" spans="1:5" ht="12.75">
      <c r="A13" s="3" t="s">
        <v>970</v>
      </c>
      <c r="B13" s="9">
        <f>SUM(B8)</f>
        <v>0</v>
      </c>
      <c r="C13" s="9">
        <f>SUM(C8:C12)</f>
        <v>2350000</v>
      </c>
      <c r="D13" s="9">
        <f>SUM(D8:D12)</f>
        <v>96722912</v>
      </c>
      <c r="E13" s="334" t="s">
        <v>850</v>
      </c>
    </row>
    <row r="14" ht="14.25" customHeight="1">
      <c r="A14" s="315"/>
    </row>
    <row r="15" ht="14.25" customHeight="1">
      <c r="A15" s="17"/>
    </row>
    <row r="16" spans="1:8" ht="15.75" customHeight="1">
      <c r="A16" s="1" t="s">
        <v>16</v>
      </c>
      <c r="B16" s="1"/>
      <c r="D16" s="554">
        <f>D4+D13</f>
        <v>127930808.2</v>
      </c>
      <c r="E16" s="555" t="s">
        <v>645</v>
      </c>
      <c r="H16" s="124"/>
    </row>
    <row r="17" ht="12" customHeight="1"/>
    <row r="19" spans="1:2" ht="15.75">
      <c r="A19" s="1" t="s">
        <v>647</v>
      </c>
      <c r="B19" s="1"/>
    </row>
    <row r="20" spans="1:5" ht="26.25" customHeight="1">
      <c r="A20" s="3"/>
      <c r="B20" s="52" t="s">
        <v>675</v>
      </c>
      <c r="C20" s="6" t="s">
        <v>676</v>
      </c>
      <c r="D20" s="243" t="s">
        <v>471</v>
      </c>
      <c r="E20" s="51" t="s">
        <v>677</v>
      </c>
    </row>
    <row r="21" spans="1:5" ht="14.25" customHeight="1">
      <c r="A21" s="34" t="s">
        <v>972</v>
      </c>
      <c r="B21" s="28">
        <v>0</v>
      </c>
      <c r="C21" s="28">
        <v>85757900</v>
      </c>
      <c r="D21" s="26">
        <v>57283002</v>
      </c>
      <c r="E21" s="179">
        <f>D21/C21*100</f>
        <v>66.7961808766306</v>
      </c>
    </row>
    <row r="22" spans="1:10" ht="12.75">
      <c r="A22" s="3" t="s">
        <v>971</v>
      </c>
      <c r="B22" s="9">
        <f>SUM(B21:B21)</f>
        <v>0</v>
      </c>
      <c r="C22" s="9">
        <f>SUM(C21)</f>
        <v>85757900</v>
      </c>
      <c r="D22" s="9">
        <f>SUM(D21:D21)</f>
        <v>57283002</v>
      </c>
      <c r="E22" s="228">
        <f>D22/C22*100</f>
        <v>66.7961808766306</v>
      </c>
      <c r="H22" s="798"/>
      <c r="I22" s="798"/>
      <c r="J22" s="799"/>
    </row>
    <row r="23" ht="12" customHeight="1">
      <c r="C23" s="15"/>
    </row>
    <row r="25" spans="1:5" ht="12.75">
      <c r="A25" t="s">
        <v>992</v>
      </c>
      <c r="D25" s="504" t="s">
        <v>769</v>
      </c>
      <c r="E25" t="s">
        <v>645</v>
      </c>
    </row>
    <row r="26" spans="7:9" ht="12.75">
      <c r="G26" s="798"/>
      <c r="H26" s="798"/>
      <c r="I26" s="799"/>
    </row>
    <row r="27" spans="7:9" ht="12.75">
      <c r="G27" s="104"/>
      <c r="H27" s="104"/>
      <c r="I27" s="24"/>
    </row>
    <row r="28" spans="1:5" ht="15.75">
      <c r="A28" s="1" t="s">
        <v>567</v>
      </c>
      <c r="D28" s="505">
        <v>11103430</v>
      </c>
      <c r="E28" s="2" t="s">
        <v>645</v>
      </c>
    </row>
    <row r="30" ht="12.75">
      <c r="D30" s="15"/>
    </row>
  </sheetData>
  <mergeCells count="2">
    <mergeCell ref="H22:J22"/>
    <mergeCell ref="G26:I26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R1135"/>
  <sheetViews>
    <sheetView workbookViewId="0" topLeftCell="A1">
      <selection activeCell="H80" sqref="H80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429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18" t="s">
        <v>30</v>
      </c>
      <c r="B1" s="818"/>
      <c r="C1" s="818"/>
      <c r="D1" s="818"/>
      <c r="E1" s="818"/>
      <c r="F1" s="818"/>
      <c r="G1" s="818"/>
      <c r="H1" s="818"/>
      <c r="I1" s="818"/>
    </row>
    <row r="2" spans="1:8" ht="26.25" customHeight="1">
      <c r="A2" s="618" t="s">
        <v>149</v>
      </c>
      <c r="B2" s="619" t="s">
        <v>150</v>
      </c>
      <c r="C2" s="620" t="s">
        <v>151</v>
      </c>
      <c r="D2" s="620" t="s">
        <v>152</v>
      </c>
      <c r="E2" s="620" t="s">
        <v>153</v>
      </c>
      <c r="F2" s="620" t="s">
        <v>154</v>
      </c>
      <c r="G2" s="621" t="s">
        <v>409</v>
      </c>
      <c r="H2"/>
    </row>
    <row r="3" spans="1:9" ht="12" customHeight="1">
      <c r="A3" s="812" t="s">
        <v>155</v>
      </c>
      <c r="B3" s="813"/>
      <c r="C3" s="813"/>
      <c r="D3" s="813"/>
      <c r="E3" s="813"/>
      <c r="F3" s="813"/>
      <c r="G3" s="814"/>
      <c r="H3"/>
      <c r="I3" s="429"/>
    </row>
    <row r="4" spans="1:9" ht="15">
      <c r="A4" s="622">
        <v>98</v>
      </c>
      <c r="B4" s="623" t="s">
        <v>156</v>
      </c>
      <c r="C4" s="624">
        <v>4987462</v>
      </c>
      <c r="D4" s="625">
        <v>213600</v>
      </c>
      <c r="E4" s="625">
        <v>3684918</v>
      </c>
      <c r="F4" s="626"/>
      <c r="G4" s="627">
        <f aca="true" t="shared" si="0" ref="G4:G39">SUM(D4:F4)</f>
        <v>3898518</v>
      </c>
      <c r="H4"/>
      <c r="I4" s="429"/>
    </row>
    <row r="5" spans="1:9" ht="15">
      <c r="A5" s="622">
        <v>99</v>
      </c>
      <c r="B5" s="623" t="s">
        <v>157</v>
      </c>
      <c r="C5" s="624">
        <v>2792756</v>
      </c>
      <c r="D5" s="625">
        <v>1477038</v>
      </c>
      <c r="E5" s="625">
        <v>1194945</v>
      </c>
      <c r="F5" s="626"/>
      <c r="G5" s="627">
        <f t="shared" si="0"/>
        <v>2671983</v>
      </c>
      <c r="H5"/>
      <c r="I5" s="429"/>
    </row>
    <row r="6" spans="1:9" ht="15">
      <c r="A6" s="622">
        <v>100</v>
      </c>
      <c r="B6" s="623" t="s">
        <v>158</v>
      </c>
      <c r="C6" s="624">
        <v>988200</v>
      </c>
      <c r="D6" s="625">
        <v>988200</v>
      </c>
      <c r="E6" s="625"/>
      <c r="F6" s="626"/>
      <c r="G6" s="627">
        <f t="shared" si="0"/>
        <v>988200</v>
      </c>
      <c r="H6"/>
      <c r="I6" s="429"/>
    </row>
    <row r="7" spans="1:9" ht="15">
      <c r="A7" s="622">
        <v>101</v>
      </c>
      <c r="B7" s="623" t="s">
        <v>159</v>
      </c>
      <c r="C7" s="624">
        <v>3582195</v>
      </c>
      <c r="D7" s="625">
        <v>3504074</v>
      </c>
      <c r="E7" s="625"/>
      <c r="F7" s="626"/>
      <c r="G7" s="627">
        <f t="shared" si="0"/>
        <v>3504074</v>
      </c>
      <c r="H7"/>
      <c r="I7" s="429"/>
    </row>
    <row r="8" spans="1:9" ht="15">
      <c r="A8" s="622">
        <v>102</v>
      </c>
      <c r="B8" s="623" t="s">
        <v>160</v>
      </c>
      <c r="C8" s="624">
        <v>1350262</v>
      </c>
      <c r="D8" s="625">
        <v>1141967</v>
      </c>
      <c r="E8" s="625">
        <v>81516</v>
      </c>
      <c r="F8" s="626"/>
      <c r="G8" s="627">
        <f t="shared" si="0"/>
        <v>1223483</v>
      </c>
      <c r="H8"/>
      <c r="I8" s="429"/>
    </row>
    <row r="9" spans="1:9" ht="15">
      <c r="A9" s="622">
        <v>103</v>
      </c>
      <c r="B9" s="623" t="s">
        <v>161</v>
      </c>
      <c r="C9" s="624">
        <v>1397929</v>
      </c>
      <c r="D9" s="625">
        <v>1359943</v>
      </c>
      <c r="E9" s="625"/>
      <c r="F9" s="626"/>
      <c r="G9" s="627">
        <f t="shared" si="0"/>
        <v>1359943</v>
      </c>
      <c r="H9"/>
      <c r="I9" s="429"/>
    </row>
    <row r="10" spans="1:9" ht="15">
      <c r="A10" s="622">
        <v>104</v>
      </c>
      <c r="B10" s="623" t="s">
        <v>162</v>
      </c>
      <c r="C10" s="624">
        <v>2000000</v>
      </c>
      <c r="D10" s="625">
        <v>1313678</v>
      </c>
      <c r="E10" s="625">
        <v>539298</v>
      </c>
      <c r="F10" s="626"/>
      <c r="G10" s="627">
        <f t="shared" si="0"/>
        <v>1852976</v>
      </c>
      <c r="H10"/>
      <c r="I10" s="429"/>
    </row>
    <row r="11" spans="1:9" ht="15">
      <c r="A11" s="622">
        <v>105</v>
      </c>
      <c r="B11" s="623" t="s">
        <v>163</v>
      </c>
      <c r="C11" s="624">
        <v>1497700</v>
      </c>
      <c r="D11" s="625"/>
      <c r="E11" s="625">
        <v>746880</v>
      </c>
      <c r="F11" s="626"/>
      <c r="G11" s="627">
        <f t="shared" si="0"/>
        <v>746880</v>
      </c>
      <c r="H11"/>
      <c r="I11" s="429"/>
    </row>
    <row r="12" spans="1:9" ht="15">
      <c r="A12" s="622">
        <v>106</v>
      </c>
      <c r="B12" s="623" t="s">
        <v>164</v>
      </c>
      <c r="C12" s="624">
        <v>2490186</v>
      </c>
      <c r="D12" s="625">
        <v>220000</v>
      </c>
      <c r="E12" s="625">
        <v>2054862</v>
      </c>
      <c r="F12" s="626"/>
      <c r="G12" s="627">
        <f t="shared" si="0"/>
        <v>2274862</v>
      </c>
      <c r="H12"/>
      <c r="I12" s="429"/>
    </row>
    <row r="13" spans="1:9" ht="15">
      <c r="A13" s="622">
        <v>107</v>
      </c>
      <c r="B13" s="623" t="s">
        <v>165</v>
      </c>
      <c r="C13" s="624">
        <v>3621035</v>
      </c>
      <c r="D13" s="625">
        <v>159600</v>
      </c>
      <c r="E13" s="625">
        <v>2574306</v>
      </c>
      <c r="F13" s="626"/>
      <c r="G13" s="627">
        <f t="shared" si="0"/>
        <v>2733906</v>
      </c>
      <c r="H13"/>
      <c r="I13" s="429"/>
    </row>
    <row r="14" spans="1:9" ht="15">
      <c r="A14" s="622">
        <v>108</v>
      </c>
      <c r="B14" s="623" t="s">
        <v>166</v>
      </c>
      <c r="C14" s="624">
        <v>1500000</v>
      </c>
      <c r="D14" s="625">
        <v>78483</v>
      </c>
      <c r="E14" s="625">
        <v>246594</v>
      </c>
      <c r="F14" s="626">
        <v>919572</v>
      </c>
      <c r="G14" s="627">
        <f t="shared" si="0"/>
        <v>1244649</v>
      </c>
      <c r="H14"/>
      <c r="I14" s="429"/>
    </row>
    <row r="15" spans="1:9" ht="15">
      <c r="A15" s="622">
        <v>109</v>
      </c>
      <c r="B15" s="623" t="s">
        <v>167</v>
      </c>
      <c r="C15" s="624">
        <v>851799</v>
      </c>
      <c r="D15" s="625">
        <v>342668.5</v>
      </c>
      <c r="E15" s="625">
        <v>270837</v>
      </c>
      <c r="F15" s="626"/>
      <c r="G15" s="627">
        <f t="shared" si="0"/>
        <v>613505.5</v>
      </c>
      <c r="H15"/>
      <c r="I15" s="429"/>
    </row>
    <row r="16" spans="1:9" ht="15">
      <c r="A16" s="622">
        <v>110</v>
      </c>
      <c r="B16" s="623" t="s">
        <v>168</v>
      </c>
      <c r="C16" s="624">
        <v>1734079</v>
      </c>
      <c r="D16" s="625">
        <v>992825</v>
      </c>
      <c r="E16" s="625">
        <v>583982</v>
      </c>
      <c r="F16" s="626"/>
      <c r="G16" s="627">
        <f t="shared" si="0"/>
        <v>1576807</v>
      </c>
      <c r="H16"/>
      <c r="I16" s="429"/>
    </row>
    <row r="17" spans="1:9" ht="15">
      <c r="A17" s="622">
        <v>111</v>
      </c>
      <c r="B17" s="623" t="s">
        <v>169</v>
      </c>
      <c r="C17" s="624">
        <v>1408980</v>
      </c>
      <c r="D17" s="625">
        <v>78000</v>
      </c>
      <c r="E17" s="625">
        <v>1155623</v>
      </c>
      <c r="F17" s="626"/>
      <c r="G17" s="627">
        <f t="shared" si="0"/>
        <v>1233623</v>
      </c>
      <c r="H17"/>
      <c r="I17" s="429"/>
    </row>
    <row r="18" spans="1:9" ht="15">
      <c r="A18" s="622">
        <v>112</v>
      </c>
      <c r="B18" s="623" t="s">
        <v>170</v>
      </c>
      <c r="C18" s="624">
        <v>1799144</v>
      </c>
      <c r="D18" s="625"/>
      <c r="E18" s="625">
        <v>1322538.6</v>
      </c>
      <c r="F18" s="626">
        <v>150000</v>
      </c>
      <c r="G18" s="627">
        <f t="shared" si="0"/>
        <v>1472538.6</v>
      </c>
      <c r="H18"/>
      <c r="I18" s="429"/>
    </row>
    <row r="19" spans="1:9" ht="15">
      <c r="A19" s="622">
        <v>113</v>
      </c>
      <c r="B19" s="623" t="s">
        <v>171</v>
      </c>
      <c r="C19" s="624">
        <v>1786000</v>
      </c>
      <c r="D19" s="625">
        <v>535800</v>
      </c>
      <c r="E19" s="625">
        <v>885192</v>
      </c>
      <c r="F19" s="626">
        <v>337408</v>
      </c>
      <c r="G19" s="627">
        <f t="shared" si="0"/>
        <v>1758400</v>
      </c>
      <c r="H19"/>
      <c r="I19" s="429"/>
    </row>
    <row r="20" spans="1:9" ht="15">
      <c r="A20" s="622">
        <v>114</v>
      </c>
      <c r="B20" s="623" t="s">
        <v>172</v>
      </c>
      <c r="C20" s="624">
        <v>1882748</v>
      </c>
      <c r="D20" s="625"/>
      <c r="E20" s="625">
        <v>1353014.8</v>
      </c>
      <c r="F20" s="626">
        <v>127662</v>
      </c>
      <c r="G20" s="627">
        <f t="shared" si="0"/>
        <v>1480676.8</v>
      </c>
      <c r="H20"/>
      <c r="I20" s="429"/>
    </row>
    <row r="21" spans="1:9" ht="15">
      <c r="A21" s="622">
        <v>115</v>
      </c>
      <c r="B21" s="623" t="s">
        <v>173</v>
      </c>
      <c r="C21" s="624">
        <v>2000000</v>
      </c>
      <c r="D21" s="625">
        <v>57544</v>
      </c>
      <c r="E21" s="625">
        <v>1872295</v>
      </c>
      <c r="F21" s="626"/>
      <c r="G21" s="627">
        <f t="shared" si="0"/>
        <v>1929839</v>
      </c>
      <c r="H21"/>
      <c r="I21" s="429"/>
    </row>
    <row r="22" spans="1:9" ht="13.5" customHeight="1">
      <c r="A22" s="622">
        <v>116</v>
      </c>
      <c r="B22" s="623" t="s">
        <v>174</v>
      </c>
      <c r="C22" s="624">
        <v>916997</v>
      </c>
      <c r="D22" s="625">
        <v>873967</v>
      </c>
      <c r="E22" s="625"/>
      <c r="F22" s="626"/>
      <c r="G22" s="627">
        <f t="shared" si="0"/>
        <v>873967</v>
      </c>
      <c r="H22"/>
      <c r="I22" s="429"/>
    </row>
    <row r="23" spans="1:9" ht="15">
      <c r="A23" s="622">
        <v>117</v>
      </c>
      <c r="B23" s="623" t="s">
        <v>175</v>
      </c>
      <c r="C23" s="624">
        <v>4004669</v>
      </c>
      <c r="D23" s="625">
        <v>150000</v>
      </c>
      <c r="E23" s="625">
        <v>3394761</v>
      </c>
      <c r="F23" s="626"/>
      <c r="G23" s="627">
        <f t="shared" si="0"/>
        <v>3544761</v>
      </c>
      <c r="H23"/>
      <c r="I23" s="429"/>
    </row>
    <row r="24" spans="1:9" ht="13.5" customHeight="1">
      <c r="A24" s="622">
        <v>118</v>
      </c>
      <c r="B24" s="623" t="s">
        <v>176</v>
      </c>
      <c r="C24" s="624">
        <v>1921491</v>
      </c>
      <c r="D24" s="625">
        <v>100000</v>
      </c>
      <c r="E24" s="625">
        <v>1069085</v>
      </c>
      <c r="F24" s="626">
        <v>155305</v>
      </c>
      <c r="G24" s="627">
        <f t="shared" si="0"/>
        <v>1324390</v>
      </c>
      <c r="H24"/>
      <c r="I24" s="429"/>
    </row>
    <row r="25" spans="1:9" ht="15">
      <c r="A25" s="622">
        <v>119</v>
      </c>
      <c r="B25" s="623" t="s">
        <v>177</v>
      </c>
      <c r="C25" s="624">
        <v>1498830</v>
      </c>
      <c r="D25" s="625">
        <v>1498830</v>
      </c>
      <c r="E25" s="625"/>
      <c r="F25" s="626"/>
      <c r="G25" s="627">
        <f t="shared" si="0"/>
        <v>1498830</v>
      </c>
      <c r="H25"/>
      <c r="I25" s="429"/>
    </row>
    <row r="26" spans="1:9" ht="12" customHeight="1">
      <c r="A26" s="622">
        <v>120</v>
      </c>
      <c r="B26" s="623" t="s">
        <v>178</v>
      </c>
      <c r="C26" s="624">
        <v>1200000</v>
      </c>
      <c r="D26" s="625">
        <v>76850</v>
      </c>
      <c r="E26" s="625">
        <v>824185.2</v>
      </c>
      <c r="F26" s="626"/>
      <c r="G26" s="627">
        <f t="shared" si="0"/>
        <v>901035.2</v>
      </c>
      <c r="H26"/>
      <c r="I26" s="429"/>
    </row>
    <row r="27" spans="1:9" ht="15">
      <c r="A27" s="622">
        <v>121</v>
      </c>
      <c r="B27" s="623" t="s">
        <v>179</v>
      </c>
      <c r="C27" s="624">
        <v>5000000</v>
      </c>
      <c r="D27" s="625"/>
      <c r="E27" s="625">
        <v>4750999</v>
      </c>
      <c r="F27" s="626">
        <v>60000</v>
      </c>
      <c r="G27" s="627">
        <f t="shared" si="0"/>
        <v>4810999</v>
      </c>
      <c r="H27"/>
      <c r="I27" s="429"/>
    </row>
    <row r="28" spans="1:9" ht="15">
      <c r="A28" s="622">
        <v>122</v>
      </c>
      <c r="B28" s="623" t="s">
        <v>180</v>
      </c>
      <c r="C28" s="624">
        <v>1199738</v>
      </c>
      <c r="D28" s="625"/>
      <c r="E28" s="625">
        <v>947602</v>
      </c>
      <c r="F28" s="626">
        <v>97770</v>
      </c>
      <c r="G28" s="627">
        <f t="shared" si="0"/>
        <v>1045372</v>
      </c>
      <c r="H28"/>
      <c r="I28" s="429"/>
    </row>
    <row r="29" spans="1:9" ht="12" customHeight="1">
      <c r="A29" s="622">
        <v>123</v>
      </c>
      <c r="B29" s="628" t="s">
        <v>181</v>
      </c>
      <c r="C29" s="624">
        <v>2000000</v>
      </c>
      <c r="D29" s="625"/>
      <c r="E29" s="625">
        <v>577102</v>
      </c>
      <c r="F29" s="626">
        <v>736100</v>
      </c>
      <c r="G29" s="627">
        <f t="shared" si="0"/>
        <v>1313202</v>
      </c>
      <c r="H29"/>
      <c r="I29" s="429"/>
    </row>
    <row r="30" spans="1:9" ht="15">
      <c r="A30" s="622">
        <v>124</v>
      </c>
      <c r="B30" s="623" t="s">
        <v>182</v>
      </c>
      <c r="C30" s="624">
        <v>2900000</v>
      </c>
      <c r="D30" s="625"/>
      <c r="E30" s="625">
        <v>2828800</v>
      </c>
      <c r="F30" s="626"/>
      <c r="G30" s="627">
        <f t="shared" si="0"/>
        <v>2828800</v>
      </c>
      <c r="H30"/>
      <c r="I30" s="429"/>
    </row>
    <row r="31" spans="1:9" ht="15">
      <c r="A31" s="622">
        <v>125</v>
      </c>
      <c r="B31" s="623" t="s">
        <v>183</v>
      </c>
      <c r="C31" s="629">
        <v>2900000</v>
      </c>
      <c r="D31" s="625"/>
      <c r="E31" s="625">
        <v>2900000</v>
      </c>
      <c r="F31" s="626"/>
      <c r="G31" s="627">
        <f t="shared" si="0"/>
        <v>2900000</v>
      </c>
      <c r="H31"/>
      <c r="I31" s="429"/>
    </row>
    <row r="32" spans="1:9" ht="15">
      <c r="A32" s="630">
        <v>126</v>
      </c>
      <c r="B32" s="631" t="s">
        <v>184</v>
      </c>
      <c r="C32" s="632">
        <v>500000</v>
      </c>
      <c r="D32" s="625">
        <v>42473</v>
      </c>
      <c r="E32" s="625">
        <v>394620.6</v>
      </c>
      <c r="F32" s="626"/>
      <c r="G32" s="627">
        <f t="shared" si="0"/>
        <v>437093.6</v>
      </c>
      <c r="H32"/>
      <c r="I32" s="429"/>
    </row>
    <row r="33" spans="1:9" ht="12.75" customHeight="1">
      <c r="A33" s="630">
        <v>127</v>
      </c>
      <c r="B33" s="623" t="s">
        <v>185</v>
      </c>
      <c r="C33" s="632">
        <v>478294</v>
      </c>
      <c r="D33" s="625"/>
      <c r="E33" s="625">
        <v>471581</v>
      </c>
      <c r="F33" s="626"/>
      <c r="G33" s="627">
        <f t="shared" si="0"/>
        <v>471581</v>
      </c>
      <c r="H33"/>
      <c r="I33" s="429"/>
    </row>
    <row r="34" spans="1:9" ht="12.75" customHeight="1">
      <c r="A34" s="630">
        <v>128</v>
      </c>
      <c r="B34" s="623" t="s">
        <v>186</v>
      </c>
      <c r="C34" s="632">
        <v>1007000</v>
      </c>
      <c r="D34" s="625"/>
      <c r="E34" s="625">
        <v>1007000</v>
      </c>
      <c r="F34" s="626"/>
      <c r="G34" s="627">
        <f t="shared" si="0"/>
        <v>1007000</v>
      </c>
      <c r="H34"/>
      <c r="I34" s="429"/>
    </row>
    <row r="35" spans="1:9" ht="15">
      <c r="A35" s="630">
        <v>129</v>
      </c>
      <c r="B35" s="623" t="s">
        <v>187</v>
      </c>
      <c r="C35" s="632">
        <v>1092280</v>
      </c>
      <c r="D35" s="625"/>
      <c r="E35" s="625">
        <v>868526</v>
      </c>
      <c r="F35" s="626"/>
      <c r="G35" s="627">
        <f t="shared" si="0"/>
        <v>868526</v>
      </c>
      <c r="H35"/>
      <c r="I35" s="429"/>
    </row>
    <row r="36" spans="1:9" ht="15">
      <c r="A36" s="630">
        <v>130</v>
      </c>
      <c r="B36" s="623" t="s">
        <v>188</v>
      </c>
      <c r="C36" s="632">
        <v>1999270</v>
      </c>
      <c r="D36" s="625"/>
      <c r="E36" s="625">
        <v>946941</v>
      </c>
      <c r="F36" s="626">
        <v>686858</v>
      </c>
      <c r="G36" s="627">
        <f t="shared" si="0"/>
        <v>1633799</v>
      </c>
      <c r="H36"/>
      <c r="I36" s="429"/>
    </row>
    <row r="37" spans="1:9" ht="15">
      <c r="A37" s="630">
        <v>131</v>
      </c>
      <c r="B37" s="623" t="s">
        <v>189</v>
      </c>
      <c r="C37" s="632">
        <v>948423</v>
      </c>
      <c r="D37" s="625"/>
      <c r="E37" s="625">
        <v>818006.5</v>
      </c>
      <c r="F37" s="626"/>
      <c r="G37" s="627">
        <f t="shared" si="0"/>
        <v>818006.5</v>
      </c>
      <c r="H37"/>
      <c r="I37" s="429"/>
    </row>
    <row r="38" spans="1:9" ht="12.75" customHeight="1">
      <c r="A38" s="630">
        <v>132</v>
      </c>
      <c r="B38" s="623" t="s">
        <v>190</v>
      </c>
      <c r="C38" s="632">
        <v>1000000</v>
      </c>
      <c r="D38" s="625"/>
      <c r="E38" s="625">
        <v>328800</v>
      </c>
      <c r="F38" s="626">
        <v>671200</v>
      </c>
      <c r="G38" s="627">
        <f t="shared" si="0"/>
        <v>1000000</v>
      </c>
      <c r="H38"/>
      <c r="I38" s="429"/>
    </row>
    <row r="39" spans="1:9" ht="12" customHeight="1">
      <c r="A39" s="633">
        <v>133</v>
      </c>
      <c r="B39" s="634" t="s">
        <v>191</v>
      </c>
      <c r="C39" s="632">
        <v>1075900</v>
      </c>
      <c r="D39" s="625"/>
      <c r="E39" s="625">
        <v>313900</v>
      </c>
      <c r="F39" s="626">
        <v>538773</v>
      </c>
      <c r="G39" s="627">
        <f t="shared" si="0"/>
        <v>852673</v>
      </c>
      <c r="H39"/>
      <c r="I39" s="429"/>
    </row>
    <row r="40" spans="1:9" ht="14.25">
      <c r="A40" s="812" t="s">
        <v>192</v>
      </c>
      <c r="B40" s="813"/>
      <c r="C40" s="813"/>
      <c r="D40" s="813"/>
      <c r="E40" s="813"/>
      <c r="F40" s="813"/>
      <c r="G40" s="814"/>
      <c r="H40"/>
      <c r="I40" s="429"/>
    </row>
    <row r="41" spans="1:9" ht="15">
      <c r="A41" s="630">
        <v>134</v>
      </c>
      <c r="B41" s="623" t="s">
        <v>193</v>
      </c>
      <c r="C41" s="632">
        <v>2200000</v>
      </c>
      <c r="D41" s="625"/>
      <c r="E41" s="625">
        <v>2134643</v>
      </c>
      <c r="F41" s="626"/>
      <c r="G41" s="627">
        <f aca="true" t="shared" si="1" ref="G41:G71">SUM(D41:F41)</f>
        <v>2134643</v>
      </c>
      <c r="H41"/>
      <c r="I41" s="429"/>
    </row>
    <row r="42" spans="1:9" ht="15">
      <c r="A42" s="630">
        <v>135</v>
      </c>
      <c r="B42" s="623" t="s">
        <v>194</v>
      </c>
      <c r="C42" s="632">
        <v>2999999</v>
      </c>
      <c r="D42" s="625"/>
      <c r="E42" s="625">
        <v>901310</v>
      </c>
      <c r="F42" s="626">
        <v>1872503</v>
      </c>
      <c r="G42" s="627">
        <f t="shared" si="1"/>
        <v>2773813</v>
      </c>
      <c r="H42"/>
      <c r="I42" s="429"/>
    </row>
    <row r="43" spans="1:9" ht="15">
      <c r="A43" s="630">
        <v>136</v>
      </c>
      <c r="B43" s="623" t="s">
        <v>195</v>
      </c>
      <c r="C43" s="632">
        <v>999746</v>
      </c>
      <c r="D43" s="625"/>
      <c r="E43" s="625">
        <v>999746</v>
      </c>
      <c r="F43" s="626"/>
      <c r="G43" s="627">
        <f t="shared" si="1"/>
        <v>999746</v>
      </c>
      <c r="H43"/>
      <c r="I43" s="429"/>
    </row>
    <row r="44" spans="1:9" ht="15">
      <c r="A44" s="630">
        <v>137</v>
      </c>
      <c r="B44" s="623" t="s">
        <v>196</v>
      </c>
      <c r="C44" s="632">
        <v>1534864</v>
      </c>
      <c r="D44" s="625"/>
      <c r="E44" s="625">
        <v>1116397</v>
      </c>
      <c r="F44" s="626">
        <v>271550</v>
      </c>
      <c r="G44" s="627">
        <f t="shared" si="1"/>
        <v>1387947</v>
      </c>
      <c r="H44"/>
      <c r="I44" s="429"/>
    </row>
    <row r="45" spans="1:9" ht="15">
      <c r="A45" s="630">
        <v>138</v>
      </c>
      <c r="B45" s="623" t="s">
        <v>197</v>
      </c>
      <c r="C45" s="632">
        <v>2119000</v>
      </c>
      <c r="D45" s="625"/>
      <c r="E45" s="625">
        <v>1730846</v>
      </c>
      <c r="F45" s="626">
        <v>295500</v>
      </c>
      <c r="G45" s="627">
        <f t="shared" si="1"/>
        <v>2026346</v>
      </c>
      <c r="H45"/>
      <c r="I45" s="429"/>
    </row>
    <row r="46" spans="1:9" ht="15">
      <c r="A46" s="630">
        <v>139</v>
      </c>
      <c r="B46" s="623" t="s">
        <v>198</v>
      </c>
      <c r="C46" s="632">
        <v>6500000</v>
      </c>
      <c r="D46" s="625"/>
      <c r="E46" s="625">
        <v>1508110.5</v>
      </c>
      <c r="F46" s="626">
        <v>4935421</v>
      </c>
      <c r="G46" s="627">
        <f t="shared" si="1"/>
        <v>6443531.5</v>
      </c>
      <c r="H46"/>
      <c r="I46" s="429"/>
    </row>
    <row r="47" spans="1:9" ht="14.25">
      <c r="A47" s="633">
        <v>140</v>
      </c>
      <c r="B47" s="635" t="s">
        <v>199</v>
      </c>
      <c r="C47" s="632">
        <v>3624930</v>
      </c>
      <c r="D47" s="625"/>
      <c r="E47" s="625"/>
      <c r="F47" s="626">
        <v>2559501</v>
      </c>
      <c r="G47" s="627">
        <f t="shared" si="1"/>
        <v>2559501</v>
      </c>
      <c r="H47"/>
      <c r="I47" s="429"/>
    </row>
    <row r="48" spans="1:9" ht="15">
      <c r="A48" s="630">
        <v>141</v>
      </c>
      <c r="B48" s="628" t="s">
        <v>200</v>
      </c>
      <c r="C48" s="632">
        <v>2000000</v>
      </c>
      <c r="D48" s="625"/>
      <c r="E48" s="625">
        <v>641061</v>
      </c>
      <c r="F48" s="626">
        <v>582366</v>
      </c>
      <c r="G48" s="627">
        <f t="shared" si="1"/>
        <v>1223427</v>
      </c>
      <c r="H48"/>
      <c r="I48" s="429"/>
    </row>
    <row r="49" spans="1:9" ht="13.5" customHeight="1">
      <c r="A49" s="643">
        <v>142</v>
      </c>
      <c r="B49" s="634" t="s">
        <v>201</v>
      </c>
      <c r="C49" s="632">
        <v>1500000</v>
      </c>
      <c r="D49" s="625"/>
      <c r="E49" s="625">
        <v>567357</v>
      </c>
      <c r="F49" s="626">
        <v>449445</v>
      </c>
      <c r="G49" s="627">
        <f t="shared" si="1"/>
        <v>1016802</v>
      </c>
      <c r="H49"/>
      <c r="I49" s="429"/>
    </row>
    <row r="50" spans="1:9" ht="14.25">
      <c r="A50" s="633">
        <v>143</v>
      </c>
      <c r="B50" s="634" t="s">
        <v>202</v>
      </c>
      <c r="C50" s="632">
        <v>5499252</v>
      </c>
      <c r="D50" s="625"/>
      <c r="E50" s="625">
        <v>795216</v>
      </c>
      <c r="F50" s="626">
        <v>4265137</v>
      </c>
      <c r="G50" s="627">
        <f t="shared" si="1"/>
        <v>5060353</v>
      </c>
      <c r="H50"/>
      <c r="I50" s="429"/>
    </row>
    <row r="51" spans="1:9" ht="15">
      <c r="A51" s="630">
        <v>144</v>
      </c>
      <c r="B51" s="623" t="s">
        <v>203</v>
      </c>
      <c r="C51" s="632">
        <v>1241378</v>
      </c>
      <c r="D51" s="625"/>
      <c r="E51" s="625">
        <v>272867</v>
      </c>
      <c r="F51" s="626">
        <v>912700</v>
      </c>
      <c r="G51" s="627">
        <f t="shared" si="1"/>
        <v>1185567</v>
      </c>
      <c r="H51"/>
      <c r="I51" s="429"/>
    </row>
    <row r="52" spans="1:9" ht="14.25">
      <c r="A52" s="633">
        <v>145</v>
      </c>
      <c r="B52" s="677" t="s">
        <v>204</v>
      </c>
      <c r="C52" s="632">
        <v>5497642</v>
      </c>
      <c r="D52" s="625"/>
      <c r="E52" s="625">
        <v>300000</v>
      </c>
      <c r="F52" s="626">
        <v>4393827</v>
      </c>
      <c r="G52" s="627">
        <f t="shared" si="1"/>
        <v>4693827</v>
      </c>
      <c r="H52"/>
      <c r="I52" s="429"/>
    </row>
    <row r="53" spans="1:9" ht="15">
      <c r="A53" s="630">
        <v>146</v>
      </c>
      <c r="B53" s="636" t="s">
        <v>205</v>
      </c>
      <c r="C53" s="632">
        <v>2500000</v>
      </c>
      <c r="D53" s="625"/>
      <c r="E53" s="625">
        <v>371288</v>
      </c>
      <c r="F53" s="626">
        <v>1991910</v>
      </c>
      <c r="G53" s="627">
        <f t="shared" si="1"/>
        <v>2363198</v>
      </c>
      <c r="H53"/>
      <c r="I53" s="429"/>
    </row>
    <row r="54" spans="1:9" ht="14.25">
      <c r="A54" s="633">
        <v>147</v>
      </c>
      <c r="B54" s="637" t="s">
        <v>206</v>
      </c>
      <c r="C54" s="632">
        <v>1566600</v>
      </c>
      <c r="D54" s="625"/>
      <c r="E54" s="625">
        <v>469980</v>
      </c>
      <c r="F54" s="626">
        <v>378000</v>
      </c>
      <c r="G54" s="627">
        <f t="shared" si="1"/>
        <v>847980</v>
      </c>
      <c r="H54"/>
      <c r="I54" s="429"/>
    </row>
    <row r="55" spans="1:9" ht="15">
      <c r="A55" s="630">
        <v>148</v>
      </c>
      <c r="B55" s="636" t="s">
        <v>207</v>
      </c>
      <c r="C55" s="632">
        <v>1022600</v>
      </c>
      <c r="D55" s="625"/>
      <c r="E55" s="625">
        <v>1022600</v>
      </c>
      <c r="F55" s="626"/>
      <c r="G55" s="627">
        <f t="shared" si="1"/>
        <v>1022600</v>
      </c>
      <c r="H55"/>
      <c r="I55" s="429"/>
    </row>
    <row r="56" spans="1:9" ht="14.25">
      <c r="A56" s="633">
        <v>149</v>
      </c>
      <c r="B56" s="637" t="s">
        <v>208</v>
      </c>
      <c r="C56" s="632">
        <v>1964451</v>
      </c>
      <c r="D56" s="625"/>
      <c r="E56" s="625">
        <v>52500</v>
      </c>
      <c r="F56" s="626">
        <v>1249405</v>
      </c>
      <c r="G56" s="627">
        <f t="shared" si="1"/>
        <v>1301905</v>
      </c>
      <c r="H56"/>
      <c r="I56" s="429"/>
    </row>
    <row r="57" spans="1:9" ht="14.25">
      <c r="A57" s="633">
        <v>150</v>
      </c>
      <c r="B57" s="637" t="s">
        <v>209</v>
      </c>
      <c r="C57" s="632">
        <v>703725</v>
      </c>
      <c r="D57" s="625"/>
      <c r="E57" s="625">
        <v>112626</v>
      </c>
      <c r="F57" s="626">
        <v>490530</v>
      </c>
      <c r="G57" s="627">
        <f t="shared" si="1"/>
        <v>603156</v>
      </c>
      <c r="H57"/>
      <c r="I57" s="429"/>
    </row>
    <row r="58" spans="1:9" ht="15">
      <c r="A58" s="630">
        <v>151</v>
      </c>
      <c r="B58" s="636" t="s">
        <v>210</v>
      </c>
      <c r="C58" s="632">
        <v>1327704</v>
      </c>
      <c r="D58" s="625"/>
      <c r="E58" s="625"/>
      <c r="F58" s="626">
        <v>1058416</v>
      </c>
      <c r="G58" s="627">
        <f t="shared" si="1"/>
        <v>1058416</v>
      </c>
      <c r="H58"/>
      <c r="I58" s="429"/>
    </row>
    <row r="59" spans="1:9" ht="15">
      <c r="A59" s="630">
        <v>152</v>
      </c>
      <c r="B59" s="638" t="s">
        <v>211</v>
      </c>
      <c r="C59" s="632">
        <v>1173481</v>
      </c>
      <c r="D59" s="625"/>
      <c r="E59" s="625"/>
      <c r="F59" s="626">
        <v>908121</v>
      </c>
      <c r="G59" s="627">
        <f t="shared" si="1"/>
        <v>908121</v>
      </c>
      <c r="H59"/>
      <c r="I59" s="429"/>
    </row>
    <row r="60" spans="1:9" ht="14.25">
      <c r="A60" s="633">
        <v>153</v>
      </c>
      <c r="B60" s="641" t="s">
        <v>212</v>
      </c>
      <c r="C60" s="640">
        <v>1602896</v>
      </c>
      <c r="D60" s="625"/>
      <c r="E60" s="625">
        <v>31200</v>
      </c>
      <c r="F60" s="626">
        <v>1117504</v>
      </c>
      <c r="G60" s="627">
        <f t="shared" si="1"/>
        <v>1148704</v>
      </c>
      <c r="H60"/>
      <c r="I60" s="429"/>
    </row>
    <row r="61" spans="1:9" ht="14.25">
      <c r="A61" s="633">
        <v>154</v>
      </c>
      <c r="B61" s="641" t="s">
        <v>213</v>
      </c>
      <c r="C61" s="640">
        <v>1609762</v>
      </c>
      <c r="D61" s="625"/>
      <c r="E61" s="625"/>
      <c r="F61" s="626">
        <v>804881</v>
      </c>
      <c r="G61" s="627">
        <f t="shared" si="1"/>
        <v>804881</v>
      </c>
      <c r="H61"/>
      <c r="I61" s="429"/>
    </row>
    <row r="62" spans="1:9" ht="14.25">
      <c r="A62" s="633">
        <v>155</v>
      </c>
      <c r="B62" s="642" t="s">
        <v>214</v>
      </c>
      <c r="C62" s="640">
        <v>2500000</v>
      </c>
      <c r="D62" s="625"/>
      <c r="E62" s="625"/>
      <c r="F62" s="626">
        <v>900000</v>
      </c>
      <c r="G62" s="627">
        <f t="shared" si="1"/>
        <v>900000</v>
      </c>
      <c r="H62"/>
      <c r="I62" s="429"/>
    </row>
    <row r="63" spans="1:9" ht="14.25">
      <c r="A63" s="643">
        <v>156</v>
      </c>
      <c r="B63" s="642" t="s">
        <v>215</v>
      </c>
      <c r="C63" s="640">
        <v>1195364</v>
      </c>
      <c r="D63" s="625"/>
      <c r="E63" s="625"/>
      <c r="F63" s="626">
        <v>1149438</v>
      </c>
      <c r="G63" s="627">
        <f t="shared" si="1"/>
        <v>1149438</v>
      </c>
      <c r="H63"/>
      <c r="I63" s="429"/>
    </row>
    <row r="64" spans="1:9" ht="15">
      <c r="A64" s="622">
        <v>157</v>
      </c>
      <c r="B64" s="639" t="s">
        <v>216</v>
      </c>
      <c r="C64" s="640">
        <v>926898</v>
      </c>
      <c r="D64" s="625"/>
      <c r="E64" s="625"/>
      <c r="F64" s="626">
        <v>620804</v>
      </c>
      <c r="G64" s="627">
        <f t="shared" si="1"/>
        <v>620804</v>
      </c>
      <c r="H64"/>
      <c r="I64" s="429"/>
    </row>
    <row r="65" spans="1:9" ht="15">
      <c r="A65" s="630">
        <v>158</v>
      </c>
      <c r="B65" s="639" t="s">
        <v>217</v>
      </c>
      <c r="C65" s="640">
        <v>997010</v>
      </c>
      <c r="D65" s="625"/>
      <c r="E65" s="625"/>
      <c r="F65" s="626">
        <v>887630</v>
      </c>
      <c r="G65" s="627">
        <f t="shared" si="1"/>
        <v>887630</v>
      </c>
      <c r="H65"/>
      <c r="I65" s="429"/>
    </row>
    <row r="66" spans="1:9" ht="15">
      <c r="A66" s="630">
        <v>159</v>
      </c>
      <c r="B66" s="639" t="s">
        <v>218</v>
      </c>
      <c r="C66" s="640">
        <v>487764</v>
      </c>
      <c r="D66" s="625"/>
      <c r="E66" s="625"/>
      <c r="F66" s="626">
        <v>371212</v>
      </c>
      <c r="G66" s="627">
        <f t="shared" si="1"/>
        <v>371212</v>
      </c>
      <c r="H66"/>
      <c r="I66" s="429"/>
    </row>
    <row r="67" spans="1:9" ht="14.25">
      <c r="A67" s="643">
        <v>160</v>
      </c>
      <c r="B67" s="641" t="s">
        <v>219</v>
      </c>
      <c r="C67" s="640">
        <v>1476772</v>
      </c>
      <c r="D67" s="625"/>
      <c r="E67" s="625"/>
      <c r="F67" s="626">
        <v>533735</v>
      </c>
      <c r="G67" s="627">
        <f t="shared" si="1"/>
        <v>533735</v>
      </c>
      <c r="H67"/>
      <c r="I67" s="429"/>
    </row>
    <row r="68" spans="1:9" ht="14.25">
      <c r="A68" s="633">
        <v>161</v>
      </c>
      <c r="B68" s="644" t="s">
        <v>220</v>
      </c>
      <c r="C68" s="645">
        <v>1998550</v>
      </c>
      <c r="D68" s="646"/>
      <c r="E68" s="625"/>
      <c r="F68" s="626">
        <v>1198309</v>
      </c>
      <c r="G68" s="627">
        <f t="shared" si="1"/>
        <v>1198309</v>
      </c>
      <c r="H68"/>
      <c r="I68" s="429"/>
    </row>
    <row r="69" spans="1:9" ht="15">
      <c r="A69" s="630">
        <v>162</v>
      </c>
      <c r="B69" s="647" t="s">
        <v>221</v>
      </c>
      <c r="C69" s="645">
        <v>299555</v>
      </c>
      <c r="D69" s="646"/>
      <c r="E69" s="625"/>
      <c r="F69" s="626">
        <v>247866</v>
      </c>
      <c r="G69" s="627">
        <f t="shared" si="1"/>
        <v>247866</v>
      </c>
      <c r="H69"/>
      <c r="I69" s="429"/>
    </row>
    <row r="70" spans="1:9" ht="15">
      <c r="A70" s="630">
        <v>163</v>
      </c>
      <c r="B70" s="647" t="s">
        <v>222</v>
      </c>
      <c r="C70" s="645">
        <v>1250000</v>
      </c>
      <c r="D70" s="646"/>
      <c r="E70" s="625"/>
      <c r="F70" s="626">
        <v>787229</v>
      </c>
      <c r="G70" s="627">
        <f t="shared" si="1"/>
        <v>787229</v>
      </c>
      <c r="H70"/>
      <c r="I70" s="429"/>
    </row>
    <row r="71" spans="1:9" ht="15">
      <c r="A71" s="630">
        <v>164</v>
      </c>
      <c r="B71" s="647" t="s">
        <v>223</v>
      </c>
      <c r="C71" s="645">
        <v>2500560</v>
      </c>
      <c r="D71" s="646"/>
      <c r="E71" s="625"/>
      <c r="F71" s="648">
        <v>2500560</v>
      </c>
      <c r="G71" s="627">
        <f t="shared" si="1"/>
        <v>2500560</v>
      </c>
      <c r="H71"/>
      <c r="I71" s="429"/>
    </row>
    <row r="72" spans="1:9" s="653" customFormat="1" ht="14.25">
      <c r="A72" s="633"/>
      <c r="B72" s="649" t="s">
        <v>224</v>
      </c>
      <c r="C72" s="645"/>
      <c r="D72" s="646"/>
      <c r="E72" s="650"/>
      <c r="F72" s="651">
        <v>2</v>
      </c>
      <c r="G72" s="652"/>
      <c r="I72" s="654"/>
    </row>
    <row r="73" spans="1:9" ht="14.25">
      <c r="A73" s="815" t="s">
        <v>225</v>
      </c>
      <c r="B73" s="816"/>
      <c r="C73" s="816"/>
      <c r="D73" s="816"/>
      <c r="E73" s="816"/>
      <c r="F73" s="816"/>
      <c r="G73" s="817"/>
      <c r="H73"/>
      <c r="I73" s="429"/>
    </row>
    <row r="74" spans="1:9" ht="15">
      <c r="A74" s="655">
        <v>165</v>
      </c>
      <c r="B74" s="656" t="s">
        <v>226</v>
      </c>
      <c r="C74" s="657">
        <v>1000000</v>
      </c>
      <c r="D74" s="657"/>
      <c r="E74" s="657"/>
      <c r="F74" s="657">
        <v>1000000</v>
      </c>
      <c r="G74" s="627">
        <f aca="true" t="shared" si="2" ref="G74:G101">SUM(D74:F74)</f>
        <v>1000000</v>
      </c>
      <c r="H74"/>
      <c r="I74" s="429"/>
    </row>
    <row r="75" spans="1:9" ht="28.5" customHeight="1">
      <c r="A75" s="658">
        <v>166</v>
      </c>
      <c r="B75" s="659" t="s">
        <v>227</v>
      </c>
      <c r="C75" s="657">
        <v>4500000</v>
      </c>
      <c r="D75" s="657"/>
      <c r="E75" s="657"/>
      <c r="F75" s="657">
        <v>2243666</v>
      </c>
      <c r="G75" s="627">
        <f t="shared" si="2"/>
        <v>2243666</v>
      </c>
      <c r="H75"/>
      <c r="I75" s="429"/>
    </row>
    <row r="76" spans="1:9" ht="14.25">
      <c r="A76" s="658">
        <v>167</v>
      </c>
      <c r="B76" s="660" t="s">
        <v>228</v>
      </c>
      <c r="C76" s="657">
        <v>1399591</v>
      </c>
      <c r="D76" s="657"/>
      <c r="E76" s="657"/>
      <c r="F76" s="657">
        <v>812863</v>
      </c>
      <c r="G76" s="627">
        <f t="shared" si="2"/>
        <v>812863</v>
      </c>
      <c r="H76"/>
      <c r="I76" s="429"/>
    </row>
    <row r="77" spans="1:9" ht="14.25">
      <c r="A77" s="658">
        <v>168</v>
      </c>
      <c r="B77" s="660" t="s">
        <v>229</v>
      </c>
      <c r="C77" s="657">
        <v>2996342</v>
      </c>
      <c r="D77" s="657"/>
      <c r="E77" s="657"/>
      <c r="F77" s="657">
        <v>1754124</v>
      </c>
      <c r="G77" s="627">
        <f t="shared" si="2"/>
        <v>1754124</v>
      </c>
      <c r="H77"/>
      <c r="I77" s="429"/>
    </row>
    <row r="78" spans="1:9" ht="14.25">
      <c r="A78" s="658">
        <v>169</v>
      </c>
      <c r="B78" s="660" t="s">
        <v>230</v>
      </c>
      <c r="C78" s="657">
        <v>500000</v>
      </c>
      <c r="D78" s="657"/>
      <c r="E78" s="657"/>
      <c r="F78" s="657">
        <v>190580</v>
      </c>
      <c r="G78" s="627">
        <f t="shared" si="2"/>
        <v>190580</v>
      </c>
      <c r="H78"/>
      <c r="I78" s="429"/>
    </row>
    <row r="79" spans="1:9" ht="14.25">
      <c r="A79" s="658">
        <v>170</v>
      </c>
      <c r="B79" s="660" t="s">
        <v>231</v>
      </c>
      <c r="C79" s="657">
        <v>2499998</v>
      </c>
      <c r="D79" s="657"/>
      <c r="E79" s="657"/>
      <c r="F79" s="657">
        <v>1335701</v>
      </c>
      <c r="G79" s="627">
        <f t="shared" si="2"/>
        <v>1335701</v>
      </c>
      <c r="H79"/>
      <c r="I79" s="429"/>
    </row>
    <row r="80" spans="1:9" ht="15">
      <c r="A80" s="655">
        <v>171</v>
      </c>
      <c r="B80" s="661" t="s">
        <v>232</v>
      </c>
      <c r="C80" s="657">
        <v>2348836</v>
      </c>
      <c r="D80" s="657"/>
      <c r="E80" s="657"/>
      <c r="F80" s="657">
        <v>2241370</v>
      </c>
      <c r="G80" s="627">
        <f t="shared" si="2"/>
        <v>2241370</v>
      </c>
      <c r="H80"/>
      <c r="I80" s="429"/>
    </row>
    <row r="81" spans="1:9" ht="14.25">
      <c r="A81" s="658">
        <v>172</v>
      </c>
      <c r="B81" s="660" t="s">
        <v>233</v>
      </c>
      <c r="C81" s="657">
        <v>6499462</v>
      </c>
      <c r="D81" s="657"/>
      <c r="E81" s="657"/>
      <c r="F81" s="657">
        <v>51900</v>
      </c>
      <c r="G81" s="627">
        <f t="shared" si="2"/>
        <v>51900</v>
      </c>
      <c r="H81"/>
      <c r="I81" s="429"/>
    </row>
    <row r="82" spans="1:9" ht="15">
      <c r="A82" s="655">
        <v>173</v>
      </c>
      <c r="B82" s="656" t="s">
        <v>234</v>
      </c>
      <c r="C82" s="657">
        <v>1000000</v>
      </c>
      <c r="D82" s="657"/>
      <c r="E82" s="657"/>
      <c r="F82" s="657">
        <v>969816</v>
      </c>
      <c r="G82" s="627">
        <f t="shared" si="2"/>
        <v>969816</v>
      </c>
      <c r="H82"/>
      <c r="I82" s="429"/>
    </row>
    <row r="83" spans="1:9" ht="14.25">
      <c r="A83" s="658">
        <v>174</v>
      </c>
      <c r="B83" s="662" t="s">
        <v>235</v>
      </c>
      <c r="C83" s="657">
        <v>2999642</v>
      </c>
      <c r="D83" s="657"/>
      <c r="E83" s="657"/>
      <c r="F83" s="657">
        <v>449739</v>
      </c>
      <c r="G83" s="627">
        <f t="shared" si="2"/>
        <v>449739</v>
      </c>
      <c r="H83"/>
      <c r="I83" s="429"/>
    </row>
    <row r="84" spans="1:9" ht="28.5">
      <c r="A84" s="658">
        <v>175</v>
      </c>
      <c r="B84" s="659" t="s">
        <v>236</v>
      </c>
      <c r="C84" s="657">
        <v>2204808</v>
      </c>
      <c r="D84" s="657"/>
      <c r="E84" s="657"/>
      <c r="F84" s="657">
        <v>248605</v>
      </c>
      <c r="G84" s="627">
        <f t="shared" si="2"/>
        <v>248605</v>
      </c>
      <c r="H84"/>
      <c r="I84" s="429"/>
    </row>
    <row r="85" spans="1:9" ht="14.25" customHeight="1">
      <c r="A85" s="658">
        <v>176</v>
      </c>
      <c r="B85" s="659" t="s">
        <v>237</v>
      </c>
      <c r="C85" s="657">
        <v>1300000</v>
      </c>
      <c r="D85" s="657"/>
      <c r="E85" s="657"/>
      <c r="F85" s="657">
        <v>306539</v>
      </c>
      <c r="G85" s="627">
        <f t="shared" si="2"/>
        <v>306539</v>
      </c>
      <c r="H85"/>
      <c r="I85" s="429"/>
    </row>
    <row r="86" spans="1:9" ht="14.25" customHeight="1">
      <c r="A86" s="658">
        <v>177</v>
      </c>
      <c r="B86" s="735" t="s">
        <v>238</v>
      </c>
      <c r="C86" s="657">
        <v>807888</v>
      </c>
      <c r="D86" s="657"/>
      <c r="E86" s="657"/>
      <c r="F86" s="657">
        <v>572677</v>
      </c>
      <c r="G86" s="627">
        <f t="shared" si="2"/>
        <v>572677</v>
      </c>
      <c r="H86"/>
      <c r="I86" s="429"/>
    </row>
    <row r="87" spans="1:9" ht="14.25" customHeight="1">
      <c r="A87" s="658">
        <v>178</v>
      </c>
      <c r="B87" s="660" t="s">
        <v>239</v>
      </c>
      <c r="C87" s="657">
        <v>6446675</v>
      </c>
      <c r="D87" s="657"/>
      <c r="E87" s="657"/>
      <c r="F87" s="657">
        <v>140841</v>
      </c>
      <c r="G87" s="627">
        <f t="shared" si="2"/>
        <v>140841</v>
      </c>
      <c r="H87"/>
      <c r="I87" s="429"/>
    </row>
    <row r="88" spans="1:9" ht="28.5" customHeight="1">
      <c r="A88" s="658">
        <v>179</v>
      </c>
      <c r="B88" s="659" t="s">
        <v>240</v>
      </c>
      <c r="C88" s="657">
        <v>4500000</v>
      </c>
      <c r="D88" s="657"/>
      <c r="E88" s="657"/>
      <c r="F88" s="657">
        <v>36412</v>
      </c>
      <c r="G88" s="627">
        <f t="shared" si="2"/>
        <v>36412</v>
      </c>
      <c r="H88"/>
      <c r="I88" s="429"/>
    </row>
    <row r="89" spans="1:9" ht="14.25" customHeight="1">
      <c r="A89" s="658">
        <v>180</v>
      </c>
      <c r="B89" s="659" t="s">
        <v>241</v>
      </c>
      <c r="C89" s="657">
        <v>700000</v>
      </c>
      <c r="D89" s="657"/>
      <c r="E89" s="657"/>
      <c r="F89" s="657"/>
      <c r="G89" s="627">
        <f t="shared" si="2"/>
        <v>0</v>
      </c>
      <c r="H89"/>
      <c r="I89" s="429"/>
    </row>
    <row r="90" spans="1:9" ht="14.25" customHeight="1">
      <c r="A90" s="655">
        <v>181</v>
      </c>
      <c r="B90" s="663" t="s">
        <v>242</v>
      </c>
      <c r="C90" s="657">
        <v>1416019</v>
      </c>
      <c r="D90" s="657"/>
      <c r="E90" s="657"/>
      <c r="F90" s="657">
        <v>1416019</v>
      </c>
      <c r="G90" s="627">
        <f t="shared" si="2"/>
        <v>1416019</v>
      </c>
      <c r="H90"/>
      <c r="I90" s="429"/>
    </row>
    <row r="91" spans="1:9" ht="14.25" customHeight="1">
      <c r="A91" s="658">
        <v>182</v>
      </c>
      <c r="B91" s="659" t="s">
        <v>243</v>
      </c>
      <c r="C91" s="657">
        <v>1968848</v>
      </c>
      <c r="D91" s="657"/>
      <c r="E91" s="657"/>
      <c r="F91" s="657">
        <v>98000</v>
      </c>
      <c r="G91" s="627">
        <f t="shared" si="2"/>
        <v>98000</v>
      </c>
      <c r="H91"/>
      <c r="I91" s="429"/>
    </row>
    <row r="92" spans="1:9" ht="14.25">
      <c r="A92" s="658">
        <v>183</v>
      </c>
      <c r="B92" s="659" t="s">
        <v>244</v>
      </c>
      <c r="C92" s="657">
        <v>1500000</v>
      </c>
      <c r="D92" s="657"/>
      <c r="E92" s="657"/>
      <c r="F92" s="657"/>
      <c r="G92" s="627">
        <f t="shared" si="2"/>
        <v>0</v>
      </c>
      <c r="H92"/>
      <c r="I92" s="429"/>
    </row>
    <row r="93" spans="1:9" ht="36">
      <c r="A93" s="664"/>
      <c r="B93" s="665" t="s">
        <v>245</v>
      </c>
      <c r="C93" s="666"/>
      <c r="D93" s="666"/>
      <c r="E93" s="666"/>
      <c r="F93" s="666">
        <v>1000000</v>
      </c>
      <c r="G93" s="627">
        <f t="shared" si="2"/>
        <v>1000000</v>
      </c>
      <c r="H93"/>
      <c r="I93" s="429"/>
    </row>
    <row r="94" spans="1:9" ht="14.25">
      <c r="A94" s="664">
        <v>184</v>
      </c>
      <c r="B94" s="667" t="s">
        <v>246</v>
      </c>
      <c r="C94" s="666">
        <v>400000</v>
      </c>
      <c r="D94" s="666"/>
      <c r="E94" s="666"/>
      <c r="F94" s="666"/>
      <c r="G94" s="627">
        <f t="shared" si="2"/>
        <v>0</v>
      </c>
      <c r="H94"/>
      <c r="I94" s="429"/>
    </row>
    <row r="95" spans="1:9" ht="14.25">
      <c r="A95" s="664">
        <v>185</v>
      </c>
      <c r="B95" s="667" t="s">
        <v>247</v>
      </c>
      <c r="C95" s="666">
        <v>1000000</v>
      </c>
      <c r="D95" s="666"/>
      <c r="E95" s="666"/>
      <c r="F95" s="666"/>
      <c r="G95" s="627">
        <f t="shared" si="2"/>
        <v>0</v>
      </c>
      <c r="H95"/>
      <c r="I95" s="429"/>
    </row>
    <row r="96" spans="1:9" ht="16.5" customHeight="1">
      <c r="A96" s="664">
        <v>186</v>
      </c>
      <c r="B96" s="667" t="s">
        <v>248</v>
      </c>
      <c r="C96" s="666">
        <v>578066</v>
      </c>
      <c r="D96" s="666"/>
      <c r="E96" s="666"/>
      <c r="F96" s="666"/>
      <c r="G96" s="627">
        <f t="shared" si="2"/>
        <v>0</v>
      </c>
      <c r="H96"/>
      <c r="I96" s="429"/>
    </row>
    <row r="97" spans="1:9" ht="14.25">
      <c r="A97" s="664">
        <v>187</v>
      </c>
      <c r="B97" s="667" t="s">
        <v>249</v>
      </c>
      <c r="C97" s="666">
        <v>1999960</v>
      </c>
      <c r="D97" s="666"/>
      <c r="E97" s="666"/>
      <c r="F97" s="666"/>
      <c r="G97" s="627">
        <f t="shared" si="2"/>
        <v>0</v>
      </c>
      <c r="H97"/>
      <c r="I97" s="429"/>
    </row>
    <row r="98" spans="1:9" ht="26.25" customHeight="1">
      <c r="A98" s="664">
        <v>188</v>
      </c>
      <c r="B98" s="667" t="s">
        <v>250</v>
      </c>
      <c r="C98" s="666">
        <v>795000</v>
      </c>
      <c r="D98" s="666"/>
      <c r="E98" s="666"/>
      <c r="F98" s="666"/>
      <c r="G98" s="627">
        <f t="shared" si="2"/>
        <v>0</v>
      </c>
      <c r="H98"/>
      <c r="I98" s="429"/>
    </row>
    <row r="99" spans="1:9" ht="14.25">
      <c r="A99" s="664">
        <v>189</v>
      </c>
      <c r="B99" s="667" t="s">
        <v>251</v>
      </c>
      <c r="C99" s="666">
        <v>4100000</v>
      </c>
      <c r="D99" s="666"/>
      <c r="E99" s="666"/>
      <c r="F99" s="666"/>
      <c r="G99" s="627">
        <f t="shared" si="2"/>
        <v>0</v>
      </c>
      <c r="H99"/>
      <c r="I99" s="429"/>
    </row>
    <row r="100" spans="1:9" ht="14.25">
      <c r="A100" s="664">
        <v>190</v>
      </c>
      <c r="B100" s="667" t="s">
        <v>252</v>
      </c>
      <c r="C100" s="666">
        <v>2000000</v>
      </c>
      <c r="D100" s="666"/>
      <c r="E100" s="666"/>
      <c r="F100" s="666"/>
      <c r="G100" s="627">
        <f t="shared" si="2"/>
        <v>0</v>
      </c>
      <c r="H100"/>
      <c r="I100" s="429"/>
    </row>
    <row r="101" spans="1:9" ht="28.5">
      <c r="A101" s="664">
        <v>191</v>
      </c>
      <c r="B101" s="667" t="s">
        <v>253</v>
      </c>
      <c r="C101" s="666">
        <v>1500000</v>
      </c>
      <c r="D101" s="666"/>
      <c r="E101" s="666"/>
      <c r="F101" s="666">
        <v>200000</v>
      </c>
      <c r="G101" s="627">
        <f t="shared" si="2"/>
        <v>200000</v>
      </c>
      <c r="H101"/>
      <c r="I101" s="429"/>
    </row>
    <row r="102" spans="1:8" ht="15.75" thickBot="1">
      <c r="A102" s="806" t="s">
        <v>254</v>
      </c>
      <c r="B102" s="807"/>
      <c r="C102" s="668">
        <f>SUM(C3:C101)</f>
        <v>191095005</v>
      </c>
      <c r="D102" s="668">
        <f>SUM(D3:D73)</f>
        <v>15205540.5</v>
      </c>
      <c r="E102" s="668">
        <f>SUM(E3:E73)</f>
        <v>54036458.199999996</v>
      </c>
      <c r="F102" s="668">
        <f>SUM(F4:F101)</f>
        <v>57283002</v>
      </c>
      <c r="G102" s="669">
        <f>SUM(G3:G101)</f>
        <v>126524998.70000002</v>
      </c>
      <c r="H102" s="117"/>
    </row>
    <row r="103" spans="1:18" ht="6.75" customHeight="1" thickBot="1">
      <c r="A103" s="599"/>
      <c r="B103" s="599"/>
      <c r="C103" s="600"/>
      <c r="D103" s="670"/>
      <c r="E103" s="670"/>
      <c r="F103" s="670"/>
      <c r="G103" s="670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</row>
    <row r="104" spans="1:8" ht="15">
      <c r="A104" s="808" t="s">
        <v>255</v>
      </c>
      <c r="B104" s="809"/>
      <c r="C104" s="809"/>
      <c r="D104" s="809"/>
      <c r="E104" s="809"/>
      <c r="F104" s="810"/>
      <c r="G104" s="811"/>
      <c r="H104"/>
    </row>
    <row r="105" spans="1:8" ht="26.25" customHeight="1">
      <c r="A105" s="732" t="s">
        <v>256</v>
      </c>
      <c r="B105" s="671" t="s">
        <v>150</v>
      </c>
      <c r="C105" s="625"/>
      <c r="D105" s="672"/>
      <c r="E105" s="731" t="s">
        <v>257</v>
      </c>
      <c r="F105" s="673"/>
      <c r="G105" s="674" t="s">
        <v>409</v>
      </c>
      <c r="H105"/>
    </row>
    <row r="106" spans="1:8" ht="14.25" customHeight="1">
      <c r="A106" s="643">
        <v>2</v>
      </c>
      <c r="B106" s="675" t="s">
        <v>258</v>
      </c>
      <c r="C106" s="625"/>
      <c r="D106" s="672"/>
      <c r="E106" s="676">
        <v>47750</v>
      </c>
      <c r="F106" s="673"/>
      <c r="G106" s="627">
        <f aca="true" t="shared" si="3" ref="G106:G116">SUM(D106:E106)</f>
        <v>47750</v>
      </c>
      <c r="H106"/>
    </row>
    <row r="107" spans="1:8" ht="14.25" customHeight="1">
      <c r="A107" s="643">
        <v>91</v>
      </c>
      <c r="B107" s="675" t="s">
        <v>259</v>
      </c>
      <c r="C107" s="625"/>
      <c r="D107" s="672"/>
      <c r="E107" s="676">
        <v>24369.52</v>
      </c>
      <c r="F107" s="673"/>
      <c r="G107" s="627">
        <f t="shared" si="3"/>
        <v>24369.52</v>
      </c>
      <c r="H107"/>
    </row>
    <row r="108" spans="1:8" ht="14.25">
      <c r="A108" s="643">
        <v>97</v>
      </c>
      <c r="B108" s="634" t="s">
        <v>260</v>
      </c>
      <c r="C108" s="625"/>
      <c r="D108" s="625"/>
      <c r="E108" s="625">
        <v>171</v>
      </c>
      <c r="F108" s="626"/>
      <c r="G108" s="627">
        <f t="shared" si="3"/>
        <v>171</v>
      </c>
      <c r="H108"/>
    </row>
    <row r="109" spans="1:8" ht="14.25">
      <c r="A109" s="643">
        <v>99</v>
      </c>
      <c r="B109" s="634" t="s">
        <v>157</v>
      </c>
      <c r="C109" s="625"/>
      <c r="D109" s="625"/>
      <c r="E109" s="625">
        <v>2767.7</v>
      </c>
      <c r="F109" s="626"/>
      <c r="G109" s="627">
        <f t="shared" si="3"/>
        <v>2767.7</v>
      </c>
      <c r="H109"/>
    </row>
    <row r="110" spans="1:8" ht="14.25">
      <c r="A110" s="643">
        <v>119</v>
      </c>
      <c r="B110" s="634" t="s">
        <v>177</v>
      </c>
      <c r="C110" s="625"/>
      <c r="D110" s="625"/>
      <c r="E110" s="625">
        <v>186340</v>
      </c>
      <c r="F110" s="626"/>
      <c r="G110" s="627">
        <f t="shared" si="3"/>
        <v>186340</v>
      </c>
      <c r="H110"/>
    </row>
    <row r="111" spans="1:8" ht="14.25">
      <c r="A111" s="643">
        <v>124</v>
      </c>
      <c r="B111" s="634" t="s">
        <v>182</v>
      </c>
      <c r="C111" s="625"/>
      <c r="D111" s="625"/>
      <c r="E111" s="625">
        <v>21556</v>
      </c>
      <c r="F111" s="626"/>
      <c r="G111" s="627">
        <f t="shared" si="3"/>
        <v>21556</v>
      </c>
      <c r="H111"/>
    </row>
    <row r="112" spans="1:8" ht="14.25">
      <c r="A112" s="643">
        <v>125</v>
      </c>
      <c r="B112" s="634" t="s">
        <v>183</v>
      </c>
      <c r="C112" s="625"/>
      <c r="D112" s="625"/>
      <c r="E112" s="625">
        <v>58164</v>
      </c>
      <c r="F112" s="626"/>
      <c r="G112" s="627">
        <f t="shared" si="3"/>
        <v>58164</v>
      </c>
      <c r="H112"/>
    </row>
    <row r="113" spans="1:8" ht="14.25">
      <c r="A113" s="643">
        <v>127</v>
      </c>
      <c r="B113" s="634" t="s">
        <v>185</v>
      </c>
      <c r="C113" s="625"/>
      <c r="D113" s="625"/>
      <c r="E113" s="625">
        <v>9910.3</v>
      </c>
      <c r="F113" s="626"/>
      <c r="G113" s="627">
        <f t="shared" si="3"/>
        <v>9910.3</v>
      </c>
      <c r="H113"/>
    </row>
    <row r="114" spans="1:8" ht="14.25">
      <c r="A114" s="643">
        <v>128</v>
      </c>
      <c r="B114" s="634" t="s">
        <v>186</v>
      </c>
      <c r="C114" s="625"/>
      <c r="D114" s="625"/>
      <c r="E114" s="625">
        <v>47955</v>
      </c>
      <c r="F114" s="626"/>
      <c r="G114" s="627">
        <f t="shared" si="3"/>
        <v>47955</v>
      </c>
      <c r="H114"/>
    </row>
    <row r="115" spans="1:8" ht="14.25">
      <c r="A115" s="643">
        <v>139</v>
      </c>
      <c r="B115" s="677" t="s">
        <v>198</v>
      </c>
      <c r="C115" s="625"/>
      <c r="D115" s="625"/>
      <c r="E115" s="625">
        <v>15535</v>
      </c>
      <c r="F115" s="626"/>
      <c r="G115" s="627">
        <f t="shared" si="3"/>
        <v>15535</v>
      </c>
      <c r="H115"/>
    </row>
    <row r="116" spans="1:8" ht="14.25">
      <c r="A116" s="643">
        <v>148</v>
      </c>
      <c r="B116" s="634" t="s">
        <v>207</v>
      </c>
      <c r="C116" s="625"/>
      <c r="D116" s="625"/>
      <c r="E116" s="625">
        <v>1604</v>
      </c>
      <c r="F116" s="626"/>
      <c r="G116" s="627">
        <f t="shared" si="3"/>
        <v>1604</v>
      </c>
      <c r="H116"/>
    </row>
    <row r="117" spans="1:8" ht="5.25" customHeight="1">
      <c r="A117" s="643"/>
      <c r="B117" s="634"/>
      <c r="C117" s="625"/>
      <c r="D117" s="625"/>
      <c r="E117" s="625"/>
      <c r="F117" s="626"/>
      <c r="G117" s="627"/>
      <c r="H117"/>
    </row>
    <row r="118" spans="1:8" ht="15">
      <c r="A118" s="802" t="s">
        <v>636</v>
      </c>
      <c r="B118" s="803"/>
      <c r="C118" s="625"/>
      <c r="D118" s="678"/>
      <c r="E118" s="678"/>
      <c r="F118" s="679"/>
      <c r="G118" s="680">
        <f>SUM(G106:G116)</f>
        <v>416122.51999999996</v>
      </c>
      <c r="H118"/>
    </row>
    <row r="119" spans="1:8" ht="15">
      <c r="A119" s="800" t="s">
        <v>261</v>
      </c>
      <c r="B119" s="801"/>
      <c r="C119" s="625"/>
      <c r="D119" s="678"/>
      <c r="E119" s="678"/>
      <c r="F119" s="679"/>
      <c r="G119" s="680">
        <v>2350000</v>
      </c>
      <c r="H119"/>
    </row>
    <row r="120" spans="1:8" ht="15">
      <c r="A120" s="800" t="s">
        <v>262</v>
      </c>
      <c r="B120" s="801"/>
      <c r="C120" s="625"/>
      <c r="D120" s="678"/>
      <c r="E120" s="678"/>
      <c r="F120" s="679"/>
      <c r="G120" s="680">
        <v>53200000</v>
      </c>
      <c r="H120"/>
    </row>
    <row r="121" spans="1:8" ht="15">
      <c r="A121" s="800" t="s">
        <v>263</v>
      </c>
      <c r="B121" s="801"/>
      <c r="C121" s="625"/>
      <c r="D121" s="678"/>
      <c r="E121" s="678"/>
      <c r="F121" s="681"/>
      <c r="G121" s="682">
        <v>0</v>
      </c>
      <c r="H121"/>
    </row>
    <row r="122" spans="1:8" ht="15">
      <c r="A122" s="802" t="s">
        <v>264</v>
      </c>
      <c r="B122" s="803"/>
      <c r="C122" s="625"/>
      <c r="D122" s="625"/>
      <c r="E122" s="625"/>
      <c r="F122" s="626"/>
      <c r="G122" s="680">
        <v>756789.12</v>
      </c>
      <c r="H122"/>
    </row>
    <row r="123" spans="1:8" ht="15.75" thickBot="1">
      <c r="A123" s="804" t="s">
        <v>265</v>
      </c>
      <c r="B123" s="805"/>
      <c r="C123" s="683"/>
      <c r="D123" s="683"/>
      <c r="E123" s="683"/>
      <c r="F123" s="684"/>
      <c r="G123" s="685">
        <f>SUM(G118:G122)</f>
        <v>56722911.64</v>
      </c>
      <c r="H123"/>
    </row>
    <row r="124" s="165" customFormat="1" ht="12.75">
      <c r="H124" s="494"/>
    </row>
    <row r="125" s="165" customFormat="1" ht="12.75">
      <c r="H125" s="494"/>
    </row>
    <row r="126" s="165" customFormat="1" ht="12.75">
      <c r="H126" s="494"/>
    </row>
    <row r="127" s="165" customFormat="1" ht="12.75">
      <c r="H127" s="494"/>
    </row>
    <row r="128" s="165" customFormat="1" ht="12.75">
      <c r="H128" s="494"/>
    </row>
    <row r="129" s="165" customFormat="1" ht="12.75">
      <c r="H129" s="494"/>
    </row>
    <row r="130" s="165" customFormat="1" ht="12.75">
      <c r="H130" s="494"/>
    </row>
    <row r="131" s="165" customFormat="1" ht="12.75">
      <c r="H131" s="494"/>
    </row>
    <row r="132" s="165" customFormat="1" ht="12.75">
      <c r="H132" s="494"/>
    </row>
    <row r="133" s="165" customFormat="1" ht="12.75">
      <c r="H133" s="494"/>
    </row>
    <row r="134" s="165" customFormat="1" ht="12.75">
      <c r="H134" s="494"/>
    </row>
    <row r="135" s="165" customFormat="1" ht="12.75">
      <c r="H135" s="494"/>
    </row>
    <row r="136" s="165" customFormat="1" ht="12.75">
      <c r="H136" s="494"/>
    </row>
    <row r="137" s="165" customFormat="1" ht="12.75">
      <c r="H137" s="494"/>
    </row>
    <row r="138" s="165" customFormat="1" ht="12.75">
      <c r="H138" s="494"/>
    </row>
    <row r="139" s="165" customFormat="1" ht="12.75">
      <c r="H139" s="494"/>
    </row>
    <row r="140" s="165" customFormat="1" ht="12.75">
      <c r="H140" s="494"/>
    </row>
    <row r="141" s="165" customFormat="1" ht="12.75">
      <c r="H141" s="494"/>
    </row>
    <row r="142" s="165" customFormat="1" ht="12.75">
      <c r="H142" s="494"/>
    </row>
    <row r="143" s="165" customFormat="1" ht="12.75">
      <c r="H143" s="494"/>
    </row>
    <row r="144" s="165" customFormat="1" ht="12.75">
      <c r="H144" s="494"/>
    </row>
    <row r="145" s="165" customFormat="1" ht="12.75">
      <c r="H145" s="494"/>
    </row>
    <row r="146" s="165" customFormat="1" ht="12.75">
      <c r="H146" s="494"/>
    </row>
    <row r="147" s="165" customFormat="1" ht="12.75">
      <c r="H147" s="494"/>
    </row>
    <row r="148" s="165" customFormat="1" ht="12.75">
      <c r="H148" s="494"/>
    </row>
    <row r="149" s="165" customFormat="1" ht="12.75">
      <c r="H149" s="494"/>
    </row>
    <row r="150" s="165" customFormat="1" ht="12.75">
      <c r="H150" s="494"/>
    </row>
    <row r="151" s="165" customFormat="1" ht="12.75">
      <c r="H151" s="494"/>
    </row>
    <row r="152" s="165" customFormat="1" ht="12.75">
      <c r="H152" s="494"/>
    </row>
    <row r="153" s="165" customFormat="1" ht="12.75">
      <c r="H153" s="494"/>
    </row>
    <row r="154" s="165" customFormat="1" ht="12.75">
      <c r="H154" s="494"/>
    </row>
    <row r="155" s="165" customFormat="1" ht="12.75">
      <c r="H155" s="494"/>
    </row>
    <row r="156" s="165" customFormat="1" ht="12.75">
      <c r="H156" s="494"/>
    </row>
    <row r="157" s="165" customFormat="1" ht="12.75">
      <c r="H157" s="494"/>
    </row>
    <row r="158" s="165" customFormat="1" ht="12.75">
      <c r="H158" s="494"/>
    </row>
    <row r="159" s="165" customFormat="1" ht="12.75">
      <c r="H159" s="494"/>
    </row>
    <row r="160" s="165" customFormat="1" ht="12.75">
      <c r="H160" s="494"/>
    </row>
    <row r="161" s="165" customFormat="1" ht="12.75">
      <c r="H161" s="494"/>
    </row>
    <row r="162" s="165" customFormat="1" ht="12.75">
      <c r="H162" s="494"/>
    </row>
    <row r="163" s="165" customFormat="1" ht="12.75">
      <c r="H163" s="494"/>
    </row>
    <row r="164" s="165" customFormat="1" ht="12.75">
      <c r="H164" s="494"/>
    </row>
    <row r="165" s="165" customFormat="1" ht="12.75">
      <c r="H165" s="494"/>
    </row>
    <row r="166" s="165" customFormat="1" ht="12.75">
      <c r="H166" s="494"/>
    </row>
    <row r="167" s="165" customFormat="1" ht="12.75">
      <c r="H167" s="494"/>
    </row>
    <row r="168" s="165" customFormat="1" ht="12.75">
      <c r="H168" s="494"/>
    </row>
    <row r="169" s="165" customFormat="1" ht="12.75">
      <c r="H169" s="494"/>
    </row>
    <row r="170" s="165" customFormat="1" ht="12.75">
      <c r="H170" s="494"/>
    </row>
    <row r="171" s="165" customFormat="1" ht="12.75">
      <c r="H171" s="494"/>
    </row>
    <row r="172" s="165" customFormat="1" ht="12.75">
      <c r="H172" s="494"/>
    </row>
    <row r="173" s="165" customFormat="1" ht="12.75">
      <c r="H173" s="494"/>
    </row>
    <row r="174" s="165" customFormat="1" ht="12.75">
      <c r="H174" s="494"/>
    </row>
    <row r="175" s="165" customFormat="1" ht="12.75">
      <c r="H175" s="494"/>
    </row>
    <row r="176" s="165" customFormat="1" ht="12.75">
      <c r="H176" s="494"/>
    </row>
    <row r="177" s="165" customFormat="1" ht="12.75">
      <c r="H177" s="494"/>
    </row>
    <row r="178" s="165" customFormat="1" ht="12.75">
      <c r="H178" s="494"/>
    </row>
    <row r="179" s="165" customFormat="1" ht="12.75">
      <c r="H179" s="494"/>
    </row>
    <row r="180" s="165" customFormat="1" ht="12.75">
      <c r="H180" s="494"/>
    </row>
    <row r="181" s="165" customFormat="1" ht="12.75">
      <c r="H181" s="494"/>
    </row>
    <row r="182" s="165" customFormat="1" ht="12.75">
      <c r="H182" s="494"/>
    </row>
    <row r="183" s="165" customFormat="1" ht="12.75">
      <c r="H183" s="494"/>
    </row>
    <row r="184" s="165" customFormat="1" ht="12.75">
      <c r="H184" s="494"/>
    </row>
    <row r="185" s="165" customFormat="1" ht="12.75">
      <c r="H185" s="494"/>
    </row>
    <row r="186" s="165" customFormat="1" ht="12.75">
      <c r="H186" s="494"/>
    </row>
    <row r="187" s="165" customFormat="1" ht="12.75">
      <c r="H187" s="494"/>
    </row>
    <row r="188" s="165" customFormat="1" ht="12.75">
      <c r="H188" s="494"/>
    </row>
    <row r="189" s="165" customFormat="1" ht="12.75">
      <c r="H189" s="494"/>
    </row>
    <row r="190" s="165" customFormat="1" ht="12.75">
      <c r="H190" s="494"/>
    </row>
    <row r="191" s="165" customFormat="1" ht="12.75">
      <c r="H191" s="494"/>
    </row>
    <row r="192" s="165" customFormat="1" ht="12.75">
      <c r="H192" s="494"/>
    </row>
    <row r="193" s="165" customFormat="1" ht="12.75">
      <c r="H193" s="494"/>
    </row>
    <row r="194" s="165" customFormat="1" ht="12.75">
      <c r="H194" s="494"/>
    </row>
    <row r="195" s="165" customFormat="1" ht="12.75">
      <c r="H195" s="494"/>
    </row>
    <row r="196" s="165" customFormat="1" ht="12.75">
      <c r="H196" s="494"/>
    </row>
    <row r="197" s="165" customFormat="1" ht="12.75">
      <c r="H197" s="494"/>
    </row>
    <row r="198" s="165" customFormat="1" ht="12.75">
      <c r="H198" s="494"/>
    </row>
    <row r="199" s="165" customFormat="1" ht="12.75">
      <c r="H199" s="494"/>
    </row>
    <row r="200" s="165" customFormat="1" ht="12.75">
      <c r="H200" s="494"/>
    </row>
    <row r="201" s="165" customFormat="1" ht="12.75">
      <c r="H201" s="494"/>
    </row>
    <row r="202" s="165" customFormat="1" ht="12.75">
      <c r="H202" s="494"/>
    </row>
    <row r="203" s="165" customFormat="1" ht="12.75">
      <c r="H203" s="494"/>
    </row>
    <row r="204" s="165" customFormat="1" ht="12.75">
      <c r="H204" s="494"/>
    </row>
    <row r="205" s="165" customFormat="1" ht="12.75">
      <c r="H205" s="494"/>
    </row>
    <row r="206" s="165" customFormat="1" ht="12.75">
      <c r="H206" s="494"/>
    </row>
    <row r="207" s="165" customFormat="1" ht="12.75">
      <c r="H207" s="494"/>
    </row>
    <row r="208" s="165" customFormat="1" ht="12.75">
      <c r="H208" s="494"/>
    </row>
    <row r="209" s="165" customFormat="1" ht="12.75">
      <c r="H209" s="494"/>
    </row>
    <row r="210" s="165" customFormat="1" ht="12.75">
      <c r="H210" s="494"/>
    </row>
    <row r="211" s="165" customFormat="1" ht="12.75">
      <c r="H211" s="494"/>
    </row>
    <row r="212" s="165" customFormat="1" ht="12.75">
      <c r="H212" s="494"/>
    </row>
    <row r="213" s="165" customFormat="1" ht="12.75">
      <c r="H213" s="494"/>
    </row>
    <row r="214" s="165" customFormat="1" ht="12.75">
      <c r="H214" s="494"/>
    </row>
    <row r="215" s="165" customFormat="1" ht="12.75">
      <c r="H215" s="494"/>
    </row>
    <row r="216" s="165" customFormat="1" ht="12.75">
      <c r="H216" s="494"/>
    </row>
    <row r="217" s="165" customFormat="1" ht="12.75">
      <c r="H217" s="494"/>
    </row>
    <row r="218" s="165" customFormat="1" ht="12.75">
      <c r="H218" s="494"/>
    </row>
    <row r="219" s="165" customFormat="1" ht="12.75">
      <c r="H219" s="494"/>
    </row>
    <row r="220" s="165" customFormat="1" ht="12.75">
      <c r="H220" s="494"/>
    </row>
    <row r="221" s="165" customFormat="1" ht="12.75">
      <c r="H221" s="494"/>
    </row>
    <row r="222" s="165" customFormat="1" ht="12.75">
      <c r="H222" s="494"/>
    </row>
    <row r="223" s="165" customFormat="1" ht="12.75">
      <c r="H223" s="494"/>
    </row>
    <row r="224" s="165" customFormat="1" ht="12.75">
      <c r="H224" s="494"/>
    </row>
    <row r="225" s="165" customFormat="1" ht="12.75">
      <c r="H225" s="494"/>
    </row>
    <row r="226" s="165" customFormat="1" ht="12.75">
      <c r="H226" s="494"/>
    </row>
    <row r="227" s="165" customFormat="1" ht="12.75">
      <c r="H227" s="494"/>
    </row>
    <row r="228" s="165" customFormat="1" ht="12.75">
      <c r="H228" s="494"/>
    </row>
    <row r="229" s="165" customFormat="1" ht="12.75">
      <c r="H229" s="494"/>
    </row>
    <row r="230" s="165" customFormat="1" ht="12.75">
      <c r="H230" s="494"/>
    </row>
    <row r="231" s="165" customFormat="1" ht="12.75">
      <c r="H231" s="494"/>
    </row>
    <row r="232" s="165" customFormat="1" ht="12.75">
      <c r="H232" s="494"/>
    </row>
    <row r="233" s="165" customFormat="1" ht="12.75">
      <c r="H233" s="494"/>
    </row>
    <row r="234" s="165" customFormat="1" ht="12.75">
      <c r="H234" s="494"/>
    </row>
    <row r="235" s="165" customFormat="1" ht="12.75">
      <c r="H235" s="494"/>
    </row>
    <row r="236" s="165" customFormat="1" ht="12.75">
      <c r="H236" s="494"/>
    </row>
    <row r="237" s="165" customFormat="1" ht="12.75">
      <c r="H237" s="494"/>
    </row>
    <row r="238" s="165" customFormat="1" ht="12.75">
      <c r="H238" s="494"/>
    </row>
    <row r="239" s="165" customFormat="1" ht="12.75">
      <c r="H239" s="494"/>
    </row>
    <row r="240" s="165" customFormat="1" ht="12.75">
      <c r="H240" s="494"/>
    </row>
    <row r="241" s="165" customFormat="1" ht="12.75">
      <c r="H241" s="494"/>
    </row>
    <row r="242" s="165" customFormat="1" ht="12.75">
      <c r="H242" s="494"/>
    </row>
    <row r="243" s="165" customFormat="1" ht="12.75">
      <c r="H243" s="494"/>
    </row>
    <row r="244" s="165" customFormat="1" ht="12.75">
      <c r="H244" s="494"/>
    </row>
    <row r="245" s="165" customFormat="1" ht="12.75">
      <c r="H245" s="494"/>
    </row>
    <row r="246" s="165" customFormat="1" ht="12.75">
      <c r="H246" s="494"/>
    </row>
    <row r="247" s="165" customFormat="1" ht="12.75">
      <c r="H247" s="494"/>
    </row>
    <row r="248" s="165" customFormat="1" ht="12.75">
      <c r="H248" s="494"/>
    </row>
    <row r="249" s="165" customFormat="1" ht="12.75">
      <c r="H249" s="494"/>
    </row>
    <row r="250" s="165" customFormat="1" ht="12.75">
      <c r="H250" s="494"/>
    </row>
    <row r="251" s="165" customFormat="1" ht="12.75">
      <c r="H251" s="494"/>
    </row>
    <row r="252" s="165" customFormat="1" ht="12.75">
      <c r="H252" s="494"/>
    </row>
    <row r="253" s="165" customFormat="1" ht="12.75">
      <c r="H253" s="494"/>
    </row>
    <row r="254" s="165" customFormat="1" ht="12.75">
      <c r="H254" s="494"/>
    </row>
    <row r="255" s="165" customFormat="1" ht="12.75">
      <c r="H255" s="494"/>
    </row>
    <row r="256" s="165" customFormat="1" ht="12.75">
      <c r="H256" s="494"/>
    </row>
    <row r="257" s="165" customFormat="1" ht="12.75">
      <c r="H257" s="494"/>
    </row>
    <row r="258" s="165" customFormat="1" ht="12.75">
      <c r="H258" s="494"/>
    </row>
    <row r="259" s="165" customFormat="1" ht="12.75">
      <c r="H259" s="494"/>
    </row>
    <row r="260" s="165" customFormat="1" ht="12.75">
      <c r="H260" s="494"/>
    </row>
    <row r="261" s="165" customFormat="1" ht="12.75">
      <c r="H261" s="494"/>
    </row>
    <row r="262" s="165" customFormat="1" ht="12.75">
      <c r="H262" s="494"/>
    </row>
    <row r="263" s="165" customFormat="1" ht="12.75">
      <c r="H263" s="494"/>
    </row>
    <row r="264" s="165" customFormat="1" ht="12.75">
      <c r="H264" s="494"/>
    </row>
    <row r="265" s="165" customFormat="1" ht="12.75">
      <c r="H265" s="494"/>
    </row>
    <row r="266" s="165" customFormat="1" ht="12.75">
      <c r="H266" s="494"/>
    </row>
    <row r="267" s="165" customFormat="1" ht="12.75">
      <c r="H267" s="494"/>
    </row>
    <row r="268" s="165" customFormat="1" ht="12.75">
      <c r="H268" s="494"/>
    </row>
    <row r="269" s="165" customFormat="1" ht="12.75">
      <c r="H269" s="494"/>
    </row>
    <row r="270" s="165" customFormat="1" ht="12.75">
      <c r="H270" s="494"/>
    </row>
    <row r="271" s="165" customFormat="1" ht="12.75">
      <c r="H271" s="494"/>
    </row>
    <row r="272" s="165" customFormat="1" ht="12.75">
      <c r="H272" s="494"/>
    </row>
    <row r="273" s="165" customFormat="1" ht="12.75">
      <c r="H273" s="494"/>
    </row>
    <row r="274" s="165" customFormat="1" ht="12.75">
      <c r="H274" s="494"/>
    </row>
    <row r="275" s="165" customFormat="1" ht="12.75">
      <c r="H275" s="494"/>
    </row>
    <row r="276" s="165" customFormat="1" ht="12.75">
      <c r="H276" s="494"/>
    </row>
    <row r="277" s="165" customFormat="1" ht="12.75">
      <c r="H277" s="494"/>
    </row>
    <row r="278" s="165" customFormat="1" ht="12.75">
      <c r="H278" s="494"/>
    </row>
    <row r="279" s="165" customFormat="1" ht="12.75">
      <c r="H279" s="494"/>
    </row>
    <row r="280" s="165" customFormat="1" ht="12.75">
      <c r="H280" s="494"/>
    </row>
    <row r="281" s="165" customFormat="1" ht="12.75">
      <c r="H281" s="494"/>
    </row>
    <row r="282" s="165" customFormat="1" ht="12.75">
      <c r="H282" s="494"/>
    </row>
    <row r="283" s="165" customFormat="1" ht="12.75">
      <c r="H283" s="494"/>
    </row>
    <row r="284" s="165" customFormat="1" ht="12.75">
      <c r="H284" s="494"/>
    </row>
    <row r="285" s="165" customFormat="1" ht="12.75">
      <c r="H285" s="494"/>
    </row>
    <row r="286" s="165" customFormat="1" ht="12.75">
      <c r="H286" s="494"/>
    </row>
    <row r="287" s="165" customFormat="1" ht="12.75">
      <c r="H287" s="494"/>
    </row>
    <row r="288" s="165" customFormat="1" ht="12.75">
      <c r="H288" s="494"/>
    </row>
    <row r="289" s="165" customFormat="1" ht="12.75">
      <c r="H289" s="494"/>
    </row>
    <row r="290" s="165" customFormat="1" ht="12.75">
      <c r="H290" s="494"/>
    </row>
    <row r="291" s="165" customFormat="1" ht="12.75">
      <c r="H291" s="494"/>
    </row>
    <row r="292" s="165" customFormat="1" ht="12.75">
      <c r="H292" s="494"/>
    </row>
    <row r="293" s="165" customFormat="1" ht="12.75">
      <c r="H293" s="494"/>
    </row>
    <row r="294" s="165" customFormat="1" ht="12.75">
      <c r="H294" s="494"/>
    </row>
    <row r="295" s="165" customFormat="1" ht="12.75">
      <c r="H295" s="494"/>
    </row>
    <row r="296" s="165" customFormat="1" ht="12.75">
      <c r="H296" s="494"/>
    </row>
    <row r="297" s="165" customFormat="1" ht="12.75">
      <c r="H297" s="494"/>
    </row>
    <row r="298" s="165" customFormat="1" ht="12.75">
      <c r="H298" s="494"/>
    </row>
    <row r="299" s="165" customFormat="1" ht="12.75">
      <c r="H299" s="494"/>
    </row>
    <row r="300" s="165" customFormat="1" ht="12.75">
      <c r="H300" s="494"/>
    </row>
    <row r="301" s="165" customFormat="1" ht="12.75">
      <c r="H301" s="494"/>
    </row>
    <row r="302" s="165" customFormat="1" ht="12.75">
      <c r="H302" s="494"/>
    </row>
    <row r="303" s="165" customFormat="1" ht="12.75">
      <c r="H303" s="494"/>
    </row>
    <row r="304" s="165" customFormat="1" ht="12.75">
      <c r="H304" s="494"/>
    </row>
    <row r="305" s="165" customFormat="1" ht="12.75">
      <c r="H305" s="494"/>
    </row>
    <row r="306" s="165" customFormat="1" ht="12.75">
      <c r="H306" s="494"/>
    </row>
    <row r="307" s="165" customFormat="1" ht="12.75">
      <c r="H307" s="494"/>
    </row>
    <row r="308" s="165" customFormat="1" ht="12.75">
      <c r="H308" s="494"/>
    </row>
    <row r="309" s="165" customFormat="1" ht="12.75">
      <c r="H309" s="494"/>
    </row>
    <row r="310" s="165" customFormat="1" ht="12.75">
      <c r="H310" s="494"/>
    </row>
    <row r="311" s="165" customFormat="1" ht="12.75">
      <c r="H311" s="494"/>
    </row>
    <row r="312" s="165" customFormat="1" ht="12.75">
      <c r="H312" s="494"/>
    </row>
    <row r="313" s="165" customFormat="1" ht="12.75">
      <c r="H313" s="494"/>
    </row>
    <row r="314" s="165" customFormat="1" ht="12.75">
      <c r="H314" s="494"/>
    </row>
    <row r="315" s="165" customFormat="1" ht="12.75">
      <c r="H315" s="494"/>
    </row>
    <row r="316" s="165" customFormat="1" ht="12.75">
      <c r="H316" s="494"/>
    </row>
    <row r="317" s="165" customFormat="1" ht="12.75">
      <c r="H317" s="494"/>
    </row>
    <row r="318" s="165" customFormat="1" ht="12.75">
      <c r="H318" s="494"/>
    </row>
    <row r="319" s="165" customFormat="1" ht="12.75">
      <c r="H319" s="494"/>
    </row>
    <row r="320" s="165" customFormat="1" ht="12.75">
      <c r="H320" s="494"/>
    </row>
    <row r="321" s="165" customFormat="1" ht="12.75">
      <c r="H321" s="494"/>
    </row>
    <row r="322" s="165" customFormat="1" ht="12.75">
      <c r="H322" s="494"/>
    </row>
    <row r="323" s="165" customFormat="1" ht="12.75">
      <c r="H323" s="494"/>
    </row>
    <row r="324" s="165" customFormat="1" ht="12.75">
      <c r="H324" s="494"/>
    </row>
    <row r="325" s="165" customFormat="1" ht="12.75">
      <c r="H325" s="494"/>
    </row>
    <row r="326" s="165" customFormat="1" ht="12.75">
      <c r="H326" s="494"/>
    </row>
    <row r="327" s="165" customFormat="1" ht="12.75">
      <c r="H327" s="494"/>
    </row>
    <row r="328" s="165" customFormat="1" ht="12.75">
      <c r="H328" s="494"/>
    </row>
    <row r="329" s="165" customFormat="1" ht="12.75">
      <c r="H329" s="494"/>
    </row>
    <row r="330" s="165" customFormat="1" ht="12.75">
      <c r="H330" s="494"/>
    </row>
    <row r="331" s="165" customFormat="1" ht="12.75">
      <c r="H331" s="494"/>
    </row>
    <row r="332" s="165" customFormat="1" ht="12.75">
      <c r="H332" s="494"/>
    </row>
    <row r="333" s="165" customFormat="1" ht="12.75">
      <c r="H333" s="494"/>
    </row>
    <row r="334" s="165" customFormat="1" ht="12.75">
      <c r="H334" s="494"/>
    </row>
    <row r="335" s="165" customFormat="1" ht="12.75">
      <c r="H335" s="494"/>
    </row>
    <row r="336" s="165" customFormat="1" ht="12.75">
      <c r="H336" s="494"/>
    </row>
    <row r="337" s="165" customFormat="1" ht="12.75">
      <c r="H337" s="494"/>
    </row>
    <row r="338" s="165" customFormat="1" ht="12.75">
      <c r="H338" s="494"/>
    </row>
    <row r="339" s="165" customFormat="1" ht="12.75">
      <c r="H339" s="494"/>
    </row>
    <row r="340" s="165" customFormat="1" ht="12.75">
      <c r="H340" s="494"/>
    </row>
    <row r="341" s="165" customFormat="1" ht="12.75">
      <c r="H341" s="494"/>
    </row>
    <row r="342" s="165" customFormat="1" ht="12.75">
      <c r="H342" s="494"/>
    </row>
    <row r="343" s="165" customFormat="1" ht="12.75">
      <c r="H343" s="494"/>
    </row>
    <row r="344" s="165" customFormat="1" ht="12.75">
      <c r="H344" s="494"/>
    </row>
    <row r="345" s="165" customFormat="1" ht="12.75">
      <c r="H345" s="494"/>
    </row>
    <row r="346" s="165" customFormat="1" ht="12.75">
      <c r="H346" s="494"/>
    </row>
    <row r="347" s="165" customFormat="1" ht="12.75">
      <c r="H347" s="494"/>
    </row>
    <row r="348" s="165" customFormat="1" ht="12.75">
      <c r="H348" s="494"/>
    </row>
    <row r="349" s="165" customFormat="1" ht="12.75">
      <c r="H349" s="494"/>
    </row>
    <row r="350" s="165" customFormat="1" ht="12.75">
      <c r="H350" s="494"/>
    </row>
    <row r="351" s="165" customFormat="1" ht="12.75">
      <c r="H351" s="494"/>
    </row>
    <row r="352" s="165" customFormat="1" ht="12.75">
      <c r="H352" s="494"/>
    </row>
    <row r="353" s="165" customFormat="1" ht="12.75">
      <c r="H353" s="494"/>
    </row>
    <row r="354" s="165" customFormat="1" ht="12.75">
      <c r="H354" s="494"/>
    </row>
    <row r="355" s="165" customFormat="1" ht="12.75">
      <c r="H355" s="494"/>
    </row>
    <row r="356" s="165" customFormat="1" ht="12.75">
      <c r="H356" s="494"/>
    </row>
    <row r="357" s="165" customFormat="1" ht="12.75">
      <c r="H357" s="494"/>
    </row>
    <row r="358" s="165" customFormat="1" ht="12.75">
      <c r="H358" s="494"/>
    </row>
    <row r="359" s="165" customFormat="1" ht="12.75">
      <c r="H359" s="494"/>
    </row>
    <row r="360" s="165" customFormat="1" ht="12.75">
      <c r="H360" s="494"/>
    </row>
    <row r="361" s="165" customFormat="1" ht="12.75">
      <c r="H361" s="494"/>
    </row>
    <row r="362" s="165" customFormat="1" ht="12.75">
      <c r="H362" s="494"/>
    </row>
    <row r="363" s="165" customFormat="1" ht="12.75">
      <c r="H363" s="494"/>
    </row>
    <row r="364" s="165" customFormat="1" ht="12.75">
      <c r="H364" s="494"/>
    </row>
    <row r="365" s="165" customFormat="1" ht="12.75">
      <c r="H365" s="494"/>
    </row>
    <row r="366" s="165" customFormat="1" ht="12.75">
      <c r="H366" s="494"/>
    </row>
    <row r="367" s="165" customFormat="1" ht="12.75">
      <c r="H367" s="494"/>
    </row>
    <row r="368" s="165" customFormat="1" ht="12.75">
      <c r="H368" s="494"/>
    </row>
    <row r="369" s="165" customFormat="1" ht="12.75">
      <c r="H369" s="494"/>
    </row>
    <row r="370" s="165" customFormat="1" ht="12.75">
      <c r="H370" s="494"/>
    </row>
    <row r="371" s="165" customFormat="1" ht="12.75">
      <c r="H371" s="494"/>
    </row>
    <row r="372" s="165" customFormat="1" ht="12.75">
      <c r="H372" s="494"/>
    </row>
    <row r="373" s="165" customFormat="1" ht="12.75">
      <c r="H373" s="494"/>
    </row>
    <row r="374" s="165" customFormat="1" ht="12.75">
      <c r="H374" s="494"/>
    </row>
    <row r="375" s="165" customFormat="1" ht="12.75">
      <c r="H375" s="494"/>
    </row>
    <row r="376" s="165" customFormat="1" ht="12.75">
      <c r="H376" s="494"/>
    </row>
    <row r="377" s="165" customFormat="1" ht="12.75">
      <c r="H377" s="494"/>
    </row>
    <row r="378" s="165" customFormat="1" ht="12.75">
      <c r="H378" s="494"/>
    </row>
    <row r="379" s="165" customFormat="1" ht="12.75">
      <c r="H379" s="494"/>
    </row>
    <row r="380" s="165" customFormat="1" ht="12.75">
      <c r="H380" s="494"/>
    </row>
    <row r="381" s="165" customFormat="1" ht="12.75">
      <c r="H381" s="494"/>
    </row>
    <row r="382" s="165" customFormat="1" ht="12.75">
      <c r="H382" s="494"/>
    </row>
    <row r="383" s="165" customFormat="1" ht="12.75">
      <c r="H383" s="494"/>
    </row>
    <row r="384" s="165" customFormat="1" ht="12.75">
      <c r="H384" s="494"/>
    </row>
    <row r="385" s="165" customFormat="1" ht="12.75">
      <c r="H385" s="494"/>
    </row>
    <row r="386" s="165" customFormat="1" ht="12.75">
      <c r="H386" s="494"/>
    </row>
    <row r="387" s="165" customFormat="1" ht="12.75">
      <c r="H387" s="494"/>
    </row>
    <row r="388" s="165" customFormat="1" ht="12.75">
      <c r="H388" s="494"/>
    </row>
    <row r="389" s="165" customFormat="1" ht="12.75">
      <c r="H389" s="494"/>
    </row>
    <row r="390" s="165" customFormat="1" ht="12.75">
      <c r="H390" s="494"/>
    </row>
    <row r="391" s="165" customFormat="1" ht="12.75">
      <c r="H391" s="494"/>
    </row>
    <row r="392" s="165" customFormat="1" ht="12.75">
      <c r="H392" s="494"/>
    </row>
    <row r="393" s="165" customFormat="1" ht="12.75">
      <c r="H393" s="494"/>
    </row>
    <row r="394" s="165" customFormat="1" ht="12.75">
      <c r="H394" s="494"/>
    </row>
    <row r="395" s="165" customFormat="1" ht="12.75">
      <c r="H395" s="494"/>
    </row>
    <row r="396" s="165" customFormat="1" ht="12.75">
      <c r="H396" s="494"/>
    </row>
    <row r="397" s="165" customFormat="1" ht="12.75">
      <c r="H397" s="494"/>
    </row>
    <row r="398" s="165" customFormat="1" ht="12.75">
      <c r="H398" s="494"/>
    </row>
    <row r="399" s="165" customFormat="1" ht="12.75">
      <c r="H399" s="494"/>
    </row>
    <row r="400" s="165" customFormat="1" ht="12.75">
      <c r="H400" s="494"/>
    </row>
    <row r="401" s="165" customFormat="1" ht="12.75">
      <c r="H401" s="494"/>
    </row>
    <row r="402" s="165" customFormat="1" ht="12.75">
      <c r="H402" s="494"/>
    </row>
    <row r="403" s="165" customFormat="1" ht="12.75">
      <c r="H403" s="494"/>
    </row>
    <row r="404" s="165" customFormat="1" ht="12.75">
      <c r="H404" s="494"/>
    </row>
    <row r="405" s="165" customFormat="1" ht="12.75">
      <c r="H405" s="494"/>
    </row>
    <row r="406" s="165" customFormat="1" ht="12.75">
      <c r="H406" s="494"/>
    </row>
    <row r="407" s="165" customFormat="1" ht="12.75">
      <c r="H407" s="494"/>
    </row>
    <row r="408" s="165" customFormat="1" ht="12.75">
      <c r="H408" s="494"/>
    </row>
    <row r="409" s="165" customFormat="1" ht="12.75">
      <c r="H409" s="494"/>
    </row>
    <row r="410" s="165" customFormat="1" ht="12.75">
      <c r="H410" s="494"/>
    </row>
    <row r="411" s="165" customFormat="1" ht="12.75">
      <c r="H411" s="494"/>
    </row>
    <row r="412" s="165" customFormat="1" ht="12.75">
      <c r="H412" s="494"/>
    </row>
    <row r="413" s="165" customFormat="1" ht="12.75">
      <c r="H413" s="494"/>
    </row>
    <row r="414" s="165" customFormat="1" ht="12.75">
      <c r="H414" s="494"/>
    </row>
    <row r="415" s="165" customFormat="1" ht="12.75">
      <c r="H415" s="494"/>
    </row>
    <row r="416" s="165" customFormat="1" ht="12.75">
      <c r="H416" s="494"/>
    </row>
    <row r="417" s="165" customFormat="1" ht="12.75">
      <c r="H417" s="494"/>
    </row>
    <row r="418" s="165" customFormat="1" ht="12.75">
      <c r="H418" s="494"/>
    </row>
    <row r="419" s="165" customFormat="1" ht="12.75">
      <c r="H419" s="494"/>
    </row>
    <row r="420" s="165" customFormat="1" ht="12.75">
      <c r="H420" s="494"/>
    </row>
    <row r="421" s="165" customFormat="1" ht="12.75">
      <c r="H421" s="494"/>
    </row>
    <row r="422" s="165" customFormat="1" ht="12.75">
      <c r="H422" s="494"/>
    </row>
    <row r="423" s="165" customFormat="1" ht="12.75">
      <c r="H423" s="494"/>
    </row>
    <row r="424" s="165" customFormat="1" ht="12.75">
      <c r="H424" s="494"/>
    </row>
    <row r="425" s="165" customFormat="1" ht="12.75">
      <c r="H425" s="494"/>
    </row>
    <row r="426" s="165" customFormat="1" ht="12.75">
      <c r="H426" s="494"/>
    </row>
    <row r="427" s="165" customFormat="1" ht="12.75">
      <c r="H427" s="494"/>
    </row>
    <row r="428" s="165" customFormat="1" ht="12.75">
      <c r="H428" s="494"/>
    </row>
    <row r="429" s="165" customFormat="1" ht="12.75">
      <c r="H429" s="494"/>
    </row>
    <row r="430" s="165" customFormat="1" ht="12.75">
      <c r="H430" s="494"/>
    </row>
    <row r="431" s="165" customFormat="1" ht="12.75">
      <c r="H431" s="494"/>
    </row>
    <row r="432" s="165" customFormat="1" ht="12.75">
      <c r="H432" s="494"/>
    </row>
    <row r="433" s="165" customFormat="1" ht="12.75">
      <c r="H433" s="494"/>
    </row>
    <row r="434" s="165" customFormat="1" ht="12.75">
      <c r="H434" s="494"/>
    </row>
    <row r="435" s="165" customFormat="1" ht="12.75">
      <c r="H435" s="494"/>
    </row>
    <row r="436" s="165" customFormat="1" ht="12.75">
      <c r="H436" s="494"/>
    </row>
    <row r="437" s="165" customFormat="1" ht="12.75">
      <c r="H437" s="494"/>
    </row>
    <row r="438" s="165" customFormat="1" ht="12.75">
      <c r="H438" s="494"/>
    </row>
    <row r="439" s="165" customFormat="1" ht="12.75">
      <c r="H439" s="494"/>
    </row>
    <row r="440" s="165" customFormat="1" ht="12.75">
      <c r="H440" s="494"/>
    </row>
    <row r="441" s="165" customFormat="1" ht="12.75">
      <c r="H441" s="494"/>
    </row>
    <row r="442" s="165" customFormat="1" ht="12.75">
      <c r="H442" s="494"/>
    </row>
    <row r="443" s="165" customFormat="1" ht="12.75">
      <c r="H443" s="494"/>
    </row>
    <row r="444" s="165" customFormat="1" ht="12.75">
      <c r="H444" s="494"/>
    </row>
    <row r="445" s="165" customFormat="1" ht="12.75">
      <c r="H445" s="494"/>
    </row>
    <row r="446" s="165" customFormat="1" ht="12.75">
      <c r="H446" s="494"/>
    </row>
    <row r="447" s="165" customFormat="1" ht="12.75">
      <c r="H447" s="494"/>
    </row>
    <row r="448" s="165" customFormat="1" ht="12.75">
      <c r="H448" s="494"/>
    </row>
    <row r="449" s="165" customFormat="1" ht="12.75">
      <c r="H449" s="494"/>
    </row>
    <row r="450" s="165" customFormat="1" ht="12.75">
      <c r="H450" s="494"/>
    </row>
    <row r="451" s="165" customFormat="1" ht="12.75">
      <c r="H451" s="494"/>
    </row>
    <row r="452" s="165" customFormat="1" ht="12.75">
      <c r="H452" s="494"/>
    </row>
    <row r="453" s="165" customFormat="1" ht="12.75">
      <c r="H453" s="494"/>
    </row>
    <row r="454" s="165" customFormat="1" ht="12.75">
      <c r="H454" s="494"/>
    </row>
    <row r="455" s="165" customFormat="1" ht="12.75">
      <c r="H455" s="494"/>
    </row>
    <row r="456" s="165" customFormat="1" ht="12.75">
      <c r="H456" s="494"/>
    </row>
    <row r="457" s="165" customFormat="1" ht="12.75">
      <c r="H457" s="494"/>
    </row>
    <row r="458" s="165" customFormat="1" ht="12.75">
      <c r="H458" s="494"/>
    </row>
    <row r="459" s="165" customFormat="1" ht="12.75">
      <c r="H459" s="494"/>
    </row>
    <row r="460" s="165" customFormat="1" ht="12.75">
      <c r="H460" s="494"/>
    </row>
    <row r="461" s="165" customFormat="1" ht="12.75">
      <c r="H461" s="494"/>
    </row>
    <row r="462" s="165" customFormat="1" ht="12.75">
      <c r="H462" s="494"/>
    </row>
    <row r="463" s="165" customFormat="1" ht="12.75">
      <c r="H463" s="494"/>
    </row>
    <row r="464" s="165" customFormat="1" ht="12.75">
      <c r="H464" s="494"/>
    </row>
    <row r="465" s="165" customFormat="1" ht="12.75">
      <c r="H465" s="494"/>
    </row>
    <row r="466" s="165" customFormat="1" ht="12.75">
      <c r="H466" s="494"/>
    </row>
    <row r="467" s="165" customFormat="1" ht="12.75">
      <c r="H467" s="494"/>
    </row>
    <row r="468" s="165" customFormat="1" ht="12.75">
      <c r="H468" s="494"/>
    </row>
    <row r="469" s="165" customFormat="1" ht="12.75">
      <c r="H469" s="494"/>
    </row>
    <row r="470" s="165" customFormat="1" ht="12.75">
      <c r="H470" s="494"/>
    </row>
    <row r="471" s="165" customFormat="1" ht="12.75">
      <c r="H471" s="494"/>
    </row>
    <row r="472" s="165" customFormat="1" ht="12.75">
      <c r="H472" s="494"/>
    </row>
    <row r="473" s="165" customFormat="1" ht="12.75">
      <c r="H473" s="494"/>
    </row>
    <row r="474" s="165" customFormat="1" ht="12.75">
      <c r="H474" s="494"/>
    </row>
    <row r="475" s="165" customFormat="1" ht="12.75">
      <c r="H475" s="494"/>
    </row>
    <row r="476" s="165" customFormat="1" ht="12.75">
      <c r="H476" s="494"/>
    </row>
    <row r="477" s="165" customFormat="1" ht="12.75">
      <c r="H477" s="494"/>
    </row>
    <row r="478" s="165" customFormat="1" ht="12.75">
      <c r="H478" s="494"/>
    </row>
    <row r="479" s="165" customFormat="1" ht="12.75">
      <c r="H479" s="494"/>
    </row>
    <row r="480" s="165" customFormat="1" ht="12.75">
      <c r="H480" s="494"/>
    </row>
    <row r="481" s="165" customFormat="1" ht="12.75">
      <c r="H481" s="494"/>
    </row>
    <row r="482" s="165" customFormat="1" ht="12.75">
      <c r="H482" s="494"/>
    </row>
    <row r="483" s="165" customFormat="1" ht="12.75">
      <c r="H483" s="494"/>
    </row>
    <row r="484" s="165" customFormat="1" ht="12.75">
      <c r="H484" s="494"/>
    </row>
    <row r="485" s="165" customFormat="1" ht="12.75">
      <c r="H485" s="494"/>
    </row>
    <row r="486" s="165" customFormat="1" ht="12.75">
      <c r="H486" s="494"/>
    </row>
    <row r="487" s="165" customFormat="1" ht="12.75">
      <c r="H487" s="494"/>
    </row>
    <row r="488" s="165" customFormat="1" ht="12.75">
      <c r="H488" s="494"/>
    </row>
    <row r="489" s="165" customFormat="1" ht="12.75">
      <c r="H489" s="494"/>
    </row>
    <row r="490" s="165" customFormat="1" ht="12.75">
      <c r="H490" s="494"/>
    </row>
    <row r="491" s="165" customFormat="1" ht="12.75">
      <c r="H491" s="494"/>
    </row>
    <row r="492" s="165" customFormat="1" ht="12.75">
      <c r="H492" s="494"/>
    </row>
    <row r="493" s="165" customFormat="1" ht="12.75">
      <c r="H493" s="494"/>
    </row>
    <row r="494" s="165" customFormat="1" ht="12.75">
      <c r="H494" s="494"/>
    </row>
    <row r="495" s="165" customFormat="1" ht="12.75">
      <c r="H495" s="494"/>
    </row>
    <row r="496" s="165" customFormat="1" ht="12.75">
      <c r="H496" s="494"/>
    </row>
    <row r="497" s="165" customFormat="1" ht="12.75">
      <c r="H497" s="494"/>
    </row>
    <row r="498" s="165" customFormat="1" ht="12.75">
      <c r="H498" s="494"/>
    </row>
    <row r="499" s="165" customFormat="1" ht="12.75">
      <c r="H499" s="494"/>
    </row>
    <row r="500" s="165" customFormat="1" ht="12.75">
      <c r="H500" s="494"/>
    </row>
    <row r="501" s="165" customFormat="1" ht="12.75">
      <c r="H501" s="494"/>
    </row>
    <row r="502" s="165" customFormat="1" ht="12.75">
      <c r="H502" s="494"/>
    </row>
    <row r="503" s="165" customFormat="1" ht="12.75">
      <c r="H503" s="494"/>
    </row>
    <row r="504" s="165" customFormat="1" ht="12.75">
      <c r="H504" s="494"/>
    </row>
    <row r="505" s="165" customFormat="1" ht="12.75">
      <c r="H505" s="494"/>
    </row>
    <row r="506" s="165" customFormat="1" ht="12.75">
      <c r="H506" s="494"/>
    </row>
    <row r="507" s="165" customFormat="1" ht="12.75">
      <c r="H507" s="494"/>
    </row>
    <row r="508" s="165" customFormat="1" ht="12.75">
      <c r="H508" s="494"/>
    </row>
    <row r="509" s="165" customFormat="1" ht="12.75">
      <c r="H509" s="494"/>
    </row>
    <row r="510" s="165" customFormat="1" ht="12.75">
      <c r="H510" s="494"/>
    </row>
    <row r="511" s="165" customFormat="1" ht="12.75">
      <c r="H511" s="494"/>
    </row>
    <row r="512" s="165" customFormat="1" ht="12.75">
      <c r="H512" s="494"/>
    </row>
    <row r="513" s="165" customFormat="1" ht="12.75">
      <c r="H513" s="494"/>
    </row>
    <row r="514" s="165" customFormat="1" ht="12.75">
      <c r="H514" s="494"/>
    </row>
    <row r="515" s="165" customFormat="1" ht="12.75">
      <c r="H515" s="494"/>
    </row>
    <row r="516" s="165" customFormat="1" ht="12.75">
      <c r="H516" s="494"/>
    </row>
    <row r="517" s="165" customFormat="1" ht="12.75">
      <c r="H517" s="494"/>
    </row>
    <row r="518" s="165" customFormat="1" ht="12.75">
      <c r="H518" s="494"/>
    </row>
    <row r="519" s="165" customFormat="1" ht="12.75">
      <c r="H519" s="494"/>
    </row>
    <row r="520" s="165" customFormat="1" ht="12.75">
      <c r="H520" s="494"/>
    </row>
    <row r="521" s="165" customFormat="1" ht="12.75">
      <c r="H521" s="494"/>
    </row>
    <row r="522" s="165" customFormat="1" ht="12.75">
      <c r="H522" s="494"/>
    </row>
    <row r="523" s="165" customFormat="1" ht="12.75">
      <c r="H523" s="494"/>
    </row>
    <row r="524" s="165" customFormat="1" ht="12.75">
      <c r="H524" s="494"/>
    </row>
    <row r="525" s="165" customFormat="1" ht="12.75">
      <c r="H525" s="494"/>
    </row>
    <row r="526" s="165" customFormat="1" ht="12.75">
      <c r="H526" s="494"/>
    </row>
    <row r="527" s="165" customFormat="1" ht="12.75">
      <c r="H527" s="494"/>
    </row>
    <row r="528" s="165" customFormat="1" ht="12.75">
      <c r="H528" s="494"/>
    </row>
    <row r="529" s="165" customFormat="1" ht="12.75">
      <c r="H529" s="494"/>
    </row>
    <row r="530" s="165" customFormat="1" ht="12.75">
      <c r="H530" s="494"/>
    </row>
    <row r="531" s="165" customFormat="1" ht="12.75">
      <c r="H531" s="494"/>
    </row>
    <row r="532" s="165" customFormat="1" ht="12.75">
      <c r="H532" s="494"/>
    </row>
    <row r="533" s="165" customFormat="1" ht="12.75">
      <c r="H533" s="494"/>
    </row>
    <row r="534" s="165" customFormat="1" ht="12.75">
      <c r="H534" s="494"/>
    </row>
    <row r="535" s="165" customFormat="1" ht="12.75">
      <c r="H535" s="494"/>
    </row>
    <row r="536" s="165" customFormat="1" ht="12.75">
      <c r="H536" s="494"/>
    </row>
    <row r="537" s="165" customFormat="1" ht="12.75">
      <c r="H537" s="494"/>
    </row>
    <row r="538" s="165" customFormat="1" ht="12.75">
      <c r="H538" s="494"/>
    </row>
    <row r="539" s="165" customFormat="1" ht="12.75">
      <c r="H539" s="494"/>
    </row>
    <row r="540" s="165" customFormat="1" ht="12.75">
      <c r="H540" s="494"/>
    </row>
    <row r="541" s="165" customFormat="1" ht="12.75">
      <c r="H541" s="494"/>
    </row>
    <row r="542" s="165" customFormat="1" ht="12.75">
      <c r="H542" s="494"/>
    </row>
    <row r="543" s="165" customFormat="1" ht="12.75">
      <c r="H543" s="494"/>
    </row>
    <row r="544" s="165" customFormat="1" ht="12.75">
      <c r="H544" s="494"/>
    </row>
    <row r="545" s="165" customFormat="1" ht="12.75">
      <c r="H545" s="494"/>
    </row>
    <row r="546" s="165" customFormat="1" ht="12.75">
      <c r="H546" s="494"/>
    </row>
    <row r="547" s="165" customFormat="1" ht="12.75">
      <c r="H547" s="494"/>
    </row>
    <row r="548" s="165" customFormat="1" ht="12.75">
      <c r="H548" s="494"/>
    </row>
    <row r="549" s="165" customFormat="1" ht="12.75">
      <c r="H549" s="494"/>
    </row>
    <row r="550" s="165" customFormat="1" ht="12.75">
      <c r="H550" s="494"/>
    </row>
    <row r="551" s="165" customFormat="1" ht="12.75">
      <c r="H551" s="494"/>
    </row>
    <row r="552" s="165" customFormat="1" ht="12.75">
      <c r="H552" s="494"/>
    </row>
    <row r="553" s="165" customFormat="1" ht="12.75">
      <c r="H553" s="494"/>
    </row>
    <row r="554" s="165" customFormat="1" ht="12.75">
      <c r="H554" s="494"/>
    </row>
    <row r="555" s="165" customFormat="1" ht="12.75">
      <c r="H555" s="494"/>
    </row>
    <row r="556" s="165" customFormat="1" ht="12.75">
      <c r="H556" s="494"/>
    </row>
    <row r="557" s="165" customFormat="1" ht="12.75">
      <c r="H557" s="494"/>
    </row>
    <row r="558" s="165" customFormat="1" ht="12.75">
      <c r="H558" s="494"/>
    </row>
    <row r="559" s="165" customFormat="1" ht="12.75">
      <c r="H559" s="494"/>
    </row>
    <row r="560" s="165" customFormat="1" ht="12.75">
      <c r="H560" s="494"/>
    </row>
    <row r="561" s="165" customFormat="1" ht="12.75">
      <c r="H561" s="494"/>
    </row>
    <row r="562" s="165" customFormat="1" ht="12.75">
      <c r="H562" s="494"/>
    </row>
    <row r="563" s="165" customFormat="1" ht="12.75">
      <c r="H563" s="494"/>
    </row>
    <row r="564" s="165" customFormat="1" ht="12.75">
      <c r="H564" s="494"/>
    </row>
    <row r="565" s="165" customFormat="1" ht="12.75">
      <c r="H565" s="494"/>
    </row>
    <row r="566" s="165" customFormat="1" ht="12.75">
      <c r="H566" s="494"/>
    </row>
    <row r="567" s="165" customFormat="1" ht="12.75">
      <c r="H567" s="494"/>
    </row>
    <row r="568" s="165" customFormat="1" ht="12.75">
      <c r="H568" s="494"/>
    </row>
    <row r="569" s="165" customFormat="1" ht="12.75">
      <c r="H569" s="494"/>
    </row>
    <row r="570" s="165" customFormat="1" ht="12.75">
      <c r="H570" s="494"/>
    </row>
    <row r="571" s="165" customFormat="1" ht="12.75">
      <c r="H571" s="494"/>
    </row>
    <row r="572" s="165" customFormat="1" ht="12.75">
      <c r="H572" s="494"/>
    </row>
    <row r="573" s="165" customFormat="1" ht="12.75">
      <c r="H573" s="494"/>
    </row>
    <row r="574" s="165" customFormat="1" ht="12.75">
      <c r="H574" s="494"/>
    </row>
    <row r="575" s="165" customFormat="1" ht="12.75">
      <c r="H575" s="494"/>
    </row>
    <row r="576" s="165" customFormat="1" ht="12.75">
      <c r="H576" s="494"/>
    </row>
    <row r="577" s="165" customFormat="1" ht="12.75">
      <c r="H577" s="494"/>
    </row>
    <row r="578" s="165" customFormat="1" ht="12.75">
      <c r="H578" s="494"/>
    </row>
    <row r="579" s="165" customFormat="1" ht="12.75">
      <c r="H579" s="494"/>
    </row>
    <row r="580" s="165" customFormat="1" ht="12.75">
      <c r="H580" s="494"/>
    </row>
    <row r="581" s="165" customFormat="1" ht="12.75">
      <c r="H581" s="494"/>
    </row>
    <row r="582" s="165" customFormat="1" ht="12.75">
      <c r="H582" s="494"/>
    </row>
    <row r="583" s="165" customFormat="1" ht="12.75">
      <c r="H583" s="494"/>
    </row>
    <row r="584" s="165" customFormat="1" ht="12.75">
      <c r="H584" s="494"/>
    </row>
    <row r="585" s="165" customFormat="1" ht="12.75">
      <c r="H585" s="494"/>
    </row>
    <row r="586" s="165" customFormat="1" ht="12.75">
      <c r="H586" s="494"/>
    </row>
    <row r="587" s="165" customFormat="1" ht="12.75">
      <c r="H587" s="494"/>
    </row>
    <row r="588" s="165" customFormat="1" ht="12.75">
      <c r="H588" s="494"/>
    </row>
    <row r="589" s="165" customFormat="1" ht="12.75">
      <c r="H589" s="494"/>
    </row>
    <row r="590" s="165" customFormat="1" ht="12.75">
      <c r="H590" s="494"/>
    </row>
    <row r="591" s="165" customFormat="1" ht="12.75">
      <c r="H591" s="494"/>
    </row>
    <row r="592" s="165" customFormat="1" ht="12.75">
      <c r="H592" s="494"/>
    </row>
    <row r="593" s="165" customFormat="1" ht="12.75">
      <c r="H593" s="494"/>
    </row>
    <row r="594" s="165" customFormat="1" ht="12.75">
      <c r="H594" s="494"/>
    </row>
    <row r="595" s="165" customFormat="1" ht="12.75">
      <c r="H595" s="494"/>
    </row>
    <row r="596" s="165" customFormat="1" ht="12.75">
      <c r="H596" s="494"/>
    </row>
    <row r="597" s="165" customFormat="1" ht="12.75">
      <c r="H597" s="494"/>
    </row>
    <row r="598" s="165" customFormat="1" ht="12.75">
      <c r="H598" s="494"/>
    </row>
    <row r="599" s="165" customFormat="1" ht="12.75">
      <c r="H599" s="494"/>
    </row>
    <row r="600" s="165" customFormat="1" ht="12.75">
      <c r="H600" s="494"/>
    </row>
    <row r="601" s="165" customFormat="1" ht="12.75">
      <c r="H601" s="494"/>
    </row>
    <row r="602" s="165" customFormat="1" ht="12.75">
      <c r="H602" s="494"/>
    </row>
    <row r="603" s="165" customFormat="1" ht="12.75">
      <c r="H603" s="494"/>
    </row>
    <row r="604" s="165" customFormat="1" ht="12.75">
      <c r="H604" s="494"/>
    </row>
    <row r="605" s="165" customFormat="1" ht="12.75">
      <c r="H605" s="494"/>
    </row>
    <row r="606" s="165" customFormat="1" ht="12.75">
      <c r="H606" s="494"/>
    </row>
    <row r="607" s="165" customFormat="1" ht="12.75">
      <c r="H607" s="494"/>
    </row>
    <row r="608" s="165" customFormat="1" ht="12.75">
      <c r="H608" s="494"/>
    </row>
    <row r="609" s="165" customFormat="1" ht="12.75">
      <c r="H609" s="494"/>
    </row>
    <row r="610" s="165" customFormat="1" ht="12.75">
      <c r="H610" s="494"/>
    </row>
    <row r="611" s="165" customFormat="1" ht="12.75">
      <c r="H611" s="494"/>
    </row>
    <row r="612" s="165" customFormat="1" ht="12.75">
      <c r="H612" s="494"/>
    </row>
    <row r="613" s="165" customFormat="1" ht="12.75">
      <c r="H613" s="494"/>
    </row>
    <row r="614" s="165" customFormat="1" ht="12.75">
      <c r="H614" s="494"/>
    </row>
    <row r="615" s="165" customFormat="1" ht="12.75">
      <c r="H615" s="494"/>
    </row>
    <row r="616" s="165" customFormat="1" ht="12.75">
      <c r="H616" s="494"/>
    </row>
    <row r="617" s="165" customFormat="1" ht="12.75">
      <c r="H617" s="494"/>
    </row>
    <row r="618" s="165" customFormat="1" ht="12.75">
      <c r="H618" s="494"/>
    </row>
    <row r="619" s="165" customFormat="1" ht="12.75">
      <c r="H619" s="494"/>
    </row>
    <row r="620" s="165" customFormat="1" ht="12.75">
      <c r="H620" s="494"/>
    </row>
    <row r="621" s="165" customFormat="1" ht="12.75">
      <c r="H621" s="494"/>
    </row>
    <row r="622" s="165" customFormat="1" ht="12.75">
      <c r="H622" s="494"/>
    </row>
    <row r="623" s="165" customFormat="1" ht="12.75">
      <c r="H623" s="494"/>
    </row>
    <row r="624" s="165" customFormat="1" ht="12.75">
      <c r="H624" s="494"/>
    </row>
    <row r="625" s="165" customFormat="1" ht="12.75">
      <c r="H625" s="494"/>
    </row>
    <row r="626" s="165" customFormat="1" ht="12.75">
      <c r="H626" s="494"/>
    </row>
    <row r="627" s="165" customFormat="1" ht="12.75">
      <c r="H627" s="494"/>
    </row>
    <row r="628" s="165" customFormat="1" ht="12.75">
      <c r="H628" s="494"/>
    </row>
    <row r="629" s="165" customFormat="1" ht="12.75">
      <c r="H629" s="494"/>
    </row>
    <row r="630" s="165" customFormat="1" ht="12.75">
      <c r="H630" s="494"/>
    </row>
    <row r="631" s="165" customFormat="1" ht="12.75">
      <c r="H631" s="494"/>
    </row>
    <row r="632" s="165" customFormat="1" ht="12.75">
      <c r="H632" s="494"/>
    </row>
    <row r="633" s="165" customFormat="1" ht="12.75">
      <c r="H633" s="494"/>
    </row>
    <row r="634" s="165" customFormat="1" ht="12.75">
      <c r="H634" s="494"/>
    </row>
    <row r="635" s="165" customFormat="1" ht="12.75">
      <c r="H635" s="494"/>
    </row>
    <row r="636" s="165" customFormat="1" ht="12.75">
      <c r="H636" s="494"/>
    </row>
    <row r="637" s="165" customFormat="1" ht="12.75">
      <c r="H637" s="494"/>
    </row>
    <row r="638" s="165" customFormat="1" ht="12.75">
      <c r="H638" s="494"/>
    </row>
    <row r="639" s="165" customFormat="1" ht="12.75">
      <c r="H639" s="494"/>
    </row>
    <row r="640" s="165" customFormat="1" ht="12.75">
      <c r="H640" s="494"/>
    </row>
    <row r="641" s="165" customFormat="1" ht="12.75">
      <c r="H641" s="494"/>
    </row>
    <row r="642" s="165" customFormat="1" ht="12.75">
      <c r="H642" s="494"/>
    </row>
    <row r="643" s="165" customFormat="1" ht="12.75">
      <c r="H643" s="494"/>
    </row>
    <row r="644" s="165" customFormat="1" ht="12.75">
      <c r="H644" s="494"/>
    </row>
    <row r="645" s="165" customFormat="1" ht="12.75">
      <c r="H645" s="494"/>
    </row>
    <row r="646" s="165" customFormat="1" ht="12.75">
      <c r="H646" s="494"/>
    </row>
    <row r="647" s="165" customFormat="1" ht="12.75">
      <c r="H647" s="494"/>
    </row>
    <row r="648" s="165" customFormat="1" ht="12.75">
      <c r="H648" s="494"/>
    </row>
    <row r="649" s="165" customFormat="1" ht="12.75">
      <c r="H649" s="494"/>
    </row>
    <row r="650" s="165" customFormat="1" ht="12.75">
      <c r="H650" s="494"/>
    </row>
    <row r="651" s="165" customFormat="1" ht="12.75">
      <c r="H651" s="494"/>
    </row>
    <row r="652" s="165" customFormat="1" ht="12.75">
      <c r="H652" s="494"/>
    </row>
    <row r="653" s="165" customFormat="1" ht="12.75">
      <c r="H653" s="494"/>
    </row>
    <row r="654" s="165" customFormat="1" ht="12.75">
      <c r="H654" s="494"/>
    </row>
    <row r="655" s="165" customFormat="1" ht="12.75">
      <c r="H655" s="494"/>
    </row>
    <row r="656" s="165" customFormat="1" ht="12.75">
      <c r="H656" s="494"/>
    </row>
    <row r="657" s="165" customFormat="1" ht="12.75">
      <c r="H657" s="494"/>
    </row>
    <row r="658" s="165" customFormat="1" ht="12.75">
      <c r="H658" s="494"/>
    </row>
    <row r="659" s="165" customFormat="1" ht="12.75">
      <c r="H659" s="494"/>
    </row>
    <row r="660" s="165" customFormat="1" ht="12.75">
      <c r="H660" s="494"/>
    </row>
    <row r="661" s="165" customFormat="1" ht="12.75">
      <c r="H661" s="494"/>
    </row>
    <row r="662" s="165" customFormat="1" ht="12.75">
      <c r="H662" s="494"/>
    </row>
    <row r="663" s="165" customFormat="1" ht="12.75">
      <c r="H663" s="494"/>
    </row>
    <row r="664" s="165" customFormat="1" ht="12.75">
      <c r="H664" s="494"/>
    </row>
    <row r="665" s="165" customFormat="1" ht="12.75">
      <c r="H665" s="494"/>
    </row>
    <row r="666" s="165" customFormat="1" ht="12.75">
      <c r="H666" s="494"/>
    </row>
    <row r="667" s="165" customFormat="1" ht="12.75">
      <c r="H667" s="494"/>
    </row>
    <row r="668" s="165" customFormat="1" ht="12.75">
      <c r="H668" s="494"/>
    </row>
    <row r="669" s="165" customFormat="1" ht="12.75">
      <c r="H669" s="494"/>
    </row>
    <row r="670" s="165" customFormat="1" ht="12.75">
      <c r="H670" s="494"/>
    </row>
    <row r="671" s="165" customFormat="1" ht="12.75">
      <c r="H671" s="494"/>
    </row>
    <row r="672" s="165" customFormat="1" ht="12.75">
      <c r="H672" s="494"/>
    </row>
    <row r="673" s="165" customFormat="1" ht="12.75">
      <c r="H673" s="494"/>
    </row>
    <row r="674" s="165" customFormat="1" ht="12.75">
      <c r="H674" s="494"/>
    </row>
    <row r="675" s="165" customFormat="1" ht="12.75">
      <c r="H675" s="494"/>
    </row>
    <row r="676" s="165" customFormat="1" ht="12.75">
      <c r="H676" s="494"/>
    </row>
    <row r="677" s="165" customFormat="1" ht="12.75">
      <c r="H677" s="494"/>
    </row>
    <row r="678" s="165" customFormat="1" ht="12.75">
      <c r="H678" s="494"/>
    </row>
    <row r="679" s="165" customFormat="1" ht="12.75">
      <c r="H679" s="494"/>
    </row>
    <row r="680" s="165" customFormat="1" ht="12.75">
      <c r="H680" s="494"/>
    </row>
    <row r="681" s="165" customFormat="1" ht="12.75">
      <c r="H681" s="494"/>
    </row>
    <row r="682" s="165" customFormat="1" ht="12.75">
      <c r="H682" s="494"/>
    </row>
    <row r="683" s="165" customFormat="1" ht="12.75">
      <c r="H683" s="494"/>
    </row>
    <row r="684" s="165" customFormat="1" ht="12.75">
      <c r="H684" s="494"/>
    </row>
    <row r="685" s="165" customFormat="1" ht="12.75">
      <c r="H685" s="494"/>
    </row>
    <row r="686" s="165" customFormat="1" ht="12.75">
      <c r="H686" s="494"/>
    </row>
    <row r="687" s="165" customFormat="1" ht="12.75">
      <c r="H687" s="494"/>
    </row>
    <row r="688" s="165" customFormat="1" ht="12.75">
      <c r="H688" s="494"/>
    </row>
    <row r="689" s="165" customFormat="1" ht="12.75">
      <c r="H689" s="494"/>
    </row>
    <row r="690" s="165" customFormat="1" ht="12.75">
      <c r="H690" s="494"/>
    </row>
    <row r="691" s="165" customFormat="1" ht="12.75">
      <c r="H691" s="494"/>
    </row>
    <row r="692" s="165" customFormat="1" ht="12.75">
      <c r="H692" s="494"/>
    </row>
    <row r="693" s="165" customFormat="1" ht="12.75">
      <c r="H693" s="494"/>
    </row>
    <row r="694" s="165" customFormat="1" ht="12.75">
      <c r="H694" s="494"/>
    </row>
    <row r="695" s="165" customFormat="1" ht="12.75">
      <c r="H695" s="494"/>
    </row>
    <row r="696" s="165" customFormat="1" ht="12.75">
      <c r="H696" s="494"/>
    </row>
    <row r="697" s="165" customFormat="1" ht="12.75">
      <c r="H697" s="494"/>
    </row>
    <row r="698" s="165" customFormat="1" ht="12.75">
      <c r="H698" s="494"/>
    </row>
    <row r="699" s="165" customFormat="1" ht="12.75">
      <c r="H699" s="494"/>
    </row>
    <row r="700" s="165" customFormat="1" ht="12.75">
      <c r="H700" s="494"/>
    </row>
    <row r="701" s="165" customFormat="1" ht="12.75">
      <c r="H701" s="494"/>
    </row>
    <row r="702" s="165" customFormat="1" ht="12.75">
      <c r="H702" s="494"/>
    </row>
    <row r="703" s="165" customFormat="1" ht="12.75">
      <c r="H703" s="494"/>
    </row>
    <row r="704" s="165" customFormat="1" ht="12.75">
      <c r="H704" s="494"/>
    </row>
    <row r="705" s="165" customFormat="1" ht="12.75">
      <c r="H705" s="494"/>
    </row>
    <row r="706" s="165" customFormat="1" ht="12.75">
      <c r="H706" s="494"/>
    </row>
    <row r="707" s="165" customFormat="1" ht="12.75">
      <c r="H707" s="494"/>
    </row>
    <row r="708" s="165" customFormat="1" ht="12.75">
      <c r="H708" s="494"/>
    </row>
    <row r="709" s="165" customFormat="1" ht="12.75">
      <c r="H709" s="494"/>
    </row>
    <row r="710" s="165" customFormat="1" ht="12.75">
      <c r="H710" s="494"/>
    </row>
    <row r="711" s="165" customFormat="1" ht="12.75">
      <c r="H711" s="494"/>
    </row>
    <row r="712" s="165" customFormat="1" ht="12.75">
      <c r="H712" s="494"/>
    </row>
    <row r="713" s="165" customFormat="1" ht="12.75">
      <c r="H713" s="494"/>
    </row>
    <row r="714" s="165" customFormat="1" ht="12.75">
      <c r="H714" s="494"/>
    </row>
    <row r="715" s="165" customFormat="1" ht="12.75">
      <c r="H715" s="494"/>
    </row>
    <row r="716" s="165" customFormat="1" ht="12.75">
      <c r="H716" s="494"/>
    </row>
    <row r="717" s="165" customFormat="1" ht="12.75">
      <c r="H717" s="494"/>
    </row>
    <row r="718" s="165" customFormat="1" ht="12.75">
      <c r="H718" s="494"/>
    </row>
    <row r="719" s="165" customFormat="1" ht="12.75">
      <c r="H719" s="494"/>
    </row>
    <row r="720" s="165" customFormat="1" ht="12.75">
      <c r="H720" s="494"/>
    </row>
    <row r="721" s="165" customFormat="1" ht="12.75">
      <c r="H721" s="494"/>
    </row>
    <row r="722" s="165" customFormat="1" ht="12.75">
      <c r="H722" s="494"/>
    </row>
    <row r="723" s="165" customFormat="1" ht="12.75">
      <c r="H723" s="494"/>
    </row>
    <row r="724" s="165" customFormat="1" ht="12.75">
      <c r="H724" s="494"/>
    </row>
    <row r="725" s="165" customFormat="1" ht="12.75">
      <c r="H725" s="494"/>
    </row>
    <row r="726" s="165" customFormat="1" ht="12.75">
      <c r="H726" s="494"/>
    </row>
    <row r="727" s="165" customFormat="1" ht="12.75">
      <c r="H727" s="494"/>
    </row>
    <row r="728" s="165" customFormat="1" ht="12.75">
      <c r="H728" s="494"/>
    </row>
    <row r="729" s="165" customFormat="1" ht="12.75">
      <c r="H729" s="494"/>
    </row>
    <row r="730" s="165" customFormat="1" ht="12.75">
      <c r="H730" s="494"/>
    </row>
    <row r="731" s="165" customFormat="1" ht="12.75">
      <c r="H731" s="494"/>
    </row>
    <row r="732" s="165" customFormat="1" ht="12.75">
      <c r="H732" s="494"/>
    </row>
    <row r="733" s="165" customFormat="1" ht="12.75">
      <c r="H733" s="494"/>
    </row>
    <row r="734" s="165" customFormat="1" ht="12.75">
      <c r="H734" s="494"/>
    </row>
    <row r="735" s="165" customFormat="1" ht="12.75">
      <c r="H735" s="494"/>
    </row>
    <row r="736" s="165" customFormat="1" ht="12.75">
      <c r="H736" s="494"/>
    </row>
    <row r="737" s="165" customFormat="1" ht="12.75">
      <c r="H737" s="494"/>
    </row>
    <row r="738" s="165" customFormat="1" ht="12.75">
      <c r="H738" s="494"/>
    </row>
    <row r="739" s="165" customFormat="1" ht="12.75">
      <c r="H739" s="494"/>
    </row>
    <row r="740" s="165" customFormat="1" ht="12.75">
      <c r="H740" s="494"/>
    </row>
    <row r="741" s="165" customFormat="1" ht="12.75">
      <c r="H741" s="494"/>
    </row>
    <row r="742" s="165" customFormat="1" ht="12.75">
      <c r="H742" s="494"/>
    </row>
    <row r="743" s="165" customFormat="1" ht="12.75">
      <c r="H743" s="494"/>
    </row>
    <row r="744" s="165" customFormat="1" ht="12.75">
      <c r="H744" s="494"/>
    </row>
    <row r="745" s="165" customFormat="1" ht="12.75">
      <c r="H745" s="494"/>
    </row>
    <row r="746" s="165" customFormat="1" ht="12.75">
      <c r="H746" s="494"/>
    </row>
    <row r="747" s="165" customFormat="1" ht="12.75">
      <c r="H747" s="494"/>
    </row>
    <row r="748" s="165" customFormat="1" ht="12.75">
      <c r="H748" s="494"/>
    </row>
    <row r="749" s="165" customFormat="1" ht="12.75">
      <c r="H749" s="494"/>
    </row>
    <row r="750" s="165" customFormat="1" ht="12.75">
      <c r="H750" s="494"/>
    </row>
    <row r="751" s="165" customFormat="1" ht="12.75">
      <c r="H751" s="494"/>
    </row>
    <row r="752" s="165" customFormat="1" ht="12.75">
      <c r="H752" s="494"/>
    </row>
    <row r="753" s="165" customFormat="1" ht="12.75">
      <c r="H753" s="494"/>
    </row>
    <row r="754" s="165" customFormat="1" ht="12.75">
      <c r="H754" s="494"/>
    </row>
    <row r="755" s="165" customFormat="1" ht="12.75">
      <c r="H755" s="494"/>
    </row>
    <row r="756" s="165" customFormat="1" ht="12.75">
      <c r="H756" s="494"/>
    </row>
    <row r="757" s="165" customFormat="1" ht="12.75">
      <c r="H757" s="494"/>
    </row>
    <row r="758" s="165" customFormat="1" ht="12.75">
      <c r="H758" s="494"/>
    </row>
    <row r="759" s="165" customFormat="1" ht="12.75">
      <c r="H759" s="494"/>
    </row>
    <row r="760" s="165" customFormat="1" ht="12.75">
      <c r="H760" s="494"/>
    </row>
    <row r="761" s="165" customFormat="1" ht="12.75">
      <c r="H761" s="494"/>
    </row>
    <row r="762" s="165" customFormat="1" ht="12.75">
      <c r="H762" s="494"/>
    </row>
    <row r="763" s="165" customFormat="1" ht="12.75">
      <c r="H763" s="494"/>
    </row>
    <row r="764" s="165" customFormat="1" ht="12.75">
      <c r="H764" s="494"/>
    </row>
    <row r="765" s="165" customFormat="1" ht="12.75">
      <c r="H765" s="494"/>
    </row>
    <row r="766" s="165" customFormat="1" ht="12.75">
      <c r="H766" s="494"/>
    </row>
    <row r="767" s="165" customFormat="1" ht="12.75">
      <c r="H767" s="494"/>
    </row>
    <row r="768" s="165" customFormat="1" ht="12.75">
      <c r="H768" s="494"/>
    </row>
    <row r="769" s="165" customFormat="1" ht="12.75">
      <c r="H769" s="494"/>
    </row>
    <row r="770" s="165" customFormat="1" ht="12.75">
      <c r="H770" s="494"/>
    </row>
    <row r="771" s="165" customFormat="1" ht="12.75">
      <c r="H771" s="494"/>
    </row>
    <row r="772" s="165" customFormat="1" ht="12.75">
      <c r="H772" s="494"/>
    </row>
    <row r="773" s="165" customFormat="1" ht="12.75">
      <c r="H773" s="494"/>
    </row>
    <row r="774" s="165" customFormat="1" ht="12.75">
      <c r="H774" s="494"/>
    </row>
    <row r="775" s="165" customFormat="1" ht="12.75">
      <c r="H775" s="494"/>
    </row>
    <row r="776" s="165" customFormat="1" ht="12.75">
      <c r="H776" s="494"/>
    </row>
    <row r="777" s="165" customFormat="1" ht="12.75">
      <c r="H777" s="494"/>
    </row>
    <row r="778" s="165" customFormat="1" ht="12.75">
      <c r="H778" s="494"/>
    </row>
    <row r="779" s="165" customFormat="1" ht="12.75">
      <c r="H779" s="494"/>
    </row>
    <row r="780" s="165" customFormat="1" ht="12.75">
      <c r="H780" s="494"/>
    </row>
    <row r="781" s="165" customFormat="1" ht="12.75">
      <c r="H781" s="494"/>
    </row>
    <row r="782" s="165" customFormat="1" ht="12.75">
      <c r="H782" s="494"/>
    </row>
    <row r="783" s="165" customFormat="1" ht="12.75">
      <c r="H783" s="494"/>
    </row>
    <row r="784" s="165" customFormat="1" ht="12.75">
      <c r="H784" s="494"/>
    </row>
    <row r="785" s="165" customFormat="1" ht="12.75">
      <c r="H785" s="494"/>
    </row>
    <row r="786" s="165" customFormat="1" ht="12.75">
      <c r="H786" s="494"/>
    </row>
    <row r="787" s="165" customFormat="1" ht="12.75">
      <c r="H787" s="494"/>
    </row>
    <row r="788" s="165" customFormat="1" ht="12.75">
      <c r="H788" s="494"/>
    </row>
    <row r="789" s="165" customFormat="1" ht="12.75">
      <c r="H789" s="494"/>
    </row>
    <row r="790" s="165" customFormat="1" ht="12.75">
      <c r="H790" s="494"/>
    </row>
    <row r="791" s="165" customFormat="1" ht="12.75">
      <c r="H791" s="494"/>
    </row>
    <row r="792" s="165" customFormat="1" ht="12.75">
      <c r="H792" s="494"/>
    </row>
    <row r="793" s="165" customFormat="1" ht="12.75">
      <c r="H793" s="494"/>
    </row>
    <row r="794" s="165" customFormat="1" ht="12.75">
      <c r="H794" s="494"/>
    </row>
    <row r="795" s="165" customFormat="1" ht="12.75">
      <c r="H795" s="494"/>
    </row>
    <row r="796" s="165" customFormat="1" ht="12.75">
      <c r="H796" s="494"/>
    </row>
    <row r="797" s="165" customFormat="1" ht="12.75">
      <c r="H797" s="494"/>
    </row>
    <row r="798" s="165" customFormat="1" ht="12.75">
      <c r="H798" s="494"/>
    </row>
    <row r="799" s="165" customFormat="1" ht="12.75">
      <c r="H799" s="494"/>
    </row>
    <row r="800" s="165" customFormat="1" ht="12.75">
      <c r="H800" s="494"/>
    </row>
    <row r="801" s="165" customFormat="1" ht="12.75">
      <c r="H801" s="494"/>
    </row>
    <row r="802" s="165" customFormat="1" ht="12.75">
      <c r="H802" s="494"/>
    </row>
    <row r="803" s="165" customFormat="1" ht="12.75">
      <c r="H803" s="494"/>
    </row>
    <row r="804" s="165" customFormat="1" ht="12.75">
      <c r="H804" s="494"/>
    </row>
    <row r="805" s="165" customFormat="1" ht="12.75">
      <c r="H805" s="494"/>
    </row>
    <row r="806" s="165" customFormat="1" ht="12.75">
      <c r="H806" s="494"/>
    </row>
    <row r="807" s="165" customFormat="1" ht="12.75">
      <c r="H807" s="494"/>
    </row>
    <row r="808" s="165" customFormat="1" ht="12.75">
      <c r="H808" s="494"/>
    </row>
    <row r="809" s="165" customFormat="1" ht="12.75">
      <c r="H809" s="494"/>
    </row>
    <row r="810" s="165" customFormat="1" ht="12.75">
      <c r="H810" s="494"/>
    </row>
    <row r="811" s="165" customFormat="1" ht="12.75">
      <c r="H811" s="494"/>
    </row>
    <row r="812" s="165" customFormat="1" ht="12.75">
      <c r="H812" s="494"/>
    </row>
    <row r="813" s="165" customFormat="1" ht="12.75">
      <c r="H813" s="494"/>
    </row>
    <row r="814" s="165" customFormat="1" ht="12.75">
      <c r="H814" s="494"/>
    </row>
    <row r="815" s="165" customFormat="1" ht="12.75">
      <c r="H815" s="494"/>
    </row>
    <row r="816" s="165" customFormat="1" ht="12.75">
      <c r="H816" s="494"/>
    </row>
    <row r="817" s="165" customFormat="1" ht="12.75">
      <c r="H817" s="494"/>
    </row>
    <row r="818" s="165" customFormat="1" ht="12.75">
      <c r="H818" s="494"/>
    </row>
    <row r="819" s="165" customFormat="1" ht="12.75">
      <c r="H819" s="494"/>
    </row>
    <row r="820" s="165" customFormat="1" ht="12.75">
      <c r="H820" s="494"/>
    </row>
    <row r="821" s="165" customFormat="1" ht="12.75">
      <c r="H821" s="494"/>
    </row>
    <row r="822" s="165" customFormat="1" ht="12.75">
      <c r="H822" s="494"/>
    </row>
    <row r="823" s="165" customFormat="1" ht="12.75">
      <c r="H823" s="494"/>
    </row>
    <row r="824" s="165" customFormat="1" ht="12.75">
      <c r="H824" s="494"/>
    </row>
    <row r="825" s="165" customFormat="1" ht="12.75">
      <c r="H825" s="494"/>
    </row>
    <row r="826" s="165" customFormat="1" ht="12.75">
      <c r="H826" s="494"/>
    </row>
    <row r="827" s="165" customFormat="1" ht="12.75">
      <c r="H827" s="494"/>
    </row>
    <row r="828" s="165" customFormat="1" ht="12.75">
      <c r="H828" s="494"/>
    </row>
    <row r="829" s="165" customFormat="1" ht="12.75">
      <c r="H829" s="494"/>
    </row>
    <row r="830" s="165" customFormat="1" ht="12.75">
      <c r="H830" s="494"/>
    </row>
    <row r="831" s="165" customFormat="1" ht="12.75">
      <c r="H831" s="494"/>
    </row>
    <row r="832" s="165" customFormat="1" ht="12.75">
      <c r="H832" s="494"/>
    </row>
    <row r="833" s="165" customFormat="1" ht="12.75">
      <c r="H833" s="494"/>
    </row>
    <row r="834" s="165" customFormat="1" ht="12.75">
      <c r="H834" s="494"/>
    </row>
    <row r="835" s="165" customFormat="1" ht="12.75">
      <c r="H835" s="494"/>
    </row>
    <row r="836" s="165" customFormat="1" ht="12.75">
      <c r="H836" s="494"/>
    </row>
    <row r="837" s="165" customFormat="1" ht="12.75">
      <c r="H837" s="494"/>
    </row>
    <row r="838" s="165" customFormat="1" ht="12.75">
      <c r="H838" s="494"/>
    </row>
    <row r="839" s="165" customFormat="1" ht="12.75">
      <c r="H839" s="494"/>
    </row>
    <row r="840" s="165" customFormat="1" ht="12.75">
      <c r="H840" s="494"/>
    </row>
    <row r="841" s="165" customFormat="1" ht="12.75">
      <c r="H841" s="494"/>
    </row>
    <row r="842" s="165" customFormat="1" ht="12.75">
      <c r="H842" s="494"/>
    </row>
    <row r="843" s="165" customFormat="1" ht="12.75">
      <c r="H843" s="494"/>
    </row>
    <row r="844" s="165" customFormat="1" ht="12.75">
      <c r="H844" s="494"/>
    </row>
    <row r="845" s="165" customFormat="1" ht="12.75">
      <c r="H845" s="494"/>
    </row>
    <row r="846" s="165" customFormat="1" ht="12.75">
      <c r="H846" s="494"/>
    </row>
    <row r="847" s="165" customFormat="1" ht="12.75">
      <c r="H847" s="494"/>
    </row>
    <row r="848" s="165" customFormat="1" ht="12.75">
      <c r="H848" s="494"/>
    </row>
    <row r="849" s="165" customFormat="1" ht="12.75">
      <c r="H849" s="494"/>
    </row>
    <row r="850" s="165" customFormat="1" ht="12.75">
      <c r="H850" s="494"/>
    </row>
    <row r="851" s="165" customFormat="1" ht="12.75">
      <c r="H851" s="494"/>
    </row>
    <row r="852" s="165" customFormat="1" ht="12.75">
      <c r="H852" s="494"/>
    </row>
    <row r="853" s="165" customFormat="1" ht="12.75">
      <c r="H853" s="494"/>
    </row>
    <row r="854" s="165" customFormat="1" ht="12.75">
      <c r="H854" s="494"/>
    </row>
    <row r="855" s="165" customFormat="1" ht="12.75">
      <c r="H855" s="494"/>
    </row>
    <row r="856" s="165" customFormat="1" ht="12.75">
      <c r="H856" s="494"/>
    </row>
    <row r="857" s="165" customFormat="1" ht="12.75">
      <c r="H857" s="494"/>
    </row>
    <row r="858" s="165" customFormat="1" ht="12.75">
      <c r="H858" s="494"/>
    </row>
    <row r="859" s="165" customFormat="1" ht="12.75">
      <c r="H859" s="494"/>
    </row>
    <row r="860" s="165" customFormat="1" ht="12.75">
      <c r="H860" s="494"/>
    </row>
    <row r="861" s="165" customFormat="1" ht="12.75">
      <c r="H861" s="494"/>
    </row>
    <row r="862" s="165" customFormat="1" ht="12.75">
      <c r="H862" s="494"/>
    </row>
    <row r="863" s="165" customFormat="1" ht="12.75">
      <c r="H863" s="494"/>
    </row>
    <row r="864" s="165" customFormat="1" ht="12.75">
      <c r="H864" s="494"/>
    </row>
    <row r="865" s="165" customFormat="1" ht="12.75">
      <c r="H865" s="494"/>
    </row>
    <row r="866" s="165" customFormat="1" ht="12.75">
      <c r="H866" s="494"/>
    </row>
    <row r="867" s="165" customFormat="1" ht="12.75">
      <c r="H867" s="494"/>
    </row>
    <row r="868" s="165" customFormat="1" ht="12.75">
      <c r="H868" s="494"/>
    </row>
    <row r="869" s="165" customFormat="1" ht="12.75">
      <c r="H869" s="494"/>
    </row>
    <row r="870" s="165" customFormat="1" ht="12.75">
      <c r="H870" s="494"/>
    </row>
    <row r="871" s="165" customFormat="1" ht="12.75">
      <c r="H871" s="494"/>
    </row>
    <row r="872" s="165" customFormat="1" ht="12.75">
      <c r="H872" s="494"/>
    </row>
    <row r="873" s="165" customFormat="1" ht="12.75">
      <c r="H873" s="494"/>
    </row>
    <row r="874" s="165" customFormat="1" ht="12.75">
      <c r="H874" s="494"/>
    </row>
    <row r="875" s="165" customFormat="1" ht="12.75">
      <c r="H875" s="494"/>
    </row>
    <row r="876" s="165" customFormat="1" ht="12.75">
      <c r="H876" s="494"/>
    </row>
    <row r="877" s="165" customFormat="1" ht="12.75">
      <c r="H877" s="494"/>
    </row>
    <row r="878" s="165" customFormat="1" ht="12.75">
      <c r="H878" s="494"/>
    </row>
    <row r="879" s="165" customFormat="1" ht="12.75">
      <c r="H879" s="494"/>
    </row>
    <row r="880" s="165" customFormat="1" ht="12.75">
      <c r="H880" s="494"/>
    </row>
    <row r="881" s="165" customFormat="1" ht="12.75">
      <c r="H881" s="494"/>
    </row>
    <row r="882" s="165" customFormat="1" ht="12.75">
      <c r="H882" s="494"/>
    </row>
    <row r="883" s="165" customFormat="1" ht="12.75">
      <c r="H883" s="494"/>
    </row>
    <row r="884" s="165" customFormat="1" ht="12.75">
      <c r="H884" s="494"/>
    </row>
    <row r="885" s="165" customFormat="1" ht="12.75">
      <c r="H885" s="494"/>
    </row>
    <row r="886" s="165" customFormat="1" ht="12.75">
      <c r="H886" s="494"/>
    </row>
    <row r="887" s="165" customFormat="1" ht="12.75">
      <c r="H887" s="494"/>
    </row>
    <row r="888" s="165" customFormat="1" ht="12.75">
      <c r="H888" s="494"/>
    </row>
    <row r="889" s="165" customFormat="1" ht="12.75">
      <c r="H889" s="494"/>
    </row>
    <row r="890" s="165" customFormat="1" ht="12.75">
      <c r="H890" s="494"/>
    </row>
    <row r="891" s="165" customFormat="1" ht="12.75">
      <c r="H891" s="494"/>
    </row>
    <row r="892" s="165" customFormat="1" ht="12.75">
      <c r="H892" s="494"/>
    </row>
    <row r="893" s="165" customFormat="1" ht="12.75">
      <c r="H893" s="494"/>
    </row>
    <row r="894" s="165" customFormat="1" ht="12.75">
      <c r="H894" s="494"/>
    </row>
    <row r="895" s="165" customFormat="1" ht="12.75">
      <c r="H895" s="494"/>
    </row>
    <row r="896" s="165" customFormat="1" ht="12.75">
      <c r="H896" s="494"/>
    </row>
    <row r="897" s="165" customFormat="1" ht="12.75">
      <c r="H897" s="494"/>
    </row>
    <row r="898" s="165" customFormat="1" ht="12.75">
      <c r="H898" s="494"/>
    </row>
    <row r="899" s="165" customFormat="1" ht="12.75">
      <c r="H899" s="494"/>
    </row>
    <row r="900" s="165" customFormat="1" ht="12.75">
      <c r="H900" s="494"/>
    </row>
    <row r="901" s="165" customFormat="1" ht="12.75">
      <c r="H901" s="494"/>
    </row>
    <row r="902" s="165" customFormat="1" ht="12.75">
      <c r="H902" s="494"/>
    </row>
    <row r="903" s="165" customFormat="1" ht="12.75">
      <c r="H903" s="494"/>
    </row>
    <row r="904" s="165" customFormat="1" ht="12.75">
      <c r="H904" s="494"/>
    </row>
    <row r="905" s="165" customFormat="1" ht="12.75">
      <c r="H905" s="494"/>
    </row>
    <row r="906" s="165" customFormat="1" ht="12.75">
      <c r="H906" s="494"/>
    </row>
    <row r="907" s="165" customFormat="1" ht="12.75">
      <c r="H907" s="494"/>
    </row>
    <row r="908" s="165" customFormat="1" ht="12.75">
      <c r="H908" s="494"/>
    </row>
    <row r="909" s="165" customFormat="1" ht="12.75">
      <c r="H909" s="494"/>
    </row>
    <row r="910" s="165" customFormat="1" ht="12.75">
      <c r="H910" s="494"/>
    </row>
    <row r="911" s="165" customFormat="1" ht="12.75">
      <c r="H911" s="494"/>
    </row>
    <row r="912" s="165" customFormat="1" ht="12.75">
      <c r="H912" s="494"/>
    </row>
    <row r="913" s="165" customFormat="1" ht="12.75">
      <c r="H913" s="494"/>
    </row>
    <row r="914" s="165" customFormat="1" ht="12.75">
      <c r="H914" s="494"/>
    </row>
    <row r="915" s="165" customFormat="1" ht="12.75">
      <c r="H915" s="494"/>
    </row>
    <row r="916" s="165" customFormat="1" ht="12.75">
      <c r="H916" s="494"/>
    </row>
    <row r="917" s="165" customFormat="1" ht="12.75">
      <c r="H917" s="494"/>
    </row>
    <row r="918" s="165" customFormat="1" ht="12.75">
      <c r="H918" s="494"/>
    </row>
    <row r="919" s="165" customFormat="1" ht="12.75">
      <c r="H919" s="494"/>
    </row>
    <row r="920" s="165" customFormat="1" ht="12.75">
      <c r="H920" s="494"/>
    </row>
    <row r="921" s="165" customFormat="1" ht="12.75">
      <c r="H921" s="494"/>
    </row>
    <row r="922" s="165" customFormat="1" ht="12.75">
      <c r="H922" s="494"/>
    </row>
    <row r="923" s="165" customFormat="1" ht="12.75">
      <c r="H923" s="494"/>
    </row>
    <row r="924" s="165" customFormat="1" ht="12.75">
      <c r="H924" s="494"/>
    </row>
    <row r="925" s="165" customFormat="1" ht="12.75">
      <c r="H925" s="494"/>
    </row>
    <row r="926" s="165" customFormat="1" ht="12.75">
      <c r="H926" s="494"/>
    </row>
    <row r="927" s="165" customFormat="1" ht="12.75">
      <c r="H927" s="494"/>
    </row>
    <row r="928" s="165" customFormat="1" ht="12.75">
      <c r="H928" s="494"/>
    </row>
    <row r="929" s="165" customFormat="1" ht="12.75">
      <c r="H929" s="494"/>
    </row>
    <row r="930" s="165" customFormat="1" ht="12.75">
      <c r="H930" s="494"/>
    </row>
    <row r="931" s="165" customFormat="1" ht="12.75">
      <c r="H931" s="494"/>
    </row>
    <row r="932" s="165" customFormat="1" ht="12.75">
      <c r="H932" s="494"/>
    </row>
    <row r="933" s="165" customFormat="1" ht="12.75">
      <c r="H933" s="494"/>
    </row>
    <row r="934" s="165" customFormat="1" ht="12.75">
      <c r="H934" s="494"/>
    </row>
    <row r="935" s="165" customFormat="1" ht="12.75">
      <c r="H935" s="494"/>
    </row>
    <row r="936" s="165" customFormat="1" ht="12.75">
      <c r="H936" s="494"/>
    </row>
    <row r="937" s="165" customFormat="1" ht="12.75">
      <c r="H937" s="494"/>
    </row>
    <row r="938" s="165" customFormat="1" ht="12.75">
      <c r="H938" s="494"/>
    </row>
    <row r="939" s="165" customFormat="1" ht="12.75">
      <c r="H939" s="494"/>
    </row>
    <row r="940" s="165" customFormat="1" ht="12.75">
      <c r="H940" s="494"/>
    </row>
    <row r="941" s="165" customFormat="1" ht="12.75">
      <c r="H941" s="494"/>
    </row>
    <row r="942" s="165" customFormat="1" ht="12.75">
      <c r="H942" s="494"/>
    </row>
    <row r="943" s="165" customFormat="1" ht="12.75">
      <c r="H943" s="494"/>
    </row>
    <row r="944" s="165" customFormat="1" ht="12.75">
      <c r="H944" s="494"/>
    </row>
    <row r="945" s="165" customFormat="1" ht="12.75">
      <c r="H945" s="494"/>
    </row>
    <row r="946" s="165" customFormat="1" ht="12.75">
      <c r="H946" s="494"/>
    </row>
    <row r="947" s="165" customFormat="1" ht="12.75">
      <c r="H947" s="494"/>
    </row>
    <row r="948" s="165" customFormat="1" ht="12.75">
      <c r="H948" s="494"/>
    </row>
    <row r="949" s="165" customFormat="1" ht="12.75">
      <c r="H949" s="494"/>
    </row>
    <row r="950" s="165" customFormat="1" ht="12.75">
      <c r="H950" s="494"/>
    </row>
    <row r="951" s="165" customFormat="1" ht="12.75">
      <c r="H951" s="494"/>
    </row>
    <row r="952" s="165" customFormat="1" ht="12.75">
      <c r="H952" s="494"/>
    </row>
    <row r="953" s="165" customFormat="1" ht="12.75">
      <c r="H953" s="494"/>
    </row>
    <row r="954" s="165" customFormat="1" ht="12.75">
      <c r="H954" s="494"/>
    </row>
    <row r="955" s="165" customFormat="1" ht="12.75">
      <c r="H955" s="494"/>
    </row>
    <row r="956" s="165" customFormat="1" ht="12.75">
      <c r="H956" s="494"/>
    </row>
    <row r="957" s="165" customFormat="1" ht="12.75">
      <c r="H957" s="494"/>
    </row>
    <row r="958" s="165" customFormat="1" ht="12.75">
      <c r="H958" s="494"/>
    </row>
    <row r="959" s="165" customFormat="1" ht="12.75">
      <c r="H959" s="494"/>
    </row>
    <row r="960" s="165" customFormat="1" ht="12.75">
      <c r="H960" s="494"/>
    </row>
    <row r="961" s="165" customFormat="1" ht="12.75">
      <c r="H961" s="494"/>
    </row>
    <row r="962" s="165" customFormat="1" ht="12.75">
      <c r="H962" s="494"/>
    </row>
    <row r="963" s="165" customFormat="1" ht="12.75">
      <c r="H963" s="494"/>
    </row>
    <row r="964" s="165" customFormat="1" ht="12.75">
      <c r="H964" s="494"/>
    </row>
    <row r="965" s="165" customFormat="1" ht="12.75">
      <c r="H965" s="494"/>
    </row>
    <row r="966" s="165" customFormat="1" ht="12.75">
      <c r="H966" s="494"/>
    </row>
    <row r="967" s="165" customFormat="1" ht="12.75">
      <c r="H967" s="494"/>
    </row>
    <row r="968" s="165" customFormat="1" ht="12.75">
      <c r="H968" s="494"/>
    </row>
    <row r="969" s="165" customFormat="1" ht="12.75">
      <c r="H969" s="494"/>
    </row>
    <row r="970" s="165" customFormat="1" ht="12.75">
      <c r="H970" s="494"/>
    </row>
    <row r="971" s="165" customFormat="1" ht="12.75">
      <c r="H971" s="494"/>
    </row>
    <row r="972" s="165" customFormat="1" ht="12.75">
      <c r="H972" s="494"/>
    </row>
    <row r="973" s="165" customFormat="1" ht="12.75">
      <c r="H973" s="494"/>
    </row>
    <row r="974" s="165" customFormat="1" ht="12.75">
      <c r="H974" s="494"/>
    </row>
    <row r="975" s="165" customFormat="1" ht="12.75">
      <c r="H975" s="494"/>
    </row>
    <row r="976" s="165" customFormat="1" ht="12.75">
      <c r="H976" s="494"/>
    </row>
    <row r="977" s="165" customFormat="1" ht="12.75">
      <c r="H977" s="494"/>
    </row>
    <row r="978" s="165" customFormat="1" ht="12.75">
      <c r="H978" s="494"/>
    </row>
    <row r="979" s="165" customFormat="1" ht="12.75">
      <c r="H979" s="494"/>
    </row>
    <row r="980" s="165" customFormat="1" ht="12.75">
      <c r="H980" s="494"/>
    </row>
    <row r="981" s="165" customFormat="1" ht="12.75">
      <c r="H981" s="494"/>
    </row>
    <row r="982" s="165" customFormat="1" ht="12.75">
      <c r="H982" s="494"/>
    </row>
    <row r="983" s="165" customFormat="1" ht="12.75">
      <c r="H983" s="494"/>
    </row>
    <row r="984" s="165" customFormat="1" ht="12.75">
      <c r="H984" s="494"/>
    </row>
    <row r="985" s="165" customFormat="1" ht="12.75">
      <c r="H985" s="494"/>
    </row>
    <row r="986" s="165" customFormat="1" ht="12.75">
      <c r="H986" s="494"/>
    </row>
    <row r="987" s="165" customFormat="1" ht="12.75">
      <c r="H987" s="494"/>
    </row>
    <row r="988" s="165" customFormat="1" ht="12.75">
      <c r="H988" s="494"/>
    </row>
    <row r="989" s="165" customFormat="1" ht="12.75">
      <c r="H989" s="494"/>
    </row>
    <row r="990" s="165" customFormat="1" ht="12.75">
      <c r="H990" s="494"/>
    </row>
    <row r="991" s="165" customFormat="1" ht="12.75">
      <c r="H991" s="494"/>
    </row>
    <row r="992" s="165" customFormat="1" ht="12.75">
      <c r="H992" s="494"/>
    </row>
    <row r="993" s="165" customFormat="1" ht="12.75">
      <c r="H993" s="494"/>
    </row>
    <row r="994" s="165" customFormat="1" ht="12.75">
      <c r="H994" s="494"/>
    </row>
    <row r="995" s="165" customFormat="1" ht="12.75">
      <c r="H995" s="494"/>
    </row>
    <row r="996" s="165" customFormat="1" ht="12.75">
      <c r="H996" s="494"/>
    </row>
    <row r="997" s="165" customFormat="1" ht="12.75">
      <c r="H997" s="494"/>
    </row>
    <row r="998" s="165" customFormat="1" ht="12.75">
      <c r="H998" s="494"/>
    </row>
    <row r="999" s="165" customFormat="1" ht="12.75">
      <c r="H999" s="494"/>
    </row>
    <row r="1000" s="165" customFormat="1" ht="12.75">
      <c r="H1000" s="494"/>
    </row>
    <row r="1001" s="165" customFormat="1" ht="12.75">
      <c r="H1001" s="494"/>
    </row>
    <row r="1002" s="165" customFormat="1" ht="12.75">
      <c r="H1002" s="494"/>
    </row>
    <row r="1003" s="165" customFormat="1" ht="12.75">
      <c r="H1003" s="494"/>
    </row>
    <row r="1004" s="165" customFormat="1" ht="12.75">
      <c r="H1004" s="494"/>
    </row>
    <row r="1005" s="165" customFormat="1" ht="12.75">
      <c r="H1005" s="494"/>
    </row>
    <row r="1006" s="165" customFormat="1" ht="12.75">
      <c r="H1006" s="494"/>
    </row>
    <row r="1007" s="165" customFormat="1" ht="12.75">
      <c r="H1007" s="494"/>
    </row>
    <row r="1008" s="165" customFormat="1" ht="12.75">
      <c r="H1008" s="494"/>
    </row>
    <row r="1009" s="165" customFormat="1" ht="12.75">
      <c r="H1009" s="494"/>
    </row>
    <row r="1010" s="165" customFormat="1" ht="12.75">
      <c r="H1010" s="494"/>
    </row>
    <row r="1011" s="165" customFormat="1" ht="12.75">
      <c r="H1011" s="494"/>
    </row>
    <row r="1012" s="165" customFormat="1" ht="12.75">
      <c r="H1012" s="494"/>
    </row>
    <row r="1013" s="165" customFormat="1" ht="12.75">
      <c r="H1013" s="494"/>
    </row>
    <row r="1014" s="165" customFormat="1" ht="12.75">
      <c r="H1014" s="494"/>
    </row>
    <row r="1015" s="165" customFormat="1" ht="12.75">
      <c r="H1015" s="494"/>
    </row>
    <row r="1016" s="165" customFormat="1" ht="12.75">
      <c r="H1016" s="494"/>
    </row>
    <row r="1017" s="165" customFormat="1" ht="12.75">
      <c r="H1017" s="494"/>
    </row>
    <row r="1018" s="165" customFormat="1" ht="12.75">
      <c r="H1018" s="494"/>
    </row>
    <row r="1019" s="165" customFormat="1" ht="12.75">
      <c r="H1019" s="494"/>
    </row>
    <row r="1020" s="165" customFormat="1" ht="12.75">
      <c r="H1020" s="494"/>
    </row>
    <row r="1021" s="165" customFormat="1" ht="12.75">
      <c r="H1021" s="494"/>
    </row>
    <row r="1022" s="165" customFormat="1" ht="12.75">
      <c r="H1022" s="494"/>
    </row>
    <row r="1023" s="165" customFormat="1" ht="12.75">
      <c r="H1023" s="494"/>
    </row>
    <row r="1024" s="165" customFormat="1" ht="12.75">
      <c r="H1024" s="494"/>
    </row>
    <row r="1025" s="165" customFormat="1" ht="12.75">
      <c r="H1025" s="494"/>
    </row>
    <row r="1026" s="165" customFormat="1" ht="12.75">
      <c r="H1026" s="494"/>
    </row>
    <row r="1027" s="165" customFormat="1" ht="12.75">
      <c r="H1027" s="494"/>
    </row>
    <row r="1028" s="165" customFormat="1" ht="12.75">
      <c r="H1028" s="494"/>
    </row>
    <row r="1029" s="165" customFormat="1" ht="12.75">
      <c r="H1029" s="494"/>
    </row>
    <row r="1030" s="165" customFormat="1" ht="12.75">
      <c r="H1030" s="494"/>
    </row>
    <row r="1031" s="165" customFormat="1" ht="12.75">
      <c r="H1031" s="494"/>
    </row>
    <row r="1032" s="165" customFormat="1" ht="12.75">
      <c r="H1032" s="494"/>
    </row>
    <row r="1033" s="165" customFormat="1" ht="12.75">
      <c r="H1033" s="494"/>
    </row>
    <row r="1034" s="165" customFormat="1" ht="12.75">
      <c r="H1034" s="494"/>
    </row>
    <row r="1035" s="165" customFormat="1" ht="12.75">
      <c r="H1035" s="494"/>
    </row>
    <row r="1036" s="165" customFormat="1" ht="12.75">
      <c r="H1036" s="494"/>
    </row>
    <row r="1037" s="165" customFormat="1" ht="12.75">
      <c r="H1037" s="494"/>
    </row>
    <row r="1038" s="165" customFormat="1" ht="12.75">
      <c r="H1038" s="494"/>
    </row>
    <row r="1039" s="165" customFormat="1" ht="12.75">
      <c r="H1039" s="494"/>
    </row>
    <row r="1040" s="165" customFormat="1" ht="12.75">
      <c r="H1040" s="494"/>
    </row>
    <row r="1041" s="165" customFormat="1" ht="12.75">
      <c r="H1041" s="494"/>
    </row>
    <row r="1042" s="165" customFormat="1" ht="12.75">
      <c r="H1042" s="494"/>
    </row>
    <row r="1043" s="165" customFormat="1" ht="12.75">
      <c r="H1043" s="494"/>
    </row>
    <row r="1044" s="165" customFormat="1" ht="12.75">
      <c r="H1044" s="494"/>
    </row>
    <row r="1045" s="165" customFormat="1" ht="12.75">
      <c r="H1045" s="494"/>
    </row>
    <row r="1046" s="165" customFormat="1" ht="12.75">
      <c r="H1046" s="494"/>
    </row>
    <row r="1047" s="165" customFormat="1" ht="12.75">
      <c r="H1047" s="494"/>
    </row>
    <row r="1048" s="165" customFormat="1" ht="12.75">
      <c r="H1048" s="494"/>
    </row>
    <row r="1049" s="165" customFormat="1" ht="12.75">
      <c r="H1049" s="494"/>
    </row>
    <row r="1050" s="165" customFormat="1" ht="12.75">
      <c r="H1050" s="494"/>
    </row>
    <row r="1051" s="165" customFormat="1" ht="12.75">
      <c r="H1051" s="494"/>
    </row>
    <row r="1052" s="165" customFormat="1" ht="12.75">
      <c r="H1052" s="494"/>
    </row>
    <row r="1053" s="165" customFormat="1" ht="12.75">
      <c r="H1053" s="494"/>
    </row>
    <row r="1054" s="165" customFormat="1" ht="12.75">
      <c r="H1054" s="494"/>
    </row>
    <row r="1055" s="165" customFormat="1" ht="12.75">
      <c r="H1055" s="494"/>
    </row>
    <row r="1056" s="165" customFormat="1" ht="12.75">
      <c r="H1056" s="494"/>
    </row>
    <row r="1057" s="165" customFormat="1" ht="12.75">
      <c r="H1057" s="494"/>
    </row>
    <row r="1058" s="165" customFormat="1" ht="12.75">
      <c r="H1058" s="494"/>
    </row>
    <row r="1059" s="165" customFormat="1" ht="12.75">
      <c r="H1059" s="494"/>
    </row>
    <row r="1060" s="165" customFormat="1" ht="12.75">
      <c r="H1060" s="494"/>
    </row>
    <row r="1061" s="165" customFormat="1" ht="12.75">
      <c r="H1061" s="494"/>
    </row>
    <row r="1062" s="165" customFormat="1" ht="12.75">
      <c r="H1062" s="494"/>
    </row>
    <row r="1063" s="165" customFormat="1" ht="12.75">
      <c r="H1063" s="494"/>
    </row>
    <row r="1064" s="165" customFormat="1" ht="12.75">
      <c r="H1064" s="494"/>
    </row>
    <row r="1065" s="165" customFormat="1" ht="12.75">
      <c r="H1065" s="494"/>
    </row>
    <row r="1066" s="165" customFormat="1" ht="12.75">
      <c r="H1066" s="494"/>
    </row>
    <row r="1067" s="165" customFormat="1" ht="12.75">
      <c r="H1067" s="494"/>
    </row>
    <row r="1068" s="165" customFormat="1" ht="12.75">
      <c r="H1068" s="494"/>
    </row>
    <row r="1069" s="165" customFormat="1" ht="12.75">
      <c r="H1069" s="494"/>
    </row>
    <row r="1070" s="165" customFormat="1" ht="12.75">
      <c r="H1070" s="494"/>
    </row>
    <row r="1071" s="165" customFormat="1" ht="12.75">
      <c r="H1071" s="494"/>
    </row>
    <row r="1072" s="165" customFormat="1" ht="12.75">
      <c r="H1072" s="494"/>
    </row>
    <row r="1073" s="165" customFormat="1" ht="12.75">
      <c r="H1073" s="494"/>
    </row>
    <row r="1074" s="165" customFormat="1" ht="12.75">
      <c r="H1074" s="494"/>
    </row>
    <row r="1075" s="165" customFormat="1" ht="12.75">
      <c r="H1075" s="494"/>
    </row>
    <row r="1076" s="165" customFormat="1" ht="12.75">
      <c r="H1076" s="494"/>
    </row>
    <row r="1077" s="165" customFormat="1" ht="12.75">
      <c r="H1077" s="494"/>
    </row>
    <row r="1078" s="165" customFormat="1" ht="12.75">
      <c r="H1078" s="494"/>
    </row>
    <row r="1079" s="165" customFormat="1" ht="12.75">
      <c r="H1079" s="494"/>
    </row>
    <row r="1080" s="165" customFormat="1" ht="12.75">
      <c r="H1080" s="494"/>
    </row>
    <row r="1081" s="165" customFormat="1" ht="12.75">
      <c r="H1081" s="494"/>
    </row>
    <row r="1082" s="165" customFormat="1" ht="12.75">
      <c r="H1082" s="494"/>
    </row>
    <row r="1083" s="165" customFormat="1" ht="12.75">
      <c r="H1083" s="494"/>
    </row>
    <row r="1084" s="165" customFormat="1" ht="12.75">
      <c r="H1084" s="494"/>
    </row>
    <row r="1085" s="165" customFormat="1" ht="12.75">
      <c r="H1085" s="494"/>
    </row>
    <row r="1086" s="165" customFormat="1" ht="12.75">
      <c r="H1086" s="494"/>
    </row>
    <row r="1087" s="165" customFormat="1" ht="12.75">
      <c r="H1087" s="494"/>
    </row>
    <row r="1088" s="165" customFormat="1" ht="12.75">
      <c r="H1088" s="494"/>
    </row>
    <row r="1089" s="165" customFormat="1" ht="12.75">
      <c r="H1089" s="494"/>
    </row>
    <row r="1090" s="165" customFormat="1" ht="12.75">
      <c r="H1090" s="494"/>
    </row>
    <row r="1091" s="165" customFormat="1" ht="12.75">
      <c r="H1091" s="494"/>
    </row>
    <row r="1092" s="165" customFormat="1" ht="12.75">
      <c r="H1092" s="494"/>
    </row>
    <row r="1093" s="165" customFormat="1" ht="12.75">
      <c r="H1093" s="494"/>
    </row>
    <row r="1094" s="165" customFormat="1" ht="12.75">
      <c r="H1094" s="494"/>
    </row>
    <row r="1095" s="165" customFormat="1" ht="12.75">
      <c r="H1095" s="494"/>
    </row>
    <row r="1096" s="165" customFormat="1" ht="12.75">
      <c r="H1096" s="494"/>
    </row>
    <row r="1097" s="165" customFormat="1" ht="12.75">
      <c r="H1097" s="494"/>
    </row>
    <row r="1098" s="165" customFormat="1" ht="12.75">
      <c r="H1098" s="494"/>
    </row>
    <row r="1099" s="165" customFormat="1" ht="12.75">
      <c r="H1099" s="494"/>
    </row>
    <row r="1100" s="165" customFormat="1" ht="12.75">
      <c r="H1100" s="494"/>
    </row>
    <row r="1101" s="165" customFormat="1" ht="12.75">
      <c r="H1101" s="494"/>
    </row>
    <row r="1102" s="165" customFormat="1" ht="12.75">
      <c r="H1102" s="494"/>
    </row>
    <row r="1103" s="165" customFormat="1" ht="12.75">
      <c r="H1103" s="494"/>
    </row>
    <row r="1104" s="165" customFormat="1" ht="12.75">
      <c r="H1104" s="494"/>
    </row>
    <row r="1105" s="165" customFormat="1" ht="12.75">
      <c r="H1105" s="494"/>
    </row>
    <row r="1106" s="165" customFormat="1" ht="12.75">
      <c r="H1106" s="494"/>
    </row>
    <row r="1107" s="165" customFormat="1" ht="12.75">
      <c r="H1107" s="494"/>
    </row>
    <row r="1108" s="165" customFormat="1" ht="12.75">
      <c r="H1108" s="494"/>
    </row>
    <row r="1109" s="165" customFormat="1" ht="12.75">
      <c r="H1109" s="494"/>
    </row>
    <row r="1110" s="165" customFormat="1" ht="12.75">
      <c r="H1110" s="494"/>
    </row>
    <row r="1111" s="165" customFormat="1" ht="12.75">
      <c r="H1111" s="494"/>
    </row>
    <row r="1112" s="165" customFormat="1" ht="12.75">
      <c r="H1112" s="494"/>
    </row>
    <row r="1113" s="165" customFormat="1" ht="12.75">
      <c r="H1113" s="494"/>
    </row>
    <row r="1114" s="165" customFormat="1" ht="12.75">
      <c r="H1114" s="494"/>
    </row>
    <row r="1115" s="165" customFormat="1" ht="12.75">
      <c r="H1115" s="494"/>
    </row>
    <row r="1116" s="165" customFormat="1" ht="12.75">
      <c r="H1116" s="494"/>
    </row>
    <row r="1117" s="165" customFormat="1" ht="12.75">
      <c r="H1117" s="494"/>
    </row>
    <row r="1118" s="165" customFormat="1" ht="12.75">
      <c r="H1118" s="494"/>
    </row>
    <row r="1119" s="165" customFormat="1" ht="12.75">
      <c r="H1119" s="494"/>
    </row>
    <row r="1120" s="165" customFormat="1" ht="12.75">
      <c r="H1120" s="494"/>
    </row>
    <row r="1121" s="165" customFormat="1" ht="12.75">
      <c r="H1121" s="494"/>
    </row>
    <row r="1122" s="165" customFormat="1" ht="12.75">
      <c r="H1122" s="494"/>
    </row>
    <row r="1123" s="165" customFormat="1" ht="12.75">
      <c r="H1123" s="494"/>
    </row>
    <row r="1124" s="165" customFormat="1" ht="12.75">
      <c r="H1124" s="494"/>
    </row>
    <row r="1125" s="165" customFormat="1" ht="12.75">
      <c r="H1125" s="494"/>
    </row>
    <row r="1126" s="165" customFormat="1" ht="12.75">
      <c r="H1126" s="494"/>
    </row>
    <row r="1127" s="165" customFormat="1" ht="12.75">
      <c r="H1127" s="494"/>
    </row>
    <row r="1128" s="165" customFormat="1" ht="12.75">
      <c r="H1128" s="494"/>
    </row>
    <row r="1129" s="165" customFormat="1" ht="12.75">
      <c r="H1129" s="494"/>
    </row>
    <row r="1130" s="165" customFormat="1" ht="12.75">
      <c r="H1130" s="494"/>
    </row>
    <row r="1131" s="165" customFormat="1" ht="12.75">
      <c r="H1131" s="494"/>
    </row>
    <row r="1132" s="165" customFormat="1" ht="12.75">
      <c r="H1132" s="494"/>
    </row>
    <row r="1133" s="165" customFormat="1" ht="12.75">
      <c r="H1133" s="494"/>
    </row>
    <row r="1134" s="165" customFormat="1" ht="12.75">
      <c r="H1134" s="494"/>
    </row>
    <row r="1135" s="165" customFormat="1" ht="12.75">
      <c r="H1135" s="494"/>
    </row>
  </sheetData>
  <mergeCells count="12">
    <mergeCell ref="A3:G3"/>
    <mergeCell ref="A40:G40"/>
    <mergeCell ref="A73:G73"/>
    <mergeCell ref="A1:I1"/>
    <mergeCell ref="A102:B102"/>
    <mergeCell ref="A104:G104"/>
    <mergeCell ref="A118:B118"/>
    <mergeCell ref="A119:B119"/>
    <mergeCell ref="A120:B120"/>
    <mergeCell ref="A121:B121"/>
    <mergeCell ref="A122:B122"/>
    <mergeCell ref="A123:B123"/>
  </mergeCells>
  <printOptions horizontalCentered="1" verticalCentered="1"/>
  <pageMargins left="0.3937007874015748" right="0.3937007874015748" top="0.1968503937007874" bottom="0.1968503937007874" header="0.5118110236220472" footer="0.5118110236220472"/>
  <pageSetup firstPageNumber="23" useFirstPageNumber="1" horizontalDpi="600" verticalDpi="600" orientation="portrait" paperSize="9" scale="82" r:id="rId1"/>
  <headerFooter alignWithMargins="0">
    <oddFooter>&amp;C&amp;P</oddFooter>
  </headerFooter>
  <rowBreaks count="1" manualBreakCount="1">
    <brk id="6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119"/>
  <sheetViews>
    <sheetView workbookViewId="0" topLeftCell="A1">
      <selection activeCell="F3" sqref="F3"/>
    </sheetView>
  </sheetViews>
  <sheetFormatPr defaultColWidth="9.00390625" defaultRowHeight="12.75"/>
  <cols>
    <col min="2" max="2" width="35.625" style="0" customWidth="1"/>
    <col min="3" max="3" width="10.75390625" style="0" customWidth="1"/>
    <col min="4" max="4" width="10.875" style="0" customWidth="1"/>
    <col min="5" max="5" width="35.00390625" style="0" customWidth="1"/>
    <col min="6" max="6" width="18.25390625" style="0" customWidth="1"/>
    <col min="8" max="8" width="13.875" style="0" bestFit="1" customWidth="1"/>
  </cols>
  <sheetData>
    <row r="1" spans="1:9" ht="18">
      <c r="A1" s="201" t="s">
        <v>568</v>
      </c>
      <c r="C1" s="201"/>
      <c r="D1" s="201"/>
      <c r="E1" s="201"/>
      <c r="F1" s="201"/>
      <c r="I1" s="2"/>
    </row>
    <row r="2" spans="2:9" ht="15" customHeight="1">
      <c r="B2" s="201"/>
      <c r="C2" s="201"/>
      <c r="D2" s="201"/>
      <c r="E2" s="201"/>
      <c r="F2" s="201"/>
      <c r="I2" s="2"/>
    </row>
    <row r="3" spans="1:8" ht="16.5" customHeight="1">
      <c r="A3" s="1" t="s">
        <v>110</v>
      </c>
      <c r="E3" s="300">
        <v>269012060.46</v>
      </c>
      <c r="F3" s="2" t="s">
        <v>645</v>
      </c>
      <c r="H3" s="155"/>
    </row>
    <row r="4" spans="2:8" ht="15" customHeight="1">
      <c r="B4" s="1"/>
      <c r="E4" s="155"/>
      <c r="H4" s="155"/>
    </row>
    <row r="5" spans="1:7" ht="15.75">
      <c r="A5" s="1" t="s">
        <v>14</v>
      </c>
      <c r="C5" s="1"/>
      <c r="G5" s="332"/>
    </row>
    <row r="6" spans="1:6" ht="25.5">
      <c r="A6" s="840"/>
      <c r="B6" s="825"/>
      <c r="C6" s="52" t="s">
        <v>675</v>
      </c>
      <c r="D6" s="6" t="s">
        <v>676</v>
      </c>
      <c r="E6" s="5" t="s">
        <v>471</v>
      </c>
      <c r="F6" s="51" t="s">
        <v>677</v>
      </c>
    </row>
    <row r="7" spans="1:8" ht="16.5" customHeight="1">
      <c r="A7" s="822" t="s">
        <v>15</v>
      </c>
      <c r="B7" s="821"/>
      <c r="C7" s="478">
        <v>0</v>
      </c>
      <c r="D7" s="478">
        <v>0</v>
      </c>
      <c r="E7" s="478">
        <v>403284269</v>
      </c>
      <c r="F7" s="477" t="s">
        <v>850</v>
      </c>
      <c r="H7" s="730"/>
    </row>
    <row r="8" spans="1:7" ht="16.5" customHeight="1">
      <c r="A8" s="822" t="s">
        <v>13</v>
      </c>
      <c r="B8" s="821"/>
      <c r="C8" s="478">
        <v>0</v>
      </c>
      <c r="D8" s="478">
        <v>0</v>
      </c>
      <c r="E8" s="478">
        <v>42240000</v>
      </c>
      <c r="F8" s="477" t="s">
        <v>850</v>
      </c>
      <c r="G8" s="124"/>
    </row>
    <row r="9" spans="1:8" ht="36" customHeight="1">
      <c r="A9" s="822" t="s">
        <v>705</v>
      </c>
      <c r="B9" s="821"/>
      <c r="C9" s="478">
        <v>0</v>
      </c>
      <c r="D9" s="478">
        <v>0</v>
      </c>
      <c r="E9" s="478">
        <v>40647283</v>
      </c>
      <c r="F9" s="558" t="s">
        <v>850</v>
      </c>
      <c r="G9" s="124"/>
      <c r="H9" s="617"/>
    </row>
    <row r="10" spans="1:7" ht="24.75" customHeight="1">
      <c r="A10" s="822" t="s">
        <v>99</v>
      </c>
      <c r="B10" s="823"/>
      <c r="C10" s="478">
        <v>0</v>
      </c>
      <c r="D10" s="478">
        <v>0</v>
      </c>
      <c r="E10" s="478">
        <v>17000000</v>
      </c>
      <c r="F10" s="558" t="s">
        <v>850</v>
      </c>
      <c r="G10" s="124"/>
    </row>
    <row r="11" spans="1:7" ht="24.75" customHeight="1">
      <c r="A11" s="822" t="s">
        <v>100</v>
      </c>
      <c r="B11" s="823"/>
      <c r="C11" s="478">
        <v>0</v>
      </c>
      <c r="D11" s="478">
        <v>0</v>
      </c>
      <c r="E11" s="478">
        <v>82170850</v>
      </c>
      <c r="F11" s="558" t="s">
        <v>850</v>
      </c>
      <c r="G11" s="124"/>
    </row>
    <row r="12" spans="1:7" ht="14.25" customHeight="1">
      <c r="A12" s="822" t="s">
        <v>101</v>
      </c>
      <c r="B12" s="823"/>
      <c r="C12" s="478">
        <v>0</v>
      </c>
      <c r="D12" s="478">
        <v>0</v>
      </c>
      <c r="E12" s="478">
        <v>70461000</v>
      </c>
      <c r="F12" s="558" t="s">
        <v>850</v>
      </c>
      <c r="G12" s="124"/>
    </row>
    <row r="13" spans="1:7" ht="15.75" customHeight="1">
      <c r="A13" s="822" t="s">
        <v>102</v>
      </c>
      <c r="B13" s="823"/>
      <c r="C13" s="478">
        <v>0</v>
      </c>
      <c r="D13" s="478">
        <v>0</v>
      </c>
      <c r="E13" s="478">
        <v>21005000</v>
      </c>
      <c r="F13" s="558" t="s">
        <v>850</v>
      </c>
      <c r="G13" s="124"/>
    </row>
    <row r="14" spans="1:7" ht="13.5" customHeight="1">
      <c r="A14" s="822" t="s">
        <v>103</v>
      </c>
      <c r="B14" s="823"/>
      <c r="C14" s="478">
        <v>0</v>
      </c>
      <c r="D14" s="478">
        <v>0</v>
      </c>
      <c r="E14" s="478">
        <v>2925000</v>
      </c>
      <c r="F14" s="558" t="s">
        <v>835</v>
      </c>
      <c r="G14" s="124"/>
    </row>
    <row r="15" spans="1:7" ht="14.25" customHeight="1">
      <c r="A15" s="822" t="s">
        <v>104</v>
      </c>
      <c r="B15" s="823"/>
      <c r="C15" s="478">
        <v>0</v>
      </c>
      <c r="D15" s="478">
        <v>0</v>
      </c>
      <c r="E15" s="478">
        <v>2959000</v>
      </c>
      <c r="F15" s="558" t="s">
        <v>850</v>
      </c>
      <c r="G15" s="124"/>
    </row>
    <row r="16" spans="1:7" ht="22.5" customHeight="1">
      <c r="A16" s="822" t="s">
        <v>328</v>
      </c>
      <c r="B16" s="823"/>
      <c r="C16" s="478">
        <v>0</v>
      </c>
      <c r="D16" s="478">
        <v>0</v>
      </c>
      <c r="E16" s="478">
        <v>240000000</v>
      </c>
      <c r="F16" s="558" t="s">
        <v>850</v>
      </c>
      <c r="G16" s="124"/>
    </row>
    <row r="17" spans="1:7" ht="23.25" customHeight="1">
      <c r="A17" s="822" t="s">
        <v>329</v>
      </c>
      <c r="B17" s="823"/>
      <c r="C17" s="478">
        <v>0</v>
      </c>
      <c r="D17" s="478">
        <v>0</v>
      </c>
      <c r="E17" s="478">
        <v>818867</v>
      </c>
      <c r="F17" s="558" t="s">
        <v>850</v>
      </c>
      <c r="G17" s="124"/>
    </row>
    <row r="18" spans="1:7" ht="22.5" customHeight="1">
      <c r="A18" s="822" t="s">
        <v>330</v>
      </c>
      <c r="B18" s="823"/>
      <c r="C18" s="478">
        <v>0</v>
      </c>
      <c r="D18" s="478">
        <v>0</v>
      </c>
      <c r="E18" s="478">
        <v>1000000</v>
      </c>
      <c r="F18" s="558" t="s">
        <v>835</v>
      </c>
      <c r="G18" s="124"/>
    </row>
    <row r="19" spans="1:6" ht="15" customHeight="1">
      <c r="A19" s="824" t="s">
        <v>970</v>
      </c>
      <c r="B19" s="825"/>
      <c r="C19" s="9">
        <v>0</v>
      </c>
      <c r="D19" s="9">
        <v>0</v>
      </c>
      <c r="E19" s="9">
        <f>SUM(E7:E18)</f>
        <v>924511269</v>
      </c>
      <c r="F19" s="27" t="s">
        <v>850</v>
      </c>
    </row>
    <row r="20" spans="2:6" ht="15" customHeight="1">
      <c r="B20" s="258"/>
      <c r="C20" s="259"/>
      <c r="D20" s="259"/>
      <c r="E20" s="259"/>
      <c r="F20" s="304"/>
    </row>
    <row r="21" spans="1:6" ht="15.75" customHeight="1">
      <c r="A21" s="1" t="s">
        <v>1097</v>
      </c>
      <c r="B21" s="1"/>
      <c r="C21" s="259"/>
      <c r="D21" s="259"/>
      <c r="E21" s="554">
        <f>E3+E19</f>
        <v>1193523329.46</v>
      </c>
      <c r="F21" s="555" t="s">
        <v>645</v>
      </c>
    </row>
    <row r="22" spans="2:6" ht="12.75" customHeight="1">
      <c r="B22" s="258"/>
      <c r="C22" s="259"/>
      <c r="D22" s="259"/>
      <c r="E22" s="259"/>
      <c r="F22" s="304"/>
    </row>
    <row r="23" ht="15.75">
      <c r="A23" s="1" t="s">
        <v>437</v>
      </c>
    </row>
    <row r="24" spans="1:6" ht="24" customHeight="1">
      <c r="A24" s="824"/>
      <c r="B24" s="824"/>
      <c r="C24" s="52" t="s">
        <v>675</v>
      </c>
      <c r="D24" s="6" t="s">
        <v>676</v>
      </c>
      <c r="E24" s="243" t="s">
        <v>471</v>
      </c>
      <c r="F24" s="51" t="s">
        <v>677</v>
      </c>
    </row>
    <row r="25" spans="1:8" ht="16.5" customHeight="1">
      <c r="A25" s="844" t="s">
        <v>439</v>
      </c>
      <c r="B25" s="845"/>
      <c r="C25" s="333">
        <v>0</v>
      </c>
      <c r="D25" s="333">
        <v>0</v>
      </c>
      <c r="E25" s="324">
        <v>175195960</v>
      </c>
      <c r="F25" s="179" t="s">
        <v>850</v>
      </c>
      <c r="H25" s="358"/>
    </row>
    <row r="26" spans="1:8" ht="35.25" customHeight="1">
      <c r="A26" s="843" t="s">
        <v>729</v>
      </c>
      <c r="B26" s="853"/>
      <c r="C26" s="333">
        <v>0</v>
      </c>
      <c r="D26" s="333">
        <v>0</v>
      </c>
      <c r="E26" s="324">
        <v>1890632</v>
      </c>
      <c r="F26" s="179" t="s">
        <v>850</v>
      </c>
      <c r="H26" s="358"/>
    </row>
    <row r="27" spans="1:8" ht="25.5" customHeight="1">
      <c r="A27" s="843" t="s">
        <v>834</v>
      </c>
      <c r="B27" s="853"/>
      <c r="C27" s="333">
        <v>0</v>
      </c>
      <c r="D27" s="333">
        <v>0</v>
      </c>
      <c r="E27" s="324">
        <v>770000</v>
      </c>
      <c r="F27" s="179" t="s">
        <v>835</v>
      </c>
      <c r="H27" s="358"/>
    </row>
    <row r="28" spans="1:8" ht="16.5" customHeight="1">
      <c r="A28" s="843" t="s">
        <v>1092</v>
      </c>
      <c r="B28" s="821"/>
      <c r="C28" s="333">
        <v>0</v>
      </c>
      <c r="D28" s="333">
        <v>0</v>
      </c>
      <c r="E28" s="324">
        <v>15479362</v>
      </c>
      <c r="F28" s="179" t="s">
        <v>850</v>
      </c>
      <c r="H28" s="358"/>
    </row>
    <row r="29" spans="1:6" ht="15.75" customHeight="1">
      <c r="A29" s="824" t="s">
        <v>971</v>
      </c>
      <c r="B29" s="825"/>
      <c r="C29" s="9">
        <v>0</v>
      </c>
      <c r="D29" s="292">
        <v>0</v>
      </c>
      <c r="E29" s="9">
        <f>SUM(E25:E28)</f>
        <v>193335954</v>
      </c>
      <c r="F29" s="10" t="s">
        <v>850</v>
      </c>
    </row>
    <row r="30" spans="1:6" ht="10.5" customHeight="1">
      <c r="A30" s="556"/>
      <c r="B30" s="485"/>
      <c r="C30" s="259"/>
      <c r="D30" s="350"/>
      <c r="E30" s="259"/>
      <c r="F30" s="260"/>
    </row>
    <row r="31" spans="1:6" ht="10.5" customHeight="1">
      <c r="A31" s="556"/>
      <c r="B31" s="485"/>
      <c r="C31" s="259"/>
      <c r="D31" s="350"/>
      <c r="E31" s="259"/>
      <c r="F31" s="260"/>
    </row>
    <row r="32" spans="1:6" ht="15.75" customHeight="1">
      <c r="A32" s="1" t="s">
        <v>569</v>
      </c>
      <c r="B32" s="1"/>
      <c r="C32" s="259"/>
      <c r="D32" s="350"/>
      <c r="E32" s="554">
        <f>E21-E29</f>
        <v>1000187375.46</v>
      </c>
      <c r="F32" s="555" t="s">
        <v>645</v>
      </c>
    </row>
    <row r="33" spans="5:6" ht="13.5" customHeight="1">
      <c r="E33" s="554"/>
      <c r="F33" s="555"/>
    </row>
    <row r="34" spans="1:5" ht="13.5" customHeight="1">
      <c r="A34" s="446" t="s">
        <v>468</v>
      </c>
      <c r="E34" s="303"/>
    </row>
    <row r="35" spans="1:6" ht="14.25" customHeight="1">
      <c r="A35" s="442" t="s">
        <v>364</v>
      </c>
      <c r="E35" s="327"/>
      <c r="F35" s="326"/>
    </row>
    <row r="36" ht="15">
      <c r="A36" s="301" t="s">
        <v>365</v>
      </c>
    </row>
    <row r="37" ht="15">
      <c r="A37" s="301"/>
    </row>
    <row r="38" spans="1:6" ht="16.5" customHeight="1">
      <c r="A38" s="838" t="s">
        <v>422</v>
      </c>
      <c r="B38" s="761"/>
      <c r="C38" s="761"/>
      <c r="D38" s="761"/>
      <c r="E38" s="839"/>
      <c r="F38" s="490"/>
    </row>
    <row r="39" spans="1:6" ht="20.25" customHeight="1">
      <c r="A39" s="33" t="s">
        <v>450</v>
      </c>
      <c r="B39" s="825" t="s">
        <v>451</v>
      </c>
      <c r="C39" s="825"/>
      <c r="D39" s="825"/>
      <c r="E39" s="825"/>
      <c r="F39" s="449" t="s">
        <v>432</v>
      </c>
    </row>
    <row r="40" spans="1:6" ht="18.75" customHeight="1">
      <c r="A40" s="487" t="s">
        <v>456</v>
      </c>
      <c r="B40" s="819" t="s">
        <v>1086</v>
      </c>
      <c r="C40" s="820"/>
      <c r="D40" s="820"/>
      <c r="E40" s="821"/>
      <c r="F40" s="590">
        <v>26429000</v>
      </c>
    </row>
    <row r="41" spans="1:6" ht="18.75" customHeight="1">
      <c r="A41" s="487" t="s">
        <v>452</v>
      </c>
      <c r="B41" s="819" t="s">
        <v>776</v>
      </c>
      <c r="C41" s="820"/>
      <c r="D41" s="820"/>
      <c r="E41" s="821"/>
      <c r="F41" s="450">
        <v>7000000</v>
      </c>
    </row>
    <row r="42" spans="1:6" ht="18.75" customHeight="1">
      <c r="A42" s="487" t="s">
        <v>453</v>
      </c>
      <c r="B42" s="819" t="s">
        <v>428</v>
      </c>
      <c r="C42" s="820"/>
      <c r="D42" s="820"/>
      <c r="E42" s="821"/>
      <c r="F42" s="450">
        <v>9300000</v>
      </c>
    </row>
    <row r="43" spans="1:6" ht="18.75" customHeight="1">
      <c r="A43" s="487" t="s">
        <v>928</v>
      </c>
      <c r="B43" s="819" t="s">
        <v>363</v>
      </c>
      <c r="C43" s="820"/>
      <c r="D43" s="820"/>
      <c r="E43" s="821"/>
      <c r="F43" s="450">
        <v>2600000</v>
      </c>
    </row>
    <row r="44" spans="1:6" ht="18.75" customHeight="1">
      <c r="A44" s="487" t="s">
        <v>454</v>
      </c>
      <c r="B44" s="819" t="s">
        <v>430</v>
      </c>
      <c r="C44" s="820"/>
      <c r="D44" s="820"/>
      <c r="E44" s="821"/>
      <c r="F44" s="734">
        <v>8300000</v>
      </c>
    </row>
    <row r="45" spans="1:6" ht="18.75" customHeight="1">
      <c r="A45" s="487" t="s">
        <v>1081</v>
      </c>
      <c r="B45" s="819" t="s">
        <v>429</v>
      </c>
      <c r="C45" s="820"/>
      <c r="D45" s="820"/>
      <c r="E45" s="821"/>
      <c r="F45" s="450">
        <v>3800000</v>
      </c>
    </row>
    <row r="46" spans="1:6" ht="18.75" customHeight="1">
      <c r="A46" s="487" t="s">
        <v>455</v>
      </c>
      <c r="B46" s="819" t="s">
        <v>1087</v>
      </c>
      <c r="C46" s="820"/>
      <c r="D46" s="820"/>
      <c r="E46" s="821"/>
      <c r="F46" s="450">
        <v>1982000</v>
      </c>
    </row>
    <row r="47" spans="1:6" ht="18.75" customHeight="1">
      <c r="A47" s="487" t="s">
        <v>457</v>
      </c>
      <c r="B47" s="841" t="s">
        <v>775</v>
      </c>
      <c r="C47" s="841"/>
      <c r="D47" s="841"/>
      <c r="E47" s="841"/>
      <c r="F47" s="450">
        <v>13000000</v>
      </c>
    </row>
    <row r="48" spans="1:6" ht="18.75" customHeight="1">
      <c r="A48" s="487" t="s">
        <v>1080</v>
      </c>
      <c r="B48" s="835" t="s">
        <v>23</v>
      </c>
      <c r="C48" s="842"/>
      <c r="D48" s="842"/>
      <c r="E48" s="823"/>
      <c r="F48" s="450">
        <v>342000</v>
      </c>
    </row>
    <row r="49" spans="1:6" ht="18.75" customHeight="1">
      <c r="A49" s="487" t="s">
        <v>459</v>
      </c>
      <c r="B49" s="841" t="s">
        <v>1041</v>
      </c>
      <c r="C49" s="841"/>
      <c r="D49" s="841"/>
      <c r="E49" s="841"/>
      <c r="F49" s="450">
        <v>341000</v>
      </c>
    </row>
    <row r="50" spans="1:6" ht="18.75" customHeight="1">
      <c r="A50" s="487" t="s">
        <v>462</v>
      </c>
      <c r="B50" s="835" t="s">
        <v>426</v>
      </c>
      <c r="C50" s="842"/>
      <c r="D50" s="842"/>
      <c r="E50" s="823"/>
      <c r="F50" s="450">
        <v>27427000</v>
      </c>
    </row>
    <row r="51" spans="1:6" ht="18.75" customHeight="1">
      <c r="A51" s="487" t="s">
        <v>464</v>
      </c>
      <c r="B51" s="819" t="s">
        <v>3</v>
      </c>
      <c r="C51" s="820"/>
      <c r="D51" s="820"/>
      <c r="E51" s="821"/>
      <c r="F51" s="611">
        <v>19800000</v>
      </c>
    </row>
    <row r="52" spans="1:6" ht="18.75" customHeight="1">
      <c r="A52" s="487" t="s">
        <v>465</v>
      </c>
      <c r="B52" s="819" t="s">
        <v>441</v>
      </c>
      <c r="C52" s="820"/>
      <c r="D52" s="820"/>
      <c r="E52" s="821"/>
      <c r="F52" s="611">
        <v>1411000</v>
      </c>
    </row>
    <row r="53" spans="1:6" ht="18.75" customHeight="1">
      <c r="A53" s="487" t="s">
        <v>593</v>
      </c>
      <c r="B53" s="819" t="s">
        <v>1117</v>
      </c>
      <c r="C53" s="820" t="s">
        <v>1117</v>
      </c>
      <c r="D53" s="820" t="s">
        <v>1117</v>
      </c>
      <c r="E53" s="821" t="s">
        <v>1117</v>
      </c>
      <c r="F53" s="854">
        <v>666090000</v>
      </c>
    </row>
    <row r="54" spans="1:6" ht="18.75" customHeight="1">
      <c r="A54" s="487" t="s">
        <v>594</v>
      </c>
      <c r="B54" s="819" t="s">
        <v>1118</v>
      </c>
      <c r="C54" s="820" t="s">
        <v>1118</v>
      </c>
      <c r="D54" s="820" t="s">
        <v>1118</v>
      </c>
      <c r="E54" s="821" t="s">
        <v>1118</v>
      </c>
      <c r="F54" s="855"/>
    </row>
    <row r="55" spans="1:6" ht="18.75" customHeight="1">
      <c r="A55" s="487" t="s">
        <v>595</v>
      </c>
      <c r="B55" s="819" t="s">
        <v>1119</v>
      </c>
      <c r="C55" s="820" t="s">
        <v>1119</v>
      </c>
      <c r="D55" s="820" t="s">
        <v>1119</v>
      </c>
      <c r="E55" s="821" t="s">
        <v>1119</v>
      </c>
      <c r="F55" s="855"/>
    </row>
    <row r="56" spans="1:6" ht="18.75" customHeight="1">
      <c r="A56" s="487" t="s">
        <v>596</v>
      </c>
      <c r="B56" s="819" t="s">
        <v>1120</v>
      </c>
      <c r="C56" s="820" t="s">
        <v>1120</v>
      </c>
      <c r="D56" s="820" t="s">
        <v>1120</v>
      </c>
      <c r="E56" s="821" t="s">
        <v>1120</v>
      </c>
      <c r="F56" s="855"/>
    </row>
    <row r="57" spans="1:6" ht="18.75" customHeight="1">
      <c r="A57" s="487" t="s">
        <v>597</v>
      </c>
      <c r="B57" s="819" t="s">
        <v>1125</v>
      </c>
      <c r="C57" s="820" t="s">
        <v>1125</v>
      </c>
      <c r="D57" s="820" t="s">
        <v>1125</v>
      </c>
      <c r="E57" s="821" t="s">
        <v>1125</v>
      </c>
      <c r="F57" s="855"/>
    </row>
    <row r="58" spans="1:6" ht="18.75" customHeight="1">
      <c r="A58" s="487" t="s">
        <v>598</v>
      </c>
      <c r="B58" s="819" t="s">
        <v>1123</v>
      </c>
      <c r="C58" s="820" t="s">
        <v>1123</v>
      </c>
      <c r="D58" s="820" t="s">
        <v>1123</v>
      </c>
      <c r="E58" s="821" t="s">
        <v>1123</v>
      </c>
      <c r="F58" s="855"/>
    </row>
    <row r="59" spans="1:6" ht="18.75" customHeight="1">
      <c r="A59" s="487" t="s">
        <v>599</v>
      </c>
      <c r="B59" s="819" t="s">
        <v>1124</v>
      </c>
      <c r="C59" s="820" t="s">
        <v>1124</v>
      </c>
      <c r="D59" s="820" t="s">
        <v>1124</v>
      </c>
      <c r="E59" s="821" t="s">
        <v>1124</v>
      </c>
      <c r="F59" s="855"/>
    </row>
    <row r="60" spans="1:6" ht="18.75" customHeight="1">
      <c r="A60" s="32">
        <v>236102</v>
      </c>
      <c r="B60" s="819" t="s">
        <v>1122</v>
      </c>
      <c r="C60" s="820" t="s">
        <v>1122</v>
      </c>
      <c r="D60" s="820" t="s">
        <v>1122</v>
      </c>
      <c r="E60" s="821" t="s">
        <v>1122</v>
      </c>
      <c r="F60" s="855"/>
    </row>
    <row r="61" spans="1:6" ht="18.75" customHeight="1">
      <c r="A61" s="32">
        <v>236103</v>
      </c>
      <c r="B61" s="819" t="s">
        <v>1126</v>
      </c>
      <c r="C61" s="820" t="s">
        <v>1126</v>
      </c>
      <c r="D61" s="820" t="s">
        <v>1126</v>
      </c>
      <c r="E61" s="821" t="s">
        <v>1126</v>
      </c>
      <c r="F61" s="855"/>
    </row>
    <row r="62" spans="1:6" ht="18.75" customHeight="1">
      <c r="A62" s="32">
        <v>236104</v>
      </c>
      <c r="B62" s="819" t="s">
        <v>1127</v>
      </c>
      <c r="C62" s="820" t="s">
        <v>1127</v>
      </c>
      <c r="D62" s="820" t="s">
        <v>1127</v>
      </c>
      <c r="E62" s="821" t="s">
        <v>1127</v>
      </c>
      <c r="F62" s="855"/>
    </row>
    <row r="63" spans="1:6" ht="18.75" customHeight="1">
      <c r="A63" s="32">
        <v>236105</v>
      </c>
      <c r="B63" s="819" t="s">
        <v>0</v>
      </c>
      <c r="C63" s="820" t="s">
        <v>0</v>
      </c>
      <c r="D63" s="820" t="s">
        <v>0</v>
      </c>
      <c r="E63" s="821" t="s">
        <v>0</v>
      </c>
      <c r="F63" s="855"/>
    </row>
    <row r="64" spans="1:6" ht="18.75" customHeight="1">
      <c r="A64" s="32">
        <v>236106</v>
      </c>
      <c r="B64" s="819" t="s">
        <v>1</v>
      </c>
      <c r="C64" s="820" t="s">
        <v>1</v>
      </c>
      <c r="D64" s="820" t="s">
        <v>1</v>
      </c>
      <c r="E64" s="821" t="s">
        <v>1</v>
      </c>
      <c r="F64" s="855"/>
    </row>
    <row r="65" spans="1:6" ht="18.75" customHeight="1">
      <c r="A65" s="32">
        <v>236107</v>
      </c>
      <c r="B65" s="819" t="s">
        <v>2</v>
      </c>
      <c r="C65" s="820" t="s">
        <v>2</v>
      </c>
      <c r="D65" s="820" t="s">
        <v>2</v>
      </c>
      <c r="E65" s="821" t="s">
        <v>2</v>
      </c>
      <c r="F65" s="855"/>
    </row>
    <row r="66" spans="1:6" ht="18.75" customHeight="1">
      <c r="A66" s="487" t="s">
        <v>464</v>
      </c>
      <c r="B66" s="819" t="s">
        <v>3</v>
      </c>
      <c r="C66" s="820" t="s">
        <v>3</v>
      </c>
      <c r="D66" s="820" t="s">
        <v>3</v>
      </c>
      <c r="E66" s="821" t="s">
        <v>3</v>
      </c>
      <c r="F66" s="855"/>
    </row>
    <row r="67" spans="1:6" ht="18.75" customHeight="1">
      <c r="A67" s="32">
        <v>236109</v>
      </c>
      <c r="B67" s="819" t="s">
        <v>4</v>
      </c>
      <c r="C67" s="820" t="s">
        <v>4</v>
      </c>
      <c r="D67" s="820" t="s">
        <v>4</v>
      </c>
      <c r="E67" s="821" t="s">
        <v>4</v>
      </c>
      <c r="F67" s="855"/>
    </row>
    <row r="68" spans="1:6" ht="18.75" customHeight="1">
      <c r="A68" s="32">
        <v>236110</v>
      </c>
      <c r="B68" s="819" t="s">
        <v>6</v>
      </c>
      <c r="C68" s="820" t="s">
        <v>6</v>
      </c>
      <c r="D68" s="820" t="s">
        <v>6</v>
      </c>
      <c r="E68" s="821" t="s">
        <v>6</v>
      </c>
      <c r="F68" s="855"/>
    </row>
    <row r="69" spans="1:6" ht="21" customHeight="1">
      <c r="A69" s="32">
        <v>236111</v>
      </c>
      <c r="B69" s="819" t="s">
        <v>7</v>
      </c>
      <c r="C69" s="820" t="s">
        <v>7</v>
      </c>
      <c r="D69" s="820" t="s">
        <v>7</v>
      </c>
      <c r="E69" s="821" t="s">
        <v>7</v>
      </c>
      <c r="F69" s="855"/>
    </row>
    <row r="70" spans="1:6" ht="18.75" customHeight="1">
      <c r="A70" s="32">
        <v>236112</v>
      </c>
      <c r="B70" s="819" t="s">
        <v>8</v>
      </c>
      <c r="C70" s="820" t="s">
        <v>8</v>
      </c>
      <c r="D70" s="820" t="s">
        <v>8</v>
      </c>
      <c r="E70" s="821" t="s">
        <v>8</v>
      </c>
      <c r="F70" s="855"/>
    </row>
    <row r="71" spans="1:6" ht="18.75" customHeight="1">
      <c r="A71" s="32">
        <v>236113</v>
      </c>
      <c r="B71" s="819" t="s">
        <v>9</v>
      </c>
      <c r="C71" s="820" t="s">
        <v>9</v>
      </c>
      <c r="D71" s="820" t="s">
        <v>9</v>
      </c>
      <c r="E71" s="821" t="s">
        <v>9</v>
      </c>
      <c r="F71" s="855"/>
    </row>
    <row r="72" spans="1:6" ht="18.75" customHeight="1">
      <c r="A72" s="32">
        <v>236114</v>
      </c>
      <c r="B72" s="819" t="s">
        <v>10</v>
      </c>
      <c r="C72" s="820" t="s">
        <v>10</v>
      </c>
      <c r="D72" s="820" t="s">
        <v>10</v>
      </c>
      <c r="E72" s="821" t="s">
        <v>10</v>
      </c>
      <c r="F72" s="855"/>
    </row>
    <row r="73" spans="1:6" ht="18.75" customHeight="1">
      <c r="A73" s="32">
        <v>236115</v>
      </c>
      <c r="B73" s="819" t="s">
        <v>11</v>
      </c>
      <c r="C73" s="820" t="s">
        <v>11</v>
      </c>
      <c r="D73" s="820" t="s">
        <v>11</v>
      </c>
      <c r="E73" s="821" t="s">
        <v>11</v>
      </c>
      <c r="F73" s="855"/>
    </row>
    <row r="74" spans="1:6" ht="18.75" customHeight="1">
      <c r="A74" s="32">
        <v>236116</v>
      </c>
      <c r="B74" s="819" t="s">
        <v>12</v>
      </c>
      <c r="C74" s="820" t="s">
        <v>12</v>
      </c>
      <c r="D74" s="820" t="s">
        <v>12</v>
      </c>
      <c r="E74" s="821" t="s">
        <v>12</v>
      </c>
      <c r="F74" s="856"/>
    </row>
    <row r="75" spans="1:6" ht="18.75" customHeight="1">
      <c r="A75" s="583">
        <v>236117</v>
      </c>
      <c r="B75" s="819" t="s">
        <v>475</v>
      </c>
      <c r="C75" s="820"/>
      <c r="D75" s="820"/>
      <c r="E75" s="821"/>
      <c r="F75" s="854">
        <v>1199600000</v>
      </c>
    </row>
    <row r="76" spans="1:6" ht="18.75" customHeight="1">
      <c r="A76" s="583">
        <v>236118</v>
      </c>
      <c r="B76" s="819" t="s">
        <v>476</v>
      </c>
      <c r="C76" s="820"/>
      <c r="D76" s="820"/>
      <c r="E76" s="821"/>
      <c r="F76" s="857"/>
    </row>
    <row r="77" spans="1:6" ht="18.75" customHeight="1">
      <c r="A77" s="583">
        <v>236119</v>
      </c>
      <c r="B77" s="819" t="s">
        <v>477</v>
      </c>
      <c r="C77" s="820"/>
      <c r="D77" s="820"/>
      <c r="E77" s="821"/>
      <c r="F77" s="857"/>
    </row>
    <row r="78" spans="1:6" ht="18.75" customHeight="1">
      <c r="A78" s="583">
        <v>236120</v>
      </c>
      <c r="B78" s="819" t="s">
        <v>478</v>
      </c>
      <c r="C78" s="820"/>
      <c r="D78" s="820"/>
      <c r="E78" s="821"/>
      <c r="F78" s="857"/>
    </row>
    <row r="79" spans="1:6" ht="18.75" customHeight="1">
      <c r="A79" s="583">
        <v>236121</v>
      </c>
      <c r="B79" s="819" t="s">
        <v>479</v>
      </c>
      <c r="C79" s="820"/>
      <c r="D79" s="820"/>
      <c r="E79" s="821"/>
      <c r="F79" s="857"/>
    </row>
    <row r="80" spans="1:6" ht="18.75" customHeight="1">
      <c r="A80" s="583">
        <v>236122</v>
      </c>
      <c r="B80" s="819" t="s">
        <v>480</v>
      </c>
      <c r="C80" s="820"/>
      <c r="D80" s="820"/>
      <c r="E80" s="821"/>
      <c r="F80" s="857"/>
    </row>
    <row r="81" spans="1:6" ht="18.75" customHeight="1">
      <c r="A81" s="583">
        <v>236123</v>
      </c>
      <c r="B81" s="819" t="s">
        <v>481</v>
      </c>
      <c r="C81" s="820"/>
      <c r="D81" s="820"/>
      <c r="E81" s="821"/>
      <c r="F81" s="857"/>
    </row>
    <row r="82" spans="1:6" ht="18.75" customHeight="1">
      <c r="A82" s="583">
        <v>236124</v>
      </c>
      <c r="B82" s="819" t="s">
        <v>482</v>
      </c>
      <c r="C82" s="820"/>
      <c r="D82" s="820"/>
      <c r="E82" s="821"/>
      <c r="F82" s="857"/>
    </row>
    <row r="83" spans="1:6" ht="18.75" customHeight="1">
      <c r="A83" s="583">
        <v>236125</v>
      </c>
      <c r="B83" s="819" t="s">
        <v>483</v>
      </c>
      <c r="C83" s="820"/>
      <c r="D83" s="820"/>
      <c r="E83" s="821"/>
      <c r="F83" s="857"/>
    </row>
    <row r="84" spans="1:6" ht="18.75" customHeight="1">
      <c r="A84" s="583">
        <v>236126</v>
      </c>
      <c r="B84" s="819" t="s">
        <v>484</v>
      </c>
      <c r="C84" s="820"/>
      <c r="D84" s="820"/>
      <c r="E84" s="821"/>
      <c r="F84" s="857"/>
    </row>
    <row r="85" spans="1:6" ht="18.75" customHeight="1">
      <c r="A85" s="583">
        <v>236127</v>
      </c>
      <c r="B85" s="819" t="s">
        <v>485</v>
      </c>
      <c r="C85" s="820"/>
      <c r="D85" s="820"/>
      <c r="E85" s="821"/>
      <c r="F85" s="857"/>
    </row>
    <row r="86" spans="1:6" ht="18.75" customHeight="1">
      <c r="A86" s="583">
        <v>236128</v>
      </c>
      <c r="B86" s="819" t="s">
        <v>486</v>
      </c>
      <c r="C86" s="820"/>
      <c r="D86" s="820"/>
      <c r="E86" s="821"/>
      <c r="F86" s="857"/>
    </row>
    <row r="87" spans="1:6" ht="18.75" customHeight="1">
      <c r="A87" s="583">
        <v>236129</v>
      </c>
      <c r="B87" s="819" t="s">
        <v>487</v>
      </c>
      <c r="C87" s="820"/>
      <c r="D87" s="820"/>
      <c r="E87" s="821"/>
      <c r="F87" s="857"/>
    </row>
    <row r="88" spans="1:6" ht="18.75" customHeight="1">
      <c r="A88" s="583">
        <v>236130</v>
      </c>
      <c r="B88" s="819" t="s">
        <v>488</v>
      </c>
      <c r="C88" s="820"/>
      <c r="D88" s="820"/>
      <c r="E88" s="821"/>
      <c r="F88" s="857"/>
    </row>
    <row r="89" spans="1:6" ht="18.75" customHeight="1">
      <c r="A89" s="583">
        <v>236131</v>
      </c>
      <c r="B89" s="819" t="s">
        <v>489</v>
      </c>
      <c r="C89" s="820"/>
      <c r="D89" s="820"/>
      <c r="E89" s="821"/>
      <c r="F89" s="857"/>
    </row>
    <row r="90" spans="1:6" ht="18.75" customHeight="1">
      <c r="A90" s="583">
        <v>236132</v>
      </c>
      <c r="B90" s="819" t="s">
        <v>490</v>
      </c>
      <c r="C90" s="820"/>
      <c r="D90" s="820"/>
      <c r="E90" s="821"/>
      <c r="F90" s="857"/>
    </row>
    <row r="91" spans="1:6" ht="18.75" customHeight="1">
      <c r="A91" s="583">
        <v>236133</v>
      </c>
      <c r="B91" s="819" t="s">
        <v>491</v>
      </c>
      <c r="C91" s="820"/>
      <c r="D91" s="820"/>
      <c r="E91" s="821"/>
      <c r="F91" s="857"/>
    </row>
    <row r="92" spans="1:6" ht="18.75" customHeight="1">
      <c r="A92" s="583">
        <v>236134</v>
      </c>
      <c r="B92" s="819" t="s">
        <v>492</v>
      </c>
      <c r="C92" s="820"/>
      <c r="D92" s="820"/>
      <c r="E92" s="821"/>
      <c r="F92" s="857"/>
    </row>
    <row r="93" spans="1:6" ht="18.75" customHeight="1">
      <c r="A93" s="583">
        <v>236135</v>
      </c>
      <c r="B93" s="819" t="s">
        <v>493</v>
      </c>
      <c r="C93" s="820"/>
      <c r="D93" s="820"/>
      <c r="E93" s="821"/>
      <c r="F93" s="857"/>
    </row>
    <row r="94" spans="1:6" ht="18.75" customHeight="1">
      <c r="A94" s="583">
        <v>236136</v>
      </c>
      <c r="B94" s="819" t="s">
        <v>494</v>
      </c>
      <c r="C94" s="820"/>
      <c r="D94" s="820"/>
      <c r="E94" s="821"/>
      <c r="F94" s="857"/>
    </row>
    <row r="95" spans="1:6" ht="18.75" customHeight="1">
      <c r="A95" s="583">
        <v>236137</v>
      </c>
      <c r="B95" s="819" t="s">
        <v>495</v>
      </c>
      <c r="C95" s="820"/>
      <c r="D95" s="820"/>
      <c r="E95" s="821"/>
      <c r="F95" s="857"/>
    </row>
    <row r="96" spans="1:6" ht="18.75" customHeight="1">
      <c r="A96" s="583" t="s">
        <v>749</v>
      </c>
      <c r="B96" s="819" t="s">
        <v>750</v>
      </c>
      <c r="C96" s="820"/>
      <c r="D96" s="820"/>
      <c r="E96" s="821"/>
      <c r="F96" s="601">
        <v>248917000</v>
      </c>
    </row>
    <row r="97" spans="1:6" ht="18.75" customHeight="1">
      <c r="A97" s="32">
        <v>236138</v>
      </c>
      <c r="B97" s="835" t="s">
        <v>953</v>
      </c>
      <c r="C97" s="842"/>
      <c r="D97" s="842"/>
      <c r="E97" s="823"/>
      <c r="F97" s="611">
        <v>355000000</v>
      </c>
    </row>
    <row r="98" spans="1:6" ht="18.75" customHeight="1">
      <c r="A98" s="32">
        <v>236139</v>
      </c>
      <c r="B98" s="835" t="s">
        <v>954</v>
      </c>
      <c r="C98" s="842"/>
      <c r="D98" s="842"/>
      <c r="E98" s="823"/>
      <c r="F98" s="611">
        <v>380000000</v>
      </c>
    </row>
    <row r="99" spans="1:6" ht="18.75" customHeight="1">
      <c r="A99" s="32">
        <v>236140</v>
      </c>
      <c r="B99" s="835" t="s">
        <v>955</v>
      </c>
      <c r="C99" s="842"/>
      <c r="D99" s="842"/>
      <c r="E99" s="823"/>
      <c r="F99" s="611">
        <v>260000000</v>
      </c>
    </row>
    <row r="100" spans="1:6" ht="18.75" customHeight="1">
      <c r="A100" s="32">
        <v>236141</v>
      </c>
      <c r="B100" s="835" t="s">
        <v>956</v>
      </c>
      <c r="C100" s="842"/>
      <c r="D100" s="842"/>
      <c r="E100" s="823"/>
      <c r="F100" s="611">
        <v>160000000</v>
      </c>
    </row>
    <row r="101" spans="1:6" ht="18.75" customHeight="1">
      <c r="A101" s="832" t="s">
        <v>447</v>
      </c>
      <c r="B101" s="833"/>
      <c r="C101" s="833"/>
      <c r="D101" s="833"/>
      <c r="E101" s="834"/>
      <c r="F101" s="578">
        <f>SUM(F40:F100)</f>
        <v>3391339000</v>
      </c>
    </row>
    <row r="102" ht="15.75" customHeight="1"/>
    <row r="103" spans="1:6" ht="18.75" customHeight="1">
      <c r="A103" s="852" t="s">
        <v>423</v>
      </c>
      <c r="B103" s="825"/>
      <c r="C103" s="825"/>
      <c r="D103" s="825"/>
      <c r="E103" s="825"/>
      <c r="F103" s="449" t="s">
        <v>432</v>
      </c>
    </row>
    <row r="104" spans="1:6" ht="18.75" customHeight="1">
      <c r="A104" s="835" t="s">
        <v>366</v>
      </c>
      <c r="B104" s="836"/>
      <c r="C104" s="836"/>
      <c r="D104" s="836"/>
      <c r="E104" s="837"/>
      <c r="F104" s="601">
        <v>14000000</v>
      </c>
    </row>
    <row r="105" spans="1:6" ht="18.75" customHeight="1">
      <c r="A105" s="819" t="s">
        <v>367</v>
      </c>
      <c r="B105" s="820"/>
      <c r="C105" s="820"/>
      <c r="D105" s="820"/>
      <c r="E105" s="821"/>
      <c r="F105" s="601">
        <v>795000</v>
      </c>
    </row>
    <row r="106" spans="1:6" ht="18.75" customHeight="1">
      <c r="A106" s="819" t="s">
        <v>368</v>
      </c>
      <c r="B106" s="820"/>
      <c r="C106" s="820"/>
      <c r="D106" s="820"/>
      <c r="E106" s="821"/>
      <c r="F106" s="601">
        <v>19069000</v>
      </c>
    </row>
    <row r="107" spans="1:6" ht="18.75" customHeight="1">
      <c r="A107" s="826" t="s">
        <v>449</v>
      </c>
      <c r="B107" s="827"/>
      <c r="C107" s="827"/>
      <c r="D107" s="827"/>
      <c r="E107" s="828"/>
      <c r="F107" s="451">
        <f>SUM(F104:F106)</f>
        <v>33864000</v>
      </c>
    </row>
    <row r="108" spans="2:6" ht="15.75" customHeight="1">
      <c r="B108" s="448"/>
      <c r="C108" s="443"/>
      <c r="D108" s="443"/>
      <c r="E108" s="443"/>
      <c r="F108" s="445"/>
    </row>
    <row r="109" spans="1:6" ht="15.75" customHeight="1">
      <c r="A109" s="846" t="s">
        <v>448</v>
      </c>
      <c r="B109" s="847"/>
      <c r="C109" s="847"/>
      <c r="D109" s="847"/>
      <c r="E109" s="848"/>
      <c r="F109" s="451">
        <f>F101+F107</f>
        <v>3425203000</v>
      </c>
    </row>
    <row r="110" spans="2:6" ht="17.25" customHeight="1">
      <c r="B110" s="448"/>
      <c r="C110" s="443"/>
      <c r="D110" s="443"/>
      <c r="E110" s="443"/>
      <c r="F110" s="445"/>
    </row>
    <row r="111" spans="1:6" ht="18.75" customHeight="1">
      <c r="A111" s="849" t="s">
        <v>570</v>
      </c>
      <c r="B111" s="850"/>
      <c r="C111" s="850"/>
      <c r="D111" s="850"/>
      <c r="E111" s="851"/>
      <c r="F111" s="491">
        <f>E32-F109</f>
        <v>-2425015624.54</v>
      </c>
    </row>
    <row r="112" spans="2:6" ht="18.75" customHeight="1">
      <c r="B112" s="489"/>
      <c r="C112" s="489"/>
      <c r="D112" s="489"/>
      <c r="E112" s="489"/>
      <c r="F112" s="483"/>
    </row>
    <row r="113" spans="1:6" ht="18.75" customHeight="1">
      <c r="A113" s="826" t="s">
        <v>388</v>
      </c>
      <c r="B113" s="827"/>
      <c r="C113" s="827"/>
      <c r="D113" s="827"/>
      <c r="E113" s="828"/>
      <c r="F113" s="449" t="s">
        <v>432</v>
      </c>
    </row>
    <row r="114" spans="1:6" ht="18.75" customHeight="1">
      <c r="A114" s="829" t="s">
        <v>431</v>
      </c>
      <c r="B114" s="820"/>
      <c r="C114" s="820"/>
      <c r="D114" s="820"/>
      <c r="E114" s="821"/>
      <c r="F114" s="452">
        <v>7705000</v>
      </c>
    </row>
    <row r="115" spans="1:6" ht="18.75" customHeight="1">
      <c r="A115" s="819" t="s">
        <v>1067</v>
      </c>
      <c r="B115" s="830"/>
      <c r="C115" s="830"/>
      <c r="D115" s="830"/>
      <c r="E115" s="831"/>
      <c r="F115" s="468">
        <v>140000</v>
      </c>
    </row>
    <row r="116" spans="1:6" ht="18.75" customHeight="1">
      <c r="A116" s="826" t="s">
        <v>387</v>
      </c>
      <c r="B116" s="827"/>
      <c r="C116" s="827"/>
      <c r="D116" s="827"/>
      <c r="E116" s="828"/>
      <c r="F116" s="451">
        <f>SUM(F114:F115)</f>
        <v>7845000</v>
      </c>
    </row>
    <row r="117" spans="2:6" ht="12" customHeight="1">
      <c r="B117" s="375"/>
      <c r="C117" s="375"/>
      <c r="D117" s="375"/>
      <c r="E117" s="375"/>
      <c r="F117" s="444"/>
    </row>
    <row r="118" spans="2:6" ht="18.75" customHeight="1">
      <c r="B118" s="375"/>
      <c r="C118" s="375"/>
      <c r="D118" s="375"/>
      <c r="E118" s="375"/>
      <c r="F118" s="484"/>
    </row>
    <row r="119" spans="2:6" ht="18.75" customHeight="1">
      <c r="B119" s="375"/>
      <c r="C119" s="375"/>
      <c r="D119" s="375"/>
      <c r="E119" s="375"/>
      <c r="F119" s="444"/>
    </row>
  </sheetData>
  <mergeCells count="97">
    <mergeCell ref="B88:E88"/>
    <mergeCell ref="B99:E99"/>
    <mergeCell ref="B93:E93"/>
    <mergeCell ref="B94:E94"/>
    <mergeCell ref="B95:E95"/>
    <mergeCell ref="B97:E97"/>
    <mergeCell ref="B98:E98"/>
    <mergeCell ref="B91:E91"/>
    <mergeCell ref="B92:E92"/>
    <mergeCell ref="B96:E96"/>
    <mergeCell ref="B82:E82"/>
    <mergeCell ref="B83:E83"/>
    <mergeCell ref="B86:E86"/>
    <mergeCell ref="B87:E87"/>
    <mergeCell ref="B85:E85"/>
    <mergeCell ref="B100:E100"/>
    <mergeCell ref="F53:F74"/>
    <mergeCell ref="B75:E75"/>
    <mergeCell ref="F75:F95"/>
    <mergeCell ref="B76:E76"/>
    <mergeCell ref="B77:E77"/>
    <mergeCell ref="B78:E78"/>
    <mergeCell ref="B79:E79"/>
    <mergeCell ref="B80:E80"/>
    <mergeCell ref="B81:E81"/>
    <mergeCell ref="B67:E67"/>
    <mergeCell ref="B68:E68"/>
    <mergeCell ref="B56:E56"/>
    <mergeCell ref="B65:E65"/>
    <mergeCell ref="B57:E57"/>
    <mergeCell ref="B58:E58"/>
    <mergeCell ref="B62:E62"/>
    <mergeCell ref="B63:E63"/>
    <mergeCell ref="B64:E64"/>
    <mergeCell ref="B71:E71"/>
    <mergeCell ref="B72:E72"/>
    <mergeCell ref="B73:E73"/>
    <mergeCell ref="B74:E74"/>
    <mergeCell ref="A10:B10"/>
    <mergeCell ref="A11:B11"/>
    <mergeCell ref="A12:B12"/>
    <mergeCell ref="B69:E69"/>
    <mergeCell ref="A26:B26"/>
    <mergeCell ref="A27:B27"/>
    <mergeCell ref="B59:E59"/>
    <mergeCell ref="B51:E51"/>
    <mergeCell ref="B60:E60"/>
    <mergeCell ref="A14:B14"/>
    <mergeCell ref="A13:B13"/>
    <mergeCell ref="A113:E113"/>
    <mergeCell ref="A109:E109"/>
    <mergeCell ref="A111:E111"/>
    <mergeCell ref="A105:E105"/>
    <mergeCell ref="A106:E106"/>
    <mergeCell ref="A107:E107"/>
    <mergeCell ref="B70:E70"/>
    <mergeCell ref="A103:E103"/>
    <mergeCell ref="B84:E84"/>
    <mergeCell ref="A15:B15"/>
    <mergeCell ref="A7:B7"/>
    <mergeCell ref="B55:E55"/>
    <mergeCell ref="B54:E54"/>
    <mergeCell ref="B44:E44"/>
    <mergeCell ref="B45:E45"/>
    <mergeCell ref="A8:B8"/>
    <mergeCell ref="A25:B25"/>
    <mergeCell ref="A19:B19"/>
    <mergeCell ref="A9:B9"/>
    <mergeCell ref="A6:B6"/>
    <mergeCell ref="B53:E53"/>
    <mergeCell ref="B46:E46"/>
    <mergeCell ref="B47:E47"/>
    <mergeCell ref="B48:E48"/>
    <mergeCell ref="B49:E49"/>
    <mergeCell ref="B50:E50"/>
    <mergeCell ref="B52:E52"/>
    <mergeCell ref="B41:E41"/>
    <mergeCell ref="A28:B28"/>
    <mergeCell ref="A38:E38"/>
    <mergeCell ref="B39:E39"/>
    <mergeCell ref="B43:E43"/>
    <mergeCell ref="B42:E42"/>
    <mergeCell ref="A116:E116"/>
    <mergeCell ref="A114:E114"/>
    <mergeCell ref="A115:E115"/>
    <mergeCell ref="A101:E101"/>
    <mergeCell ref="A104:E104"/>
    <mergeCell ref="B89:E89"/>
    <mergeCell ref="B90:E90"/>
    <mergeCell ref="A16:B16"/>
    <mergeCell ref="A17:B17"/>
    <mergeCell ref="A18:B18"/>
    <mergeCell ref="B40:E40"/>
    <mergeCell ref="A29:B29"/>
    <mergeCell ref="A24:B24"/>
    <mergeCell ref="B66:E66"/>
    <mergeCell ref="B61:E61"/>
  </mergeCells>
  <printOptions horizontalCentered="1"/>
  <pageMargins left="0.3937007874015748" right="0.3937007874015748" top="0.3937007874015748" bottom="0.3937007874015748" header="0.5118110236220472" footer="0.5118110236220472"/>
  <pageSetup firstPageNumber="25" useFirstPageNumber="1" horizontalDpi="600" verticalDpi="600" orientation="portrait" paperSize="9" scale="80" r:id="rId1"/>
  <headerFooter alignWithMargins="0">
    <oddFooter>&amp;C&amp;P</oddFooter>
  </headerFooter>
  <rowBreaks count="2" manualBreakCount="2">
    <brk id="52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2008-03-06T11:36:00Z</cp:lastPrinted>
  <dcterms:created xsi:type="dcterms:W3CDTF">1997-01-24T11:07:25Z</dcterms:created>
  <dcterms:modified xsi:type="dcterms:W3CDTF">2008-03-12T10:09:39Z</dcterms:modified>
  <cp:category/>
  <cp:version/>
  <cp:contentType/>
  <cp:contentStatus/>
</cp:coreProperties>
</file>