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0"/>
  </bookViews>
  <sheets>
    <sheet name="ZK-06-2007-71, př. 1 " sheetId="1" r:id="rId1"/>
  </sheets>
  <definedNames>
    <definedName name="_xlnm.Print_Area" localSheetId="0">'ZK-06-2007-71, př. 1 '!$A$1:$N$47</definedName>
  </definedNames>
  <calcPr fullCalcOnLoad="1"/>
</workbook>
</file>

<file path=xl/sharedStrings.xml><?xml version="1.0" encoding="utf-8"?>
<sst xmlns="http://schemas.openxmlformats.org/spreadsheetml/2006/main" count="126" uniqueCount="65">
  <si>
    <t>Pečovatelská služba</t>
  </si>
  <si>
    <t>Poskytovatel</t>
  </si>
  <si>
    <t>5 001 - 10 000</t>
  </si>
  <si>
    <t>1 501 - 5 000</t>
  </si>
  <si>
    <t>20 001 - 30 000</t>
  </si>
  <si>
    <t>10 001 - 20 000</t>
  </si>
  <si>
    <t>301 - 1 500</t>
  </si>
  <si>
    <t>50 001 - 100 000</t>
  </si>
  <si>
    <t>Dotace MPSV 2007</t>
  </si>
  <si>
    <t>Dotace kraje 2007</t>
  </si>
  <si>
    <t>Celkem</t>
  </si>
  <si>
    <t>Přepočtený počet úvazků v roce 2007</t>
  </si>
  <si>
    <t>Přepočtený počet úvazků v roce 2006</t>
  </si>
  <si>
    <t>Výše dotace na úvazek (MPSV+kraj)</t>
  </si>
  <si>
    <t>Dotace obcím</t>
  </si>
  <si>
    <t>Kapitola Sociální věci: § a položka</t>
  </si>
  <si>
    <t>Město Brtnice</t>
  </si>
  <si>
    <t>Město Horní Cerekev</t>
  </si>
  <si>
    <t>Město Chotěboř</t>
  </si>
  <si>
    <t>Město Jemnice</t>
  </si>
  <si>
    <t>Město Ledeč nad Sázavou</t>
  </si>
  <si>
    <t>Město Moravské Budějovice</t>
  </si>
  <si>
    <t>Město Náměšť nad Oslavou</t>
  </si>
  <si>
    <t>Město Pelhřimov</t>
  </si>
  <si>
    <t>Město Počátky</t>
  </si>
  <si>
    <t>Město Přibyslav</t>
  </si>
  <si>
    <t>Město Polná</t>
  </si>
  <si>
    <t>Město Třešť</t>
  </si>
  <si>
    <t>Město Ždírec nad Doubravou</t>
  </si>
  <si>
    <t>Novoměstské sociální služby</t>
  </si>
  <si>
    <t>Obec Bobrová</t>
  </si>
  <si>
    <t>Obec Častrov</t>
  </si>
  <si>
    <t>Obec Štoky</t>
  </si>
  <si>
    <t>Obec Věcov</t>
  </si>
  <si>
    <t>Obec Vír</t>
  </si>
  <si>
    <t>Obec Moravec</t>
  </si>
  <si>
    <t>Obec Slavíkov</t>
  </si>
  <si>
    <t>Obec Sněžné</t>
  </si>
  <si>
    <t>Obec Jimramov</t>
  </si>
  <si>
    <t>Obec Krucemburk</t>
  </si>
  <si>
    <t>Obec Měřín</t>
  </si>
  <si>
    <t>Obec Želiv</t>
  </si>
  <si>
    <t>Subregion Velké Dářko-dobrovolný svazek obcí</t>
  </si>
  <si>
    <t>DPS Dolní Rožínka, příspěvková organizace</t>
  </si>
  <si>
    <t>Sociální služby města Velké Meziříčí</t>
  </si>
  <si>
    <t>Poliklinika Velká Bíteš</t>
  </si>
  <si>
    <t>Dům seniorů-Domov důchodců Pacov</t>
  </si>
  <si>
    <t>Sociální centrum města Světlá nad Sázavou</t>
  </si>
  <si>
    <t>Sociální služby města Žďár nad Sázavou</t>
  </si>
  <si>
    <t>Sociální služby města Havlíčkova Brodu</t>
  </si>
  <si>
    <t>Pečovatelská služba Jihlava</t>
  </si>
  <si>
    <t>§ 4351 pol. 5321</t>
  </si>
  <si>
    <t>Počet obyvatel k 1.1.2007</t>
  </si>
  <si>
    <t>Pásmo počtu obyvatel</t>
  </si>
  <si>
    <t>201 - 300</t>
  </si>
  <si>
    <t>301 - 1500</t>
  </si>
  <si>
    <t>Doplatek pro obec do 5 tis. obyvatel na výši 60 tis. Kč na úvazek</t>
  </si>
  <si>
    <t>Celkový doplatek dotace pro obec</t>
  </si>
  <si>
    <t>§ 4351 pol. 5329</t>
  </si>
  <si>
    <t>Počet stran: 1</t>
  </si>
  <si>
    <t>Doplatek pro obec nad 5 tis. obyvatel na výši 50 tis. Kč na úvazek</t>
  </si>
  <si>
    <t>Městys Křižanov</t>
  </si>
  <si>
    <t>Rekapitulace</t>
  </si>
  <si>
    <t>IČO</t>
  </si>
  <si>
    <t>ZK-06-2007-71,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</si>
</sst>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/>
    </xf>
    <xf numFmtId="0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3" fontId="0" fillId="0" borderId="1" xfId="0" applyNumberFormat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3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0" fontId="1" fillId="3" borderId="3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3" fontId="1" fillId="2" borderId="6" xfId="0" applyNumberFormat="1" applyFont="1" applyFill="1" applyBorder="1" applyAlignment="1">
      <alignment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100" workbookViewId="0" topLeftCell="C1">
      <selection activeCell="K30" sqref="K30"/>
    </sheetView>
  </sheetViews>
  <sheetFormatPr defaultColWidth="9.00390625" defaultRowHeight="12.75"/>
  <cols>
    <col min="2" max="2" width="26.75390625" style="0" customWidth="1"/>
    <col min="3" max="3" width="14.625" style="0" customWidth="1"/>
    <col min="4" max="4" width="16.00390625" style="0" customWidth="1"/>
    <col min="5" max="5" width="7.375" style="0" customWidth="1"/>
    <col min="6" max="6" width="7.00390625" style="0" customWidth="1"/>
    <col min="7" max="7" width="9.00390625" style="0" customWidth="1"/>
    <col min="9" max="9" width="8.125" style="0" customWidth="1"/>
    <col min="10" max="10" width="11.125" style="0" customWidth="1"/>
    <col min="11" max="12" width="12.375" style="0" customWidth="1"/>
    <col min="13" max="13" width="6.25390625" style="0" customWidth="1"/>
    <col min="14" max="14" width="8.25390625" style="0" customWidth="1"/>
  </cols>
  <sheetData>
    <row r="1" spans="2:14" ht="16.5" customHeight="1">
      <c r="B1" s="33" t="s">
        <v>0</v>
      </c>
      <c r="C1" s="33"/>
      <c r="D1" s="33"/>
      <c r="E1" s="33"/>
      <c r="J1" s="5"/>
      <c r="K1" s="22" t="s">
        <v>64</v>
      </c>
      <c r="L1" s="22"/>
      <c r="M1" s="5"/>
      <c r="N1" s="5"/>
    </row>
    <row r="2" spans="2:14" ht="12.75" customHeight="1">
      <c r="B2" s="6" t="s">
        <v>14</v>
      </c>
      <c r="C2" s="6"/>
      <c r="D2" s="6"/>
      <c r="J2" s="5"/>
      <c r="K2" s="21" t="s">
        <v>59</v>
      </c>
      <c r="L2" s="21"/>
      <c r="M2" s="5"/>
      <c r="N2" s="5"/>
    </row>
    <row r="3" spans="1:14" ht="6.75" customHeight="1">
      <c r="A3" s="19" t="s">
        <v>63</v>
      </c>
      <c r="B3" s="30" t="s">
        <v>1</v>
      </c>
      <c r="C3" s="18"/>
      <c r="D3" s="37" t="s">
        <v>53</v>
      </c>
      <c r="E3" s="28" t="s">
        <v>12</v>
      </c>
      <c r="F3" s="35" t="s">
        <v>11</v>
      </c>
      <c r="G3" s="35" t="s">
        <v>8</v>
      </c>
      <c r="H3" s="35" t="s">
        <v>9</v>
      </c>
      <c r="I3" s="35" t="s">
        <v>13</v>
      </c>
      <c r="J3" s="26" t="s">
        <v>60</v>
      </c>
      <c r="K3" s="26" t="s">
        <v>56</v>
      </c>
      <c r="L3" s="28" t="s">
        <v>57</v>
      </c>
      <c r="M3" s="26" t="s">
        <v>15</v>
      </c>
      <c r="N3" s="31"/>
    </row>
    <row r="4" spans="1:14" ht="79.5" customHeight="1">
      <c r="A4" s="20"/>
      <c r="B4" s="30"/>
      <c r="C4" s="8" t="s">
        <v>52</v>
      </c>
      <c r="D4" s="38"/>
      <c r="E4" s="34"/>
      <c r="F4" s="36"/>
      <c r="G4" s="36"/>
      <c r="H4" s="36"/>
      <c r="I4" s="28"/>
      <c r="J4" s="27"/>
      <c r="K4" s="27"/>
      <c r="L4" s="29"/>
      <c r="M4" s="27"/>
      <c r="N4" s="32"/>
    </row>
    <row r="5" spans="1:14" ht="12.75">
      <c r="A5" s="10">
        <v>293971</v>
      </c>
      <c r="B5" s="9" t="s">
        <v>30</v>
      </c>
      <c r="C5" s="7">
        <v>915</v>
      </c>
      <c r="D5" s="1" t="s">
        <v>6</v>
      </c>
      <c r="E5" s="1">
        <v>1</v>
      </c>
      <c r="F5" s="4">
        <v>1</v>
      </c>
      <c r="G5" s="7">
        <v>0</v>
      </c>
      <c r="H5" s="7">
        <v>20000</v>
      </c>
      <c r="I5" s="7">
        <f aca="true" t="shared" si="0" ref="I5:I33">(G5+H5)/F5</f>
        <v>20000</v>
      </c>
      <c r="J5" s="15"/>
      <c r="K5" s="15">
        <f>60000*F5-J5-H5-G5</f>
        <v>40000</v>
      </c>
      <c r="L5" s="7">
        <f>+K5+J5</f>
        <v>40000</v>
      </c>
      <c r="M5" s="23" t="s">
        <v>51</v>
      </c>
      <c r="N5" s="24"/>
    </row>
    <row r="6" spans="1:14" ht="12.75" customHeight="1">
      <c r="A6" s="10">
        <v>285668</v>
      </c>
      <c r="B6" s="11" t="s">
        <v>16</v>
      </c>
      <c r="C6" s="7">
        <v>3702</v>
      </c>
      <c r="D6" s="1" t="s">
        <v>3</v>
      </c>
      <c r="E6" s="1">
        <v>3</v>
      </c>
      <c r="F6" s="4">
        <v>3</v>
      </c>
      <c r="G6" s="7">
        <v>0</v>
      </c>
      <c r="H6" s="7">
        <v>60000</v>
      </c>
      <c r="I6" s="7">
        <f t="shared" si="0"/>
        <v>20000</v>
      </c>
      <c r="J6" s="15"/>
      <c r="K6" s="15">
        <f>60000*F6-J6-H6-G6</f>
        <v>120000</v>
      </c>
      <c r="L6" s="7">
        <f aca="true" t="shared" si="1" ref="L6:L40">+K6+J6</f>
        <v>120000</v>
      </c>
      <c r="M6" s="23" t="s">
        <v>51</v>
      </c>
      <c r="N6" s="24"/>
    </row>
    <row r="7" spans="1:14" ht="12.75" customHeight="1">
      <c r="A7" s="10">
        <v>247987</v>
      </c>
      <c r="B7" s="11" t="s">
        <v>31</v>
      </c>
      <c r="C7" s="7">
        <v>532</v>
      </c>
      <c r="D7" s="1" t="s">
        <v>6</v>
      </c>
      <c r="E7" s="1"/>
      <c r="F7" s="4">
        <v>1.32</v>
      </c>
      <c r="G7" s="7">
        <v>26400</v>
      </c>
      <c r="H7" s="7">
        <v>28620</v>
      </c>
      <c r="I7" s="7">
        <f t="shared" si="0"/>
        <v>41681.81818181818</v>
      </c>
      <c r="J7" s="15"/>
      <c r="K7" s="15">
        <f>60000*F7-J7-H7-G7</f>
        <v>24180</v>
      </c>
      <c r="L7" s="7">
        <f t="shared" si="1"/>
        <v>24180</v>
      </c>
      <c r="M7" s="23" t="s">
        <v>51</v>
      </c>
      <c r="N7" s="24"/>
    </row>
    <row r="8" spans="1:14" ht="25.5" customHeight="1">
      <c r="A8" s="10">
        <v>71204326</v>
      </c>
      <c r="B8" s="11" t="s">
        <v>43</v>
      </c>
      <c r="C8" s="7">
        <v>693</v>
      </c>
      <c r="D8" s="1" t="s">
        <v>6</v>
      </c>
      <c r="E8" s="1">
        <v>3.5</v>
      </c>
      <c r="F8" s="4">
        <v>4.5</v>
      </c>
      <c r="G8" s="7">
        <v>144000</v>
      </c>
      <c r="H8" s="7">
        <v>82000</v>
      </c>
      <c r="I8" s="7">
        <f t="shared" si="0"/>
        <v>50222.22222222222</v>
      </c>
      <c r="J8" s="15"/>
      <c r="K8" s="15">
        <f>60000*F8-J8-H8-G8</f>
        <v>44000</v>
      </c>
      <c r="L8" s="7">
        <f t="shared" si="1"/>
        <v>44000</v>
      </c>
      <c r="M8" s="23" t="s">
        <v>51</v>
      </c>
      <c r="N8" s="24"/>
    </row>
    <row r="9" spans="1:14" ht="24" customHeight="1">
      <c r="A9" s="10">
        <v>70188467</v>
      </c>
      <c r="B9" s="11" t="s">
        <v>49</v>
      </c>
      <c r="C9" s="7">
        <v>24265</v>
      </c>
      <c r="D9" s="1" t="s">
        <v>4</v>
      </c>
      <c r="E9" s="3">
        <v>17.25</v>
      </c>
      <c r="F9" s="4">
        <v>16.75</v>
      </c>
      <c r="G9" s="12">
        <v>931000</v>
      </c>
      <c r="H9" s="12">
        <v>520000</v>
      </c>
      <c r="I9" s="7">
        <f t="shared" si="0"/>
        <v>86626.86567164179</v>
      </c>
      <c r="J9" s="15"/>
      <c r="K9" s="15"/>
      <c r="L9" s="7">
        <f t="shared" si="1"/>
        <v>0</v>
      </c>
      <c r="M9" s="23" t="s">
        <v>51</v>
      </c>
      <c r="N9" s="24"/>
    </row>
    <row r="10" spans="1:14" ht="12.75" customHeight="1">
      <c r="A10" s="10">
        <v>248185</v>
      </c>
      <c r="B10" s="11" t="s">
        <v>17</v>
      </c>
      <c r="C10" s="7">
        <v>1918</v>
      </c>
      <c r="D10" s="1" t="s">
        <v>3</v>
      </c>
      <c r="E10" s="3">
        <v>2.75</v>
      </c>
      <c r="F10" s="4">
        <v>3</v>
      </c>
      <c r="G10" s="12">
        <v>0</v>
      </c>
      <c r="H10" s="12">
        <v>60000</v>
      </c>
      <c r="I10" s="7">
        <f t="shared" si="0"/>
        <v>20000</v>
      </c>
      <c r="J10" s="15"/>
      <c r="K10" s="15">
        <f>60000*F10-J10-H10-G10</f>
        <v>120000</v>
      </c>
      <c r="L10" s="7">
        <f t="shared" si="1"/>
        <v>120000</v>
      </c>
      <c r="M10" s="23" t="s">
        <v>51</v>
      </c>
      <c r="N10" s="24"/>
    </row>
    <row r="11" spans="1:14" ht="12.75" customHeight="1">
      <c r="A11" s="10">
        <v>267538</v>
      </c>
      <c r="B11" s="11" t="s">
        <v>18</v>
      </c>
      <c r="C11" s="7">
        <v>9765</v>
      </c>
      <c r="D11" s="1" t="s">
        <v>2</v>
      </c>
      <c r="E11" s="3">
        <v>11</v>
      </c>
      <c r="F11" s="4">
        <v>11</v>
      </c>
      <c r="G11" s="12">
        <v>220000</v>
      </c>
      <c r="H11" s="12">
        <v>220000</v>
      </c>
      <c r="I11" s="7">
        <f t="shared" si="0"/>
        <v>40000</v>
      </c>
      <c r="J11" s="15">
        <f>(50000-I11)*F11</f>
        <v>110000</v>
      </c>
      <c r="K11" s="15"/>
      <c r="L11" s="7">
        <f t="shared" si="1"/>
        <v>110000</v>
      </c>
      <c r="M11" s="23" t="s">
        <v>51</v>
      </c>
      <c r="N11" s="24"/>
    </row>
    <row r="12" spans="1:14" ht="12.75" customHeight="1">
      <c r="A12" s="10">
        <v>289531</v>
      </c>
      <c r="B12" s="11" t="s">
        <v>19</v>
      </c>
      <c r="C12" s="7">
        <v>4407</v>
      </c>
      <c r="D12" s="1" t="s">
        <v>3</v>
      </c>
      <c r="E12" s="3">
        <v>3</v>
      </c>
      <c r="F12" s="4">
        <v>3</v>
      </c>
      <c r="G12" s="12">
        <v>96000</v>
      </c>
      <c r="H12" s="12">
        <v>60000</v>
      </c>
      <c r="I12" s="7">
        <f t="shared" si="0"/>
        <v>52000</v>
      </c>
      <c r="J12" s="15"/>
      <c r="K12" s="15">
        <f>60000*F12-J12-H12-G12</f>
        <v>24000</v>
      </c>
      <c r="L12" s="7">
        <f t="shared" si="1"/>
        <v>24000</v>
      </c>
      <c r="M12" s="23" t="s">
        <v>51</v>
      </c>
      <c r="N12" s="24"/>
    </row>
    <row r="13" spans="1:14" ht="12.75" customHeight="1">
      <c r="A13" s="10">
        <v>400840</v>
      </c>
      <c r="B13" s="11" t="s">
        <v>50</v>
      </c>
      <c r="C13" s="7">
        <v>50916</v>
      </c>
      <c r="D13" s="1" t="s">
        <v>7</v>
      </c>
      <c r="E13" s="3">
        <v>52.75</v>
      </c>
      <c r="F13" s="4">
        <v>32.5</v>
      </c>
      <c r="G13" s="12">
        <v>2032000</v>
      </c>
      <c r="H13" s="12">
        <v>995500</v>
      </c>
      <c r="I13" s="7">
        <f t="shared" si="0"/>
        <v>93153.84615384616</v>
      </c>
      <c r="J13" s="15"/>
      <c r="K13" s="15"/>
      <c r="L13" s="7">
        <f t="shared" si="1"/>
        <v>0</v>
      </c>
      <c r="M13" s="23" t="s">
        <v>51</v>
      </c>
      <c r="N13" s="24"/>
    </row>
    <row r="14" spans="1:14" ht="12.75" customHeight="1">
      <c r="A14" s="10">
        <v>294471</v>
      </c>
      <c r="B14" s="11" t="s">
        <v>38</v>
      </c>
      <c r="C14" s="7">
        <v>1165</v>
      </c>
      <c r="D14" s="1" t="s">
        <v>6</v>
      </c>
      <c r="E14" s="3">
        <v>1.8</v>
      </c>
      <c r="F14" s="4">
        <v>1.8</v>
      </c>
      <c r="G14" s="12">
        <v>50000</v>
      </c>
      <c r="H14" s="12">
        <v>36000</v>
      </c>
      <c r="I14" s="7">
        <f t="shared" si="0"/>
        <v>47777.777777777774</v>
      </c>
      <c r="J14" s="15"/>
      <c r="K14" s="15">
        <f>60000*F14-J14-H14-G14</f>
        <v>22000</v>
      </c>
      <c r="L14" s="7">
        <f t="shared" si="1"/>
        <v>22000</v>
      </c>
      <c r="M14" s="23" t="s">
        <v>51</v>
      </c>
      <c r="N14" s="24"/>
    </row>
    <row r="15" spans="1:14" ht="12.75" customHeight="1">
      <c r="A15" s="10">
        <v>267716</v>
      </c>
      <c r="B15" s="11" t="s">
        <v>39</v>
      </c>
      <c r="C15" s="7">
        <v>1640</v>
      </c>
      <c r="D15" s="1" t="s">
        <v>3</v>
      </c>
      <c r="E15" s="3">
        <v>2.5</v>
      </c>
      <c r="F15" s="4">
        <v>2.5</v>
      </c>
      <c r="G15" s="12">
        <v>107000</v>
      </c>
      <c r="H15" s="12">
        <v>60000</v>
      </c>
      <c r="I15" s="7">
        <f t="shared" si="0"/>
        <v>66800</v>
      </c>
      <c r="J15" s="15"/>
      <c r="K15" s="15"/>
      <c r="L15" s="7">
        <f t="shared" si="1"/>
        <v>0</v>
      </c>
      <c r="M15" s="23" t="s">
        <v>51</v>
      </c>
      <c r="N15" s="24"/>
    </row>
    <row r="16" spans="1:14" ht="12.75" customHeight="1">
      <c r="A16" s="10">
        <v>294616</v>
      </c>
      <c r="B16" s="11" t="s">
        <v>61</v>
      </c>
      <c r="C16" s="7">
        <v>1821</v>
      </c>
      <c r="D16" s="1" t="s">
        <v>3</v>
      </c>
      <c r="E16" s="3">
        <v>2</v>
      </c>
      <c r="F16" s="4">
        <v>2</v>
      </c>
      <c r="G16" s="12">
        <v>70000</v>
      </c>
      <c r="H16" s="12">
        <v>40000</v>
      </c>
      <c r="I16" s="7">
        <f t="shared" si="0"/>
        <v>55000</v>
      </c>
      <c r="J16" s="15"/>
      <c r="K16" s="15">
        <f>60000*F16-J16-H16-G16</f>
        <v>10000</v>
      </c>
      <c r="L16" s="7">
        <f t="shared" si="1"/>
        <v>10000</v>
      </c>
      <c r="M16" s="23" t="s">
        <v>51</v>
      </c>
      <c r="N16" s="24"/>
    </row>
    <row r="17" spans="1:14" ht="12.75" customHeight="1">
      <c r="A17" s="10">
        <v>267759</v>
      </c>
      <c r="B17" s="11" t="s">
        <v>20</v>
      </c>
      <c r="C17" s="7">
        <v>5845</v>
      </c>
      <c r="D17" s="1" t="s">
        <v>2</v>
      </c>
      <c r="E17" s="3">
        <v>8.94</v>
      </c>
      <c r="F17" s="4">
        <v>9</v>
      </c>
      <c r="G17" s="12">
        <v>257000</v>
      </c>
      <c r="H17" s="12">
        <v>188000</v>
      </c>
      <c r="I17" s="7">
        <f t="shared" si="0"/>
        <v>49444.444444444445</v>
      </c>
      <c r="J17" s="15">
        <f>(50000-I17)*F17</f>
        <v>4999.999999999993</v>
      </c>
      <c r="K17" s="15"/>
      <c r="L17" s="7">
        <f t="shared" si="1"/>
        <v>4999.999999999993</v>
      </c>
      <c r="M17" s="23" t="s">
        <v>51</v>
      </c>
      <c r="N17" s="24"/>
    </row>
    <row r="18" spans="1:14" ht="12.75">
      <c r="A18" s="10">
        <v>294799</v>
      </c>
      <c r="B18" s="11" t="s">
        <v>40</v>
      </c>
      <c r="C18" s="7">
        <v>1940</v>
      </c>
      <c r="D18" s="1" t="s">
        <v>3</v>
      </c>
      <c r="E18" s="3">
        <v>1</v>
      </c>
      <c r="F18" s="4">
        <v>1</v>
      </c>
      <c r="G18" s="12">
        <v>0</v>
      </c>
      <c r="H18" s="12">
        <v>20000</v>
      </c>
      <c r="I18" s="7">
        <f t="shared" si="0"/>
        <v>20000</v>
      </c>
      <c r="J18" s="15"/>
      <c r="K18" s="15">
        <f>60000*F18-J18-H18-G18</f>
        <v>40000</v>
      </c>
      <c r="L18" s="7">
        <f t="shared" si="1"/>
        <v>40000</v>
      </c>
      <c r="M18" s="23" t="s">
        <v>51</v>
      </c>
      <c r="N18" s="24"/>
    </row>
    <row r="19" spans="1:14" ht="12.75" customHeight="1">
      <c r="A19" s="10">
        <v>294829</v>
      </c>
      <c r="B19" s="11" t="s">
        <v>35</v>
      </c>
      <c r="C19" s="7">
        <v>207</v>
      </c>
      <c r="D19" s="1" t="s">
        <v>54</v>
      </c>
      <c r="E19" s="3">
        <v>0.4</v>
      </c>
      <c r="F19" s="4">
        <v>0.5</v>
      </c>
      <c r="G19" s="12">
        <v>0</v>
      </c>
      <c r="H19" s="12">
        <v>10000</v>
      </c>
      <c r="I19" s="7">
        <f t="shared" si="0"/>
        <v>20000</v>
      </c>
      <c r="J19" s="15"/>
      <c r="K19" s="15">
        <f>60000*F19-J19-H19-G19</f>
        <v>20000</v>
      </c>
      <c r="L19" s="7">
        <f t="shared" si="1"/>
        <v>20000</v>
      </c>
      <c r="M19" s="23" t="s">
        <v>51</v>
      </c>
      <c r="N19" s="24"/>
    </row>
    <row r="20" spans="1:14" ht="12.75" customHeight="1">
      <c r="A20" s="10">
        <v>289931</v>
      </c>
      <c r="B20" s="11" t="s">
        <v>21</v>
      </c>
      <c r="C20" s="11"/>
      <c r="D20" s="11"/>
      <c r="E20" s="3">
        <v>3</v>
      </c>
      <c r="F20" s="4">
        <v>2.6</v>
      </c>
      <c r="G20" s="12">
        <v>0</v>
      </c>
      <c r="H20" s="12">
        <v>66000</v>
      </c>
      <c r="I20" s="7">
        <f t="shared" si="0"/>
        <v>25384.615384615383</v>
      </c>
      <c r="J20" s="15">
        <f>(50000-I20)*F20</f>
        <v>64000.00000000001</v>
      </c>
      <c r="K20" s="15"/>
      <c r="L20" s="7">
        <f t="shared" si="1"/>
        <v>64000.00000000001</v>
      </c>
      <c r="M20" s="23" t="s">
        <v>51</v>
      </c>
      <c r="N20" s="24"/>
    </row>
    <row r="21" spans="1:14" ht="12.75" customHeight="1">
      <c r="A21" s="10">
        <v>289964</v>
      </c>
      <c r="B21" s="11" t="s">
        <v>22</v>
      </c>
      <c r="C21" s="7">
        <v>5107</v>
      </c>
      <c r="D21" s="1" t="s">
        <v>2</v>
      </c>
      <c r="E21" s="3">
        <v>2.5</v>
      </c>
      <c r="F21" s="4">
        <v>2.1</v>
      </c>
      <c r="G21" s="12">
        <v>0</v>
      </c>
      <c r="H21" s="12">
        <v>50800</v>
      </c>
      <c r="I21" s="7">
        <f t="shared" si="0"/>
        <v>24190.47619047619</v>
      </c>
      <c r="J21" s="15">
        <f>(50000-I21)*F21</f>
        <v>54200</v>
      </c>
      <c r="K21" s="15"/>
      <c r="L21" s="7">
        <f t="shared" si="1"/>
        <v>54200</v>
      </c>
      <c r="M21" s="23" t="s">
        <v>51</v>
      </c>
      <c r="N21" s="24"/>
    </row>
    <row r="22" spans="1:14" ht="12.75" customHeight="1">
      <c r="A22" s="10">
        <v>48899097</v>
      </c>
      <c r="B22" s="11" t="s">
        <v>29</v>
      </c>
      <c r="C22" s="7">
        <v>10557</v>
      </c>
      <c r="D22" s="1" t="s">
        <v>5</v>
      </c>
      <c r="E22" s="3">
        <v>25</v>
      </c>
      <c r="F22" s="4">
        <v>25</v>
      </c>
      <c r="G22" s="12">
        <v>849000</v>
      </c>
      <c r="H22" s="12">
        <v>500000</v>
      </c>
      <c r="I22" s="7">
        <f t="shared" si="0"/>
        <v>53960</v>
      </c>
      <c r="J22" s="15"/>
      <c r="K22" s="15"/>
      <c r="L22" s="7">
        <f t="shared" si="1"/>
        <v>0</v>
      </c>
      <c r="M22" s="23" t="s">
        <v>51</v>
      </c>
      <c r="N22" s="24"/>
    </row>
    <row r="23" spans="1:14" ht="26.25" customHeight="1">
      <c r="A23" s="10">
        <v>63893703</v>
      </c>
      <c r="B23" s="11" t="s">
        <v>46</v>
      </c>
      <c r="C23" s="7">
        <v>5058</v>
      </c>
      <c r="D23" s="1" t="s">
        <v>2</v>
      </c>
      <c r="E23" s="3">
        <v>1.5</v>
      </c>
      <c r="F23" s="4">
        <v>1.7</v>
      </c>
      <c r="G23" s="12">
        <v>36000</v>
      </c>
      <c r="H23" s="12">
        <v>34000</v>
      </c>
      <c r="I23" s="7">
        <f t="shared" si="0"/>
        <v>41176.470588235294</v>
      </c>
      <c r="J23" s="15">
        <f>(50000-I23)*F23</f>
        <v>15000</v>
      </c>
      <c r="K23" s="15"/>
      <c r="L23" s="7">
        <f t="shared" si="1"/>
        <v>15000</v>
      </c>
      <c r="M23" s="23" t="s">
        <v>51</v>
      </c>
      <c r="N23" s="24"/>
    </row>
    <row r="24" spans="1:14" ht="12.75" customHeight="1">
      <c r="A24" s="10">
        <v>248801</v>
      </c>
      <c r="B24" s="11" t="s">
        <v>23</v>
      </c>
      <c r="C24" s="7">
        <v>16471</v>
      </c>
      <c r="D24" s="1" t="s">
        <v>5</v>
      </c>
      <c r="E24" s="3">
        <v>9</v>
      </c>
      <c r="F24" s="4">
        <v>10.5</v>
      </c>
      <c r="G24" s="12">
        <v>342000</v>
      </c>
      <c r="H24" s="12">
        <v>200000</v>
      </c>
      <c r="I24" s="7">
        <f t="shared" si="0"/>
        <v>51619.04761904762</v>
      </c>
      <c r="J24" s="15"/>
      <c r="K24" s="15"/>
      <c r="L24" s="7">
        <f t="shared" si="1"/>
        <v>0</v>
      </c>
      <c r="M24" s="23" t="s">
        <v>51</v>
      </c>
      <c r="N24" s="24"/>
    </row>
    <row r="25" spans="1:14" ht="12.75">
      <c r="A25" s="10">
        <v>286435</v>
      </c>
      <c r="B25" s="11" t="s">
        <v>26</v>
      </c>
      <c r="C25" s="7">
        <v>5113</v>
      </c>
      <c r="D25" s="1" t="s">
        <v>2</v>
      </c>
      <c r="E25" s="3">
        <v>6</v>
      </c>
      <c r="F25" s="4">
        <v>6</v>
      </c>
      <c r="G25" s="12">
        <v>0</v>
      </c>
      <c r="H25" s="12">
        <v>120000</v>
      </c>
      <c r="I25" s="7">
        <f t="shared" si="0"/>
        <v>20000</v>
      </c>
      <c r="J25" s="15">
        <f>(50000-I25)*F25</f>
        <v>180000</v>
      </c>
      <c r="K25" s="15"/>
      <c r="L25" s="7">
        <f t="shared" si="1"/>
        <v>180000</v>
      </c>
      <c r="M25" s="23" t="s">
        <v>51</v>
      </c>
      <c r="N25" s="24"/>
    </row>
    <row r="26" spans="1:14" ht="12.75" customHeight="1">
      <c r="A26" s="10">
        <v>248843</v>
      </c>
      <c r="B26" s="11" t="s">
        <v>24</v>
      </c>
      <c r="C26" s="7">
        <v>2681</v>
      </c>
      <c r="D26" s="1" t="s">
        <v>3</v>
      </c>
      <c r="E26" s="3">
        <v>5</v>
      </c>
      <c r="F26" s="4">
        <v>5</v>
      </c>
      <c r="G26" s="12">
        <v>137000</v>
      </c>
      <c r="H26" s="12">
        <v>100000</v>
      </c>
      <c r="I26" s="7">
        <f t="shared" si="0"/>
        <v>47400</v>
      </c>
      <c r="J26" s="15"/>
      <c r="K26" s="15">
        <f>60000*F26-J26-H26-G26</f>
        <v>63000</v>
      </c>
      <c r="L26" s="7">
        <f t="shared" si="1"/>
        <v>63000</v>
      </c>
      <c r="M26" s="23" t="s">
        <v>51</v>
      </c>
      <c r="N26" s="24"/>
    </row>
    <row r="27" spans="1:14" ht="12.75" customHeight="1">
      <c r="A27" s="10">
        <v>268097</v>
      </c>
      <c r="B27" s="11" t="s">
        <v>25</v>
      </c>
      <c r="C27" s="7">
        <v>3959</v>
      </c>
      <c r="D27" s="1" t="s">
        <v>3</v>
      </c>
      <c r="E27" s="3">
        <v>4</v>
      </c>
      <c r="F27" s="4">
        <v>4</v>
      </c>
      <c r="G27" s="12">
        <v>0</v>
      </c>
      <c r="H27" s="12">
        <v>100000</v>
      </c>
      <c r="I27" s="7">
        <f t="shared" si="0"/>
        <v>25000</v>
      </c>
      <c r="J27" s="15"/>
      <c r="K27" s="15">
        <f>60000*F27-J27-H27-G27</f>
        <v>140000</v>
      </c>
      <c r="L27" s="7">
        <f t="shared" si="1"/>
        <v>140000</v>
      </c>
      <c r="M27" s="23" t="s">
        <v>51</v>
      </c>
      <c r="N27" s="24"/>
    </row>
    <row r="28" spans="1:14" ht="12.75" customHeight="1">
      <c r="A28" s="10">
        <v>268241</v>
      </c>
      <c r="B28" s="11" t="s">
        <v>36</v>
      </c>
      <c r="C28" s="7">
        <v>318</v>
      </c>
      <c r="D28" s="1" t="s">
        <v>6</v>
      </c>
      <c r="E28" s="3"/>
      <c r="F28" s="4">
        <v>1</v>
      </c>
      <c r="G28" s="12">
        <v>33000</v>
      </c>
      <c r="H28" s="12">
        <v>20000</v>
      </c>
      <c r="I28" s="7">
        <f t="shared" si="0"/>
        <v>53000</v>
      </c>
      <c r="J28" s="15"/>
      <c r="K28" s="15">
        <f>60000*F28-J28-H28-G28</f>
        <v>7000</v>
      </c>
      <c r="L28" s="7">
        <f t="shared" si="1"/>
        <v>7000</v>
      </c>
      <c r="M28" s="23" t="s">
        <v>51</v>
      </c>
      <c r="N28" s="24"/>
    </row>
    <row r="29" spans="1:14" ht="12.75" customHeight="1">
      <c r="A29" s="10">
        <v>295451</v>
      </c>
      <c r="B29" s="11" t="s">
        <v>37</v>
      </c>
      <c r="C29" s="7">
        <v>745</v>
      </c>
      <c r="D29" s="1" t="s">
        <v>55</v>
      </c>
      <c r="E29" s="3">
        <v>1</v>
      </c>
      <c r="F29" s="4">
        <v>1</v>
      </c>
      <c r="G29" s="12">
        <v>60000</v>
      </c>
      <c r="H29" s="12">
        <v>20000</v>
      </c>
      <c r="I29" s="7">
        <f t="shared" si="0"/>
        <v>80000</v>
      </c>
      <c r="J29" s="15"/>
      <c r="K29" s="15"/>
      <c r="L29" s="7">
        <f t="shared" si="1"/>
        <v>0</v>
      </c>
      <c r="M29" s="23" t="s">
        <v>51</v>
      </c>
      <c r="N29" s="24"/>
    </row>
    <row r="30" spans="1:14" ht="25.5" customHeight="1">
      <c r="A30" s="10">
        <v>70289166</v>
      </c>
      <c r="B30" s="11" t="s">
        <v>42</v>
      </c>
      <c r="C30" s="11"/>
      <c r="D30" s="11"/>
      <c r="E30" s="3">
        <v>7</v>
      </c>
      <c r="F30" s="4">
        <v>7</v>
      </c>
      <c r="G30" s="12">
        <v>221000</v>
      </c>
      <c r="H30" s="12">
        <v>164000</v>
      </c>
      <c r="I30" s="7">
        <f t="shared" si="0"/>
        <v>55000</v>
      </c>
      <c r="J30" s="15"/>
      <c r="K30" s="15">
        <f>60000*F30-J30-H30-G30</f>
        <v>35000</v>
      </c>
      <c r="L30" s="7">
        <f t="shared" si="1"/>
        <v>35000</v>
      </c>
      <c r="M30" s="23" t="s">
        <v>58</v>
      </c>
      <c r="N30" s="24"/>
    </row>
    <row r="31" spans="1:14" ht="25.5" customHeight="1">
      <c r="A31" s="10">
        <v>70844763</v>
      </c>
      <c r="B31" s="11" t="s">
        <v>47</v>
      </c>
      <c r="C31" s="7">
        <v>6956</v>
      </c>
      <c r="D31" s="1" t="s">
        <v>2</v>
      </c>
      <c r="E31" s="3">
        <v>7</v>
      </c>
      <c r="F31" s="4">
        <v>7.6</v>
      </c>
      <c r="G31" s="12">
        <v>265000</v>
      </c>
      <c r="H31" s="12">
        <v>152000</v>
      </c>
      <c r="I31" s="7">
        <f t="shared" si="0"/>
        <v>54868.42105263158</v>
      </c>
      <c r="J31" s="15"/>
      <c r="K31" s="15"/>
      <c r="L31" s="7">
        <f t="shared" si="1"/>
        <v>0</v>
      </c>
      <c r="M31" s="23" t="s">
        <v>51</v>
      </c>
      <c r="N31" s="24"/>
    </row>
    <row r="32" spans="1:14" ht="12.75">
      <c r="A32" s="10">
        <v>268356</v>
      </c>
      <c r="B32" s="11" t="s">
        <v>32</v>
      </c>
      <c r="C32" s="7">
        <v>1614</v>
      </c>
      <c r="D32" s="1" t="s">
        <v>3</v>
      </c>
      <c r="E32" s="3">
        <v>0.3</v>
      </c>
      <c r="F32" s="4">
        <v>0.5</v>
      </c>
      <c r="G32" s="12">
        <v>0</v>
      </c>
      <c r="H32" s="12">
        <v>10000</v>
      </c>
      <c r="I32" s="7">
        <f t="shared" si="0"/>
        <v>20000</v>
      </c>
      <c r="J32" s="15"/>
      <c r="K32" s="15">
        <f>60000*F32-J32-H32-G32</f>
        <v>20000</v>
      </c>
      <c r="L32" s="7">
        <f t="shared" si="1"/>
        <v>20000</v>
      </c>
      <c r="M32" s="23" t="s">
        <v>51</v>
      </c>
      <c r="N32" s="24"/>
    </row>
    <row r="33" spans="1:14" ht="12.75">
      <c r="A33" s="10">
        <v>286753</v>
      </c>
      <c r="B33" s="11" t="s">
        <v>27</v>
      </c>
      <c r="C33" s="7">
        <v>5887</v>
      </c>
      <c r="D33" s="1" t="s">
        <v>2</v>
      </c>
      <c r="E33" s="3">
        <v>6</v>
      </c>
      <c r="F33" s="4">
        <v>7.6</v>
      </c>
      <c r="G33" s="12">
        <v>0</v>
      </c>
      <c r="H33" s="12">
        <v>152000</v>
      </c>
      <c r="I33" s="7">
        <f t="shared" si="0"/>
        <v>20000</v>
      </c>
      <c r="J33" s="15">
        <f>(50000-I33)*F33</f>
        <v>228000</v>
      </c>
      <c r="K33" s="15"/>
      <c r="L33" s="7">
        <f t="shared" si="1"/>
        <v>228000</v>
      </c>
      <c r="M33" s="23" t="s">
        <v>51</v>
      </c>
      <c r="N33" s="24"/>
    </row>
    <row r="34" spans="1:14" ht="12.75">
      <c r="A34" s="10">
        <v>295621</v>
      </c>
      <c r="B34" s="11" t="s">
        <v>33</v>
      </c>
      <c r="C34" s="11"/>
      <c r="D34" s="11"/>
      <c r="E34" s="3"/>
      <c r="F34" s="4">
        <v>1</v>
      </c>
      <c r="G34" s="12">
        <v>37000</v>
      </c>
      <c r="H34" s="12">
        <v>26000</v>
      </c>
      <c r="I34" s="7">
        <f aca="true" t="shared" si="2" ref="I34:I40">(G34+H34)/F34</f>
        <v>63000</v>
      </c>
      <c r="J34" s="15"/>
      <c r="K34" s="15"/>
      <c r="L34" s="7">
        <f t="shared" si="1"/>
        <v>0</v>
      </c>
      <c r="M34" s="23" t="s">
        <v>51</v>
      </c>
      <c r="N34" s="24"/>
    </row>
    <row r="35" spans="1:14" ht="13.5" customHeight="1">
      <c r="A35" s="10">
        <v>842044</v>
      </c>
      <c r="B35" s="11" t="s">
        <v>45</v>
      </c>
      <c r="C35" s="7">
        <v>4954</v>
      </c>
      <c r="D35" s="1" t="s">
        <v>3</v>
      </c>
      <c r="E35" s="3">
        <v>2.5</v>
      </c>
      <c r="F35" s="4">
        <v>2</v>
      </c>
      <c r="G35" s="12">
        <v>0</v>
      </c>
      <c r="H35" s="12">
        <v>58000</v>
      </c>
      <c r="I35" s="7">
        <f t="shared" si="2"/>
        <v>29000</v>
      </c>
      <c r="J35" s="15"/>
      <c r="K35" s="15">
        <f>60000*F35-J35-H35-G35</f>
        <v>62000</v>
      </c>
      <c r="L35" s="7">
        <f t="shared" si="1"/>
        <v>62000</v>
      </c>
      <c r="M35" s="23" t="s">
        <v>51</v>
      </c>
      <c r="N35" s="24"/>
    </row>
    <row r="36" spans="1:14" ht="26.25" customHeight="1">
      <c r="A36" s="10">
        <v>68726732</v>
      </c>
      <c r="B36" s="11" t="s">
        <v>44</v>
      </c>
      <c r="C36" s="7">
        <v>11792</v>
      </c>
      <c r="D36" s="1" t="s">
        <v>5</v>
      </c>
      <c r="E36" s="3">
        <v>9</v>
      </c>
      <c r="F36" s="4">
        <v>8</v>
      </c>
      <c r="G36" s="12">
        <v>0</v>
      </c>
      <c r="H36" s="12">
        <v>200000</v>
      </c>
      <c r="I36" s="7">
        <f t="shared" si="2"/>
        <v>25000</v>
      </c>
      <c r="J36" s="15">
        <f>(50000-I36)*F36</f>
        <v>200000</v>
      </c>
      <c r="K36" s="15"/>
      <c r="L36" s="7">
        <f t="shared" si="1"/>
        <v>200000</v>
      </c>
      <c r="M36" s="23" t="s">
        <v>51</v>
      </c>
      <c r="N36" s="24"/>
    </row>
    <row r="37" spans="1:14" ht="12.75">
      <c r="A37" s="10">
        <v>295744</v>
      </c>
      <c r="B37" s="11" t="s">
        <v>34</v>
      </c>
      <c r="C37" s="7">
        <v>730</v>
      </c>
      <c r="D37" s="1" t="s">
        <v>55</v>
      </c>
      <c r="E37" s="3">
        <v>2</v>
      </c>
      <c r="F37" s="4">
        <v>1.8</v>
      </c>
      <c r="G37" s="12">
        <v>0</v>
      </c>
      <c r="H37" s="12">
        <v>36000</v>
      </c>
      <c r="I37" s="7">
        <f t="shared" si="2"/>
        <v>20000</v>
      </c>
      <c r="J37" s="15"/>
      <c r="K37" s="15">
        <f>60000*F37-J37-H37-G37</f>
        <v>72000</v>
      </c>
      <c r="L37" s="7">
        <f t="shared" si="1"/>
        <v>72000</v>
      </c>
      <c r="M37" s="23" t="s">
        <v>51</v>
      </c>
      <c r="N37" s="24"/>
    </row>
    <row r="38" spans="1:14" ht="12.75">
      <c r="A38" s="10">
        <v>249483</v>
      </c>
      <c r="B38" s="11" t="s">
        <v>41</v>
      </c>
      <c r="C38" s="7"/>
      <c r="D38" s="1"/>
      <c r="E38" s="3">
        <v>0.63</v>
      </c>
      <c r="F38" s="4">
        <v>0.63</v>
      </c>
      <c r="G38" s="12">
        <v>23000</v>
      </c>
      <c r="H38" s="12">
        <v>12000</v>
      </c>
      <c r="I38" s="7">
        <f t="shared" si="2"/>
        <v>55555.555555555555</v>
      </c>
      <c r="J38" s="15"/>
      <c r="K38" s="15">
        <f>60000*F38-J38-H38-G38</f>
        <v>2800</v>
      </c>
      <c r="L38" s="7">
        <f t="shared" si="1"/>
        <v>2800</v>
      </c>
      <c r="M38" s="23" t="s">
        <v>51</v>
      </c>
      <c r="N38" s="24"/>
    </row>
    <row r="39" spans="1:14" ht="25.5" customHeight="1">
      <c r="A39" s="10">
        <v>43379168</v>
      </c>
      <c r="B39" s="11" t="s">
        <v>48</v>
      </c>
      <c r="C39" s="7">
        <v>23688</v>
      </c>
      <c r="D39" s="1" t="s">
        <v>4</v>
      </c>
      <c r="E39" s="3">
        <v>23.12</v>
      </c>
      <c r="F39" s="4">
        <v>18.6</v>
      </c>
      <c r="G39" s="12">
        <v>0</v>
      </c>
      <c r="H39" s="12">
        <v>522000</v>
      </c>
      <c r="I39" s="7">
        <f t="shared" si="2"/>
        <v>28064.516129032258</v>
      </c>
      <c r="J39" s="15">
        <f>(50000-I39)*F39</f>
        <v>408000.00000000006</v>
      </c>
      <c r="K39" s="15"/>
      <c r="L39" s="7">
        <f t="shared" si="1"/>
        <v>408000.00000000006</v>
      </c>
      <c r="M39" s="23" t="s">
        <v>51</v>
      </c>
      <c r="N39" s="24"/>
    </row>
    <row r="40" spans="1:14" ht="16.5" customHeight="1">
      <c r="A40" s="10">
        <v>268542</v>
      </c>
      <c r="B40" s="9" t="s">
        <v>28</v>
      </c>
      <c r="C40" s="7">
        <v>3050</v>
      </c>
      <c r="D40" s="1" t="s">
        <v>3</v>
      </c>
      <c r="E40" s="3">
        <v>3</v>
      </c>
      <c r="F40" s="4">
        <v>3</v>
      </c>
      <c r="G40" s="12">
        <v>0</v>
      </c>
      <c r="H40" s="12">
        <v>60000</v>
      </c>
      <c r="I40" s="7">
        <f t="shared" si="2"/>
        <v>20000</v>
      </c>
      <c r="J40" s="15"/>
      <c r="K40" s="15">
        <f>60000*F40-J40-H40-G40</f>
        <v>120000</v>
      </c>
      <c r="L40" s="7">
        <f t="shared" si="1"/>
        <v>120000</v>
      </c>
      <c r="M40" s="23" t="s">
        <v>51</v>
      </c>
      <c r="N40" s="24"/>
    </row>
    <row r="41" spans="1:14" ht="22.5" customHeight="1">
      <c r="A41" s="10"/>
      <c r="B41" s="13" t="s">
        <v>10</v>
      </c>
      <c r="C41" s="13"/>
      <c r="D41" s="13"/>
      <c r="E41" s="13">
        <f>SUM(E5:E40)</f>
        <v>228.44</v>
      </c>
      <c r="F41" s="13">
        <f>SUM(F5:F40)</f>
        <v>209.49999999999997</v>
      </c>
      <c r="G41" s="14">
        <f>SUM(G5:G40)</f>
        <v>5936400</v>
      </c>
      <c r="H41" s="14">
        <f>SUM(H5:H40)</f>
        <v>5002920</v>
      </c>
      <c r="I41" s="14">
        <f>+(+G41+H41)/F41</f>
        <v>52216.32458233891</v>
      </c>
      <c r="J41" s="14">
        <f>SUM(J5:J40)</f>
        <v>1264200</v>
      </c>
      <c r="K41" s="14">
        <f>SUM(K5:K40)</f>
        <v>985980</v>
      </c>
      <c r="L41" s="14">
        <f>SUM(L5:L40)</f>
        <v>2250180</v>
      </c>
      <c r="M41" s="25"/>
      <c r="N41" s="24"/>
    </row>
    <row r="44" spans="2:3" ht="12.75">
      <c r="B44" s="10" t="s">
        <v>62</v>
      </c>
      <c r="C44" s="10"/>
    </row>
    <row r="45" spans="2:9" ht="12.75">
      <c r="B45" s="10" t="s">
        <v>51</v>
      </c>
      <c r="C45" s="16">
        <f>+L5+L6+L7+L8+L9+L10+L11+L12+L13+L14+L15+L16+L17+L18+L19+L20+L21+L22+L23+L24+L25+L26+L27+L28+L29+L31+L32+L33+L34+L35+L36+L37+L38+L39+L40</f>
        <v>2215180</v>
      </c>
      <c r="I45" s="2"/>
    </row>
    <row r="46" spans="2:3" ht="12.75">
      <c r="B46" s="10" t="s">
        <v>58</v>
      </c>
      <c r="C46" s="16">
        <f>+L30</f>
        <v>35000</v>
      </c>
    </row>
    <row r="47" spans="2:3" ht="12.75">
      <c r="B47" s="10" t="s">
        <v>10</v>
      </c>
      <c r="C47" s="17">
        <f>SUM(C45:C46)</f>
        <v>2250180</v>
      </c>
    </row>
    <row r="48" ht="12.75">
      <c r="J48" s="2"/>
    </row>
  </sheetData>
  <mergeCells count="52">
    <mergeCell ref="B1:E1"/>
    <mergeCell ref="E3:E4"/>
    <mergeCell ref="H3:H4"/>
    <mergeCell ref="I3:I4"/>
    <mergeCell ref="G3:G4"/>
    <mergeCell ref="F3:F4"/>
    <mergeCell ref="D3:D4"/>
    <mergeCell ref="K3:K4"/>
    <mergeCell ref="L3:L4"/>
    <mergeCell ref="B3:B4"/>
    <mergeCell ref="M3:N4"/>
    <mergeCell ref="J3:J4"/>
    <mergeCell ref="M5:N5"/>
    <mergeCell ref="M8:N8"/>
    <mergeCell ref="M7:N7"/>
    <mergeCell ref="M9:N9"/>
    <mergeCell ref="M16:N16"/>
    <mergeCell ref="M17:N17"/>
    <mergeCell ref="M6:N6"/>
    <mergeCell ref="M10:N10"/>
    <mergeCell ref="M11:N11"/>
    <mergeCell ref="M12:N12"/>
    <mergeCell ref="M13:N13"/>
    <mergeCell ref="M14:N14"/>
    <mergeCell ref="M15:N15"/>
    <mergeCell ref="M24:N24"/>
    <mergeCell ref="M25:N25"/>
    <mergeCell ref="M18:N18"/>
    <mergeCell ref="M19:N19"/>
    <mergeCell ref="M20:N20"/>
    <mergeCell ref="M21:N21"/>
    <mergeCell ref="M40:N40"/>
    <mergeCell ref="M41:N41"/>
    <mergeCell ref="M34:N34"/>
    <mergeCell ref="M35:N35"/>
    <mergeCell ref="M36:N36"/>
    <mergeCell ref="M37:N37"/>
    <mergeCell ref="M39:N39"/>
    <mergeCell ref="M30:N30"/>
    <mergeCell ref="M31:N31"/>
    <mergeCell ref="M32:N32"/>
    <mergeCell ref="M33:N33"/>
    <mergeCell ref="A3:A4"/>
    <mergeCell ref="K2:L2"/>
    <mergeCell ref="K1:L1"/>
    <mergeCell ref="M38:N38"/>
    <mergeCell ref="M26:N26"/>
    <mergeCell ref="M27:N27"/>
    <mergeCell ref="M28:N28"/>
    <mergeCell ref="M29:N29"/>
    <mergeCell ref="M22:N22"/>
    <mergeCell ref="M23:N23"/>
  </mergeCells>
  <printOptions/>
  <pageMargins left="0.75" right="0.75" top="1" bottom="1" header="0.4921259845" footer="0.492125984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chrastova</cp:lastModifiedBy>
  <cp:lastPrinted>2007-10-25T12:51:48Z</cp:lastPrinted>
  <dcterms:created xsi:type="dcterms:W3CDTF">2007-08-30T08:18:32Z</dcterms:created>
  <dcterms:modified xsi:type="dcterms:W3CDTF">2007-11-06T07:22:37Z</dcterms:modified>
  <cp:category/>
  <cp:version/>
  <cp:contentType/>
  <cp:contentStatus/>
</cp:coreProperties>
</file>