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8385" windowHeight="106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Čerpání EU " sheetId="10" r:id="rId10"/>
    <sheet name="Čerpání EU_pujcka" sheetId="11" r:id="rId11"/>
    <sheet name="UŽITÍ" sheetId="12" r:id="rId12"/>
    <sheet name="KI" sheetId="13" r:id="rId13"/>
    <sheet name="EIB" sheetId="14" r:id="rId14"/>
  </sheets>
  <externalReferences>
    <externalReference r:id="rId17"/>
  </externalReferences>
  <definedNames>
    <definedName name="_xlnm.Print_Titles" localSheetId="9">'Čerpání EU '!$1:$3</definedName>
    <definedName name="_xlnm.Print_Area" localSheetId="9">'Čerpání EU '!$A$1:$N$46</definedName>
    <definedName name="_xlnm.Print_Area" localSheetId="3">'čerpání KÚ'!$A$1:$F$92</definedName>
    <definedName name="_xlnm.Print_Area" localSheetId="4">'čerpání zastupitelstva'!$A$1:$F$88</definedName>
    <definedName name="_xlnm.Print_Area" localSheetId="13">'EIB'!$A$1:$E$28</definedName>
    <definedName name="_xlnm.Print_Area" localSheetId="8">'Fond strateg.rez.'!$A$1:$F$91</definedName>
    <definedName name="_xlnm.Print_Area" localSheetId="7">'FOND VYS GP'!$A$1:$G$113</definedName>
    <definedName name="_xlnm.Print_Area" localSheetId="6">'FOND VYSOČINY'!$A$1:$E$31</definedName>
    <definedName name="_xlnm.Print_Area" localSheetId="12">'KI'!$A$1:$D$58</definedName>
    <definedName name="_xlnm.Print_Area" localSheetId="0">'PLNĚNÍ PŘÍJMŮ'!$A$1:$E$94</definedName>
    <definedName name="_xlnm.Print_Area" localSheetId="5">'SOCIÁLNÍ FOND'!$A$1:$E$46</definedName>
    <definedName name="_xlnm.Print_Area" localSheetId="11">'UŽITÍ'!$A$1:$E$86</definedName>
    <definedName name="_xlnm.Print_Area" localSheetId="2">'VÝDAJE - kapitoly'!$A$1:$G$516</definedName>
  </definedNames>
  <calcPr fullCalcOnLoad="1"/>
</workbook>
</file>

<file path=xl/sharedStrings.xml><?xml version="1.0" encoding="utf-8"?>
<sst xmlns="http://schemas.openxmlformats.org/spreadsheetml/2006/main" count="1912" uniqueCount="946">
  <si>
    <t>Radonového programu ČR v kraji Vysočina - rozpočtová opatření budou prováděna vždy po ukončení I. a II. pololetí</t>
  </si>
  <si>
    <t xml:space="preserve">*,jedná se o státní účelové dotace na poskytovaní náhrady škod způsobených vybranými zvláště chráněnými živočichy </t>
  </si>
  <si>
    <t xml:space="preserve">a dotace na realizaci radonového průzkumu a protiradonová  opatření v bytech a veřejných vodovodech v rámci </t>
  </si>
  <si>
    <t>Ostatní záležitosti lesního hospodářství - režijní výdaje</t>
  </si>
  <si>
    <t>103X</t>
  </si>
  <si>
    <t>Pěstební činnost</t>
  </si>
  <si>
    <t>Podpora ostatních produkčních činností</t>
  </si>
  <si>
    <t>Celospolečenské funkce lesů</t>
  </si>
  <si>
    <t>Ostatní záležitosti lesního hospodářství</t>
  </si>
  <si>
    <t xml:space="preserve">Ostatní státní účelové dotace </t>
  </si>
  <si>
    <r>
      <t>Rozvoj talentů(</t>
    </r>
    <r>
      <rPr>
        <sz val="8"/>
        <rFont val="Arial CE"/>
        <family val="0"/>
      </rPr>
      <t>cena hejtmana, stipendium Vysoč.</t>
    </r>
    <r>
      <rPr>
        <sz val="10"/>
        <rFont val="Arial CE"/>
        <family val="2"/>
      </rPr>
      <t>)</t>
    </r>
  </si>
  <si>
    <t>Dotace obcím na podporu převodu zřizovatelských kompetencí</t>
  </si>
  <si>
    <t>Prostředky na podporu kulturních akcí</t>
  </si>
  <si>
    <t>Dotace obcím a ostatním vlastníkům kulturních památek</t>
  </si>
  <si>
    <t xml:space="preserve">Schválený příslib spolufinancování, půjček a investičních dotací celkem : </t>
  </si>
  <si>
    <t xml:space="preserve">Schválený příslib spolufinancování, půjček a investičních dotací  : </t>
  </si>
  <si>
    <t xml:space="preserve">Schválený příslib financování na projekty EU celkem : </t>
  </si>
  <si>
    <t xml:space="preserve">Schválený příslib financování na projekty EU : </t>
  </si>
  <si>
    <t>Celkem příspěvky na provoz</t>
  </si>
  <si>
    <t>Celkem dotace</t>
  </si>
  <si>
    <t>Investiční dotace muzeím a galeriím</t>
  </si>
  <si>
    <t>sesk. 50</t>
  </si>
  <si>
    <t>Výdaje na zajištění provozu protialkoholní záchytné stanice v Jihlavě</t>
  </si>
  <si>
    <t>z toho 3513</t>
  </si>
  <si>
    <t>Lékařská služba první pomoci</t>
  </si>
  <si>
    <t>z toho 3721</t>
  </si>
  <si>
    <t>Zneškodňování léčiv</t>
  </si>
  <si>
    <t>z toho 3549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</si>
  <si>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</si>
  <si>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</si>
  <si>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</si>
  <si>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</si>
  <si>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</si>
  <si>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</si>
  <si>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Disponibilní zdroje FSR k  31.  5.  2007</t>
  </si>
  <si>
    <t>Dar Obci Police - přeprava žáků ZŠ (Bítov)</t>
  </si>
  <si>
    <t>Studie proveditelnosti projektu integrace krizového a operačního řízení v kraji Vysočina</t>
  </si>
  <si>
    <t>Úhrada ztrát na provoz veřejné silniční dopravy</t>
  </si>
  <si>
    <t>22XX</t>
  </si>
  <si>
    <t>Celkem</t>
  </si>
  <si>
    <t xml:space="preserve">Ostatní výdaje - dotace obcím a ostatním zřizovatelům sociální služeb, výdaje kraje na pěstounskou péči </t>
  </si>
  <si>
    <t xml:space="preserve">BĚŽNÉ VÝDAJE CELKEM </t>
  </si>
  <si>
    <t>Výdaje - příloha Z1</t>
  </si>
  <si>
    <t>VÝDAJE CELKEM</t>
  </si>
  <si>
    <t xml:space="preserve">a) Zastupitelstvem schválené a dosud nerealizované převody aktivních projektů EU na zvláštní účty týkající  </t>
  </si>
  <si>
    <t>Dosud nerealizované převody aktivních projektů EU :</t>
  </si>
  <si>
    <t>Schválené dosud neotevřené účty projektů EU :</t>
  </si>
  <si>
    <t>Činnosti knihovnické (reg. funkce knihoven)</t>
  </si>
  <si>
    <t xml:space="preserve">*Ochrana druhů stanovišť </t>
  </si>
  <si>
    <t>Rekonstrukce silnice II/150 Pavlíkov - Vilémovice</t>
  </si>
  <si>
    <t>Rekonstrukce mostu ev. č. 152 - 018 v Jaroměřicích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</si>
  <si>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</si>
  <si>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</si>
  <si>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</si>
  <si>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</si>
  <si>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Rekonstrukce silnice II/405 v úseku Jihlava - Třebíč, II. etapa, úsek číslo 1 Jihlava - Příseka km 0,000 - 4,276 - závazek k profinancování projektu</t>
  </si>
  <si>
    <t>Centrum maternofetální medicíny - Nemocnice Jihlava - příslib poskytnutí návratných finančních prostředků</t>
  </si>
  <si>
    <t>v Kč</t>
  </si>
  <si>
    <t>Podpora drobných podnikatelů v ekonomicky slabých regionech kraje Vysočina</t>
  </si>
  <si>
    <t>Správa externích sítí a databází, spoluúčast na projektech</t>
  </si>
  <si>
    <t>Celkem seskupení položek 42xx                                         investiční přijaté dotace</t>
  </si>
  <si>
    <t xml:space="preserve">Příjmy z finančního vypořádání min. let mezi krajem a obcemi </t>
  </si>
  <si>
    <t>Výdaje (Kč):</t>
  </si>
  <si>
    <t>Ostatní činnosti - Aktualizace Programu ke zlepšení kvality ovzduší kraje Vysočina</t>
  </si>
  <si>
    <t>Kulturní dědictví Vysočiny - spolufinancování ve výši 15 % z celkových oprávněných výdajů projektu</t>
  </si>
  <si>
    <t>Převod na projekty kofinancované EU</t>
  </si>
  <si>
    <t>HOSPODAŘENÍ BEZ DOTACE NA PŘÍMÉ NÁKLADY VE ŠKOLSTVÍ (tis.Kč)</t>
  </si>
  <si>
    <t>Zkvalitnění propagace turistického potenciálu kraje Vysočina</t>
  </si>
  <si>
    <t>3419</t>
  </si>
  <si>
    <t>3299</t>
  </si>
  <si>
    <t>3421</t>
  </si>
  <si>
    <t>Na zaj. zdrojů na šíření veřej. internetu v obecních knihovnách</t>
  </si>
  <si>
    <t>Dotace obcím na dětská dopravní hřiště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</si>
  <si>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</si>
  <si>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</si>
  <si>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</si>
  <si>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</si>
  <si>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</si>
  <si>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</si>
  <si>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</si>
  <si>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236 63</t>
  </si>
  <si>
    <t>236 64</t>
  </si>
  <si>
    <t>236 67</t>
  </si>
  <si>
    <t>236 51</t>
  </si>
  <si>
    <t>236 73</t>
  </si>
  <si>
    <t>Silnice - režijní výdaje                                Analýza zmapování silnic</t>
  </si>
  <si>
    <t>236 79</t>
  </si>
  <si>
    <t>236 80</t>
  </si>
  <si>
    <t>236 81</t>
  </si>
  <si>
    <t>236 82</t>
  </si>
  <si>
    <t>236 83</t>
  </si>
  <si>
    <t>236 84</t>
  </si>
  <si>
    <t>236 85</t>
  </si>
  <si>
    <t>Příspěvky na provoz a půjčky zřizovaným příspěvkovýn organizacím kraje</t>
  </si>
  <si>
    <t>EPMA - Agentura pro evropské projekty a management (členský příspěvek kraje)</t>
  </si>
  <si>
    <t>z toho :</t>
  </si>
  <si>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</si>
  <si>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</si>
  <si>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</si>
  <si>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</si>
  <si>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</si>
  <si>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</si>
  <si>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</si>
  <si>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</si>
  <si>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</si>
  <si>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</si>
  <si>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</si>
  <si>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</si>
  <si>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</si>
  <si>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</si>
  <si>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30</t>
  </si>
  <si>
    <t>Speciální předškolní zařízení</t>
  </si>
  <si>
    <t>Speciální základní školy</t>
  </si>
  <si>
    <t>Gymnázia</t>
  </si>
  <si>
    <t>Střední odborné školy</t>
  </si>
  <si>
    <t>II/602 Jihlava - Velké Meziříčí, rekonstrukce</t>
  </si>
  <si>
    <t>Léky a zdravotnický materiál</t>
  </si>
  <si>
    <t>III/03810 Havlíčkův Brod - Bělohradská ulice</t>
  </si>
  <si>
    <t>Dotace Regionální radě regionu soudržnosti Jihovýchod</t>
  </si>
  <si>
    <t>Dotace TJ Jiskra Havl. Brod na "Výstavbu softbalového areálu.."</t>
  </si>
  <si>
    <t>Na dotace na obnovu kulturních památek - zdrojové krytí</t>
  </si>
  <si>
    <t>3000</t>
  </si>
  <si>
    <t>4000</t>
  </si>
  <si>
    <t>Studie proveditelnosti projektu Integrace kriz.a oper.řízení</t>
  </si>
  <si>
    <t>Expertní posudky k výstavbě Krajské knihovny Vysočiny v Havl.Brodě</t>
  </si>
  <si>
    <t>Foibos, a.s.- dotace na přípravu publikaci Slavné vily v kraji Vysočina</t>
  </si>
  <si>
    <t xml:space="preserve">Basketbalový klub Jihlava - na projekt Krajského centra mládeže </t>
  </si>
  <si>
    <t>Na zajištění realizace partnerských vztahů kraje Vysočina</t>
  </si>
  <si>
    <t>SUPŠ JI-Helenín - výměnný pobyt studentů a pedag.pracovníků z Francie</t>
  </si>
  <si>
    <t>SUPŠ JI-Helenín - na zvýšené náklady na dodávanou tepelnou energii</t>
  </si>
  <si>
    <t>Na fin.zakázky "Elektron.nástroj pro zadávání a evidenci veřej. zakázek"</t>
  </si>
  <si>
    <t>Na uspořádání konference "Kraje a péče o kulturní dědictví"</t>
  </si>
  <si>
    <t>Muzeum Vysočiny TR - na film.dokument o životním díle prof.Lesného</t>
  </si>
  <si>
    <t>Na prezent. kraje  v rámci Dne otevřených dveří Výboru regionů v Bruselu</t>
  </si>
  <si>
    <t>ZZS kraje Vysočina - na vybavení pro nové stanoviště ZZS v Pelhřimově</t>
  </si>
  <si>
    <t>Dětské centrum Jihlava - na krytí změn s uplatněním nového ZP</t>
  </si>
  <si>
    <t>Dětský domov Kamenice n L. - na krytí změn s uplatněním nového ZP</t>
  </si>
  <si>
    <t>90,40</t>
  </si>
  <si>
    <t>Nemocnice HB - na správu nepotřebných budov areálu nemocnice</t>
  </si>
  <si>
    <t>Odvod z IF KSÚS Vysočina v souvislosti s realizací akcí 2006 a 2007</t>
  </si>
  <si>
    <t>Na převoz klientů Protialkoholní záchytné stanice do jiných zařízení</t>
  </si>
  <si>
    <t>Dar Martině Sáblíkové za vynikající sport.úspěchy a reprez. Vysočiny</t>
  </si>
  <si>
    <r>
      <t xml:space="preserve">   půjčky od společnosti Agora a poskytnutím půjčky na poslední etapu realizace komunitního plánování), částka </t>
    </r>
    <r>
      <rPr>
        <b/>
        <sz val="8"/>
        <rFont val="Arial CE"/>
        <family val="2"/>
      </rPr>
      <t>17.000 tis</t>
    </r>
    <r>
      <rPr>
        <sz val="8"/>
        <rFont val="Arial CE"/>
        <family val="2"/>
      </rPr>
      <t>. Kč převod z kapitoly</t>
    </r>
  </si>
  <si>
    <t>Bezúročné půjčky pro krajskou příspěvkovou organizaci SOŠ, SOU a OÚ Třešť</t>
  </si>
  <si>
    <t>3123</t>
  </si>
  <si>
    <t>ZK-04-2007-90, př. 1</t>
  </si>
  <si>
    <t>Koopereční síť zahraničních škol v ČR a Rak.</t>
  </si>
  <si>
    <t>270 994,51</t>
  </si>
  <si>
    <t>počet stran : 32</t>
  </si>
  <si>
    <t>Program sociální prevence a prevence kriminality</t>
  </si>
  <si>
    <t>Program protidrogové politiky</t>
  </si>
  <si>
    <t xml:space="preserve">Pilot - pokusné ověřování </t>
  </si>
  <si>
    <t>Basketbalový klub Jihlava - dotace na projekt Krajské centrum mládeže v basket.</t>
  </si>
  <si>
    <t>Konference "Kraje a péče o kulturní dědictví"</t>
  </si>
  <si>
    <t>Expertní posudek - Krajská knihovna HB</t>
  </si>
  <si>
    <t>Realizace partnerských vztahů kraje Vysočina</t>
  </si>
  <si>
    <t xml:space="preserve">Nemocnice HB - správa budov v jejím areálu </t>
  </si>
  <si>
    <t>236 92</t>
  </si>
  <si>
    <t>236 93</t>
  </si>
  <si>
    <t>236 94</t>
  </si>
  <si>
    <t>236 95</t>
  </si>
  <si>
    <t>236 96</t>
  </si>
  <si>
    <t>236 97</t>
  </si>
  <si>
    <t>236 98</t>
  </si>
  <si>
    <t xml:space="preserve">Převod finančních prostředků z rozpočtu kraje na úroky z úvěru  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</si>
  <si>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</si>
  <si>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</si>
  <si>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</si>
  <si>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</si>
  <si>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</si>
  <si>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</si>
  <si>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</si>
  <si>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</si>
  <si>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</si>
  <si>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</si>
  <si>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</si>
  <si>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</si>
  <si>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</si>
  <si>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</si>
  <si>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</si>
  <si>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</si>
  <si>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</si>
  <si>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</si>
  <si>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</si>
  <si>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</si>
  <si>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</si>
  <si>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</si>
  <si>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</si>
  <si>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</si>
  <si>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</si>
  <si>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</si>
  <si>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</si>
  <si>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</si>
  <si>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</si>
  <si>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</si>
  <si>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</si>
  <si>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</si>
  <si>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</si>
  <si>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</si>
  <si>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</si>
  <si>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</si>
  <si>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</si>
  <si>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</si>
  <si>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</si>
  <si>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Převod do sociálního fondu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</si>
  <si>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</si>
  <si>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</si>
  <si>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</si>
  <si>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</si>
  <si>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</si>
  <si>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</si>
  <si>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</si>
  <si>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</si>
  <si>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</si>
  <si>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</si>
  <si>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Předškolní zařízení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</si>
  <si>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</si>
  <si>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</si>
  <si>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</si>
  <si>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</si>
  <si>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</si>
  <si>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</si>
  <si>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</si>
  <si>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</si>
  <si>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</si>
  <si>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</si>
  <si>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</si>
  <si>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</si>
  <si>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</si>
  <si>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</si>
  <si>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</si>
  <si>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</si>
  <si>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</si>
  <si>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</si>
  <si>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</si>
  <si>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</si>
  <si>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</si>
  <si>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</si>
  <si>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</si>
  <si>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</si>
  <si>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</si>
  <si>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</si>
  <si>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Dotace soukromým školám (UZ 33155)</t>
  </si>
  <si>
    <t>Rozpočet</t>
  </si>
  <si>
    <t>Příjmy z prodeje pozemků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</si>
  <si>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</si>
  <si>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</si>
  <si>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</si>
  <si>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</si>
  <si>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</si>
  <si>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</si>
  <si>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</si>
  <si>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</si>
  <si>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</si>
  <si>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</si>
  <si>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</si>
  <si>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</si>
  <si>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</si>
  <si>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</si>
  <si>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Ostatní výdaje - dotace obcím a příspěvek HZS kraje Vysočina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</si>
  <si>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</si>
  <si>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</si>
  <si>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</si>
  <si>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</si>
  <si>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</si>
  <si>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</si>
  <si>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</si>
  <si>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</si>
  <si>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</si>
  <si>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</si>
  <si>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</si>
  <si>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</si>
  <si>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</si>
  <si>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</si>
  <si>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</si>
  <si>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</si>
  <si>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</si>
  <si>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</si>
  <si>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</si>
  <si>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</si>
  <si>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</si>
  <si>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</si>
  <si>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</si>
  <si>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</si>
  <si>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</si>
  <si>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</si>
  <si>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</si>
  <si>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</si>
  <si>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</si>
  <si>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</si>
  <si>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</si>
  <si>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</si>
  <si>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</si>
  <si>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</si>
  <si>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</si>
  <si>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</si>
  <si>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</si>
  <si>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</si>
  <si>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</si>
  <si>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</si>
  <si>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</si>
  <si>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</si>
  <si>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</si>
  <si>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</si>
  <si>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</si>
  <si>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</si>
  <si>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</si>
  <si>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</si>
  <si>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</si>
  <si>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</si>
  <si>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 xml:space="preserve">Celkový rozpočet kraje Vysočina </t>
  </si>
  <si>
    <t>Celkový rozpočet kraje Vysočina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</si>
  <si>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</si>
  <si>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</si>
  <si>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</si>
  <si>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2005 - 2006 </t>
  </si>
  <si>
    <t>Zbývá převést z FSR</t>
  </si>
  <si>
    <t>Převod z FSR    1-5 2007</t>
  </si>
  <si>
    <t>Skutečné výdaje za trvání projektu            2005 - 2006</t>
  </si>
  <si>
    <t xml:space="preserve">Skutečné výdaje 1-5 2007 </t>
  </si>
  <si>
    <t>Skutečné příjmy za trvání projektu 2005 - 2006</t>
  </si>
  <si>
    <t xml:space="preserve">Dotace 1-5 2007 </t>
  </si>
  <si>
    <t>236 60</t>
  </si>
  <si>
    <t>Technická asistence SROP: Ostatní výdaje technické pomoci SROP</t>
  </si>
  <si>
    <t>Technická asistence SROP: Aktivity spojené s řízením SROP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</si>
  <si>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</si>
  <si>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</si>
  <si>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</si>
  <si>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</si>
  <si>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</si>
  <si>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</t>
  </si>
  <si>
    <t>236 70</t>
  </si>
  <si>
    <t>ICHNOS</t>
  </si>
  <si>
    <t>236 71</t>
  </si>
  <si>
    <t>II/411, II/152, III/15226 Moravské Budějovice - okružní křižovatka</t>
  </si>
  <si>
    <t>236 72</t>
  </si>
  <si>
    <t>Rekonstrukce mostu ev. č. 35114-4 v Přibyslavicích a rekonstrukce silnice III/35114</t>
  </si>
  <si>
    <t>236 74</t>
  </si>
  <si>
    <t>Terénní mapování sítě jezdeckých stezek a koňských stanic v kraji Vysočina</t>
  </si>
  <si>
    <t>236 76</t>
  </si>
  <si>
    <t>Vzdělávání zadavatele a poskytovatelů v oblasti standardů kvality soc. služeb v rezidenčních službách v kraji Vysočina  - OP RLZ</t>
  </si>
  <si>
    <t>236 88</t>
  </si>
  <si>
    <t>INTERREG IIIA CZ - AT</t>
  </si>
  <si>
    <t>236 87</t>
  </si>
  <si>
    <t>Administrace GS 3.3 OPRLZ</t>
  </si>
  <si>
    <t>236 91</t>
  </si>
  <si>
    <t>Administrace GS 3.2 SROP</t>
  </si>
  <si>
    <t>Adaptabilní školy - Další vzdělávání</t>
  </si>
  <si>
    <t xml:space="preserve">Půjčky na projekty EU (příjmy = splátky půjčených fin. prostředků) </t>
  </si>
  <si>
    <t>Budování rozvojového partnerství za účelem posílení kapacity při plánování a real.programů v kraji Vysočina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</si>
  <si>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</si>
  <si>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</si>
  <si>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</si>
  <si>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</si>
  <si>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</si>
  <si>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Adaptabilní školy - Počáteční vzdělávání</t>
  </si>
  <si>
    <t>Kofinancování individuálních projektů  4.2.2 SROP</t>
  </si>
  <si>
    <t>Přeložka silnice II/352 Jihlava - Heroltice</t>
  </si>
  <si>
    <t>Budování rozvojového partnerství za účelem posílení kapacity při plánování a real.programů v kraji Vysočina II.</t>
  </si>
  <si>
    <t>II/360 Oslavička - obchvat, 2. stavba*</t>
  </si>
  <si>
    <t>II/353 Bohdalov - obchvat*</t>
  </si>
  <si>
    <t>II/405 Brtnice - Zašovice*</t>
  </si>
  <si>
    <t>II/602 hr. kraje - Pelhřimov, 2. stavba*</t>
  </si>
  <si>
    <t>II/602 hr. kraje - Pelhřimov, 3. stavba*</t>
  </si>
  <si>
    <t>III/3525 od I/38 do Stříteže - rekonstrukce*</t>
  </si>
  <si>
    <t>II/360 Štěpánovice - Vacenovice*</t>
  </si>
  <si>
    <t>II/602 hr. kraje - Pelhřimov, 1. stavba*</t>
  </si>
  <si>
    <t>236 99</t>
  </si>
  <si>
    <t>Úspora energií v objektech kraje Vysočina</t>
  </si>
  <si>
    <t>* údaje jsou orientační; převod z FSR schválen v celkové výši 700 mil. na 22 akcí dle usnesení 0124/02/2007/ZK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</si>
  <si>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</si>
  <si>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</si>
  <si>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</si>
  <si>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</si>
  <si>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</si>
  <si>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 xml:space="preserve">Převedeno na zvláštní účet z FSR </t>
  </si>
  <si>
    <t>Převod z FSR        1-5 2007</t>
  </si>
  <si>
    <t>Skutečné výdaje za trvání projektu 2005 - 2006</t>
  </si>
  <si>
    <t>skutečné výdaje                1-5 2007</t>
  </si>
  <si>
    <t>Přijatá půjčka ze SFDI 2006</t>
  </si>
  <si>
    <t>Přijatá půjčka ze SFDI                     1-5 2007</t>
  </si>
  <si>
    <t>Skutečné příjmy za trvání projetku 2005 - 2006</t>
  </si>
  <si>
    <t xml:space="preserve"> 2005 (dotace+isp-rofin+úroky) </t>
  </si>
  <si>
    <t>Přijaté dotace 2006</t>
  </si>
  <si>
    <t>Přijaté dotace     1-5 2007</t>
  </si>
  <si>
    <t>Rekonstrukce silnice II /405 v úseku Jihlava - Třebíč, úsek č. 1 Jihlava - Příseka, km 0,000 - 4,276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</si>
  <si>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</si>
  <si>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</si>
  <si>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</si>
  <si>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</si>
  <si>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</si>
  <si>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</si>
  <si>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</si>
  <si>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</si>
  <si>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</si>
  <si>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</si>
  <si>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</si>
  <si>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</si>
  <si>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</si>
  <si>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</si>
  <si>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</si>
  <si>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</si>
  <si>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</si>
  <si>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</si>
  <si>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</si>
  <si>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</si>
  <si>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</si>
  <si>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Budování rozvojového partnerství za účelem posílení kapacity při plánování a real. programů v kraji Vysočina II.</t>
  </si>
  <si>
    <t>Rekonstrukce silnice III/35114 a III/03821 Havlíčkův Brod, Lidická - Havířská, 2. stavba</t>
  </si>
  <si>
    <t>Budování rozvojového partnerství za účelem posílení kapacity při plánování a real. programů v kraji Vysočina</t>
  </si>
  <si>
    <t>Nákup materiálu j.n (do 3000 Kč)</t>
  </si>
  <si>
    <t>Voda</t>
  </si>
  <si>
    <t>Teplo</t>
  </si>
  <si>
    <t>Příjmy z prodeje akcií</t>
  </si>
  <si>
    <t>Neinvestiční přijaté transfery od obcí                       (pol.4121)</t>
  </si>
  <si>
    <r>
      <t xml:space="preserve">  (zapojení části přebytku hospodaření kraje Vysočina za rok 2006 do rozpočtu  kraje Vysočina na rok 2007), částka </t>
    </r>
    <r>
      <rPr>
        <b/>
        <sz val="8"/>
        <rFont val="Arial CE"/>
        <family val="2"/>
      </rPr>
      <t>770 tis.</t>
    </r>
    <r>
      <rPr>
        <sz val="8"/>
        <rFont val="Arial CE"/>
        <family val="2"/>
      </rPr>
      <t xml:space="preserve"> Kč převod z FSR</t>
    </r>
  </si>
  <si>
    <t xml:space="preserve">  do rozpočtu kraje - kapitola Školství na poskytnutí půjčky SOŠ a SOU Třešť na "Vytváření kooperačních sítí zahradnických škol v České </t>
  </si>
  <si>
    <t xml:space="preserve">  republice a Rakousku"</t>
  </si>
  <si>
    <t>Elektrická energie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</si>
  <si>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</si>
  <si>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</si>
  <si>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</si>
  <si>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</si>
  <si>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</si>
  <si>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</si>
  <si>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</si>
  <si>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</si>
  <si>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</si>
  <si>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</si>
  <si>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</si>
  <si>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</si>
  <si>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</si>
  <si>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</si>
  <si>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</si>
  <si>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</si>
  <si>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</si>
  <si>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</si>
  <si>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su 223- 232</t>
  </si>
  <si>
    <t>pol 5000-5999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</si>
  <si>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</si>
  <si>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</si>
  <si>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</si>
  <si>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</si>
  <si>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</si>
  <si>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</si>
  <si>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</si>
  <si>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</si>
  <si>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</si>
  <si>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</si>
  <si>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</si>
  <si>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</si>
  <si>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položka 8223</t>
  </si>
  <si>
    <t>Souvislé opravy silnic II. a III. třídy - neinvestiční příspěvky SÚS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</si>
  <si>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</si>
  <si>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</si>
  <si>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</si>
  <si>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</si>
  <si>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</si>
  <si>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</si>
  <si>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</si>
  <si>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</si>
  <si>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</si>
  <si>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</si>
  <si>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Státní příspěvek zřizovatelům pro děti vyžadující okamžitou pomoc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</si>
  <si>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</si>
  <si>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</si>
  <si>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</si>
  <si>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</si>
  <si>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</si>
  <si>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</si>
  <si>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Granty vyhlášené v roce 2005</t>
  </si>
  <si>
    <t>Čistá voda 2005</t>
  </si>
  <si>
    <t>Sportoviště 2005</t>
  </si>
  <si>
    <t>Tábory 2005</t>
  </si>
  <si>
    <t>Systém 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</si>
  <si>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</si>
  <si>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</si>
  <si>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</si>
  <si>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</si>
  <si>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 2005</t>
  </si>
  <si>
    <t>Modernizace ubytovac.zaříz.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</si>
  <si>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</si>
  <si>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</si>
  <si>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</si>
  <si>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</si>
  <si>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</si>
  <si>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</si>
  <si>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</si>
  <si>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</si>
  <si>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</si>
  <si>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</si>
  <si>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</si>
  <si>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</si>
  <si>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</si>
  <si>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</si>
  <si>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</si>
  <si>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Energetické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</si>
  <si>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</si>
  <si>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</si>
  <si>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</si>
  <si>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</si>
  <si>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</si>
  <si>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</si>
  <si>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</si>
  <si>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</si>
  <si>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</si>
  <si>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</si>
  <si>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</si>
  <si>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odpadu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</si>
  <si>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</si>
  <si>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</si>
  <si>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</si>
  <si>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</si>
  <si>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</si>
  <si>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</si>
  <si>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</si>
  <si>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</si>
  <si>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</si>
  <si>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</si>
  <si>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</si>
  <si>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</si>
  <si>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</si>
  <si>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</si>
  <si>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</si>
  <si>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</si>
  <si>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</si>
  <si>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</si>
  <si>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</si>
  <si>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</si>
  <si>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Energetické využívání obnov.zdrojů 2006 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</si>
  <si>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</si>
  <si>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</si>
  <si>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</si>
  <si>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</si>
  <si>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</si>
  <si>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 xml:space="preserve">Regionální kultura VI 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</si>
  <si>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</si>
  <si>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</si>
  <si>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</si>
  <si>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</si>
  <si>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</si>
  <si>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</si>
  <si>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I., nerozděl.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</si>
  <si>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</si>
  <si>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</si>
  <si>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</si>
  <si>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</si>
  <si>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2007,ner.</t>
  </si>
  <si>
    <t>Čistá voda 2007, nerozděleno</t>
  </si>
  <si>
    <t>Tábory 2007</t>
  </si>
  <si>
    <t>Doprovodná infrastruktura CR 2007, ner.</t>
  </si>
  <si>
    <t>Modernizace ubytovacích zařízení 2007, nerozděleno</t>
  </si>
  <si>
    <t>ŽP-zdroj bohatství Vysočiny 2007, nerozděleno</t>
  </si>
  <si>
    <t>Veřejně přístupný internet IV - 2007, nerozděleno</t>
  </si>
  <si>
    <t>Rozvoj vesnice 2007, nerozděleno</t>
  </si>
  <si>
    <t>Rozvoj malých podnikatelů ve vybr. regionech 2007 - II., nerozděl.</t>
  </si>
  <si>
    <t>Bioodpady 2007, nerozděleno</t>
  </si>
  <si>
    <t xml:space="preserve">CELKEM </t>
  </si>
  <si>
    <t>PŘÍJMY DLE GRANTOVÝCH PROGRAMŮ  A ÚROKY</t>
  </si>
  <si>
    <t xml:space="preserve"> Program číslo</t>
  </si>
  <si>
    <t>Příjmy v roce 2007 z let min.</t>
  </si>
  <si>
    <t>Vítejte u nás</t>
  </si>
  <si>
    <t>Protidrog.prevence a léčba 2004-05</t>
  </si>
  <si>
    <t>Cizí jazyky-brána k nov. pozn. 2004-II</t>
  </si>
  <si>
    <t>Ostatní příjmy-EKO-KOM</t>
  </si>
  <si>
    <t>Příjem z FSR-výsledek hosp. r. 2006</t>
  </si>
  <si>
    <t>Příjmy z rozpočtu kraje</t>
  </si>
  <si>
    <t>ÚROKY</t>
  </si>
  <si>
    <t>CELKEM PŘÍJMY</t>
  </si>
  <si>
    <t>-79 943 284</t>
  </si>
  <si>
    <t xml:space="preserve">Převod do rozpočtu kraje dle schváleného rozpočtu na rok 2007 - Sídlo kraje budova D </t>
  </si>
  <si>
    <t>Dotace pro děti vyžadující okamžitou pomoc</t>
  </si>
  <si>
    <t>Převod do rozpočtu kraje schváleno orgány kraje - SOŠ, SOU a OÚ Třešť(bezúročná půjčka 2007-2008)</t>
  </si>
  <si>
    <t>******</t>
  </si>
  <si>
    <t>Kapitola školství, mládeže a sportu</t>
  </si>
  <si>
    <t>KAPITOLA ŠKOLSTVÍ, MLÁDEŽE A SPORTU</t>
  </si>
  <si>
    <t>Splátky půjčených prostředků od o.s. Agora</t>
  </si>
  <si>
    <t>Dotace REGIONÁLNÍ RADĚ REGIONU SOUDRŽNOSTI JIHOVÝCHOD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</si>
  <si>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</si>
  <si>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</si>
  <si>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</si>
  <si>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</si>
  <si>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</si>
  <si>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</si>
  <si>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</si>
  <si>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</si>
  <si>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</si>
  <si>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</si>
  <si>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</si>
  <si>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</si>
  <si>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</si>
  <si>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</si>
  <si>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</si>
  <si>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</si>
  <si>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</si>
  <si>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 xml:space="preserve">Ostatní činnosti j.n. - nespecifikovaná rezerva  </t>
  </si>
  <si>
    <t xml:space="preserve">Ostatní činnosti j.n. - péče o lidské zdroje a majetek kraje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</si>
  <si>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</si>
  <si>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</si>
  <si>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</si>
  <si>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</si>
  <si>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§ 2212</t>
  </si>
  <si>
    <t>Celkem seskupení položek 41xx                                       -neinvestiční přijaté dotace</t>
  </si>
  <si>
    <t>Celkem třída 3 - kapitálové příjmy</t>
  </si>
  <si>
    <t>,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</si>
  <si>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</si>
  <si>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</si>
  <si>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</si>
  <si>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</si>
  <si>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</si>
  <si>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 xml:space="preserve"> VÝDAJE CELKEM</t>
  </si>
  <si>
    <t>Krajský úřad - příděl</t>
  </si>
  <si>
    <t>Zastupitelé (uvolnění) - příděl</t>
  </si>
  <si>
    <t>( tis. Kč)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</si>
  <si>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</si>
  <si>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</si>
  <si>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</si>
  <si>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</si>
  <si>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</si>
  <si>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</si>
  <si>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</si>
  <si>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</si>
  <si>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</si>
  <si>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</si>
  <si>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 xml:space="preserve">VÝDAJE </t>
  </si>
  <si>
    <t xml:space="preserve">PŘÍJMY </t>
  </si>
  <si>
    <t>Přijaté dotace ze SR - souhrnný dotační vztah        (pol.4112)</t>
  </si>
  <si>
    <t>Kapitola informatika</t>
  </si>
  <si>
    <t>KAPITOLA INFORMATIKA</t>
  </si>
  <si>
    <t>51</t>
  </si>
  <si>
    <t>Investice ve zdravotnictví</t>
  </si>
  <si>
    <t>Vázané prostředky na grantové programy</t>
  </si>
  <si>
    <t>SALDO PŘÍJMŮ A VÝDAJŮ</t>
  </si>
  <si>
    <t xml:space="preserve">SCHVÁLENÝ   ROZPOČET   ROK   2007    </t>
  </si>
  <si>
    <t>SCHVÁLENÝ   ROZPOČET   ROK   2007</t>
  </si>
  <si>
    <t>Finanční vypořádání za rok 2006</t>
  </si>
  <si>
    <t xml:space="preserve">Ostatní příjmy z vlastní činnosti </t>
  </si>
  <si>
    <t>Příjmy z prodeje ostatního hmotného dlohodobého majetku</t>
  </si>
  <si>
    <t>Ostatní poplatky a odvody v oblasti ŽP</t>
  </si>
  <si>
    <t>Příjmy ze zkoušky odbor. způsobilosti od žád. O ŘP</t>
  </si>
  <si>
    <t>Příjmy z licence pro kamionovou dopravu</t>
  </si>
  <si>
    <t>Ostatní odvody z vybraných činností a služby j.n.</t>
  </si>
  <si>
    <t>Daň z příjmů FO ze závislé činnosti</t>
  </si>
  <si>
    <t>Daň z příjmů FO ze SVČ</t>
  </si>
  <si>
    <t>Daň z příjmů FO zvláštní sazbou</t>
  </si>
  <si>
    <t>Daň z příjmů PO</t>
  </si>
  <si>
    <t>sesk. 54</t>
  </si>
  <si>
    <t xml:space="preserve">Náhrady mezd v době nemoci </t>
  </si>
  <si>
    <t>Neinvestiční transfery obyvatelstvu</t>
  </si>
  <si>
    <t>Neinvestiční transfery občanským sdružením</t>
  </si>
  <si>
    <t>Příjem EKO-KOM  - Systém sběru a třídění odpadu 2007</t>
  </si>
  <si>
    <t>Dotace obci Věžná na odstranění povodňových škod</t>
  </si>
  <si>
    <t>Radě dětí a mládeže kraje Vysočina - "Letní tábory na Vysočině"</t>
  </si>
  <si>
    <t>Na poskytnutí daru pro pozůstalé obětí a oběti v Nemocnici HB</t>
  </si>
  <si>
    <t>-8</t>
  </si>
  <si>
    <t>-150</t>
  </si>
  <si>
    <t>Nemocnice Třebíč - na dofinancování akce "Rekonstrukce laboratoří v Nemocnici Třebíč"</t>
  </si>
  <si>
    <t>Finanční dar Českému svazu bojovníků za svobodu, okr.výboru Jihlava</t>
  </si>
  <si>
    <t>Dar pro Martinu Sáblíkovou (aktivovaná služba SIM karty)</t>
  </si>
  <si>
    <t>Jihlavský plavecký klub AXIS Jihlava - na projekt Krajského sportovního centra mládeže v plavání</t>
  </si>
  <si>
    <t>VOŠ a SOŠ zem.technická Bystřice nad Pernštejnem - oprava havárie střechy skladu</t>
  </si>
  <si>
    <t>Školní statek Humpolec- oprava havárie střechy skladu brambor</t>
  </si>
  <si>
    <t>ČZA v Humpolci - oprava havárie střechy DM ve Světlé nad Sázavou</t>
  </si>
  <si>
    <t>SPŠ Třebíč - oprava havárie střechy DM</t>
  </si>
  <si>
    <t>SOŠ Nové Město na Moravě - oprava havárie střechy budovy Petrovice</t>
  </si>
  <si>
    <t>Krajská SÚS Vysočiny - bezp.opatření na silnici č. II/360 v obci Pocoucov</t>
  </si>
  <si>
    <t>TJ MARS Svratka - Projekt přípravy talentované mládeže v běž.lyžování</t>
  </si>
  <si>
    <t>Domov pro seniory Náměšť nad Oslavou - na obnovu funkčnosti stávajícího systému pro dodávku teplé užitkové vody</t>
  </si>
  <si>
    <t>Gymnázium O.B. a SOŠ Telč - kanalizační a vodovodní přípojka</t>
  </si>
  <si>
    <t>Dětský domov Kamenice nad Lipou - oprava oken</t>
  </si>
  <si>
    <t>Obl.spolek Českého červeného kříže Jihlava - cvičení HORIZONT 2006</t>
  </si>
  <si>
    <t>Asoc.pro mez.otázky Praha - XII. Ročník Pražského modelu Spojených…</t>
  </si>
  <si>
    <t>SŠ technická Jihlava - soutěž Alternativní zdroje - energie budoucnosti</t>
  </si>
  <si>
    <t>Střední škola obchodu a služeb Jihlava - na projekt "EU - jak ji vidíme MY"</t>
  </si>
  <si>
    <t>Dotace DSO na úhradu nákladů na přezkoumání hospodaření rok 2006</t>
  </si>
  <si>
    <t>Dotace obcím na úhradu nákladů na přezkoumání hospodaření rok 2006</t>
  </si>
  <si>
    <t>Sídlo kraje - budova D</t>
  </si>
  <si>
    <t>Ostatní finanční operace (fin. vypořádání se SR za rok 2006)</t>
  </si>
  <si>
    <t>3146</t>
  </si>
  <si>
    <t>Základní umělecké školy - pořízení a opravy učebních pomůcek</t>
  </si>
  <si>
    <t xml:space="preserve">Kofinancování individuálních projektů v opatření 4.2.2 SROP </t>
  </si>
  <si>
    <t>Zůstatek na úvěrovém účtu k 31. 5. 2007</t>
  </si>
  <si>
    <t>Zlatá lyže, s.r.o. - na krytí ztráty v důsledku neuspořádání akce</t>
  </si>
  <si>
    <t>Dotace NNO z oblasti sociálních služeb na realizaci investic</t>
  </si>
  <si>
    <t>Dotace obcím na pasporty místních komunikací</t>
  </si>
  <si>
    <t>1800</t>
  </si>
  <si>
    <t>5100</t>
  </si>
  <si>
    <t>1000</t>
  </si>
  <si>
    <t>Studie proveditelnosti sítě mikroregionu Horácko</t>
  </si>
  <si>
    <t>Na tisk brožury "Vysočina v dopravě"</t>
  </si>
  <si>
    <t>SŠS Třebíč - obnova systému pro dodávku teplé užitkové vody</t>
  </si>
  <si>
    <t>Dary vítězům ankety Sportovec Vysočiny 2006</t>
  </si>
  <si>
    <t>Vlastní podíl kraje na projekt "3D - úprava přechodů pro chodce"</t>
  </si>
  <si>
    <t>Na zajištění konzultačních a poradenských služeb ve zdravotnictví</t>
  </si>
  <si>
    <t>DM a ŠJ Jihlava - na pořízení vybavení kuchyně a jídelny</t>
  </si>
  <si>
    <t>Finanční dar vítězi Novinářské křepelky</t>
  </si>
  <si>
    <t>Konfederace politkých vězňů Jihlava - finanční dar</t>
  </si>
  <si>
    <t xml:space="preserve">Radek Jaroš - fin.dar za horolezecké úspěchy a prezentaci Vysočiny </t>
  </si>
  <si>
    <t>Fin.dary ČSCH na činnost a výstavy drob.zvířectva pořádané v roce 2007</t>
  </si>
  <si>
    <t>GY Jihlava na projekt "Hornická města Jihlava - Kutná Hora - Příbram"</t>
  </si>
  <si>
    <t>Na pokrytí zvýšených nákladů na účast kraje Vysočina na Hrách III. letní Olympiády dětí a mládeže ČR</t>
  </si>
  <si>
    <t>Na konzultační, poradenské a právní služby ve zdravotnictví</t>
  </si>
  <si>
    <t>Finanční dar pro Centrum Vysočiny o.p.s. - soutěž Mladý web Vysočiny</t>
  </si>
  <si>
    <t>Muzeum Vysočiny JI -na vybud.expozice gotických soch + bezp.vitriny</t>
  </si>
  <si>
    <t>Dotace na zpracování projektové dokumentace do GS</t>
  </si>
  <si>
    <t>Fin. dar obci Police na zajištění přepr. žáků ze ZŠ Bítov do ZŠ Police</t>
  </si>
  <si>
    <t>Disponibilní zdroje FSR k 31. 5. 2007</t>
  </si>
  <si>
    <t>b) ČERPÁNÍ  FONDU VYSOČINY DLE GRANTOVÝCH PROGRAMŮ           (Kč)     1 - 5/2007</t>
  </si>
  <si>
    <t>Disponibilní zdroje FV k  31.  5.  2007</t>
  </si>
  <si>
    <t>Disponibilní zdroje SF k  31. 5.  2007</t>
  </si>
  <si>
    <t xml:space="preserve">b) Zastupitelstvem kraje pouze schválený příslib financování : </t>
  </si>
  <si>
    <t>Vytváření kooperačních sítí zahr.škol v ČR a Rakousku (SOŠ, SOU a OÚ Třešť) - bezúročná půjčka z FSR (2007-2008)</t>
  </si>
  <si>
    <t>Školení a informační kampaň - Strukturální fondy EU rok 2007-20013</t>
  </si>
  <si>
    <t xml:space="preserve">Podpora soutěží a přehlídek </t>
  </si>
  <si>
    <t>Vzdělávání v oblasti školství</t>
  </si>
  <si>
    <t>Drobné studie, analýzy a podpory v oblasti školství</t>
  </si>
  <si>
    <t>Konkurzy</t>
  </si>
  <si>
    <t>Regionální kolo 14. ročníku Zlatého Ámose 2007</t>
  </si>
  <si>
    <t>Na poskytnutí daru pro pozůstalé obětí a oběti v Nemocnici Havlíčkův Brod</t>
  </si>
  <si>
    <r>
      <t xml:space="preserve">SROVNÁNÍ VÝVOJE DAŃOVÝCH PŘÍJMŮ V ROCE 2006 A 2007   (bez daně placené krajem)           </t>
    </r>
    <r>
      <rPr>
        <b/>
        <sz val="10"/>
        <rFont val="Arial CE"/>
        <family val="2"/>
      </rPr>
      <t>(tis. Kč)</t>
    </r>
  </si>
  <si>
    <r>
      <t xml:space="preserve">** dle schváleného rozpočtu kraje Vysočina na rok 2007 je z rozpočtu kraje do FSR převodem zapojena částka </t>
    </r>
    <r>
      <rPr>
        <b/>
        <sz val="8"/>
        <rFont val="Arial CE"/>
        <family val="0"/>
      </rPr>
      <t>2.620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(rozdíl mezi vratkou</t>
    </r>
  </si>
  <si>
    <t>Obec Věžná - dotace na povodňové škody</t>
  </si>
  <si>
    <t>Ostatní nedaňové příjmy  - provize ze smluv na penzijní připojištění</t>
  </si>
  <si>
    <t>236 77</t>
  </si>
  <si>
    <t>236 78</t>
  </si>
  <si>
    <t>236 65</t>
  </si>
  <si>
    <t>236 86</t>
  </si>
  <si>
    <t>236 75</t>
  </si>
  <si>
    <t>Úroky z úvěru</t>
  </si>
  <si>
    <t>Zapojení 2. části tranše úvěru od EIB na financování oprav silnic do rozpočtu kraje</t>
  </si>
  <si>
    <t>Půjčky na projekty EU (2., 3. a 4. výzva)</t>
  </si>
  <si>
    <t>Podpora sociální integrace v kraji Vysočina 2004 - 2006 (grantová schémata 4. výzva)</t>
  </si>
  <si>
    <t>Ostupné</t>
  </si>
  <si>
    <t>Krajská knihovna Vysočiny - investiční dotace na nákup zařízení na automatické půjčování a vracení knih</t>
  </si>
  <si>
    <t>Grantové projekty ESF pro Opatření 3.1    OP RLZ 1. výzva</t>
  </si>
  <si>
    <t>Ostatní soc.péče a pomoc dětem a mládeži</t>
  </si>
  <si>
    <t>Vázané finanční prostředky na Sídlo kraje - budova D</t>
  </si>
  <si>
    <t>Dotace obcím a dobrovolným svazkům obcí</t>
  </si>
  <si>
    <t>Ostatní další výdaje na školství</t>
  </si>
  <si>
    <r>
      <t xml:space="preserve">  přijetí 2. tranše úvěru od EIB rok 2007 (financování souvislých oprav silnic II. a III. třídy v rámci silniční sítě kraje),  částka </t>
    </r>
    <r>
      <rPr>
        <b/>
        <sz val="8"/>
        <rFont val="Arial CE"/>
        <family val="2"/>
      </rPr>
      <t>24.893 tis</t>
    </r>
    <r>
      <rPr>
        <sz val="8"/>
        <rFont val="Arial CE"/>
        <family val="2"/>
      </rPr>
      <t>. Kč</t>
    </r>
  </si>
  <si>
    <r>
      <t xml:space="preserve">  kraje), částka </t>
    </r>
    <r>
      <rPr>
        <b/>
        <sz val="8"/>
        <rFont val="Arial CE"/>
        <family val="0"/>
      </rPr>
      <t>20.000 tis</t>
    </r>
    <r>
      <rPr>
        <sz val="8"/>
        <rFont val="Arial CE"/>
        <family val="2"/>
      </rPr>
      <t xml:space="preserve">. Kč zapojení části fin. zůstatku roku 2006 na zvláštním účtu vod (dle § 42 vodního zákona), částka </t>
    </r>
    <r>
      <rPr>
        <b/>
        <sz val="8"/>
        <rFont val="Arial CE"/>
        <family val="0"/>
      </rPr>
      <t>350.000 tis</t>
    </r>
    <r>
      <rPr>
        <sz val="8"/>
        <rFont val="Arial CE"/>
        <family val="2"/>
      </rPr>
      <t xml:space="preserve">. Kč </t>
    </r>
  </si>
  <si>
    <t>ZHODNOCENÍ  KI</t>
  </si>
  <si>
    <t xml:space="preserve">10) ČERPÁNÍ REZERVY, NEROZDĚLENÝCH POLOŽEK V OBDOBÍ </t>
  </si>
  <si>
    <t xml:space="preserve">12) Přijetí 2. části tranše úvěru od EIB na financování souvislých </t>
  </si>
  <si>
    <t>Úroky</t>
  </si>
  <si>
    <t>Ostatní odvody příspěvkových organizací               (pol.2123)</t>
  </si>
  <si>
    <t xml:space="preserve">Snížení rozpočtu na kapitole Nemovitý majetek - příloha M4 z důvodu zařazení akcí do spolufinancování EU </t>
  </si>
  <si>
    <t>Nákup ostatních služeb</t>
  </si>
  <si>
    <t>Převod z roku 2006 (rezerva)</t>
  </si>
  <si>
    <t>Veletrhy investičních příležitostí a cestovního ruchu, dotace na turistická infocentra</t>
  </si>
  <si>
    <t>ÚVĚR od EIB a krajský podíl - souvislé opravy silnic II. a III. třídy - neinvestiční příspěvky SÚS</t>
  </si>
  <si>
    <t>První stpeň základních škol</t>
  </si>
  <si>
    <t>Ostatní záležitosti kultury</t>
  </si>
  <si>
    <t>Přijaté sankční platby                                               (pol.2210)</t>
  </si>
  <si>
    <t xml:space="preserve">    se období 2007 - 2013 :</t>
  </si>
  <si>
    <t>Část 7 připravila : R. Tesařová</t>
  </si>
  <si>
    <t>Část 9 připravila : H Sošková</t>
  </si>
  <si>
    <t>Legese (eParticipation)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</si>
  <si>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</si>
  <si>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</si>
  <si>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</si>
  <si>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</si>
  <si>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</si>
  <si>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III/3525 od I/38 do Stříteže - rekonstrukce</t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</si>
  <si>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</si>
  <si>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</si>
  <si>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</si>
  <si>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</si>
  <si>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</si>
  <si>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</si>
  <si>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</si>
  <si>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</si>
  <si>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</si>
  <si>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</si>
  <si>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</si>
  <si>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</si>
  <si>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</si>
  <si>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</si>
  <si>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</si>
  <si>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</si>
  <si>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FINANCOVÁNÍ (+)* převod z FSR a přijetí 2. tranše úvěru od EIB</t>
  </si>
  <si>
    <t>Vrácené finanční prostředky od ČS, KB</t>
  </si>
  <si>
    <t>Zdroje (Kč):</t>
  </si>
  <si>
    <t>Běžné účty KB, Volskbank</t>
  </si>
  <si>
    <t>Zdroje celkem</t>
  </si>
  <si>
    <t xml:space="preserve">                                  Část 11 připravil : T. Vonka  </t>
  </si>
  <si>
    <t>Rekonstrukce silnice II/405 v úseku Jihlava - Třebíč, II. etapa, úsek číslo 1 Jihlava - Příseka km 0,000 - 4,276</t>
  </si>
  <si>
    <t>Adaptabilní školy - počáteční vzdělávání</t>
  </si>
  <si>
    <t>Zkvalitnění systému informování turistů</t>
  </si>
  <si>
    <t>Příjem části hospodářského výsledku roku 2006 na GP</t>
  </si>
  <si>
    <t>Dotace na projektové dokumentace opatření k ochraně před povodněmi</t>
  </si>
  <si>
    <t xml:space="preserve">Dotace na drobné vodohospodářské ekologické akce </t>
  </si>
  <si>
    <t>1) PLNĚNÍ PŘÍJMŮ A VÝDAJŮ ROZPOČTU KRAJE V OBDOBÍ 1 - 5 /2007</t>
  </si>
  <si>
    <r>
      <t xml:space="preserve">2) VÝVOJ DAŇOVÝCH PŘÍJMŮ V OBDOBÍ  1. 1. - 31. 5. 2007 </t>
    </r>
    <r>
      <rPr>
        <b/>
        <sz val="12"/>
        <rFont val="Arial CE"/>
        <family val="2"/>
      </rPr>
      <t xml:space="preserve"> (v tis. Kč) </t>
    </r>
  </si>
  <si>
    <t>3) ČERPÁNÍ VÝDAJŮ ROZPOČTU PODLE KAPITOL V OBDOBÍ 1 - 5/2007</t>
  </si>
  <si>
    <t>4) ČERPÁNÍ VÝDAJŮ NA KAPITOLE KRAJSKÝ ÚŘAD V 1 - 5/2007</t>
  </si>
  <si>
    <t>5) ČERPÁNÍ VÝDAJŮ NA KAPITOLE ZASTUPITELSTVO V 1 - 5/2007</t>
  </si>
  <si>
    <r>
      <t xml:space="preserve">6) SOCIÁLNÍ FOND V OBDOBÍ 1 - 5/2007    </t>
    </r>
    <r>
      <rPr>
        <b/>
        <sz val="10"/>
        <rFont val="Arial CE"/>
        <family val="2"/>
      </rPr>
      <t>(Kč)</t>
    </r>
  </si>
  <si>
    <r>
      <t xml:space="preserve">7 a) FOND VYSOČINY V OBDOBÍ 1 -  5/2007    </t>
    </r>
    <r>
      <rPr>
        <b/>
        <sz val="10"/>
        <rFont val="Arial CE"/>
        <family val="2"/>
      </rPr>
      <t>(Kč)</t>
    </r>
  </si>
  <si>
    <r>
      <t xml:space="preserve">8) FOND STRATEGICKÝCH REZERV V OBDOBÍ 1 - 5/2007   </t>
    </r>
    <r>
      <rPr>
        <b/>
        <sz val="10"/>
        <rFont val="Arial CE"/>
        <family val="2"/>
      </rPr>
      <t>(Kč)</t>
    </r>
  </si>
  <si>
    <t>9 a) Čerpání aktivních projektů EU k 31. 5. 2007 (v tis. Kč)</t>
  </si>
  <si>
    <t>b) Čerpání aktivních projektů EU spolufinancovaných z půjčky SFDI k 31. 5. 2007 (v tis. Kč)</t>
  </si>
  <si>
    <t xml:space="preserve">      1 - 5/2007</t>
  </si>
  <si>
    <t>11)  Zpráva o stavu portfolia v období 1 - 5/2007 (Key Investments)</t>
  </si>
  <si>
    <t xml:space="preserve">      oprav silnic II. a III. třídy v rámci silniční sítě kraje 1 - 5/2007</t>
  </si>
  <si>
    <t>Obec Dolní Cerekev - spolufinancování sanace skládky průmyslových odpadů</t>
  </si>
  <si>
    <t>Spolufinancování ve výši 10% nákladů na akce - program 229 310 MZe ČR Infrastruktura vodovodů a kanalizací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</si>
  <si>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</si>
  <si>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</si>
  <si>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</si>
  <si>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</si>
  <si>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</si>
  <si>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Soutěže</t>
  </si>
  <si>
    <t xml:space="preserve">Investiční dotace na pořízení movitého inestičního majetku - příloha rozpočtu Š3 </t>
  </si>
  <si>
    <t>Technické vybavení škol výpočetní technikou a softwarem</t>
  </si>
  <si>
    <t>Zařízení výchovného poradenství a preventivně výchovné práce-kompenzační p.</t>
  </si>
  <si>
    <t>Cena za dokumentární film "Česká radost"</t>
  </si>
  <si>
    <t>Dotace Městu Polná - správa sbírek Polná</t>
  </si>
  <si>
    <t>Výstavní činnost v kultuře</t>
  </si>
  <si>
    <t xml:space="preserve">   Nemovitý majetek (příloha M4 Investice v dopravě) do Fondu strategických rezerv na financování projektů EU na zvláštních účtech</t>
  </si>
  <si>
    <t>X. Národní krojový ples - Žďár nad Sázavou</t>
  </si>
  <si>
    <t xml:space="preserve">Hrad Kámen - příspěvek na provoz </t>
  </si>
  <si>
    <t>Zpracování odborných podkladů v oblasti památkové péče</t>
  </si>
  <si>
    <t>Dotace 5 nemocnicím - kryto příjmy z pronájmu nemovitého a movitého majetku</t>
  </si>
  <si>
    <t xml:space="preserve">Investiční dotace 5 nemocnicím a ZZS </t>
  </si>
  <si>
    <t>*Monitoring radioaktivního zaření</t>
  </si>
  <si>
    <t>Prevence vzniku odpadů</t>
  </si>
  <si>
    <t>roku 2007 (dle schválených zásad)</t>
  </si>
  <si>
    <t>Pořízení územně analytických podkladů, Zásady územního rozvoje</t>
  </si>
  <si>
    <t>Aktualizace-Systém pro podporu dopr.obsl.</t>
  </si>
  <si>
    <t xml:space="preserve">Výdaje na stavební úpravy - zřízení krajské SÚS </t>
  </si>
  <si>
    <t xml:space="preserve">Finanční prostředky-Moštiště obnova krytu </t>
  </si>
  <si>
    <t xml:space="preserve">Nákup movitého vybavení pro domovy důchodců a ústavy sociální péče - příloha SV1 </t>
  </si>
  <si>
    <t>Nákup osobních automobilů IV.etapa-polohovací a antidekubitní matrace příloha SV1</t>
  </si>
  <si>
    <t>Rodinné pasy  - volný čas rodin s dětmi</t>
  </si>
  <si>
    <t>Zařízení pro výkon pěstounské péče</t>
  </si>
  <si>
    <t xml:space="preserve">Osobní asistence, peč. služba apodpora samostatného bydlení </t>
  </si>
  <si>
    <t>Domovy - domovy důchodců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</si>
  <si>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</si>
  <si>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</si>
  <si>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</si>
  <si>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</si>
  <si>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Výdaje - přílohy KR1</t>
  </si>
  <si>
    <t>Propagace turistické nabídky - včetně tvorby propagačních materiálů</t>
  </si>
  <si>
    <t>Národní síť zdravých měst a regionů</t>
  </si>
  <si>
    <r>
      <t>* do schváleného rozpočtu kraje Vysočina na rok 2007 je z FSR převodem zapojena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 xml:space="preserve">částka </t>
    </r>
    <r>
      <rPr>
        <b/>
        <sz val="8"/>
        <rFont val="Arial CE"/>
        <family val="0"/>
      </rPr>
      <t>17.280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(nevyčerpaná část dotace na sídlo </t>
    </r>
  </si>
  <si>
    <t xml:space="preserve">Ostatní činnosti j.n. - strategické a koncepční materiály kraje  </t>
  </si>
  <si>
    <t>Ostatní neinvesiční výdaje j.n.</t>
  </si>
  <si>
    <t>Poplatky za odběr podzemních vod</t>
  </si>
  <si>
    <t>Příjmy z pronájmu movitých věcí</t>
  </si>
  <si>
    <t>Příjmy z pronájmu ost.nemov. a jejich částí</t>
  </si>
  <si>
    <t>Bezpečnost silničního provozu</t>
  </si>
  <si>
    <t>Stroje, přístroje a zařízení</t>
  </si>
  <si>
    <t>Severojižní propojení kraje Vysočina</t>
  </si>
  <si>
    <t>XX</t>
  </si>
  <si>
    <t>ROK 2006</t>
  </si>
  <si>
    <t xml:space="preserve">Ost. investiční přijaté dotace za státního rozpočtu    (pol.4216) </t>
  </si>
  <si>
    <t>FINANCOVÁNÍ (-)** převod do FSR</t>
  </si>
  <si>
    <t>FINANCOVÁNÍ (+)* převod z FSR</t>
  </si>
  <si>
    <t>8000</t>
  </si>
  <si>
    <t>8001</t>
  </si>
  <si>
    <t>8002</t>
  </si>
  <si>
    <t>8003</t>
  </si>
  <si>
    <t>8004</t>
  </si>
  <si>
    <t>8005</t>
  </si>
  <si>
    <t>Investiční výdaje spojené s majetkem kraje - výkupy (budovy, haly, stavby, pozemky)</t>
  </si>
  <si>
    <t>ROK 2007</t>
  </si>
  <si>
    <t>Zůstatek z roku 2006</t>
  </si>
  <si>
    <r>
      <t xml:space="preserve">Ostatní přijaté vratky transferů (vratky st. dotací od obcí)        </t>
    </r>
    <r>
      <rPr>
        <sz val="10"/>
        <rFont val="Arial CE"/>
        <family val="2"/>
      </rPr>
      <t xml:space="preserve"> (pol.2229)</t>
    </r>
  </si>
  <si>
    <t>Ostatní neinvestiční dotace přijaté ze SR                (pol.4116)</t>
  </si>
  <si>
    <t>Dotace obcím a mikroregionům v rámci Programu obnovy venkova</t>
  </si>
  <si>
    <t xml:space="preserve">Členský příspěvek kraje pro EMPA a Národní síť zdravých měst a regionů, příspěvek Asociaci krajů </t>
  </si>
  <si>
    <t>14</t>
  </si>
  <si>
    <t>Zůstatek na úvěrovém účtu  EIB k  31.  12.  2006</t>
  </si>
  <si>
    <t>Rozpis mimořádných (nerozpočtovaných) příjmů</t>
  </si>
  <si>
    <t>Celkem mimořádné příjmy</t>
  </si>
  <si>
    <t>Přijaté nekapitálové příspěvky a náhrady</t>
  </si>
  <si>
    <t>Neinvestiční přijaté dotace z všeob.pokl.správy SR  (pol.4111)</t>
  </si>
  <si>
    <t>Nerozpočtované příjmy</t>
  </si>
  <si>
    <t xml:space="preserve">Ostatní nedaňové příjmy j.n.                                   (pol.2329)  </t>
  </si>
  <si>
    <t>XXXX</t>
  </si>
  <si>
    <t>Přímé náklady na vzdělávání (UZ 33353)</t>
  </si>
  <si>
    <t>z toho 1031</t>
  </si>
  <si>
    <t>Příspěvky na lesní hospodářství</t>
  </si>
  <si>
    <t>z toho 1032</t>
  </si>
  <si>
    <t>z toho 1037</t>
  </si>
  <si>
    <t>z toho 1039</t>
  </si>
  <si>
    <t>Ostatní zemědělská činnost - režijní výdaje</t>
  </si>
  <si>
    <t>Ostatní záležitosti vodního hospodářství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</si>
  <si>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</si>
  <si>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</si>
  <si>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</si>
  <si>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</si>
  <si>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</si>
  <si>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</si>
  <si>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Dotace obcím</t>
  </si>
  <si>
    <t>Ostatní činnosti ve školství</t>
  </si>
  <si>
    <t>Správa interních sítí, databází a informační technologie</t>
  </si>
  <si>
    <t>Ostatní výdaje na regionální rozvoj - režijní výdaje</t>
  </si>
  <si>
    <t>Prostředky na zahraniční prezentaci kraje, obchodní mise, tištěné materiály</t>
  </si>
  <si>
    <t>ZASTUPITELSTVO KRAJE</t>
  </si>
  <si>
    <t xml:space="preserve">KULTURNÍ, SPOLEČENSKÉ A SPORTOVNÍ AKCE </t>
  </si>
  <si>
    <t xml:space="preserve">Akce VIP - kulturní, společenské a sportovní akce </t>
  </si>
  <si>
    <t>Činnost složek integrovaného zachranného systému</t>
  </si>
  <si>
    <t>Systémová dotace na ochranu obecního majetku</t>
  </si>
  <si>
    <t>OSTATNÍ VÝDAJE</t>
  </si>
  <si>
    <t>Ostatní výdaje</t>
  </si>
  <si>
    <t>DOTACE CELKEM</t>
  </si>
  <si>
    <t>CELKEM AKCE VIP</t>
  </si>
  <si>
    <t>Ostatní záležitosti sociálních věcí a politiky zaměstnanosti - režijní výdaje</t>
  </si>
  <si>
    <t>Sociální péče a pomoc rodině a manželství</t>
  </si>
  <si>
    <t>Domovy - penzióny pro matky s dětmi</t>
  </si>
  <si>
    <t>Sociální pomoc osobám v hmotné nouzi a občanům sociálně nepřizpůsobeným</t>
  </si>
  <si>
    <t xml:space="preserve">Ostatní sociální péče a pomoc ostatním skupinám obyvatelstva </t>
  </si>
  <si>
    <t>PŘÍSPĚVKY NA PROVOZ</t>
  </si>
  <si>
    <t>Silnice - příspěvky na provoz SUS</t>
  </si>
  <si>
    <t>Osobní a věcné výdaje zastupitelstva - příloha Z1</t>
  </si>
  <si>
    <t>Dotace obcím na požární ochranu, dotace sborům dobrovolných hasičů</t>
  </si>
  <si>
    <t>Příspěvky na provoz zřizovaným příspěvkovýn organizacím kraje</t>
  </si>
  <si>
    <t>Úhrada ztrát z poskytování slevy žákovského jízdného (silniční a železniční )</t>
  </si>
  <si>
    <t>Územní plánování - režijní výdaje</t>
  </si>
  <si>
    <t>Dotace obcím na pomoc při pořizování ÚPD obcí</t>
  </si>
  <si>
    <t>Ostatní nakládání s odpady</t>
  </si>
  <si>
    <t>Ostatní ekologické záležitosti a programy</t>
  </si>
  <si>
    <t>Chráněné části přírody</t>
  </si>
  <si>
    <t>Ostatní správa ve zdravotnictví - režijní výdaje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</si>
  <si>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</si>
  <si>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</si>
  <si>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</si>
  <si>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</si>
  <si>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>Dotace vlastníkům kulturních památek</t>
  </si>
  <si>
    <t>Zachování a obnova kulturních památek - UNESCO</t>
  </si>
  <si>
    <t>Činnost muzeí a galerií</t>
  </si>
  <si>
    <t>Dotace obcím z daňových příjmů kraje</t>
  </si>
  <si>
    <t>3231</t>
  </si>
  <si>
    <t>Celkem účelové státní dotace</t>
  </si>
  <si>
    <t>Celkem ostatní činnosti ve školství</t>
  </si>
  <si>
    <t>Celkem dotace obcím</t>
  </si>
  <si>
    <t>Celkem ostatní výdaje</t>
  </si>
  <si>
    <t>Divadelní činnost - Horácké divadlo Jihlava</t>
  </si>
  <si>
    <t>Činnosti knihovnické- Krajská knihovna JI</t>
  </si>
  <si>
    <t>Činnost ve zdravotnictví</t>
  </si>
  <si>
    <t>Ostat. neinv. dot. ze SR - přímé výdaje ve školství   (pol.4116)</t>
  </si>
  <si>
    <t>Technická zhodnocení a opravy ve zdravot.</t>
  </si>
  <si>
    <t>Vratky nevyčerpaných přísp. z grant. programů</t>
  </si>
  <si>
    <t>Neinvestiční přijaté dotace od mezinár. institicí       (pol.4152)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</si>
</sst>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</numFmts>
  <fonts count="7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2.25"/>
      <name val="Arial"/>
      <family val="2"/>
    </font>
    <font>
      <b/>
      <sz val="2.75"/>
      <name val="Arial"/>
      <family val="2"/>
    </font>
    <font>
      <b/>
      <sz val="1.75"/>
      <name val="Arial"/>
      <family val="2"/>
    </font>
    <font>
      <b/>
      <sz val="1.5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3.25"/>
      <name val="Arial Black"/>
      <family val="2"/>
    </font>
    <font>
      <b/>
      <sz val="2.5"/>
      <name val="Arial"/>
      <family val="2"/>
    </font>
    <font>
      <b/>
      <sz val="3"/>
      <name val="Arial"/>
      <family val="0"/>
    </font>
    <font>
      <sz val="2.75"/>
      <name val="Arial"/>
      <family val="0"/>
    </font>
    <font>
      <sz val="2.5"/>
      <name val="Arial"/>
      <family val="0"/>
    </font>
    <font>
      <sz val="1.75"/>
      <name val="Arial"/>
      <family val="2"/>
    </font>
    <font>
      <b/>
      <sz val="8"/>
      <name val="Arial CE"/>
      <family val="0"/>
    </font>
    <font>
      <sz val="8"/>
      <color indexed="8"/>
      <name val="Arial CE"/>
      <family val="2"/>
    </font>
    <font>
      <sz val="11"/>
      <name val="Arial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sz val="15"/>
      <name val="Arial CE"/>
      <family val="0"/>
    </font>
    <font>
      <sz val="1.25"/>
      <name val="Arial"/>
      <family val="2"/>
    </font>
    <font>
      <sz val="1.5"/>
      <name val="Arial"/>
      <family val="2"/>
    </font>
    <font>
      <b/>
      <i/>
      <sz val="14"/>
      <name val="Arial CE"/>
      <family val="2"/>
    </font>
    <font>
      <sz val="14"/>
      <name val="Arial"/>
      <family val="2"/>
    </font>
    <font>
      <sz val="14"/>
      <name val="Arial CE"/>
      <family val="2"/>
    </font>
    <font>
      <sz val="11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top"/>
    </xf>
    <xf numFmtId="0" fontId="0" fillId="0" borderId="7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3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3" fontId="24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5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10" xfId="0" applyFont="1" applyFill="1" applyBorder="1" applyAlignment="1">
      <alignment vertical="top"/>
    </xf>
    <xf numFmtId="1" fontId="0" fillId="0" borderId="7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2" fillId="4" borderId="9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3" fontId="33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6" fontId="35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7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33" fillId="4" borderId="1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3" fillId="4" borderId="1" xfId="0" applyNumberFormat="1" applyFont="1" applyFill="1" applyBorder="1" applyAlignment="1">
      <alignment/>
    </xf>
    <xf numFmtId="3" fontId="31" fillId="4" borderId="1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 vertical="top"/>
    </xf>
    <xf numFmtId="3" fontId="2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9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5" fillId="0" borderId="5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2" borderId="1" xfId="0" applyFill="1" applyBorder="1" applyAlignment="1">
      <alignment horizontal="right" vertical="center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6" fillId="0" borderId="3" xfId="0" applyFont="1" applyFill="1" applyBorder="1" applyAlignment="1">
      <alignment/>
    </xf>
    <xf numFmtId="0" fontId="46" fillId="0" borderId="1" xfId="0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7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8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6" fillId="0" borderId="1" xfId="0" applyFont="1" applyFill="1" applyBorder="1" applyAlignment="1">
      <alignment horizontal="center" vertical="center"/>
    </xf>
    <xf numFmtId="192" fontId="0" fillId="0" borderId="1" xfId="0" applyNumberFormat="1" applyBorder="1" applyAlignment="1">
      <alignment/>
    </xf>
    <xf numFmtId="192" fontId="2" fillId="0" borderId="1" xfId="0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0" fontId="40" fillId="0" borderId="0" xfId="0" applyFont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92" fontId="0" fillId="4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55" fillId="2" borderId="1" xfId="0" applyFont="1" applyFill="1" applyBorder="1" applyAlignment="1">
      <alignment wrapText="1"/>
    </xf>
    <xf numFmtId="3" fontId="55" fillId="2" borderId="1" xfId="0" applyNumberFormat="1" applyFont="1" applyFill="1" applyBorder="1" applyAlignment="1">
      <alignment vertical="top" wrapText="1"/>
    </xf>
    <xf numFmtId="0" fontId="55" fillId="2" borderId="1" xfId="0" applyFont="1" applyFill="1" applyBorder="1" applyAlignment="1">
      <alignment vertical="top"/>
    </xf>
    <xf numFmtId="0" fontId="55" fillId="2" borderId="1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49" fontId="0" fillId="0" borderId="8" xfId="0" applyNumberFormat="1" applyFill="1" applyBorder="1" applyAlignment="1">
      <alignment horizontal="left" vertical="top"/>
    </xf>
    <xf numFmtId="3" fontId="0" fillId="0" borderId="8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 vertical="top" wrapText="1"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4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12" fillId="0" borderId="0" xfId="0" applyNumberFormat="1" applyFont="1" applyBorder="1" applyAlignment="1">
      <alignment/>
    </xf>
    <xf numFmtId="192" fontId="0" fillId="4" borderId="8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1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3" fontId="2" fillId="4" borderId="1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3" fontId="47" fillId="4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3" fontId="3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0" fontId="0" fillId="0" borderId="1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vertical="top" wrapText="1"/>
    </xf>
    <xf numFmtId="0" fontId="40" fillId="0" borderId="0" xfId="0" applyFont="1" applyAlignment="1">
      <alignment horizontal="left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3" fontId="40" fillId="0" borderId="0" xfId="0" applyNumberFormat="1" applyFont="1" applyAlignment="1">
      <alignment horizontal="right"/>
    </xf>
    <xf numFmtId="3" fontId="57" fillId="0" borderId="0" xfId="0" applyNumberFormat="1" applyFont="1" applyAlignment="1">
      <alignment horizontal="left"/>
    </xf>
    <xf numFmtId="0" fontId="0" fillId="0" borderId="1" xfId="0" applyFill="1" applyBorder="1" applyAlignment="1">
      <alignment wrapText="1"/>
    </xf>
    <xf numFmtId="49" fontId="0" fillId="0" borderId="0" xfId="0" applyNumberFormat="1" applyAlignment="1">
      <alignment horizontal="right" vertical="center"/>
    </xf>
    <xf numFmtId="3" fontId="36" fillId="0" borderId="0" xfId="0" applyNumberFormat="1" applyFont="1" applyAlignment="1">
      <alignment/>
    </xf>
    <xf numFmtId="3" fontId="37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 shrinkToFit="1"/>
    </xf>
    <xf numFmtId="165" fontId="0" fillId="0" borderId="14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7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2" fillId="0" borderId="14" xfId="0" applyNumberFormat="1" applyFont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65" fontId="2" fillId="0" borderId="14" xfId="0" applyNumberFormat="1" applyFont="1" applyBorder="1" applyAlignment="1">
      <alignment/>
    </xf>
    <xf numFmtId="0" fontId="0" fillId="0" borderId="0" xfId="0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wrapText="1" indent="1"/>
    </xf>
    <xf numFmtId="0" fontId="0" fillId="4" borderId="0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4" borderId="0" xfId="0" applyFill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2" fillId="4" borderId="3" xfId="0" applyNumberFormat="1" applyFont="1" applyFill="1" applyBorder="1" applyAlignment="1">
      <alignment horizontal="right" vertical="center" wrapText="1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12" fillId="0" borderId="1" xfId="0" applyFont="1" applyBorder="1" applyAlignment="1">
      <alignment/>
    </xf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4" xfId="0" applyNumberFormat="1" applyBorder="1" applyAlignment="1">
      <alignment/>
    </xf>
    <xf numFmtId="0" fontId="0" fillId="0" borderId="12" xfId="0" applyBorder="1" applyAlignment="1">
      <alignment horizontal="center"/>
    </xf>
    <xf numFmtId="1" fontId="2" fillId="4" borderId="0" xfId="0" applyNumberFormat="1" applyFont="1" applyFill="1" applyBorder="1" applyAlignment="1">
      <alignment horizontal="center" vertical="center"/>
    </xf>
    <xf numFmtId="3" fontId="0" fillId="4" borderId="7" xfId="0" applyNumberFormat="1" applyFont="1" applyFill="1" applyBorder="1" applyAlignment="1">
      <alignment/>
    </xf>
    <xf numFmtId="49" fontId="36" fillId="0" borderId="0" xfId="0" applyNumberFormat="1" applyFont="1" applyAlignment="1">
      <alignment horizontal="right"/>
    </xf>
    <xf numFmtId="165" fontId="2" fillId="0" borderId="14" xfId="0" applyNumberFormat="1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192" fontId="2" fillId="0" borderId="1" xfId="0" applyNumberFormat="1" applyFont="1" applyBorder="1" applyAlignment="1">
      <alignment horizontal="right"/>
    </xf>
    <xf numFmtId="165" fontId="33" fillId="0" borderId="14" xfId="0" applyNumberFormat="1" applyFont="1" applyBorder="1" applyAlignment="1">
      <alignment/>
    </xf>
    <xf numFmtId="165" fontId="0" fillId="4" borderId="3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4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0" fontId="57" fillId="2" borderId="16" xfId="0" applyFont="1" applyFill="1" applyBorder="1" applyAlignment="1">
      <alignment horizontal="center" vertical="center" wrapText="1"/>
    </xf>
    <xf numFmtId="0" fontId="57" fillId="2" borderId="17" xfId="0" applyFont="1" applyFill="1" applyBorder="1" applyAlignment="1">
      <alignment horizontal="center" vertical="center"/>
    </xf>
    <xf numFmtId="3" fontId="57" fillId="2" borderId="17" xfId="0" applyNumberFormat="1" applyFont="1" applyFill="1" applyBorder="1" applyAlignment="1">
      <alignment horizontal="center" vertical="center" wrapText="1"/>
    </xf>
    <xf numFmtId="3" fontId="57" fillId="2" borderId="18" xfId="0" applyNumberFormat="1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3" fontId="57" fillId="0" borderId="10" xfId="0" applyNumberFormat="1" applyFont="1" applyBorder="1" applyAlignment="1">
      <alignment horizontal="right"/>
    </xf>
    <xf numFmtId="3" fontId="57" fillId="0" borderId="1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3" fontId="57" fillId="0" borderId="14" xfId="0" applyNumberFormat="1" applyFont="1" applyBorder="1" applyAlignment="1">
      <alignment/>
    </xf>
    <xf numFmtId="0" fontId="5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57" fillId="0" borderId="20" xfId="0" applyNumberFormat="1" applyFont="1" applyBorder="1" applyAlignment="1">
      <alignment horizontal="right"/>
    </xf>
    <xf numFmtId="0" fontId="57" fillId="0" borderId="21" xfId="0" applyFont="1" applyBorder="1" applyAlignment="1">
      <alignment horizontal="center"/>
    </xf>
    <xf numFmtId="0" fontId="40" fillId="0" borderId="20" xfId="0" applyFont="1" applyBorder="1" applyAlignment="1">
      <alignment horizontal="left"/>
    </xf>
    <xf numFmtId="3" fontId="70" fillId="0" borderId="1" xfId="0" applyNumberFormat="1" applyFont="1" applyBorder="1" applyAlignment="1">
      <alignment horizontal="right" vertical="top" wrapText="1"/>
    </xf>
    <xf numFmtId="0" fontId="57" fillId="0" borderId="11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57" fillId="0" borderId="1" xfId="0" applyFont="1" applyBorder="1" applyAlignment="1">
      <alignment horizontal="left"/>
    </xf>
    <xf numFmtId="0" fontId="57" fillId="0" borderId="1" xfId="0" applyFont="1" applyFill="1" applyBorder="1" applyAlignment="1">
      <alignment horizontal="left"/>
    </xf>
    <xf numFmtId="3" fontId="7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57" fillId="0" borderId="4" xfId="0" applyFont="1" applyFill="1" applyBorder="1" applyAlignment="1">
      <alignment horizontal="left"/>
    </xf>
    <xf numFmtId="3" fontId="70" fillId="0" borderId="4" xfId="0" applyNumberFormat="1" applyFont="1" applyFill="1" applyBorder="1" applyAlignment="1">
      <alignment horizontal="right" vertical="top" wrapText="1"/>
    </xf>
    <xf numFmtId="3" fontId="57" fillId="0" borderId="4" xfId="0" applyNumberFormat="1" applyFont="1" applyBorder="1" applyAlignment="1">
      <alignment/>
    </xf>
    <xf numFmtId="3" fontId="57" fillId="0" borderId="20" xfId="0" applyNumberFormat="1" applyFont="1" applyBorder="1" applyAlignment="1">
      <alignment/>
    </xf>
    <xf numFmtId="0" fontId="7" fillId="0" borderId="4" xfId="0" applyFont="1" applyFill="1" applyBorder="1" applyAlignment="1">
      <alignment horizontal="left"/>
    </xf>
    <xf numFmtId="4" fontId="57" fillId="0" borderId="4" xfId="0" applyNumberFormat="1" applyFont="1" applyBorder="1" applyAlignment="1">
      <alignment/>
    </xf>
    <xf numFmtId="4" fontId="57" fillId="0" borderId="20" xfId="0" applyNumberFormat="1" applyFont="1" applyBorder="1" applyAlignment="1">
      <alignment/>
    </xf>
    <xf numFmtId="3" fontId="57" fillId="0" borderId="22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57" fillId="0" borderId="19" xfId="0" applyFont="1" applyFill="1" applyBorder="1" applyAlignment="1">
      <alignment horizontal="center"/>
    </xf>
    <xf numFmtId="0" fontId="57" fillId="0" borderId="1" xfId="0" applyFont="1" applyFill="1" applyBorder="1" applyAlignment="1">
      <alignment/>
    </xf>
    <xf numFmtId="3" fontId="57" fillId="0" borderId="1" xfId="0" applyNumberFormat="1" applyFont="1" applyFill="1" applyBorder="1" applyAlignment="1">
      <alignment/>
    </xf>
    <xf numFmtId="0" fontId="5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3" fontId="40" fillId="0" borderId="23" xfId="0" applyNumberFormat="1" applyFont="1" applyFill="1" applyBorder="1" applyAlignment="1">
      <alignment horizontal="right"/>
    </xf>
    <xf numFmtId="3" fontId="40" fillId="0" borderId="24" xfId="0" applyNumberFormat="1" applyFont="1" applyFill="1" applyBorder="1" applyAlignment="1">
      <alignment horizontal="right"/>
    </xf>
    <xf numFmtId="3" fontId="57" fillId="0" borderId="0" xfId="0" applyNumberFormat="1" applyFont="1" applyBorder="1" applyAlignment="1">
      <alignment/>
    </xf>
    <xf numFmtId="0" fontId="40" fillId="0" borderId="19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3" fontId="40" fillId="0" borderId="1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3" fontId="40" fillId="0" borderId="14" xfId="0" applyNumberFormat="1" applyFont="1" applyBorder="1" applyAlignment="1">
      <alignment horizontal="center"/>
    </xf>
    <xf numFmtId="0" fontId="57" fillId="0" borderId="10" xfId="0" applyFont="1" applyBorder="1" applyAlignment="1">
      <alignment/>
    </xf>
    <xf numFmtId="3" fontId="57" fillId="0" borderId="1" xfId="0" applyNumberFormat="1" applyFont="1" applyBorder="1" applyAlignment="1">
      <alignment/>
    </xf>
    <xf numFmtId="3" fontId="57" fillId="0" borderId="14" xfId="0" applyNumberFormat="1" applyFont="1" applyBorder="1" applyAlignment="1">
      <alignment horizontal="right"/>
    </xf>
    <xf numFmtId="3" fontId="40" fillId="0" borderId="1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9" xfId="0" applyNumberFormat="1" applyFont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57" fillId="0" borderId="23" xfId="0" applyNumberFormat="1" applyFont="1" applyBorder="1" applyAlignment="1">
      <alignment/>
    </xf>
    <xf numFmtId="3" fontId="57" fillId="0" borderId="26" xfId="0" applyNumberFormat="1" applyFont="1" applyBorder="1" applyAlignment="1">
      <alignment/>
    </xf>
    <xf numFmtId="3" fontId="40" fillId="0" borderId="24" xfId="0" applyNumberFormat="1" applyFont="1" applyBorder="1" applyAlignment="1">
      <alignment/>
    </xf>
    <xf numFmtId="0" fontId="2" fillId="2" borderId="1" xfId="0" applyFont="1" applyFill="1" applyBorder="1" applyAlignment="1">
      <alignment horizontal="left" vertical="center" indent="1"/>
    </xf>
    <xf numFmtId="0" fontId="5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4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/>
    </xf>
    <xf numFmtId="3" fontId="0" fillId="8" borderId="1" xfId="0" applyNumberFormat="1" applyFill="1" applyBorder="1" applyAlignment="1">
      <alignment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3" xfId="0" applyNumberFormat="1" applyFill="1" applyBorder="1" applyAlignment="1">
      <alignment/>
    </xf>
    <xf numFmtId="3" fontId="0" fillId="8" borderId="3" xfId="0" applyNumberFormat="1" applyFill="1" applyBorder="1" applyAlignment="1">
      <alignment/>
    </xf>
    <xf numFmtId="3" fontId="2" fillId="7" borderId="3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6" fillId="7" borderId="1" xfId="0" applyFont="1" applyFill="1" applyBorder="1" applyAlignment="1">
      <alignment horizontal="left" vertical="center" wrapText="1" indent="1"/>
    </xf>
    <xf numFmtId="0" fontId="0" fillId="8" borderId="1" xfId="0" applyFill="1" applyBorder="1" applyAlignment="1">
      <alignment horizontal="right" wrapText="1"/>
    </xf>
    <xf numFmtId="3" fontId="2" fillId="8" borderId="1" xfId="0" applyNumberFormat="1" applyFont="1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 indent="1"/>
    </xf>
    <xf numFmtId="0" fontId="8" fillId="2" borderId="10" xfId="0" applyFont="1" applyFill="1" applyBorder="1" applyAlignment="1">
      <alignment horizontal="center" vertical="center" wrapText="1"/>
    </xf>
    <xf numFmtId="3" fontId="0" fillId="7" borderId="3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Alignment="1">
      <alignment/>
    </xf>
    <xf numFmtId="0" fontId="4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8" xfId="0" applyFill="1" applyBorder="1" applyAlignment="1">
      <alignment horizontal="center"/>
    </xf>
    <xf numFmtId="49" fontId="0" fillId="4" borderId="2" xfId="0" applyNumberForma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horizontal="center" vertical="top"/>
    </xf>
    <xf numFmtId="49" fontId="0" fillId="4" borderId="0" xfId="0" applyNumberFormat="1" applyFill="1" applyBorder="1" applyAlignment="1">
      <alignment horizontal="center" vertical="top"/>
    </xf>
    <xf numFmtId="49" fontId="0" fillId="0" borderId="4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49" fontId="2" fillId="4" borderId="2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40" fillId="0" borderId="0" xfId="0" applyNumberFormat="1" applyFont="1" applyAlignment="1">
      <alignment horizontal="right"/>
    </xf>
    <xf numFmtId="0" fontId="57" fillId="0" borderId="0" xfId="0" applyFont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0" borderId="27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40" fillId="0" borderId="28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57" fillId="2" borderId="28" xfId="0" applyFont="1" applyFill="1" applyBorder="1" applyAlignment="1">
      <alignment horizontal="left"/>
    </xf>
    <xf numFmtId="0" fontId="57" fillId="2" borderId="11" xfId="0" applyFont="1" applyFill="1" applyBorder="1" applyAlignment="1">
      <alignment horizontal="left"/>
    </xf>
    <xf numFmtId="0" fontId="57" fillId="2" borderId="29" xfId="0" applyFont="1" applyFill="1" applyBorder="1" applyAlignment="1">
      <alignment horizontal="left"/>
    </xf>
    <xf numFmtId="0" fontId="57" fillId="9" borderId="28" xfId="0" applyFont="1" applyFill="1" applyBorder="1" applyAlignment="1">
      <alignment/>
    </xf>
    <xf numFmtId="0" fontId="57" fillId="9" borderId="11" xfId="0" applyFont="1" applyFill="1" applyBorder="1" applyAlignment="1">
      <alignment/>
    </xf>
    <xf numFmtId="0" fontId="57" fillId="9" borderId="29" xfId="0" applyFont="1" applyFill="1" applyBorder="1" applyAlignment="1">
      <alignment/>
    </xf>
    <xf numFmtId="0" fontId="40" fillId="10" borderId="27" xfId="0" applyFont="1" applyFill="1" applyBorder="1" applyAlignment="1">
      <alignment horizontal="left"/>
    </xf>
    <xf numFmtId="0" fontId="40" fillId="10" borderId="23" xfId="0" applyFont="1" applyFill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30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192" fontId="0" fillId="0" borderId="4" xfId="0" applyNumberFormat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4" borderId="10" xfId="0" applyFont="1" applyFill="1" applyBorder="1" applyAlignment="1">
      <alignment vertical="center" wrapText="1" shrinkToFit="1"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0" fillId="0" borderId="3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67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3" fontId="0" fillId="7" borderId="4" xfId="0" applyNumberFormat="1" applyFill="1" applyBorder="1" applyAlignment="1">
      <alignment vertical="center"/>
    </xf>
    <xf numFmtId="3" fontId="0" fillId="7" borderId="7" xfId="0" applyNumberForma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2" fillId="7" borderId="7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horizontal="right" vertical="center" wrapText="1"/>
    </xf>
    <xf numFmtId="3" fontId="2" fillId="7" borderId="12" xfId="0" applyNumberFormat="1" applyFont="1" applyFill="1" applyBorder="1" applyAlignment="1">
      <alignment horizontal="right" vertical="center" wrapText="1"/>
    </xf>
    <xf numFmtId="3" fontId="2" fillId="7" borderId="7" xfId="0" applyNumberFormat="1" applyFont="1" applyFill="1" applyBorder="1" applyAlignment="1">
      <alignment horizontal="right" vertical="center" wrapText="1"/>
    </xf>
    <xf numFmtId="3" fontId="0" fillId="7" borderId="4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3" fontId="0" fillId="7" borderId="7" xfId="0" applyNumberFormat="1" applyFont="1" applyFill="1" applyBorder="1" applyAlignment="1">
      <alignment horizontal="right" vertical="center" wrapText="1"/>
    </xf>
    <xf numFmtId="3" fontId="2" fillId="7" borderId="4" xfId="0" applyNumberFormat="1" applyFont="1" applyFill="1" applyBorder="1" applyAlignment="1">
      <alignment vertical="center" wrapText="1"/>
    </xf>
    <xf numFmtId="3" fontId="2" fillId="7" borderId="7" xfId="0" applyNumberFormat="1" applyFont="1" applyFill="1" applyBorder="1" applyAlignment="1">
      <alignment vertical="center" wrapText="1"/>
    </xf>
    <xf numFmtId="3" fontId="0" fillId="7" borderId="4" xfId="0" applyNumberFormat="1" applyFont="1" applyFill="1" applyBorder="1" applyAlignment="1">
      <alignment vertical="center"/>
    </xf>
    <xf numFmtId="3" fontId="0" fillId="7" borderId="7" xfId="0" applyNumberFormat="1" applyFont="1" applyFill="1" applyBorder="1" applyAlignment="1">
      <alignment vertical="center"/>
    </xf>
    <xf numFmtId="0" fontId="69" fillId="0" borderId="0" xfId="0" applyFont="1" applyAlignment="1">
      <alignment/>
    </xf>
    <xf numFmtId="0" fontId="0" fillId="2" borderId="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8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51017103"/>
        <c:axId val="56500744"/>
      </c:bar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500744"/>
        <c:crosses val="autoZero"/>
        <c:auto val="1"/>
        <c:lblOffset val="100"/>
        <c:noMultiLvlLbl val="0"/>
      </c:catAx>
      <c:valAx>
        <c:axId val="56500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17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28,3%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71,51%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0,19%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0.283</c:v>
              </c:pt>
              <c:pt idx="1">
                <c:v>0.7151</c:v>
              </c:pt>
              <c:pt idx="2">
                <c:v>0.0019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31.3.2006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0.2801</c:v>
              </c:pt>
              <c:pt idx="1">
                <c:v>0.7154</c:v>
              </c:pt>
              <c:pt idx="2">
                <c:v>0.0045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3M PRIBID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1.0017583333333333</c:v>
              </c:pt>
              <c:pt idx="2">
                <c:v>1.0035166666666666</c:v>
              </c:pt>
              <c:pt idx="3">
                <c:v>1.0052416666666666</c:v>
              </c:pt>
              <c:pt idx="4">
                <c:v>1.00685</c:v>
              </c:pt>
              <c:pt idx="5">
                <c:v>1.0084583333333335</c:v>
              </c:pt>
              <c:pt idx="6">
                <c:v>1.0101166666666668</c:v>
              </c:pt>
            </c:numLit>
          </c:val>
          <c:smooth val="0"/>
        </c:ser>
        <c:ser>
          <c:idx val="1"/>
          <c:order val="1"/>
          <c:tx>
            <c:v>hodnota portfolia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1.00505</c:v>
              </c:pt>
              <c:pt idx="2">
                <c:v>1.010325</c:v>
              </c:pt>
              <c:pt idx="3">
                <c:v>1.0148499999999998</c:v>
              </c:pt>
              <c:pt idx="4">
                <c:v>1.019283333333333</c:v>
              </c:pt>
              <c:pt idx="5">
                <c:v>1.023383333333333</c:v>
              </c:pt>
              <c:pt idx="6">
                <c:v>1.0277999999999998</c:v>
              </c:pt>
            </c:numLit>
          </c:val>
          <c:smooth val="0"/>
        </c:ser>
        <c:marker val="1"/>
        <c:axId val="43495883"/>
        <c:axId val="55918628"/>
      </c:lineChart>
      <c:catAx>
        <c:axId val="434958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5918628"/>
        <c:crosses val="autoZero"/>
        <c:auto val="1"/>
        <c:lblOffset val="100"/>
        <c:noMultiLvlLbl val="0"/>
      </c:catAx>
      <c:valAx>
        <c:axId val="55918628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3495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33505605"/>
        <c:axId val="33114990"/>
      </c:lineChart>
      <c:catAx>
        <c:axId val="335056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33114990"/>
        <c:crosses val="autoZero"/>
        <c:auto val="1"/>
        <c:lblOffset val="100"/>
        <c:noMultiLvlLbl val="0"/>
      </c:catAx>
      <c:valAx>
        <c:axId val="33114990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350560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29599455"/>
        <c:axId val="65068504"/>
      </c:lineChart>
      <c:catAx>
        <c:axId val="295994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65068504"/>
        <c:crosses val="autoZero"/>
        <c:auto val="1"/>
        <c:lblOffset val="100"/>
        <c:noMultiLvlLbl val="0"/>
      </c:catAx>
      <c:valAx>
        <c:axId val="65068504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959945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38744649"/>
        <c:axId val="13157522"/>
      </c:barChart>
      <c:catAx>
        <c:axId val="38744649"/>
        <c:scaling>
          <c:orientation val="minMax"/>
        </c:scaling>
        <c:axPos val="b"/>
        <c:delete val="1"/>
        <c:majorTickMark val="out"/>
        <c:minorTickMark val="none"/>
        <c:tickLblPos val="nextTo"/>
        <c:crossAx val="13157522"/>
        <c:crossesAt val="0"/>
        <c:auto val="1"/>
        <c:lblOffset val="100"/>
        <c:noMultiLvlLbl val="0"/>
      </c:catAx>
      <c:valAx>
        <c:axId val="1315752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4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308835"/>
        <c:axId val="59126332"/>
      </c:line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126332"/>
        <c:crosses val="autoZero"/>
        <c:auto val="1"/>
        <c:lblOffset val="100"/>
        <c:noMultiLvlLbl val="0"/>
      </c:catAx>
      <c:valAx>
        <c:axId val="59126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308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2006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05"/>
          <c:w val="0.873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2374941"/>
        <c:axId val="24503558"/>
      </c:bar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503558"/>
        <c:crosses val="autoZero"/>
        <c:auto val="1"/>
        <c:lblOffset val="100"/>
        <c:noMultiLvlLbl val="0"/>
      </c:catAx>
      <c:valAx>
        <c:axId val="24503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74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5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2006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55"/>
          <c:w val="0.881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>
                <c:ptCount val="1"/>
                <c:pt idx="0">
                  <c:v>0</c:v>
                </c:pt>
              </c:numCache>
            </c:numRef>
          </c:val>
        </c:ser>
        <c:axId val="19205431"/>
        <c:axId val="38631152"/>
      </c:barChart>
      <c:catAx>
        <c:axId val="19205431"/>
        <c:scaling>
          <c:orientation val="minMax"/>
        </c:scaling>
        <c:axPos val="b"/>
        <c:delete val="1"/>
        <c:majorTickMark val="out"/>
        <c:minorTickMark val="none"/>
        <c:tickLblPos val="nextTo"/>
        <c:crossAx val="38631152"/>
        <c:crossesAt val="0"/>
        <c:auto val="1"/>
        <c:lblOffset val="100"/>
        <c:noMultiLvlLbl val="0"/>
      </c:catAx>
      <c:valAx>
        <c:axId val="3863115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05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136049"/>
        <c:axId val="42115578"/>
      </c:line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115578"/>
        <c:crosses val="autoZero"/>
        <c:auto val="1"/>
        <c:lblOffset val="100"/>
        <c:noMultiLvlLbl val="0"/>
      </c:catAx>
      <c:valAx>
        <c:axId val="42115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136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KÚ'!$A$59:$A$62</c:f>
              <c:strCache/>
            </c:strRef>
          </c:cat>
          <c:val>
            <c:numRef>
              <c:f>'čerpání KÚ'!$E$59:$E$62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zastupitelstva'!$A$56:$A$59</c:f>
              <c:strCache/>
            </c:strRef>
          </c:cat>
          <c:val>
            <c:numRef>
              <c:f>'čerpání zastupitelstva'!$E$56:$E$59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0.2593</c:v>
              </c:pt>
              <c:pt idx="1">
                <c:v>0.7043</c:v>
              </c:pt>
              <c:pt idx="2">
                <c:v>0.0364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19725" y="0"/>
        <a:ext cx="5343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0963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0275"/>
        <a:ext cx="5419725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48300" y="9829800"/>
        <a:ext cx="5353050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43125"/>
        <a:ext cx="1096327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152400</xdr:rowOff>
    </xdr:from>
    <xdr:to>
      <xdr:col>7</xdr:col>
      <xdr:colOff>0</xdr:colOff>
      <xdr:row>91</xdr:row>
      <xdr:rowOff>152400</xdr:rowOff>
    </xdr:to>
    <xdr:graphicFrame>
      <xdr:nvGraphicFramePr>
        <xdr:cNvPr id="1" name="Chart 1"/>
        <xdr:cNvGraphicFramePr/>
      </xdr:nvGraphicFramePr>
      <xdr:xfrm>
        <a:off x="0" y="11630025"/>
        <a:ext cx="70008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6</xdr:col>
      <xdr:colOff>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0829925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1009650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1676400</xdr:colOff>
      <xdr:row>0</xdr:row>
      <xdr:rowOff>0</xdr:rowOff>
    </xdr:to>
    <xdr:graphicFrame>
      <xdr:nvGraphicFramePr>
        <xdr:cNvPr id="5" name="Chart 26"/>
        <xdr:cNvGraphicFramePr/>
      </xdr:nvGraphicFramePr>
      <xdr:xfrm>
        <a:off x="0" y="0"/>
        <a:ext cx="6762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1743075</xdr:colOff>
      <xdr:row>0</xdr:row>
      <xdr:rowOff>0</xdr:rowOff>
    </xdr:to>
    <xdr:graphicFrame>
      <xdr:nvGraphicFramePr>
        <xdr:cNvPr id="6" name="Chart 27"/>
        <xdr:cNvGraphicFramePr/>
      </xdr:nvGraphicFramePr>
      <xdr:xfrm>
        <a:off x="0" y="0"/>
        <a:ext cx="6829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1676400</xdr:colOff>
      <xdr:row>1</xdr:row>
      <xdr:rowOff>0</xdr:rowOff>
    </xdr:to>
    <xdr:graphicFrame>
      <xdr:nvGraphicFramePr>
        <xdr:cNvPr id="7" name="Chart 28"/>
        <xdr:cNvGraphicFramePr/>
      </xdr:nvGraphicFramePr>
      <xdr:xfrm>
        <a:off x="0" y="200025"/>
        <a:ext cx="6762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0</xdr:col>
      <xdr:colOff>0</xdr:colOff>
      <xdr:row>1</xdr:row>
      <xdr:rowOff>0</xdr:rowOff>
    </xdr:from>
    <xdr:to>
      <xdr:col>3</xdr:col>
      <xdr:colOff>1743075</xdr:colOff>
      <xdr:row>1</xdr:row>
      <xdr:rowOff>0</xdr:rowOff>
    </xdr:to>
    <xdr:graphicFrame>
      <xdr:nvGraphicFramePr>
        <xdr:cNvPr id="8" name="Chart 29"/>
        <xdr:cNvGraphicFramePr/>
      </xdr:nvGraphicFramePr>
      <xdr:xfrm>
        <a:off x="0" y="200025"/>
        <a:ext cx="6829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1</xdr:row>
      <xdr:rowOff>28575</xdr:rowOff>
    </xdr:from>
    <xdr:to>
      <xdr:col>3</xdr:col>
      <xdr:colOff>1676400</xdr:colOff>
      <xdr:row>56</xdr:row>
      <xdr:rowOff>0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28600"/>
          <a:ext cx="6762750" cy="8877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koubkova\dokumenty\Documents%20and%20Settings\reznicenkova\Local%20Settings\Temporary%20Internet%20Files\OLK2F\ReportVysocina2007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6">
          <cell r="G16" t="str">
            <v>Buy/Sell</v>
          </cell>
          <cell r="H16">
            <v>0.1448</v>
          </cell>
        </row>
        <row r="17">
          <cell r="G17" t="str">
            <v>Obligace</v>
          </cell>
          <cell r="H17">
            <v>0.8491</v>
          </cell>
        </row>
        <row r="18">
          <cell r="G18" t="str">
            <v>Peněžní prostředky</v>
          </cell>
          <cell r="H18">
            <v>0.0061</v>
          </cell>
        </row>
        <row r="41">
          <cell r="F41">
            <v>38625</v>
          </cell>
          <cell r="G41" t="str">
            <v>31.10.2005</v>
          </cell>
          <cell r="H41" t="str">
            <v>30.11.2005</v>
          </cell>
          <cell r="I41" t="str">
            <v>31.12.2005</v>
          </cell>
          <cell r="J41" t="str">
            <v>31.1.2006</v>
          </cell>
          <cell r="K41">
            <v>38776</v>
          </cell>
          <cell r="L41">
            <v>38807</v>
          </cell>
          <cell r="M41">
            <v>38837</v>
          </cell>
          <cell r="N41">
            <v>38868</v>
          </cell>
          <cell r="O41">
            <v>38898</v>
          </cell>
          <cell r="P41">
            <v>38929</v>
          </cell>
          <cell r="Q41">
            <v>38960</v>
          </cell>
          <cell r="R41">
            <v>38990</v>
          </cell>
          <cell r="S41">
            <v>39021</v>
          </cell>
          <cell r="T41">
            <v>39051</v>
          </cell>
          <cell r="U41">
            <v>39082</v>
          </cell>
          <cell r="V41">
            <v>39113</v>
          </cell>
          <cell r="W41">
            <v>39141</v>
          </cell>
        </row>
        <row r="42">
          <cell r="E42" t="str">
            <v>3M PRIBID</v>
          </cell>
          <cell r="F42">
            <v>1</v>
          </cell>
          <cell r="G42">
            <v>1.0017583333333333</v>
          </cell>
          <cell r="H42">
            <v>1.0035166666666666</v>
          </cell>
          <cell r="I42">
            <v>1.0052416666666666</v>
          </cell>
          <cell r="J42">
            <v>1.00685</v>
          </cell>
          <cell r="K42">
            <v>1.0084583333333335</v>
          </cell>
          <cell r="L42">
            <v>1.0101166666666668</v>
          </cell>
          <cell r="M42">
            <v>1.0118416666666668</v>
          </cell>
          <cell r="N42">
            <v>1.0135</v>
          </cell>
          <cell r="O42">
            <v>1.0152833333333333</v>
          </cell>
          <cell r="P42">
            <v>1.0171666666666666</v>
          </cell>
          <cell r="Q42">
            <v>1.0190499999999998</v>
          </cell>
          <cell r="R42">
            <v>1.0211583333333332</v>
          </cell>
          <cell r="S42">
            <v>1.0233083333333333</v>
          </cell>
          <cell r="T42">
            <v>1.0254083333333333</v>
          </cell>
          <cell r="U42">
            <v>1.02745</v>
          </cell>
          <cell r="V42">
            <v>1.02955</v>
          </cell>
          <cell r="W42">
            <v>1.0316166666666666</v>
          </cell>
        </row>
        <row r="43">
          <cell r="E43" t="str">
            <v>hodnota portfolia</v>
          </cell>
          <cell r="F43">
            <v>1</v>
          </cell>
          <cell r="G43">
            <v>1.00505</v>
          </cell>
          <cell r="H43">
            <v>1.010325</v>
          </cell>
          <cell r="I43">
            <v>1.0148499999999998</v>
          </cell>
          <cell r="J43">
            <v>1.019283333333333</v>
          </cell>
          <cell r="K43">
            <v>1.023383333333333</v>
          </cell>
          <cell r="L43">
            <v>1.0277999999999998</v>
          </cell>
          <cell r="M43">
            <v>1.0316499999999997</v>
          </cell>
          <cell r="N43">
            <v>1.036433333333333</v>
          </cell>
          <cell r="O43">
            <v>1.0407916666666663</v>
          </cell>
          <cell r="P43">
            <v>1.045333333333333</v>
          </cell>
          <cell r="Q43">
            <v>1.049808333333333</v>
          </cell>
          <cell r="R43">
            <v>1.0538999999999996</v>
          </cell>
          <cell r="S43">
            <v>1.0580999999999996</v>
          </cell>
          <cell r="T43">
            <v>1.0628666666666662</v>
          </cell>
          <cell r="U43">
            <v>1.0673499999999996</v>
          </cell>
          <cell r="V43">
            <v>1.0717249999999996</v>
          </cell>
          <cell r="W43">
            <v>1.0758999999999996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K113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53.87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3.625" style="0" customWidth="1"/>
    <col min="6" max="6" width="21.125" style="0" hidden="1" customWidth="1"/>
    <col min="8" max="9" width="0" style="0" hidden="1" customWidth="1"/>
  </cols>
  <sheetData>
    <row r="1" spans="4:5" ht="15">
      <c r="D1" s="456" t="s">
        <v>145</v>
      </c>
      <c r="E1" s="456"/>
    </row>
    <row r="2" spans="4:5" ht="15">
      <c r="D2" s="456" t="s">
        <v>148</v>
      </c>
      <c r="E2" s="456"/>
    </row>
    <row r="3" spans="4:7" ht="12" customHeight="1">
      <c r="D3" s="728"/>
      <c r="E3" s="728"/>
      <c r="F3" s="729"/>
      <c r="G3" s="729"/>
    </row>
    <row r="4" spans="1:9" ht="18">
      <c r="A4" s="730" t="s">
        <v>792</v>
      </c>
      <c r="B4" s="730"/>
      <c r="C4" s="730"/>
      <c r="D4" s="730"/>
      <c r="E4" s="730"/>
      <c r="I4" t="s">
        <v>262</v>
      </c>
    </row>
    <row r="5" ht="12" customHeight="1"/>
    <row r="6" ht="12.75">
      <c r="A6" s="64" t="s">
        <v>236</v>
      </c>
    </row>
    <row r="7" spans="1:5" ht="25.5" customHeight="1">
      <c r="A7" s="21"/>
      <c r="B7" s="50" t="s">
        <v>239</v>
      </c>
      <c r="C7" s="59" t="s">
        <v>240</v>
      </c>
      <c r="D7" s="5" t="s">
        <v>98</v>
      </c>
      <c r="E7" s="51" t="s">
        <v>241</v>
      </c>
    </row>
    <row r="8" spans="1:9" ht="12.75">
      <c r="A8" s="23" t="s">
        <v>625</v>
      </c>
      <c r="B8" s="372">
        <v>7161577</v>
      </c>
      <c r="C8" s="604">
        <f>C94</f>
        <v>7405002</v>
      </c>
      <c r="D8" s="346">
        <f>D94</f>
        <v>3411069</v>
      </c>
      <c r="E8" s="369">
        <f aca="true" t="shared" si="0" ref="E8:E13">+D8/C8*100</f>
        <v>46.064389989361246</v>
      </c>
      <c r="I8" s="15"/>
    </row>
    <row r="9" spans="1:7" ht="12.75">
      <c r="A9" s="23" t="s">
        <v>780</v>
      </c>
      <c r="B9" s="346">
        <v>387280</v>
      </c>
      <c r="C9" s="346">
        <v>412943</v>
      </c>
      <c r="D9" s="346">
        <v>69127</v>
      </c>
      <c r="E9" s="369">
        <f t="shared" si="0"/>
        <v>16.740082771714256</v>
      </c>
      <c r="G9" s="250"/>
    </row>
    <row r="10" spans="1:7" s="2" customFormat="1" ht="12.75">
      <c r="A10" s="113" t="s">
        <v>623</v>
      </c>
      <c r="B10" s="347">
        <f>SUM(B8:B9)</f>
        <v>7548857</v>
      </c>
      <c r="C10" s="347">
        <f>SUM(C8:C9)</f>
        <v>7817945</v>
      </c>
      <c r="D10" s="347">
        <f>SUM(D8:D9)</f>
        <v>3480196</v>
      </c>
      <c r="E10" s="126">
        <f t="shared" si="0"/>
        <v>44.51548328876706</v>
      </c>
      <c r="G10" s="303"/>
    </row>
    <row r="11" spans="1:5" ht="12.75">
      <c r="A11" s="23" t="s">
        <v>624</v>
      </c>
      <c r="B11" s="346">
        <v>7546237</v>
      </c>
      <c r="C11" s="332">
        <v>7798325</v>
      </c>
      <c r="D11" s="371">
        <v>3026539</v>
      </c>
      <c r="E11" s="369">
        <f t="shared" si="0"/>
        <v>38.8101162749693</v>
      </c>
    </row>
    <row r="12" spans="1:5" ht="12.75">
      <c r="A12" s="23" t="s">
        <v>857</v>
      </c>
      <c r="B12" s="224">
        <v>2620</v>
      </c>
      <c r="C12" s="332">
        <v>19620</v>
      </c>
      <c r="D12" s="346">
        <v>17000</v>
      </c>
      <c r="E12" s="62">
        <f t="shared" si="0"/>
        <v>86.64627930682977</v>
      </c>
    </row>
    <row r="13" spans="1:5" ht="12.75">
      <c r="A13" s="113" t="s">
        <v>592</v>
      </c>
      <c r="B13" s="114">
        <f>SUM(B11:B12)</f>
        <v>7548857</v>
      </c>
      <c r="C13" s="114">
        <f>SUM(C11:C12)</f>
        <v>7817945</v>
      </c>
      <c r="D13" s="114">
        <f>SUM(D11:D12)</f>
        <v>3043539</v>
      </c>
      <c r="E13" s="240">
        <f t="shared" si="0"/>
        <v>38.930166431204114</v>
      </c>
    </row>
    <row r="14" spans="1:5" s="2" customFormat="1" ht="12.75">
      <c r="A14" s="34" t="s">
        <v>632</v>
      </c>
      <c r="B14" s="28">
        <f>B10-B13</f>
        <v>0</v>
      </c>
      <c r="C14" s="28">
        <f>C10-C13</f>
        <v>0</v>
      </c>
      <c r="D14" s="28">
        <f>D10-D13</f>
        <v>436657</v>
      </c>
      <c r="E14" s="319">
        <v>0</v>
      </c>
    </row>
    <row r="15" spans="1:5" s="2" customFormat="1" ht="12.75">
      <c r="A15" s="316"/>
      <c r="B15" s="480"/>
      <c r="C15" s="480"/>
      <c r="D15" s="480"/>
      <c r="E15" s="38"/>
    </row>
    <row r="16" spans="1:7" s="2" customFormat="1" ht="12.75">
      <c r="A16" s="134" t="s">
        <v>845</v>
      </c>
      <c r="B16" s="211"/>
      <c r="C16" s="54"/>
      <c r="D16" s="54"/>
      <c r="E16" s="38"/>
      <c r="G16" s="578"/>
    </row>
    <row r="17" spans="1:5" s="2" customFormat="1" ht="12.75">
      <c r="A17" s="134" t="s">
        <v>740</v>
      </c>
      <c r="B17" s="54"/>
      <c r="C17" s="54"/>
      <c r="D17" s="54"/>
      <c r="E17" s="38"/>
    </row>
    <row r="18" spans="1:5" s="2" customFormat="1" ht="12.75">
      <c r="A18" s="134" t="s">
        <v>739</v>
      </c>
      <c r="B18" s="54"/>
      <c r="C18" s="54"/>
      <c r="D18" s="54"/>
      <c r="E18" s="38"/>
    </row>
    <row r="19" spans="1:5" s="2" customFormat="1" ht="12.75">
      <c r="A19" s="116" t="s">
        <v>415</v>
      </c>
      <c r="B19" s="54"/>
      <c r="C19" s="54"/>
      <c r="D19" s="54"/>
      <c r="E19" s="38"/>
    </row>
    <row r="20" spans="1:5" s="2" customFormat="1" ht="12.75" customHeight="1">
      <c r="A20" s="116" t="s">
        <v>416</v>
      </c>
      <c r="B20" s="54"/>
      <c r="C20" s="54"/>
      <c r="D20" s="54"/>
      <c r="E20" s="38"/>
    </row>
    <row r="21" spans="1:10" s="2" customFormat="1" ht="12.75" customHeight="1">
      <c r="A21" s="116" t="s">
        <v>417</v>
      </c>
      <c r="B21" s="54"/>
      <c r="C21" s="54"/>
      <c r="D21" s="54"/>
      <c r="E21" s="38"/>
      <c r="J21" s="2" t="s">
        <v>262</v>
      </c>
    </row>
    <row r="22" spans="1:5" s="2" customFormat="1" ht="12.75" customHeight="1">
      <c r="A22" s="116"/>
      <c r="B22" s="54"/>
      <c r="C22" s="54"/>
      <c r="D22" s="54"/>
      <c r="E22" s="38"/>
    </row>
    <row r="23" spans="1:5" ht="12.75" customHeight="1">
      <c r="A23" s="337" t="s">
        <v>720</v>
      </c>
      <c r="B23" s="121"/>
      <c r="C23" s="338"/>
      <c r="D23" s="338"/>
      <c r="E23" s="336"/>
    </row>
    <row r="24" spans="1:5" ht="12.75" customHeight="1">
      <c r="A24" s="337" t="s">
        <v>142</v>
      </c>
      <c r="B24" s="121"/>
      <c r="C24" s="338"/>
      <c r="D24" s="338"/>
      <c r="E24" s="336"/>
    </row>
    <row r="25" spans="1:5" ht="12.75" customHeight="1">
      <c r="A25" s="116" t="s">
        <v>819</v>
      </c>
      <c r="B25" s="121"/>
      <c r="C25" s="338"/>
      <c r="D25" s="338"/>
      <c r="E25" s="336"/>
    </row>
    <row r="26" spans="1:5" ht="12.75" customHeight="1">
      <c r="A26" s="337"/>
      <c r="B26" s="121"/>
      <c r="C26" s="338"/>
      <c r="D26" s="338"/>
      <c r="E26" s="336"/>
    </row>
    <row r="27" spans="1:5" ht="12.75" customHeight="1">
      <c r="A27" s="337"/>
      <c r="B27" s="121"/>
      <c r="C27" s="338"/>
      <c r="D27" s="338"/>
      <c r="E27" s="336"/>
    </row>
    <row r="28" spans="1:10" ht="12.75">
      <c r="A28" s="64" t="s">
        <v>66</v>
      </c>
      <c r="B28" s="339"/>
      <c r="C28" s="340"/>
      <c r="D28" s="340"/>
      <c r="E28" s="341"/>
      <c r="G28" s="125"/>
      <c r="J28" s="2"/>
    </row>
    <row r="29" spans="1:10" ht="21.75" customHeight="1">
      <c r="A29" s="21"/>
      <c r="B29" s="474" t="s">
        <v>239</v>
      </c>
      <c r="C29" s="475" t="s">
        <v>240</v>
      </c>
      <c r="D29" s="476" t="s">
        <v>98</v>
      </c>
      <c r="E29" s="477" t="s">
        <v>241</v>
      </c>
      <c r="G29" s="125"/>
      <c r="J29" s="2"/>
    </row>
    <row r="30" spans="1:9" ht="12.75">
      <c r="A30" s="23" t="s">
        <v>625</v>
      </c>
      <c r="B30" s="372">
        <v>3581863</v>
      </c>
      <c r="C30" s="372">
        <v>3675896</v>
      </c>
      <c r="D30" s="346">
        <v>1541394</v>
      </c>
      <c r="E30" s="369">
        <f aca="true" t="shared" si="1" ref="E30:E35">+D30/C30*100</f>
        <v>41.9324703419248</v>
      </c>
      <c r="I30" s="15"/>
    </row>
    <row r="31" spans="1:7" ht="12.75">
      <c r="A31" s="23" t="s">
        <v>858</v>
      </c>
      <c r="B31" s="346">
        <v>387280</v>
      </c>
      <c r="C31" s="346">
        <v>412943</v>
      </c>
      <c r="D31" s="346">
        <v>69127</v>
      </c>
      <c r="E31" s="369">
        <f t="shared" si="1"/>
        <v>16.740082771714256</v>
      </c>
      <c r="G31" s="250"/>
    </row>
    <row r="32" spans="1:7" s="2" customFormat="1" ht="12.75">
      <c r="A32" s="113" t="s">
        <v>623</v>
      </c>
      <c r="B32" s="347">
        <f>SUM(B30:B31)</f>
        <v>3969143</v>
      </c>
      <c r="C32" s="347">
        <f>SUM(C30:C31)</f>
        <v>4088839</v>
      </c>
      <c r="D32" s="347">
        <f>SUM(D30:D31)</f>
        <v>1610521</v>
      </c>
      <c r="E32" s="492">
        <f t="shared" si="1"/>
        <v>39.38822242695298</v>
      </c>
      <c r="G32" s="303"/>
    </row>
    <row r="33" spans="1:5" ht="12.75">
      <c r="A33" s="23" t="s">
        <v>624</v>
      </c>
      <c r="B33" s="346">
        <v>3966523</v>
      </c>
      <c r="C33" s="346">
        <v>4069219</v>
      </c>
      <c r="D33" s="346">
        <v>1171714</v>
      </c>
      <c r="E33" s="369">
        <f t="shared" si="1"/>
        <v>28.794567213020482</v>
      </c>
    </row>
    <row r="34" spans="1:5" ht="12.75">
      <c r="A34" s="23" t="s">
        <v>857</v>
      </c>
      <c r="B34" s="224">
        <v>2620</v>
      </c>
      <c r="C34" s="332">
        <v>19620</v>
      </c>
      <c r="D34" s="346">
        <v>17000</v>
      </c>
      <c r="E34" s="62">
        <f t="shared" si="1"/>
        <v>86.64627930682977</v>
      </c>
    </row>
    <row r="35" spans="1:5" ht="12.75">
      <c r="A35" s="113" t="s">
        <v>592</v>
      </c>
      <c r="B35" s="312">
        <f>SUM(B33:B34)</f>
        <v>3969143</v>
      </c>
      <c r="C35" s="312">
        <f>SUM(C33:C34)</f>
        <v>4088839</v>
      </c>
      <c r="D35" s="312">
        <f>SUM(D33:D34)</f>
        <v>1188714</v>
      </c>
      <c r="E35" s="473">
        <f t="shared" si="1"/>
        <v>29.07216449461571</v>
      </c>
    </row>
    <row r="36" spans="1:7" s="2" customFormat="1" ht="12.75">
      <c r="A36" s="34" t="s">
        <v>632</v>
      </c>
      <c r="B36" s="28">
        <f>B32-B35</f>
        <v>0</v>
      </c>
      <c r="C36" s="28">
        <f>C32-C35</f>
        <v>0</v>
      </c>
      <c r="D36" s="28">
        <f>D32-D35</f>
        <v>421807</v>
      </c>
      <c r="E36" s="319">
        <v>0</v>
      </c>
      <c r="G36" s="2">
        <v>14850</v>
      </c>
    </row>
    <row r="37" spans="1:4" ht="12.75" customHeight="1">
      <c r="A37" s="64"/>
      <c r="B37" s="29"/>
      <c r="C37" s="83"/>
      <c r="D37" s="29"/>
    </row>
    <row r="38" spans="1:4" ht="12.75">
      <c r="A38" s="64" t="s">
        <v>217</v>
      </c>
      <c r="B38" s="29"/>
      <c r="C38" s="83"/>
      <c r="D38" s="29"/>
    </row>
    <row r="39" spans="1:7" ht="26.25" customHeight="1">
      <c r="A39" s="5" t="s">
        <v>96</v>
      </c>
      <c r="B39" s="50" t="s">
        <v>239</v>
      </c>
      <c r="C39" s="59" t="s">
        <v>240</v>
      </c>
      <c r="D39" s="5" t="s">
        <v>98</v>
      </c>
      <c r="E39" s="51" t="s">
        <v>241</v>
      </c>
      <c r="F39" t="s">
        <v>433</v>
      </c>
      <c r="G39" s="337"/>
    </row>
    <row r="40" spans="1:5" ht="12.75">
      <c r="A40" s="100" t="s">
        <v>642</v>
      </c>
      <c r="B40" s="330">
        <v>752940</v>
      </c>
      <c r="C40" s="330">
        <v>752940</v>
      </c>
      <c r="D40" s="577">
        <v>308436</v>
      </c>
      <c r="E40" s="369">
        <f aca="true" t="shared" si="2" ref="E40:E71">+D40/C40*100</f>
        <v>40.96422025659415</v>
      </c>
    </row>
    <row r="41" spans="1:5" ht="12.75">
      <c r="A41" s="99" t="s">
        <v>643</v>
      </c>
      <c r="B41" s="330">
        <v>69720</v>
      </c>
      <c r="C41" s="330">
        <v>69720</v>
      </c>
      <c r="D41" s="577">
        <v>43523</v>
      </c>
      <c r="E41" s="369">
        <f t="shared" si="2"/>
        <v>62.42541594951233</v>
      </c>
    </row>
    <row r="42" spans="1:5" ht="12.75">
      <c r="A42" s="99" t="s">
        <v>644</v>
      </c>
      <c r="B42" s="330">
        <v>41830</v>
      </c>
      <c r="C42" s="330">
        <v>41830</v>
      </c>
      <c r="D42" s="577">
        <v>18168</v>
      </c>
      <c r="E42" s="369">
        <f t="shared" si="2"/>
        <v>43.432942863973224</v>
      </c>
    </row>
    <row r="43" spans="1:5" ht="12.75">
      <c r="A43" s="99" t="s">
        <v>645</v>
      </c>
      <c r="B43" s="330">
        <v>948150</v>
      </c>
      <c r="C43" s="330">
        <v>948150</v>
      </c>
      <c r="D43" s="577">
        <v>298592</v>
      </c>
      <c r="E43" s="369">
        <f t="shared" si="2"/>
        <v>31.492063492063494</v>
      </c>
    </row>
    <row r="44" spans="1:5" ht="12.75">
      <c r="A44" s="99" t="s">
        <v>297</v>
      </c>
      <c r="B44" s="330">
        <v>1399399</v>
      </c>
      <c r="C44" s="330">
        <v>1399399</v>
      </c>
      <c r="D44" s="577">
        <v>688875</v>
      </c>
      <c r="E44" s="369">
        <f t="shared" si="2"/>
        <v>49.22648937150877</v>
      </c>
    </row>
    <row r="45" spans="1:6" ht="12.75">
      <c r="A45" s="241" t="s">
        <v>99</v>
      </c>
      <c r="B45" s="330">
        <v>1200</v>
      </c>
      <c r="C45" s="330">
        <v>1200</v>
      </c>
      <c r="D45" s="577">
        <v>818</v>
      </c>
      <c r="E45" s="369">
        <f t="shared" si="2"/>
        <v>68.16666666666666</v>
      </c>
      <c r="F45" t="s">
        <v>430</v>
      </c>
    </row>
    <row r="46" spans="1:5" ht="12.75">
      <c r="A46" s="241" t="s">
        <v>638</v>
      </c>
      <c r="B46" s="330">
        <v>0</v>
      </c>
      <c r="C46" s="330">
        <v>0</v>
      </c>
      <c r="D46" s="577">
        <v>2</v>
      </c>
      <c r="E46" s="369" t="s">
        <v>588</v>
      </c>
    </row>
    <row r="47" spans="1:5" ht="12.75">
      <c r="A47" s="241" t="s">
        <v>639</v>
      </c>
      <c r="B47" s="330">
        <v>0</v>
      </c>
      <c r="C47" s="330">
        <v>0</v>
      </c>
      <c r="D47" s="577">
        <v>13</v>
      </c>
      <c r="E47" s="369" t="s">
        <v>588</v>
      </c>
    </row>
    <row r="48" spans="1:5" ht="12.75">
      <c r="A48" s="241" t="s">
        <v>640</v>
      </c>
      <c r="B48" s="330">
        <v>0</v>
      </c>
      <c r="C48" s="330">
        <v>0</v>
      </c>
      <c r="D48" s="577">
        <v>11</v>
      </c>
      <c r="E48" s="369" t="s">
        <v>588</v>
      </c>
    </row>
    <row r="49" spans="1:5" ht="12.75">
      <c r="A49" s="241" t="s">
        <v>641</v>
      </c>
      <c r="B49" s="330">
        <v>0</v>
      </c>
      <c r="C49" s="330">
        <v>0</v>
      </c>
      <c r="D49" s="577">
        <v>10</v>
      </c>
      <c r="E49" s="369" t="s">
        <v>588</v>
      </c>
    </row>
    <row r="50" spans="1:5" ht="12.75">
      <c r="A50" s="113" t="s">
        <v>599</v>
      </c>
      <c r="B50" s="114">
        <f>SUM(B40:B49)</f>
        <v>3213239</v>
      </c>
      <c r="C50" s="114">
        <f>SUM(C40:C49)</f>
        <v>3213239</v>
      </c>
      <c r="D50" s="312">
        <f>SUM(D40:D49)</f>
        <v>1358448</v>
      </c>
      <c r="E50" s="240">
        <f t="shared" si="2"/>
        <v>42.27659380456916</v>
      </c>
    </row>
    <row r="51" spans="1:11" ht="13.5" customHeight="1">
      <c r="A51" s="113"/>
      <c r="B51" s="114"/>
      <c r="C51" s="114"/>
      <c r="D51" s="312"/>
      <c r="E51" s="369"/>
      <c r="K51" t="s">
        <v>262</v>
      </c>
    </row>
    <row r="52" spans="1:7" ht="12.75">
      <c r="A52" s="34" t="s">
        <v>593</v>
      </c>
      <c r="B52" s="28">
        <v>650</v>
      </c>
      <c r="C52" s="332">
        <v>3782</v>
      </c>
      <c r="D52" s="332">
        <v>1919</v>
      </c>
      <c r="E52" s="369">
        <f t="shared" si="2"/>
        <v>50.74034902168165</v>
      </c>
      <c r="G52" s="275"/>
    </row>
    <row r="53" spans="1:7" ht="12.75">
      <c r="A53" s="34" t="s">
        <v>636</v>
      </c>
      <c r="B53" s="28">
        <v>400</v>
      </c>
      <c r="C53" s="332">
        <v>400</v>
      </c>
      <c r="D53" s="332">
        <v>58</v>
      </c>
      <c r="E53" s="369">
        <f t="shared" si="2"/>
        <v>14.499999999999998</v>
      </c>
      <c r="G53" s="275"/>
    </row>
    <row r="54" spans="1:5" ht="12.75">
      <c r="A54" s="34" t="s">
        <v>587</v>
      </c>
      <c r="B54" s="28">
        <v>4000</v>
      </c>
      <c r="C54" s="332">
        <v>4000</v>
      </c>
      <c r="D54" s="332">
        <v>9323</v>
      </c>
      <c r="E54" s="32">
        <f t="shared" si="2"/>
        <v>233.07500000000002</v>
      </c>
    </row>
    <row r="55" spans="1:6" ht="12.75" customHeight="1">
      <c r="A55" s="23" t="s">
        <v>100</v>
      </c>
      <c r="B55" s="28">
        <v>43230</v>
      </c>
      <c r="C55" s="332">
        <v>50533</v>
      </c>
      <c r="D55" s="332">
        <v>8194</v>
      </c>
      <c r="E55" s="32">
        <f t="shared" si="2"/>
        <v>16.215146537905923</v>
      </c>
      <c r="F55" t="s">
        <v>431</v>
      </c>
    </row>
    <row r="56" spans="1:7" ht="13.5" customHeight="1">
      <c r="A56" s="23" t="s">
        <v>850</v>
      </c>
      <c r="B56" s="28">
        <v>38300</v>
      </c>
      <c r="C56" s="332">
        <v>38956</v>
      </c>
      <c r="D56" s="332">
        <v>6297</v>
      </c>
      <c r="E56" s="32">
        <f t="shared" si="2"/>
        <v>16.16439059451689</v>
      </c>
      <c r="G56" s="275"/>
    </row>
    <row r="57" spans="1:7" ht="12" customHeight="1">
      <c r="A57" s="23" t="s">
        <v>849</v>
      </c>
      <c r="B57" s="28">
        <v>141700</v>
      </c>
      <c r="C57" s="332">
        <v>141714</v>
      </c>
      <c r="D57" s="247">
        <v>24901</v>
      </c>
      <c r="E57" s="32">
        <f t="shared" si="2"/>
        <v>17.571305587309652</v>
      </c>
      <c r="G57" s="275"/>
    </row>
    <row r="58" spans="1:9" ht="12.75">
      <c r="A58" s="23" t="s">
        <v>848</v>
      </c>
      <c r="B58" s="28">
        <v>13000</v>
      </c>
      <c r="C58" s="332">
        <v>13000</v>
      </c>
      <c r="D58" s="247">
        <v>7760</v>
      </c>
      <c r="E58" s="32">
        <f t="shared" si="2"/>
        <v>59.692307692307686</v>
      </c>
      <c r="H58">
        <v>2143</v>
      </c>
      <c r="I58">
        <v>2</v>
      </c>
    </row>
    <row r="59" spans="1:5" ht="12.75">
      <c r="A59" s="23" t="s">
        <v>576</v>
      </c>
      <c r="B59" s="28">
        <v>4039</v>
      </c>
      <c r="C59" s="332">
        <v>4039</v>
      </c>
      <c r="D59" s="332">
        <v>0</v>
      </c>
      <c r="E59" s="32">
        <f t="shared" si="2"/>
        <v>0</v>
      </c>
    </row>
    <row r="60" spans="1:9" ht="12.75">
      <c r="A60" s="23" t="s">
        <v>876</v>
      </c>
      <c r="B60" s="28">
        <v>1500</v>
      </c>
      <c r="C60" s="332">
        <v>1500</v>
      </c>
      <c r="D60" s="332">
        <v>4743</v>
      </c>
      <c r="E60" s="32" t="s">
        <v>588</v>
      </c>
      <c r="H60">
        <v>2329</v>
      </c>
      <c r="I60">
        <v>1022</v>
      </c>
    </row>
    <row r="61" spans="1:5" ht="12.75">
      <c r="A61" s="23" t="s">
        <v>878</v>
      </c>
      <c r="B61" s="28">
        <v>0</v>
      </c>
      <c r="C61" s="332">
        <v>0</v>
      </c>
      <c r="D61" s="332">
        <f>D81</f>
        <v>1684</v>
      </c>
      <c r="E61" s="374" t="s">
        <v>588</v>
      </c>
    </row>
    <row r="62" spans="1:5" ht="12.75">
      <c r="A62" s="113" t="s">
        <v>600</v>
      </c>
      <c r="B62" s="114">
        <f>SUM(B52:B61)</f>
        <v>246819</v>
      </c>
      <c r="C62" s="312">
        <f>SUM(C52:C61)</f>
        <v>257924</v>
      </c>
      <c r="D62" s="312">
        <f>SUM(D52:D61)</f>
        <v>64879</v>
      </c>
      <c r="E62" s="373">
        <f t="shared" si="2"/>
        <v>25.15430902126208</v>
      </c>
    </row>
    <row r="63" spans="1:11" ht="12" customHeight="1">
      <c r="A63" s="113"/>
      <c r="B63" s="114"/>
      <c r="C63" s="312"/>
      <c r="D63" s="312"/>
      <c r="E63" s="126"/>
      <c r="J63" s="125"/>
      <c r="K63" s="125"/>
    </row>
    <row r="64" spans="1:10" ht="12.75">
      <c r="A64" s="370" t="s">
        <v>877</v>
      </c>
      <c r="B64" s="371">
        <v>0</v>
      </c>
      <c r="C64" s="372">
        <v>1688</v>
      </c>
      <c r="D64" s="372">
        <v>2890</v>
      </c>
      <c r="E64" s="32" t="s">
        <v>588</v>
      </c>
      <c r="J64" s="125"/>
    </row>
    <row r="65" spans="1:5" ht="12.75">
      <c r="A65" s="23" t="s">
        <v>626</v>
      </c>
      <c r="B65" s="28">
        <v>72705</v>
      </c>
      <c r="C65" s="332">
        <v>72705</v>
      </c>
      <c r="D65" s="346">
        <v>30295</v>
      </c>
      <c r="E65" s="32">
        <f t="shared" si="2"/>
        <v>41.668385943195105</v>
      </c>
    </row>
    <row r="66" spans="1:5" ht="12.75">
      <c r="A66" s="34" t="s">
        <v>942</v>
      </c>
      <c r="B66" s="28">
        <v>3579714</v>
      </c>
      <c r="C66" s="332">
        <v>3729106</v>
      </c>
      <c r="D66" s="346">
        <v>1869675</v>
      </c>
      <c r="E66" s="32">
        <f t="shared" si="2"/>
        <v>50.13735195513348</v>
      </c>
    </row>
    <row r="67" spans="1:5" ht="12.75">
      <c r="A67" s="34" t="s">
        <v>869</v>
      </c>
      <c r="B67" s="28">
        <v>0</v>
      </c>
      <c r="C67" s="332">
        <v>75240</v>
      </c>
      <c r="D67" s="346">
        <v>78030</v>
      </c>
      <c r="E67" s="32">
        <f t="shared" si="2"/>
        <v>103.70813397129186</v>
      </c>
    </row>
    <row r="68" spans="1:5" ht="12.75">
      <c r="A68" s="34" t="s">
        <v>414</v>
      </c>
      <c r="B68" s="28">
        <v>0</v>
      </c>
      <c r="C68" s="332">
        <v>6000</v>
      </c>
      <c r="D68" s="346">
        <v>2500</v>
      </c>
      <c r="E68" s="32">
        <f t="shared" si="2"/>
        <v>41.66666666666667</v>
      </c>
    </row>
    <row r="69" spans="1:5" ht="12.75">
      <c r="A69" s="34" t="s">
        <v>945</v>
      </c>
      <c r="B69" s="28">
        <v>1500</v>
      </c>
      <c r="C69" s="28">
        <v>1500</v>
      </c>
      <c r="D69" s="346">
        <v>763</v>
      </c>
      <c r="E69" s="32">
        <f t="shared" si="2"/>
        <v>50.866666666666674</v>
      </c>
    </row>
    <row r="70" spans="1:5" ht="25.5">
      <c r="A70" s="243" t="s">
        <v>602</v>
      </c>
      <c r="B70" s="242">
        <f>SUM(B64:B69)</f>
        <v>3653919</v>
      </c>
      <c r="C70" s="242">
        <f>SUM(C64:C69)</f>
        <v>3886239</v>
      </c>
      <c r="D70" s="347">
        <f>SUM(D64:D69)</f>
        <v>1984153</v>
      </c>
      <c r="E70" s="32">
        <f t="shared" si="2"/>
        <v>51.05586661036544</v>
      </c>
    </row>
    <row r="71" spans="1:5" ht="12.75">
      <c r="A71" s="3" t="s">
        <v>101</v>
      </c>
      <c r="B71" s="9">
        <f>B50+B62+B70</f>
        <v>7113977</v>
      </c>
      <c r="C71" s="9">
        <f>C50+C62+C70</f>
        <v>7357402</v>
      </c>
      <c r="D71" s="9">
        <f>D50+D62+D70</f>
        <v>3407480</v>
      </c>
      <c r="E71" s="27">
        <f t="shared" si="2"/>
        <v>46.31363081696501</v>
      </c>
    </row>
    <row r="72" spans="1:5" s="29" customFormat="1" ht="14.25">
      <c r="A72" s="251"/>
      <c r="B72" s="252"/>
      <c r="C72" s="252"/>
      <c r="D72" s="326"/>
      <c r="E72" s="253"/>
    </row>
    <row r="73" spans="1:5" s="29" customFormat="1" ht="12.75">
      <c r="A73" s="259" t="s">
        <v>874</v>
      </c>
      <c r="B73" s="18"/>
      <c r="C73" s="18"/>
      <c r="D73" s="260"/>
      <c r="E73" s="261"/>
    </row>
    <row r="74" spans="1:5" s="29" customFormat="1" ht="12.75">
      <c r="A74" s="259"/>
      <c r="B74" s="18"/>
      <c r="C74" s="18"/>
      <c r="D74" s="260"/>
      <c r="E74" s="261"/>
    </row>
    <row r="75" spans="1:5" s="29" customFormat="1" ht="12.75">
      <c r="A75" s="23" t="s">
        <v>745</v>
      </c>
      <c r="B75" s="28">
        <v>0</v>
      </c>
      <c r="C75" s="28">
        <v>0</v>
      </c>
      <c r="D75" s="247">
        <v>42</v>
      </c>
      <c r="E75" s="32" t="s">
        <v>588</v>
      </c>
    </row>
    <row r="76" spans="1:5" s="29" customFormat="1" ht="12.75">
      <c r="A76" s="23" t="s">
        <v>753</v>
      </c>
      <c r="B76" s="28">
        <v>0</v>
      </c>
      <c r="C76" s="28">
        <v>0</v>
      </c>
      <c r="D76" s="247">
        <v>465</v>
      </c>
      <c r="E76" s="32" t="s">
        <v>588</v>
      </c>
    </row>
    <row r="77" spans="1:5" s="29" customFormat="1" ht="12.75">
      <c r="A77" s="23" t="s">
        <v>61</v>
      </c>
      <c r="B77" s="28">
        <v>0</v>
      </c>
      <c r="C77" s="28">
        <v>0</v>
      </c>
      <c r="D77" s="247">
        <v>52</v>
      </c>
      <c r="E77" s="32" t="s">
        <v>588</v>
      </c>
    </row>
    <row r="78" spans="1:5" s="29" customFormat="1" ht="12.75">
      <c r="A78" s="317" t="s">
        <v>868</v>
      </c>
      <c r="B78" s="28">
        <v>0</v>
      </c>
      <c r="C78" s="28">
        <v>0</v>
      </c>
      <c r="D78" s="247">
        <v>933</v>
      </c>
      <c r="E78" s="32" t="s">
        <v>588</v>
      </c>
    </row>
    <row r="79" spans="1:7" s="29" customFormat="1" ht="12.75">
      <c r="A79" s="23" t="s">
        <v>879</v>
      </c>
      <c r="B79" s="28">
        <v>0</v>
      </c>
      <c r="C79" s="28">
        <v>0</v>
      </c>
      <c r="D79" s="247">
        <v>19</v>
      </c>
      <c r="E79" s="369" t="s">
        <v>588</v>
      </c>
      <c r="G79" s="125"/>
    </row>
    <row r="80" spans="1:7" s="29" customFormat="1" ht="12.75">
      <c r="A80" s="23" t="s">
        <v>413</v>
      </c>
      <c r="B80" s="28">
        <v>0</v>
      </c>
      <c r="C80" s="28">
        <v>0</v>
      </c>
      <c r="D80" s="247">
        <v>173</v>
      </c>
      <c r="E80" s="369" t="s">
        <v>588</v>
      </c>
      <c r="G80" s="125"/>
    </row>
    <row r="81" spans="1:5" s="29" customFormat="1" ht="12.75">
      <c r="A81" s="3" t="s">
        <v>875</v>
      </c>
      <c r="B81" s="9">
        <v>0</v>
      </c>
      <c r="C81" s="9">
        <f>SUM(C75:C80)</f>
        <v>0</v>
      </c>
      <c r="D81" s="9">
        <f>SUM(D75:D80)</f>
        <v>1684</v>
      </c>
      <c r="E81" s="10" t="s">
        <v>588</v>
      </c>
    </row>
    <row r="82" spans="1:5" s="29" customFormat="1" ht="14.25">
      <c r="A82" s="251"/>
      <c r="B82" s="252"/>
      <c r="C82" s="252"/>
      <c r="D82" s="326"/>
      <c r="E82" s="253"/>
    </row>
    <row r="83" spans="1:4" ht="12.75">
      <c r="A83" s="64" t="s">
        <v>218</v>
      </c>
      <c r="B83" s="29"/>
      <c r="C83" s="83"/>
      <c r="D83" s="29"/>
    </row>
    <row r="84" spans="1:5" ht="25.5" customHeight="1">
      <c r="A84" s="5" t="s">
        <v>96</v>
      </c>
      <c r="B84" s="50" t="s">
        <v>239</v>
      </c>
      <c r="C84" s="59" t="s">
        <v>240</v>
      </c>
      <c r="D84" s="5" t="s">
        <v>98</v>
      </c>
      <c r="E84" s="51" t="s">
        <v>241</v>
      </c>
    </row>
    <row r="85" spans="1:6" ht="12.75">
      <c r="A85" s="23" t="s">
        <v>244</v>
      </c>
      <c r="B85" s="224">
        <v>1500</v>
      </c>
      <c r="C85" s="247">
        <v>1500</v>
      </c>
      <c r="D85" s="247">
        <v>626</v>
      </c>
      <c r="E85" s="369">
        <f>+D85/C85*100</f>
        <v>41.733333333333334</v>
      </c>
      <c r="F85" t="s">
        <v>432</v>
      </c>
    </row>
    <row r="86" spans="1:11" ht="12.75">
      <c r="A86" s="23" t="s">
        <v>245</v>
      </c>
      <c r="B86" s="224">
        <v>6500</v>
      </c>
      <c r="C86" s="247">
        <v>6500</v>
      </c>
      <c r="D86" s="247">
        <v>1028</v>
      </c>
      <c r="E86" s="369">
        <f>+D86/C86*100</f>
        <v>15.815384615384614</v>
      </c>
      <c r="K86" s="125"/>
    </row>
    <row r="87" spans="1:11" ht="12.75">
      <c r="A87" s="23" t="s">
        <v>637</v>
      </c>
      <c r="B87" s="224">
        <v>0</v>
      </c>
      <c r="C87" s="247">
        <v>0</v>
      </c>
      <c r="D87" s="247">
        <v>91</v>
      </c>
      <c r="E87" s="369" t="s">
        <v>588</v>
      </c>
      <c r="K87" s="125"/>
    </row>
    <row r="88" spans="1:5" ht="12.75">
      <c r="A88" s="113" t="s">
        <v>603</v>
      </c>
      <c r="B88" s="242">
        <f>SUM(B85:B86)</f>
        <v>8000</v>
      </c>
      <c r="C88" s="347">
        <f>SUM(C85:C87)</f>
        <v>8000</v>
      </c>
      <c r="D88" s="347">
        <f>SUM(D85:D87)</f>
        <v>1745</v>
      </c>
      <c r="E88" s="126">
        <f>+D88/C88*100</f>
        <v>21.8125</v>
      </c>
    </row>
    <row r="89" spans="1:5" ht="12.75">
      <c r="A89" s="113"/>
      <c r="B89" s="242"/>
      <c r="C89" s="312"/>
      <c r="D89" s="312"/>
      <c r="E89" s="126"/>
    </row>
    <row r="90" spans="1:5" ht="12.75">
      <c r="A90" s="23" t="s">
        <v>856</v>
      </c>
      <c r="B90" s="224">
        <v>39600</v>
      </c>
      <c r="C90" s="247">
        <v>39600</v>
      </c>
      <c r="D90" s="247">
        <v>1844</v>
      </c>
      <c r="E90" s="369">
        <f>+D90/C90*100</f>
        <v>4.656565656565657</v>
      </c>
    </row>
    <row r="91" spans="1:5" ht="25.5">
      <c r="A91" s="243" t="s">
        <v>60</v>
      </c>
      <c r="B91" s="242">
        <f>SUM(B90:B90)</f>
        <v>39600</v>
      </c>
      <c r="C91" s="242">
        <f>SUM(C90:C90)</f>
        <v>39600</v>
      </c>
      <c r="D91" s="242">
        <f>SUM(D90:D90)</f>
        <v>1844</v>
      </c>
      <c r="E91" s="115">
        <f>+D91/C91*100</f>
        <v>4.656565656565657</v>
      </c>
    </row>
    <row r="92" spans="1:5" ht="12.75">
      <c r="A92" s="3" t="s">
        <v>102</v>
      </c>
      <c r="B92" s="9">
        <f>B88+B91</f>
        <v>47600</v>
      </c>
      <c r="C92" s="9">
        <f>C88+C91</f>
        <v>47600</v>
      </c>
      <c r="D92" s="9">
        <f>D88+D91</f>
        <v>3589</v>
      </c>
      <c r="E92" s="27">
        <f>+D92/C92*100</f>
        <v>7.539915966386555</v>
      </c>
    </row>
    <row r="93" spans="1:5" ht="12.75">
      <c r="A93" s="259"/>
      <c r="B93" s="260"/>
      <c r="C93" s="260"/>
      <c r="D93" s="260"/>
      <c r="E93" s="261"/>
    </row>
    <row r="94" spans="1:5" ht="12.75">
      <c r="A94" s="3" t="s">
        <v>220</v>
      </c>
      <c r="B94" s="9">
        <f>B71+B92</f>
        <v>7161577</v>
      </c>
      <c r="C94" s="9">
        <f>C71+C92</f>
        <v>7405002</v>
      </c>
      <c r="D94" s="9">
        <f>D71+D92</f>
        <v>3411069</v>
      </c>
      <c r="E94" s="10">
        <f>+D94/C94*100</f>
        <v>46.064389989361246</v>
      </c>
    </row>
    <row r="95" ht="12.75">
      <c r="J95" t="s">
        <v>262</v>
      </c>
    </row>
    <row r="96" ht="12.75">
      <c r="A96" s="64"/>
    </row>
    <row r="97" ht="12.75">
      <c r="A97" s="484"/>
    </row>
    <row r="100" ht="12.75">
      <c r="E100" s="486"/>
    </row>
    <row r="106" spans="1:2" ht="12.75">
      <c r="A106" s="98"/>
      <c r="B106" s="98"/>
    </row>
    <row r="107" spans="1:2" ht="12.75">
      <c r="A107" s="98"/>
      <c r="B107" s="98"/>
    </row>
    <row r="108" spans="1:2" ht="12.75">
      <c r="A108" s="98"/>
      <c r="B108" s="98"/>
    </row>
    <row r="109" spans="1:2" ht="12.75">
      <c r="A109" s="98"/>
      <c r="B109" s="98"/>
    </row>
    <row r="110" spans="1:2" ht="12.75">
      <c r="A110" s="98"/>
      <c r="B110" s="98"/>
    </row>
    <row r="111" spans="1:5" ht="12.75">
      <c r="A111" s="731"/>
      <c r="B111" s="731"/>
      <c r="C111" s="731"/>
      <c r="D111" s="731"/>
      <c r="E111" s="731"/>
    </row>
    <row r="112" spans="1:5" ht="12.75">
      <c r="A112" s="98"/>
      <c r="B112" s="238"/>
      <c r="C112" s="239"/>
      <c r="D112" s="238"/>
      <c r="E112" s="238"/>
    </row>
    <row r="113" spans="1:5" ht="12.75">
      <c r="A113" s="98"/>
      <c r="B113" s="238"/>
      <c r="C113" s="239"/>
      <c r="D113" s="238"/>
      <c r="E113" s="238"/>
    </row>
  </sheetData>
  <mergeCells count="3">
    <mergeCell ref="D3:G3"/>
    <mergeCell ref="A4:E4"/>
    <mergeCell ref="A111:E111"/>
  </mergeCells>
  <printOptions/>
  <pageMargins left="0.75" right="0.75" top="1" bottom="1" header="0.4921259845" footer="0.4921259845"/>
  <pageSetup horizontalDpi="600" verticalDpi="600" orientation="portrait" paperSize="9" scale="79" r:id="rId1"/>
  <headerFooter alignWithMargins="0">
    <oddFooter>&amp;C&amp;P</oddFooter>
  </headerFooter>
  <rowBreaks count="1" manualBreakCount="1">
    <brk id="62" max="4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K1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2.5" customHeight="1">
      <c r="A1" s="827" t="s">
        <v>800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</row>
    <row r="2" spans="2:14" ht="13.5" customHeight="1">
      <c r="B2" s="571"/>
      <c r="C2" s="571"/>
      <c r="G2" s="828" t="s">
        <v>307</v>
      </c>
      <c r="H2" s="829"/>
      <c r="I2" s="829"/>
      <c r="J2" s="830"/>
      <c r="K2" s="831" t="s">
        <v>308</v>
      </c>
      <c r="L2" s="832"/>
      <c r="M2" s="828" t="s">
        <v>309</v>
      </c>
      <c r="N2" s="830"/>
    </row>
    <row r="3" spans="1:14" ht="65.25" customHeight="1">
      <c r="A3" s="671" t="s">
        <v>76</v>
      </c>
      <c r="B3" s="671" t="s">
        <v>77</v>
      </c>
      <c r="C3" s="672" t="s">
        <v>310</v>
      </c>
      <c r="D3" s="672" t="s">
        <v>311</v>
      </c>
      <c r="E3" s="673" t="s">
        <v>312</v>
      </c>
      <c r="F3" s="673" t="s">
        <v>313</v>
      </c>
      <c r="G3" s="673" t="s">
        <v>314</v>
      </c>
      <c r="H3" s="673" t="s">
        <v>315</v>
      </c>
      <c r="I3" s="674" t="s">
        <v>316</v>
      </c>
      <c r="J3" s="674" t="s">
        <v>317</v>
      </c>
      <c r="K3" s="673" t="s">
        <v>318</v>
      </c>
      <c r="L3" s="673" t="s">
        <v>319</v>
      </c>
      <c r="M3" s="673" t="s">
        <v>320</v>
      </c>
      <c r="N3" s="673" t="s">
        <v>321</v>
      </c>
    </row>
    <row r="4" spans="1:16" ht="18" customHeight="1">
      <c r="A4" s="675" t="s">
        <v>322</v>
      </c>
      <c r="B4" s="676" t="s">
        <v>323</v>
      </c>
      <c r="C4" s="677">
        <v>1308</v>
      </c>
      <c r="D4" s="677">
        <v>1308</v>
      </c>
      <c r="E4" s="678">
        <v>0</v>
      </c>
      <c r="F4" s="677">
        <v>0</v>
      </c>
      <c r="G4" s="844">
        <v>1939</v>
      </c>
      <c r="H4" s="846">
        <v>1939</v>
      </c>
      <c r="I4" s="846">
        <v>0</v>
      </c>
      <c r="J4" s="846">
        <v>0</v>
      </c>
      <c r="K4" s="679">
        <v>1155</v>
      </c>
      <c r="L4" s="680">
        <v>273</v>
      </c>
      <c r="M4" s="834">
        <v>0</v>
      </c>
      <c r="N4" s="836">
        <v>1308</v>
      </c>
      <c r="O4" s="15"/>
      <c r="P4" s="15"/>
    </row>
    <row r="5" spans="1:16" ht="18" customHeight="1">
      <c r="A5" s="675" t="s">
        <v>322</v>
      </c>
      <c r="B5" s="676" t="s">
        <v>324</v>
      </c>
      <c r="C5" s="677">
        <v>475</v>
      </c>
      <c r="D5" s="677">
        <v>361</v>
      </c>
      <c r="E5" s="678">
        <v>0</v>
      </c>
      <c r="F5" s="677">
        <v>0</v>
      </c>
      <c r="G5" s="845"/>
      <c r="H5" s="847"/>
      <c r="I5" s="847"/>
      <c r="J5" s="847"/>
      <c r="K5" s="681">
        <v>361</v>
      </c>
      <c r="L5" s="680">
        <v>0</v>
      </c>
      <c r="M5" s="835"/>
      <c r="N5" s="837"/>
      <c r="O5" s="15"/>
      <c r="P5" s="15"/>
    </row>
    <row r="6" spans="1:15" ht="18" customHeight="1">
      <c r="A6" s="675" t="s">
        <v>325</v>
      </c>
      <c r="B6" s="682" t="s">
        <v>326</v>
      </c>
      <c r="C6" s="677">
        <v>53452</v>
      </c>
      <c r="D6" s="677">
        <v>53452</v>
      </c>
      <c r="E6" s="678">
        <v>0</v>
      </c>
      <c r="F6" s="677">
        <v>0</v>
      </c>
      <c r="G6" s="683">
        <v>0</v>
      </c>
      <c r="H6" s="684">
        <v>0</v>
      </c>
      <c r="I6" s="685">
        <v>0</v>
      </c>
      <c r="J6" s="685">
        <v>0</v>
      </c>
      <c r="K6" s="686">
        <v>12011</v>
      </c>
      <c r="L6" s="680">
        <v>9327</v>
      </c>
      <c r="M6" s="685">
        <v>26780</v>
      </c>
      <c r="N6" s="687">
        <v>0</v>
      </c>
      <c r="O6" s="15"/>
    </row>
    <row r="7" spans="1:16" ht="18" customHeight="1">
      <c r="A7" s="675" t="s">
        <v>327</v>
      </c>
      <c r="B7" s="688" t="s">
        <v>328</v>
      </c>
      <c r="C7" s="677">
        <v>32292</v>
      </c>
      <c r="D7" s="680">
        <v>32292</v>
      </c>
      <c r="E7" s="689">
        <v>50.4</v>
      </c>
      <c r="F7" s="680">
        <v>16287</v>
      </c>
      <c r="G7" s="690">
        <v>34637</v>
      </c>
      <c r="H7" s="684">
        <v>34637</v>
      </c>
      <c r="I7" s="684">
        <v>0</v>
      </c>
      <c r="J7" s="685">
        <v>0</v>
      </c>
      <c r="K7" s="686">
        <v>32297</v>
      </c>
      <c r="L7" s="680">
        <v>0</v>
      </c>
      <c r="M7" s="685">
        <v>16005</v>
      </c>
      <c r="N7" s="690">
        <v>0</v>
      </c>
      <c r="O7" s="15"/>
      <c r="P7" s="15"/>
    </row>
    <row r="8" spans="1:16" ht="27" customHeight="1">
      <c r="A8" s="675" t="s">
        <v>329</v>
      </c>
      <c r="B8" s="676" t="s">
        <v>330</v>
      </c>
      <c r="C8" s="677">
        <v>190</v>
      </c>
      <c r="D8" s="677">
        <v>190</v>
      </c>
      <c r="E8" s="678">
        <v>25</v>
      </c>
      <c r="F8" s="677">
        <v>47</v>
      </c>
      <c r="G8" s="683">
        <v>190</v>
      </c>
      <c r="H8" s="684">
        <v>190</v>
      </c>
      <c r="I8" s="684">
        <v>0</v>
      </c>
      <c r="J8" s="685">
        <v>0</v>
      </c>
      <c r="K8" s="686">
        <v>190</v>
      </c>
      <c r="L8" s="680">
        <v>0</v>
      </c>
      <c r="M8" s="685">
        <v>0</v>
      </c>
      <c r="N8" s="690">
        <v>0</v>
      </c>
      <c r="O8" s="15"/>
      <c r="P8" s="15"/>
    </row>
    <row r="9" spans="1:16" ht="18" customHeight="1">
      <c r="A9" s="675" t="s">
        <v>331</v>
      </c>
      <c r="B9" s="688" t="s">
        <v>332</v>
      </c>
      <c r="C9" s="677">
        <v>7797</v>
      </c>
      <c r="D9" s="680">
        <v>7797</v>
      </c>
      <c r="E9" s="689">
        <v>12.5</v>
      </c>
      <c r="F9" s="680">
        <v>974</v>
      </c>
      <c r="G9" s="690">
        <v>6600</v>
      </c>
      <c r="H9" s="684">
        <v>6600</v>
      </c>
      <c r="I9" s="684">
        <v>0</v>
      </c>
      <c r="J9" s="685">
        <v>0</v>
      </c>
      <c r="K9" s="686">
        <v>6000</v>
      </c>
      <c r="L9" s="680">
        <v>1311</v>
      </c>
      <c r="M9" s="685">
        <v>1947</v>
      </c>
      <c r="N9" s="690">
        <v>1762</v>
      </c>
      <c r="O9" s="15"/>
      <c r="P9" s="15"/>
    </row>
    <row r="10" spans="1:14" ht="18" customHeight="1">
      <c r="A10" s="675" t="s">
        <v>333</v>
      </c>
      <c r="B10" s="682" t="s">
        <v>334</v>
      </c>
      <c r="C10" s="677">
        <v>13000</v>
      </c>
      <c r="D10" s="677">
        <v>9400</v>
      </c>
      <c r="E10" s="678">
        <v>25</v>
      </c>
      <c r="F10" s="677">
        <v>2350</v>
      </c>
      <c r="G10" s="683">
        <v>13000</v>
      </c>
      <c r="H10" s="684">
        <v>13000</v>
      </c>
      <c r="I10" s="685">
        <v>0</v>
      </c>
      <c r="J10" s="685">
        <v>0</v>
      </c>
      <c r="K10" s="686">
        <v>10368</v>
      </c>
      <c r="L10" s="680">
        <v>4</v>
      </c>
      <c r="M10" s="685">
        <v>2283</v>
      </c>
      <c r="N10" s="687">
        <v>0</v>
      </c>
    </row>
    <row r="11" spans="1:14" ht="27" customHeight="1">
      <c r="A11" s="675" t="s">
        <v>335</v>
      </c>
      <c r="B11" s="682" t="s">
        <v>336</v>
      </c>
      <c r="C11" s="677">
        <v>20000</v>
      </c>
      <c r="D11" s="677">
        <v>20000</v>
      </c>
      <c r="E11" s="678">
        <v>25</v>
      </c>
      <c r="F11" s="677">
        <v>5000</v>
      </c>
      <c r="G11" s="683">
        <v>20000</v>
      </c>
      <c r="H11" s="684">
        <v>20000</v>
      </c>
      <c r="I11" s="685">
        <v>0</v>
      </c>
      <c r="J11" s="685">
        <v>0</v>
      </c>
      <c r="K11" s="686">
        <v>19816</v>
      </c>
      <c r="L11" s="680">
        <v>0</v>
      </c>
      <c r="M11" s="685">
        <v>0</v>
      </c>
      <c r="N11" s="687">
        <v>14730</v>
      </c>
    </row>
    <row r="12" spans="1:14" ht="27" customHeight="1">
      <c r="A12" s="675" t="s">
        <v>337</v>
      </c>
      <c r="B12" s="682" t="s">
        <v>338</v>
      </c>
      <c r="C12" s="677">
        <v>998</v>
      </c>
      <c r="D12" s="677">
        <v>861</v>
      </c>
      <c r="E12" s="678">
        <v>20</v>
      </c>
      <c r="F12" s="677">
        <v>172</v>
      </c>
      <c r="G12" s="683">
        <v>946</v>
      </c>
      <c r="H12" s="684">
        <v>946</v>
      </c>
      <c r="I12" s="685">
        <v>0</v>
      </c>
      <c r="J12" s="685">
        <v>0</v>
      </c>
      <c r="K12" s="686">
        <v>861</v>
      </c>
      <c r="L12" s="680">
        <v>7</v>
      </c>
      <c r="M12" s="685">
        <v>50</v>
      </c>
      <c r="N12" s="687">
        <v>645</v>
      </c>
    </row>
    <row r="13" spans="1:15" ht="27" customHeight="1">
      <c r="A13" s="675" t="s">
        <v>339</v>
      </c>
      <c r="B13" s="691" t="s">
        <v>340</v>
      </c>
      <c r="C13" s="677">
        <v>3791</v>
      </c>
      <c r="D13" s="677">
        <v>3791</v>
      </c>
      <c r="E13" s="678">
        <v>0</v>
      </c>
      <c r="F13" s="677">
        <v>0</v>
      </c>
      <c r="G13" s="683">
        <v>0</v>
      </c>
      <c r="H13" s="684">
        <v>0</v>
      </c>
      <c r="I13" s="685">
        <v>0</v>
      </c>
      <c r="J13" s="685">
        <v>0</v>
      </c>
      <c r="K13" s="686">
        <v>1329</v>
      </c>
      <c r="L13" s="680">
        <v>1264</v>
      </c>
      <c r="M13" s="685">
        <v>1512</v>
      </c>
      <c r="N13" s="687">
        <v>1159</v>
      </c>
      <c r="O13" s="15"/>
    </row>
    <row r="14" spans="1:15" ht="18" customHeight="1">
      <c r="A14" s="675" t="s">
        <v>341</v>
      </c>
      <c r="B14" s="676" t="s">
        <v>342</v>
      </c>
      <c r="C14" s="677">
        <v>897</v>
      </c>
      <c r="D14" s="677">
        <v>897</v>
      </c>
      <c r="E14" s="692">
        <v>20</v>
      </c>
      <c r="F14" s="677">
        <v>179</v>
      </c>
      <c r="G14" s="683">
        <v>897</v>
      </c>
      <c r="H14" s="684">
        <v>448</v>
      </c>
      <c r="I14" s="685">
        <v>0</v>
      </c>
      <c r="J14" s="685">
        <v>449</v>
      </c>
      <c r="K14" s="686">
        <v>0</v>
      </c>
      <c r="L14" s="680">
        <v>343</v>
      </c>
      <c r="M14" s="685">
        <v>0</v>
      </c>
      <c r="N14" s="687">
        <v>0</v>
      </c>
      <c r="O14" s="15"/>
    </row>
    <row r="15" spans="1:15" ht="18" customHeight="1">
      <c r="A15" s="675" t="s">
        <v>343</v>
      </c>
      <c r="B15" s="682" t="s">
        <v>344</v>
      </c>
      <c r="C15" s="677">
        <v>1404</v>
      </c>
      <c r="D15" s="677">
        <v>1404</v>
      </c>
      <c r="E15" s="678">
        <v>0</v>
      </c>
      <c r="F15" s="677">
        <v>0</v>
      </c>
      <c r="G15" s="683">
        <v>200</v>
      </c>
      <c r="H15" s="684">
        <v>0</v>
      </c>
      <c r="I15" s="685">
        <v>0</v>
      </c>
      <c r="J15" s="685">
        <v>200</v>
      </c>
      <c r="K15" s="686">
        <v>0</v>
      </c>
      <c r="L15" s="680">
        <v>19</v>
      </c>
      <c r="M15" s="685">
        <v>0</v>
      </c>
      <c r="N15" s="687">
        <v>0</v>
      </c>
      <c r="O15" s="15"/>
    </row>
    <row r="16" spans="1:15" ht="18" customHeight="1">
      <c r="A16" s="675" t="s">
        <v>345</v>
      </c>
      <c r="B16" s="682" t="s">
        <v>346</v>
      </c>
      <c r="C16" s="677">
        <v>1050</v>
      </c>
      <c r="D16" s="677">
        <v>1050</v>
      </c>
      <c r="E16" s="678">
        <v>0</v>
      </c>
      <c r="F16" s="677">
        <v>0</v>
      </c>
      <c r="G16" s="683">
        <v>245</v>
      </c>
      <c r="H16" s="684">
        <v>0</v>
      </c>
      <c r="I16" s="685">
        <v>0</v>
      </c>
      <c r="J16" s="685">
        <v>245</v>
      </c>
      <c r="K16" s="686">
        <v>0</v>
      </c>
      <c r="L16" s="680">
        <v>47</v>
      </c>
      <c r="M16" s="685">
        <v>0</v>
      </c>
      <c r="N16" s="687">
        <v>0</v>
      </c>
      <c r="O16" s="15"/>
    </row>
    <row r="17" spans="1:15" ht="16.5" customHeight="1">
      <c r="A17" s="675" t="s">
        <v>724</v>
      </c>
      <c r="B17" s="682" t="s">
        <v>347</v>
      </c>
      <c r="C17" s="677">
        <v>9936</v>
      </c>
      <c r="D17" s="677">
        <v>9936</v>
      </c>
      <c r="E17" s="678">
        <v>0</v>
      </c>
      <c r="F17" s="677">
        <v>0</v>
      </c>
      <c r="G17" s="683">
        <v>500</v>
      </c>
      <c r="H17" s="684">
        <v>0</v>
      </c>
      <c r="I17" s="685">
        <v>0</v>
      </c>
      <c r="J17" s="685">
        <v>500</v>
      </c>
      <c r="K17" s="686">
        <v>2046</v>
      </c>
      <c r="L17" s="680">
        <v>71</v>
      </c>
      <c r="M17" s="685">
        <v>2460</v>
      </c>
      <c r="N17" s="687">
        <v>0</v>
      </c>
      <c r="O17" s="15"/>
    </row>
    <row r="18" spans="1:14" ht="18" customHeight="1">
      <c r="A18" s="675" t="s">
        <v>83</v>
      </c>
      <c r="B18" s="682" t="s">
        <v>348</v>
      </c>
      <c r="C18" s="677">
        <v>70029</v>
      </c>
      <c r="D18" s="677">
        <v>70029</v>
      </c>
      <c r="E18" s="678">
        <v>0</v>
      </c>
      <c r="F18" s="677">
        <v>0</v>
      </c>
      <c r="G18" s="683">
        <v>60629</v>
      </c>
      <c r="H18" s="684">
        <v>17200</v>
      </c>
      <c r="I18" s="685">
        <v>36429</v>
      </c>
      <c r="J18" s="685">
        <v>7000</v>
      </c>
      <c r="K18" s="686">
        <v>7759</v>
      </c>
      <c r="L18" s="680">
        <v>9524</v>
      </c>
      <c r="M18" s="685">
        <v>180</v>
      </c>
      <c r="N18" s="687">
        <v>1218</v>
      </c>
    </row>
    <row r="19" spans="1:16" ht="27" customHeight="1">
      <c r="A19" s="675" t="s">
        <v>78</v>
      </c>
      <c r="B19" s="676" t="s">
        <v>349</v>
      </c>
      <c r="C19" s="677">
        <v>28230</v>
      </c>
      <c r="D19" s="680">
        <v>28230</v>
      </c>
      <c r="E19" s="689">
        <v>12.5</v>
      </c>
      <c r="F19" s="680">
        <v>3529</v>
      </c>
      <c r="G19" s="690">
        <v>21000</v>
      </c>
      <c r="H19" s="684">
        <v>14000</v>
      </c>
      <c r="I19" s="684">
        <v>7000</v>
      </c>
      <c r="J19" s="685">
        <v>0</v>
      </c>
      <c r="K19" s="686">
        <v>14013</v>
      </c>
      <c r="L19" s="680">
        <v>2587</v>
      </c>
      <c r="M19" s="685">
        <v>10981</v>
      </c>
      <c r="N19" s="690">
        <v>0</v>
      </c>
      <c r="O19" s="15"/>
      <c r="P19" s="15"/>
    </row>
    <row r="20" spans="1:15" ht="27" customHeight="1">
      <c r="A20" s="675" t="s">
        <v>79</v>
      </c>
      <c r="B20" s="682" t="s">
        <v>350</v>
      </c>
      <c r="C20" s="677">
        <v>121654</v>
      </c>
      <c r="D20" s="677">
        <v>121654</v>
      </c>
      <c r="E20" s="692">
        <v>13</v>
      </c>
      <c r="F20" s="677">
        <v>15815</v>
      </c>
      <c r="G20" s="683">
        <v>11380</v>
      </c>
      <c r="H20" s="684">
        <v>3380</v>
      </c>
      <c r="I20" s="685">
        <v>2070</v>
      </c>
      <c r="J20" s="685">
        <v>5930</v>
      </c>
      <c r="K20" s="686">
        <v>12474</v>
      </c>
      <c r="L20" s="680">
        <v>1320</v>
      </c>
      <c r="M20" s="685">
        <v>9095</v>
      </c>
      <c r="N20" s="687">
        <v>963</v>
      </c>
      <c r="O20" s="15"/>
    </row>
    <row r="21" spans="1:15" ht="27" customHeight="1">
      <c r="A21" s="675" t="s">
        <v>80</v>
      </c>
      <c r="B21" s="682" t="s">
        <v>351</v>
      </c>
      <c r="C21" s="677">
        <v>54264</v>
      </c>
      <c r="D21" s="693">
        <v>54264</v>
      </c>
      <c r="E21" s="692">
        <v>13</v>
      </c>
      <c r="F21" s="677">
        <v>7055</v>
      </c>
      <c r="G21" s="683">
        <v>5503</v>
      </c>
      <c r="H21" s="684">
        <v>2003</v>
      </c>
      <c r="I21" s="685">
        <v>1960</v>
      </c>
      <c r="J21" s="685">
        <v>1540</v>
      </c>
      <c r="K21" s="686">
        <v>6981</v>
      </c>
      <c r="L21" s="680">
        <v>4897</v>
      </c>
      <c r="M21" s="685">
        <v>5090</v>
      </c>
      <c r="N21" s="687">
        <v>3570</v>
      </c>
      <c r="O21" s="15"/>
    </row>
    <row r="22" spans="1:15" ht="27" customHeight="1">
      <c r="A22" s="675" t="s">
        <v>81</v>
      </c>
      <c r="B22" s="682" t="s">
        <v>352</v>
      </c>
      <c r="C22" s="677">
        <v>136100</v>
      </c>
      <c r="D22" s="677">
        <v>136100</v>
      </c>
      <c r="E22" s="692">
        <v>13</v>
      </c>
      <c r="F22" s="677">
        <v>17693</v>
      </c>
      <c r="G22" s="683">
        <v>11215</v>
      </c>
      <c r="H22" s="684">
        <v>4215</v>
      </c>
      <c r="I22" s="685">
        <v>6641</v>
      </c>
      <c r="J22" s="685">
        <v>358.914</v>
      </c>
      <c r="K22" s="686">
        <v>5307</v>
      </c>
      <c r="L22" s="680">
        <v>11577</v>
      </c>
      <c r="M22" s="685">
        <v>3870</v>
      </c>
      <c r="N22" s="687">
        <v>8442</v>
      </c>
      <c r="O22" s="15"/>
    </row>
    <row r="23" spans="1:15" ht="26.25" customHeight="1">
      <c r="A23" s="675" t="s">
        <v>725</v>
      </c>
      <c r="B23" s="682" t="s">
        <v>353</v>
      </c>
      <c r="C23" s="677">
        <v>40978</v>
      </c>
      <c r="D23" s="677">
        <v>40978</v>
      </c>
      <c r="E23" s="692">
        <v>12</v>
      </c>
      <c r="F23" s="677">
        <v>4932</v>
      </c>
      <c r="G23" s="683">
        <v>2000</v>
      </c>
      <c r="H23" s="684">
        <v>0</v>
      </c>
      <c r="I23" s="685">
        <v>1635</v>
      </c>
      <c r="J23" s="685">
        <v>365.394</v>
      </c>
      <c r="K23" s="686">
        <v>0</v>
      </c>
      <c r="L23" s="680">
        <v>5317</v>
      </c>
      <c r="M23" s="685">
        <v>0</v>
      </c>
      <c r="N23" s="687">
        <v>4952</v>
      </c>
      <c r="O23" s="15"/>
    </row>
    <row r="24" spans="1:14" ht="27" customHeight="1">
      <c r="A24" s="675" t="s">
        <v>82</v>
      </c>
      <c r="B24" s="682" t="s">
        <v>354</v>
      </c>
      <c r="C24" s="677">
        <v>97037</v>
      </c>
      <c r="D24" s="677">
        <v>90787</v>
      </c>
      <c r="E24" s="678">
        <v>7.1</v>
      </c>
      <c r="F24" s="677">
        <v>6446</v>
      </c>
      <c r="G24" s="683">
        <v>8988</v>
      </c>
      <c r="H24" s="684">
        <v>7251</v>
      </c>
      <c r="I24" s="685">
        <v>1982</v>
      </c>
      <c r="J24" s="685">
        <v>-245</v>
      </c>
      <c r="K24" s="686">
        <v>1166</v>
      </c>
      <c r="L24" s="680">
        <v>1873</v>
      </c>
      <c r="M24" s="685">
        <v>748</v>
      </c>
      <c r="N24" s="687">
        <v>1446</v>
      </c>
    </row>
    <row r="25" spans="1:15" ht="27" customHeight="1">
      <c r="A25" s="675" t="s">
        <v>84</v>
      </c>
      <c r="B25" s="682" t="s">
        <v>408</v>
      </c>
      <c r="C25" s="677">
        <v>22408</v>
      </c>
      <c r="D25" s="677">
        <v>22408</v>
      </c>
      <c r="E25" s="678">
        <v>25</v>
      </c>
      <c r="F25" s="677">
        <v>5602</v>
      </c>
      <c r="G25" s="683">
        <v>25000</v>
      </c>
      <c r="H25" s="684">
        <v>5000</v>
      </c>
      <c r="I25" s="685">
        <v>13000</v>
      </c>
      <c r="J25" s="685">
        <v>7000</v>
      </c>
      <c r="K25" s="686">
        <v>151</v>
      </c>
      <c r="L25" s="680">
        <v>81</v>
      </c>
      <c r="M25" s="685">
        <v>0</v>
      </c>
      <c r="N25" s="687">
        <v>0</v>
      </c>
      <c r="O25" s="15"/>
    </row>
    <row r="26" spans="1:15" ht="16.5" customHeight="1">
      <c r="A26" s="675" t="s">
        <v>723</v>
      </c>
      <c r="B26" s="682" t="s">
        <v>355</v>
      </c>
      <c r="C26" s="677">
        <v>9625</v>
      </c>
      <c r="D26" s="677">
        <v>9625</v>
      </c>
      <c r="E26" s="678">
        <v>0</v>
      </c>
      <c r="F26" s="677">
        <v>0</v>
      </c>
      <c r="G26" s="683">
        <v>1000</v>
      </c>
      <c r="H26" s="684">
        <v>0</v>
      </c>
      <c r="I26" s="685">
        <v>342</v>
      </c>
      <c r="J26" s="685">
        <v>658</v>
      </c>
      <c r="K26" s="686">
        <v>2221</v>
      </c>
      <c r="L26" s="680">
        <v>78</v>
      </c>
      <c r="M26" s="685">
        <v>2387</v>
      </c>
      <c r="N26" s="687">
        <v>0</v>
      </c>
      <c r="O26" s="15"/>
    </row>
    <row r="27" spans="1:15" ht="18" customHeight="1">
      <c r="A27" s="675" t="s">
        <v>86</v>
      </c>
      <c r="B27" s="682" t="s">
        <v>356</v>
      </c>
      <c r="C27" s="677">
        <v>4616</v>
      </c>
      <c r="D27" s="677">
        <v>4616</v>
      </c>
      <c r="E27" s="678">
        <v>100</v>
      </c>
      <c r="F27" s="677">
        <v>4616</v>
      </c>
      <c r="G27" s="683">
        <v>4616</v>
      </c>
      <c r="H27" s="684">
        <v>1962</v>
      </c>
      <c r="I27" s="685">
        <v>2654</v>
      </c>
      <c r="J27" s="685">
        <v>0</v>
      </c>
      <c r="K27" s="686">
        <v>397</v>
      </c>
      <c r="L27" s="680">
        <v>1564</v>
      </c>
      <c r="M27" s="685">
        <v>0</v>
      </c>
      <c r="N27" s="687">
        <v>0</v>
      </c>
      <c r="O27" s="15"/>
    </row>
    <row r="28" spans="1:15" ht="18" customHeight="1">
      <c r="A28" s="675" t="s">
        <v>87</v>
      </c>
      <c r="B28" s="682" t="s">
        <v>853</v>
      </c>
      <c r="C28" s="677">
        <v>11850</v>
      </c>
      <c r="D28" s="677">
        <v>11850</v>
      </c>
      <c r="E28" s="678">
        <v>25</v>
      </c>
      <c r="F28" s="677">
        <v>3000</v>
      </c>
      <c r="G28" s="683">
        <v>11850</v>
      </c>
      <c r="H28" s="684">
        <v>2050</v>
      </c>
      <c r="I28" s="685">
        <v>8</v>
      </c>
      <c r="J28" s="685">
        <v>9792</v>
      </c>
      <c r="K28" s="686">
        <v>843</v>
      </c>
      <c r="L28" s="680">
        <v>10999</v>
      </c>
      <c r="M28" s="685">
        <v>0</v>
      </c>
      <c r="N28" s="687">
        <v>0</v>
      </c>
      <c r="O28" s="15"/>
    </row>
    <row r="29" spans="1:15" ht="18" customHeight="1">
      <c r="A29" s="675" t="s">
        <v>88</v>
      </c>
      <c r="B29" s="682" t="s">
        <v>115</v>
      </c>
      <c r="C29" s="677">
        <v>41159</v>
      </c>
      <c r="D29" s="677">
        <v>41159</v>
      </c>
      <c r="E29" s="678">
        <v>25</v>
      </c>
      <c r="F29" s="677">
        <v>10290</v>
      </c>
      <c r="G29" s="683">
        <v>45000</v>
      </c>
      <c r="H29" s="684">
        <v>758</v>
      </c>
      <c r="I29" s="685">
        <v>44242</v>
      </c>
      <c r="J29" s="685">
        <v>0</v>
      </c>
      <c r="K29" s="686">
        <v>683</v>
      </c>
      <c r="L29" s="680">
        <v>0</v>
      </c>
      <c r="M29" s="685">
        <v>0</v>
      </c>
      <c r="N29" s="687">
        <v>0</v>
      </c>
      <c r="O29" s="15"/>
    </row>
    <row r="30" spans="1:15" ht="18" customHeight="1">
      <c r="A30" s="675" t="s">
        <v>89</v>
      </c>
      <c r="B30" s="682" t="s">
        <v>49</v>
      </c>
      <c r="C30" s="677">
        <v>40818</v>
      </c>
      <c r="D30" s="677">
        <v>40418</v>
      </c>
      <c r="E30" s="678">
        <v>25</v>
      </c>
      <c r="F30" s="677">
        <v>10105</v>
      </c>
      <c r="G30" s="683">
        <v>43000</v>
      </c>
      <c r="H30" s="684">
        <v>1573</v>
      </c>
      <c r="I30" s="685">
        <v>27427</v>
      </c>
      <c r="J30" s="685">
        <v>14000</v>
      </c>
      <c r="K30" s="686">
        <v>693</v>
      </c>
      <c r="L30" s="680">
        <v>61</v>
      </c>
      <c r="M30" s="685">
        <v>0</v>
      </c>
      <c r="N30" s="687">
        <v>0</v>
      </c>
      <c r="O30" s="15"/>
    </row>
    <row r="31" spans="1:15" ht="18" customHeight="1">
      <c r="A31" s="675" t="s">
        <v>90</v>
      </c>
      <c r="B31" s="682" t="s">
        <v>50</v>
      </c>
      <c r="C31" s="677">
        <v>28582</v>
      </c>
      <c r="D31" s="677">
        <v>26500</v>
      </c>
      <c r="E31" s="678">
        <v>25</v>
      </c>
      <c r="F31" s="677">
        <v>6625</v>
      </c>
      <c r="G31" s="683">
        <v>30000</v>
      </c>
      <c r="H31" s="684">
        <v>29000</v>
      </c>
      <c r="I31" s="685">
        <v>1000</v>
      </c>
      <c r="J31" s="685">
        <v>0</v>
      </c>
      <c r="K31" s="686">
        <v>23014</v>
      </c>
      <c r="L31" s="680">
        <v>2530</v>
      </c>
      <c r="M31" s="685">
        <v>0</v>
      </c>
      <c r="N31" s="687">
        <v>0</v>
      </c>
      <c r="O31" s="15"/>
    </row>
    <row r="32" spans="1:15" ht="18" customHeight="1">
      <c r="A32" s="675" t="s">
        <v>91</v>
      </c>
      <c r="B32" s="682" t="s">
        <v>357</v>
      </c>
      <c r="C32" s="677">
        <v>202050</v>
      </c>
      <c r="D32" s="677">
        <v>202050</v>
      </c>
      <c r="E32" s="678">
        <v>25</v>
      </c>
      <c r="F32" s="677">
        <v>50512</v>
      </c>
      <c r="G32" s="683">
        <v>30000</v>
      </c>
      <c r="H32" s="684">
        <v>150</v>
      </c>
      <c r="I32" s="685">
        <v>29850</v>
      </c>
      <c r="J32" s="685">
        <v>0</v>
      </c>
      <c r="K32" s="686">
        <v>113</v>
      </c>
      <c r="L32" s="680">
        <v>25</v>
      </c>
      <c r="M32" s="685">
        <v>0</v>
      </c>
      <c r="N32" s="687">
        <v>0</v>
      </c>
      <c r="O32" s="15"/>
    </row>
    <row r="33" spans="1:15" ht="18" customHeight="1">
      <c r="A33" s="675" t="s">
        <v>92</v>
      </c>
      <c r="B33" s="682" t="s">
        <v>67</v>
      </c>
      <c r="C33" s="677">
        <v>9131</v>
      </c>
      <c r="D33" s="677">
        <v>9131</v>
      </c>
      <c r="E33" s="692">
        <v>25</v>
      </c>
      <c r="F33" s="677">
        <v>2283</v>
      </c>
      <c r="G33" s="683">
        <v>9131</v>
      </c>
      <c r="H33" s="684">
        <v>7720</v>
      </c>
      <c r="I33" s="685">
        <v>1411</v>
      </c>
      <c r="J33" s="685">
        <v>0</v>
      </c>
      <c r="K33" s="686">
        <v>352</v>
      </c>
      <c r="L33" s="680">
        <v>2751</v>
      </c>
      <c r="M33" s="685">
        <v>0</v>
      </c>
      <c r="N33" s="687">
        <v>0</v>
      </c>
      <c r="O33" s="15"/>
    </row>
    <row r="34" spans="1:15" ht="27" customHeight="1">
      <c r="A34" s="675" t="s">
        <v>726</v>
      </c>
      <c r="B34" s="676" t="s">
        <v>358</v>
      </c>
      <c r="C34" s="677">
        <v>4700</v>
      </c>
      <c r="D34" s="677">
        <v>4700</v>
      </c>
      <c r="E34" s="692">
        <v>12.5</v>
      </c>
      <c r="F34" s="677">
        <v>587</v>
      </c>
      <c r="G34" s="683">
        <v>4700</v>
      </c>
      <c r="H34" s="684">
        <v>500</v>
      </c>
      <c r="I34" s="685">
        <v>2575</v>
      </c>
      <c r="J34" s="685">
        <v>1625</v>
      </c>
      <c r="K34" s="686">
        <v>60</v>
      </c>
      <c r="L34" s="680">
        <v>646</v>
      </c>
      <c r="M34" s="685">
        <v>0</v>
      </c>
      <c r="N34" s="687">
        <v>0</v>
      </c>
      <c r="O34" s="15"/>
    </row>
    <row r="35" spans="1:15" ht="18" customHeight="1">
      <c r="A35" s="675" t="s">
        <v>157</v>
      </c>
      <c r="B35" s="676" t="s">
        <v>359</v>
      </c>
      <c r="C35" s="677">
        <v>110000</v>
      </c>
      <c r="D35" s="677">
        <v>110000</v>
      </c>
      <c r="E35" s="692">
        <v>15</v>
      </c>
      <c r="F35" s="677">
        <f aca="true" t="shared" si="0" ref="F35:F43">C35*0.15</f>
        <v>16500</v>
      </c>
      <c r="G35" s="838">
        <v>700000</v>
      </c>
      <c r="H35" s="684">
        <v>0</v>
      </c>
      <c r="I35" s="841">
        <f>G35-(J35+J36+J37+J38+J39+J40+J41+J42)</f>
        <v>684400</v>
      </c>
      <c r="J35" s="685">
        <v>1200</v>
      </c>
      <c r="K35" s="686">
        <v>0</v>
      </c>
      <c r="L35" s="680">
        <v>114</v>
      </c>
      <c r="M35" s="685">
        <v>0</v>
      </c>
      <c r="N35" s="687">
        <v>0</v>
      </c>
      <c r="O35" s="15"/>
    </row>
    <row r="36" spans="1:15" ht="18" customHeight="1">
      <c r="A36" s="675" t="s">
        <v>158</v>
      </c>
      <c r="B36" s="676" t="s">
        <v>360</v>
      </c>
      <c r="C36" s="677">
        <v>135000</v>
      </c>
      <c r="D36" s="677">
        <v>135000</v>
      </c>
      <c r="E36" s="692">
        <v>15</v>
      </c>
      <c r="F36" s="677">
        <f t="shared" si="0"/>
        <v>20250</v>
      </c>
      <c r="G36" s="839"/>
      <c r="H36" s="684">
        <v>0</v>
      </c>
      <c r="I36" s="842"/>
      <c r="J36" s="685">
        <v>4200</v>
      </c>
      <c r="K36" s="686">
        <v>0</v>
      </c>
      <c r="L36" s="680">
        <v>2634</v>
      </c>
      <c r="M36" s="685">
        <v>0</v>
      </c>
      <c r="N36" s="687">
        <v>0</v>
      </c>
      <c r="O36" s="15"/>
    </row>
    <row r="37" spans="1:15" ht="18" customHeight="1">
      <c r="A37" s="675" t="s">
        <v>159</v>
      </c>
      <c r="B37" s="676" t="s">
        <v>361</v>
      </c>
      <c r="C37" s="677">
        <v>280000</v>
      </c>
      <c r="D37" s="677">
        <v>280000</v>
      </c>
      <c r="E37" s="692">
        <v>15</v>
      </c>
      <c r="F37" s="677">
        <f t="shared" si="0"/>
        <v>42000</v>
      </c>
      <c r="G37" s="839"/>
      <c r="H37" s="684">
        <v>0</v>
      </c>
      <c r="I37" s="842"/>
      <c r="J37" s="685">
        <v>1700</v>
      </c>
      <c r="K37" s="686">
        <v>0</v>
      </c>
      <c r="L37" s="680">
        <v>1354</v>
      </c>
      <c r="M37" s="685">
        <v>0</v>
      </c>
      <c r="N37" s="687">
        <v>0</v>
      </c>
      <c r="O37" s="15"/>
    </row>
    <row r="38" spans="1:15" ht="18" customHeight="1">
      <c r="A38" s="675" t="s">
        <v>160</v>
      </c>
      <c r="B38" s="676" t="s">
        <v>362</v>
      </c>
      <c r="C38" s="677">
        <v>50000</v>
      </c>
      <c r="D38" s="677">
        <v>50000</v>
      </c>
      <c r="E38" s="692">
        <v>15</v>
      </c>
      <c r="F38" s="677">
        <f t="shared" si="0"/>
        <v>7500</v>
      </c>
      <c r="G38" s="839"/>
      <c r="H38" s="684">
        <v>0</v>
      </c>
      <c r="I38" s="842"/>
      <c r="J38" s="685">
        <v>2700</v>
      </c>
      <c r="K38" s="686">
        <v>0</v>
      </c>
      <c r="L38" s="680">
        <v>76</v>
      </c>
      <c r="M38" s="685">
        <v>0</v>
      </c>
      <c r="N38" s="687">
        <v>0</v>
      </c>
      <c r="O38" s="15"/>
    </row>
    <row r="39" spans="1:15" ht="18" customHeight="1">
      <c r="A39" s="675" t="s">
        <v>161</v>
      </c>
      <c r="B39" s="676" t="s">
        <v>363</v>
      </c>
      <c r="C39" s="677">
        <v>250000</v>
      </c>
      <c r="D39" s="677">
        <v>250000</v>
      </c>
      <c r="E39" s="692">
        <v>15</v>
      </c>
      <c r="F39" s="677">
        <f t="shared" si="0"/>
        <v>37500</v>
      </c>
      <c r="G39" s="839"/>
      <c r="H39" s="684">
        <v>0</v>
      </c>
      <c r="I39" s="842"/>
      <c r="J39" s="685">
        <v>700</v>
      </c>
      <c r="K39" s="686">
        <v>0</v>
      </c>
      <c r="L39" s="680">
        <v>17</v>
      </c>
      <c r="M39" s="685">
        <v>0</v>
      </c>
      <c r="N39" s="687">
        <v>0</v>
      </c>
      <c r="O39" s="15"/>
    </row>
    <row r="40" spans="1:15" ht="18" customHeight="1">
      <c r="A40" s="675" t="s">
        <v>162</v>
      </c>
      <c r="B40" s="676" t="s">
        <v>364</v>
      </c>
      <c r="C40" s="677">
        <v>20000</v>
      </c>
      <c r="D40" s="677">
        <v>20000</v>
      </c>
      <c r="E40" s="692">
        <v>15</v>
      </c>
      <c r="F40" s="677">
        <f t="shared" si="0"/>
        <v>3000</v>
      </c>
      <c r="G40" s="839"/>
      <c r="H40" s="684">
        <v>0</v>
      </c>
      <c r="I40" s="842"/>
      <c r="J40" s="685">
        <v>2000</v>
      </c>
      <c r="K40" s="686">
        <v>0</v>
      </c>
      <c r="L40" s="680">
        <v>118</v>
      </c>
      <c r="M40" s="685">
        <v>0</v>
      </c>
      <c r="N40" s="687">
        <v>0</v>
      </c>
      <c r="O40" s="15"/>
    </row>
    <row r="41" spans="1:15" ht="18" customHeight="1">
      <c r="A41" s="675" t="s">
        <v>163</v>
      </c>
      <c r="B41" s="676" t="s">
        <v>365</v>
      </c>
      <c r="C41" s="677">
        <v>40000</v>
      </c>
      <c r="D41" s="677">
        <v>40000</v>
      </c>
      <c r="E41" s="692">
        <v>15</v>
      </c>
      <c r="F41" s="677">
        <f t="shared" si="0"/>
        <v>6000</v>
      </c>
      <c r="G41" s="839"/>
      <c r="H41" s="684">
        <v>0</v>
      </c>
      <c r="I41" s="842"/>
      <c r="J41" s="685">
        <v>2100</v>
      </c>
      <c r="K41" s="686">
        <v>0</v>
      </c>
      <c r="L41" s="680">
        <v>0</v>
      </c>
      <c r="M41" s="685">
        <v>0</v>
      </c>
      <c r="N41" s="687">
        <v>0</v>
      </c>
      <c r="O41" s="15"/>
    </row>
    <row r="42" spans="1:15" ht="18" customHeight="1">
      <c r="A42" s="694">
        <v>236102</v>
      </c>
      <c r="B42" s="676" t="s">
        <v>366</v>
      </c>
      <c r="C42" s="677">
        <v>85000</v>
      </c>
      <c r="D42" s="677">
        <v>85000</v>
      </c>
      <c r="E42" s="692">
        <v>15</v>
      </c>
      <c r="F42" s="677">
        <f t="shared" si="0"/>
        <v>12750</v>
      </c>
      <c r="G42" s="840"/>
      <c r="H42" s="684">
        <v>0</v>
      </c>
      <c r="I42" s="843"/>
      <c r="J42" s="685">
        <v>1000</v>
      </c>
      <c r="K42" s="686">
        <v>0</v>
      </c>
      <c r="L42" s="680">
        <v>0</v>
      </c>
      <c r="M42" s="685">
        <v>0</v>
      </c>
      <c r="N42" s="687">
        <v>0</v>
      </c>
      <c r="O42" s="15"/>
    </row>
    <row r="43" spans="1:15" ht="18" customHeight="1">
      <c r="A43" s="694" t="s">
        <v>367</v>
      </c>
      <c r="B43" s="676" t="s">
        <v>368</v>
      </c>
      <c r="C43" s="677">
        <v>150000</v>
      </c>
      <c r="D43" s="677">
        <v>150000</v>
      </c>
      <c r="E43" s="692">
        <v>15</v>
      </c>
      <c r="F43" s="677">
        <f t="shared" si="0"/>
        <v>22500</v>
      </c>
      <c r="G43" s="683">
        <v>6000</v>
      </c>
      <c r="H43" s="684">
        <v>0</v>
      </c>
      <c r="I43" s="685">
        <v>5995</v>
      </c>
      <c r="J43" s="685">
        <v>5</v>
      </c>
      <c r="K43" s="686">
        <v>0</v>
      </c>
      <c r="L43" s="680">
        <v>0</v>
      </c>
      <c r="M43" s="685">
        <v>0</v>
      </c>
      <c r="N43" s="687">
        <v>0</v>
      </c>
      <c r="O43" s="15"/>
    </row>
    <row r="44" spans="1:15" ht="27" customHeight="1">
      <c r="A44" s="695"/>
      <c r="B44" s="695" t="s">
        <v>200</v>
      </c>
      <c r="C44" s="9">
        <f>SUM(C4:C43)</f>
        <v>2189821</v>
      </c>
      <c r="D44" s="9">
        <f>SUM(D4:D43)</f>
        <v>2177238</v>
      </c>
      <c r="E44" s="696" t="s">
        <v>588</v>
      </c>
      <c r="F44" s="9">
        <f aca="true" t="shared" si="1" ref="F44:N44">SUM(F4:F43)</f>
        <v>342099</v>
      </c>
      <c r="G44" s="9">
        <f t="shared" si="1"/>
        <v>1110166</v>
      </c>
      <c r="H44" s="9">
        <f t="shared" si="1"/>
        <v>174522</v>
      </c>
      <c r="I44" s="9">
        <f t="shared" si="1"/>
        <v>870621</v>
      </c>
      <c r="J44" s="9">
        <f t="shared" si="1"/>
        <v>65023.308000000005</v>
      </c>
      <c r="K44" s="9">
        <f t="shared" si="1"/>
        <v>162661</v>
      </c>
      <c r="L44" s="9">
        <f t="shared" si="1"/>
        <v>72809</v>
      </c>
      <c r="M44" s="9">
        <f t="shared" si="1"/>
        <v>83388</v>
      </c>
      <c r="N44" s="9">
        <f t="shared" si="1"/>
        <v>40195</v>
      </c>
      <c r="O44" s="15"/>
    </row>
    <row r="45" spans="1:15" s="29" customFormat="1" ht="15.75" customHeight="1">
      <c r="A45" s="702"/>
      <c r="B45" s="697"/>
      <c r="C45" s="697"/>
      <c r="D45" s="18"/>
      <c r="E45" s="424"/>
      <c r="F45" s="18"/>
      <c r="G45" s="18"/>
      <c r="H45" s="18"/>
      <c r="I45" s="18"/>
      <c r="J45" s="18"/>
      <c r="K45" s="18"/>
      <c r="L45" s="18"/>
      <c r="M45" s="18"/>
      <c r="N45" s="18"/>
      <c r="O45" s="83"/>
    </row>
    <row r="46" spans="1:14" ht="12.75" customHeight="1">
      <c r="A46" s="702"/>
      <c r="B46" s="833" t="s">
        <v>369</v>
      </c>
      <c r="C46" s="833"/>
      <c r="D46" s="833"/>
      <c r="E46" s="833"/>
      <c r="F46" s="833"/>
      <c r="G46" s="833"/>
      <c r="H46" s="833"/>
      <c r="I46" s="833"/>
      <c r="J46" s="833"/>
      <c r="K46" s="833"/>
      <c r="L46" s="833"/>
      <c r="M46" s="833"/>
      <c r="N46" s="833"/>
    </row>
  </sheetData>
  <mergeCells count="13">
    <mergeCell ref="B46:N46"/>
    <mergeCell ref="M4:M5"/>
    <mergeCell ref="N4:N5"/>
    <mergeCell ref="G35:G42"/>
    <mergeCell ref="I35:I42"/>
    <mergeCell ref="G4:G5"/>
    <mergeCell ref="H4:H5"/>
    <mergeCell ref="I4:I5"/>
    <mergeCell ref="J4:J5"/>
    <mergeCell ref="A1:K1"/>
    <mergeCell ref="G2:J2"/>
    <mergeCell ref="K2:L2"/>
    <mergeCell ref="M2:N2"/>
  </mergeCells>
  <printOptions/>
  <pageMargins left="0.7874015748031497" right="0.7874015748031497" top="0.5905511811023623" bottom="0.5905511811023623" header="0.5118110236220472" footer="0.5118110236220472"/>
  <pageSetup firstPageNumber="26" useFirstPageNumber="1" horizontalDpi="600" verticalDpi="600" orientation="landscape" paperSize="9" scale="64" r:id="rId1"/>
  <headerFooter alignWithMargins="0">
    <oddFooter>&amp;C&amp;P</oddFooter>
  </headerFooter>
  <rowBreaks count="1" manualBreakCount="1">
    <brk id="3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B11" sqref="B11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1.75390625" style="0" customWidth="1"/>
    <col min="15" max="15" width="10.875" style="0" hidden="1" customWidth="1"/>
    <col min="16" max="16" width="10.00390625" style="0" hidden="1" customWidth="1"/>
    <col min="17" max="17" width="12.25390625" style="0" customWidth="1"/>
  </cols>
  <sheetData>
    <row r="1" spans="1:17" ht="45.75" customHeight="1">
      <c r="A1" s="827" t="s">
        <v>801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</row>
    <row r="2" spans="2:17" ht="30" customHeight="1">
      <c r="B2" s="571"/>
      <c r="F2" s="828" t="s">
        <v>307</v>
      </c>
      <c r="G2" s="829"/>
      <c r="H2" s="829"/>
      <c r="I2" s="830"/>
      <c r="J2" s="828" t="s">
        <v>370</v>
      </c>
      <c r="K2" s="849"/>
      <c r="L2" s="831" t="s">
        <v>371</v>
      </c>
      <c r="M2" s="832"/>
      <c r="N2" s="831" t="s">
        <v>309</v>
      </c>
      <c r="O2" s="850"/>
      <c r="P2" s="850"/>
      <c r="Q2" s="851"/>
    </row>
    <row r="3" spans="1:17" ht="57" customHeight="1">
      <c r="A3" s="671" t="s">
        <v>76</v>
      </c>
      <c r="B3" s="671" t="s">
        <v>372</v>
      </c>
      <c r="C3" s="673" t="s">
        <v>373</v>
      </c>
      <c r="D3" s="673" t="s">
        <v>312</v>
      </c>
      <c r="E3" s="673" t="s">
        <v>313</v>
      </c>
      <c r="F3" s="673" t="s">
        <v>374</v>
      </c>
      <c r="G3" s="673" t="s">
        <v>375</v>
      </c>
      <c r="H3" s="674" t="s">
        <v>316</v>
      </c>
      <c r="I3" s="674" t="s">
        <v>376</v>
      </c>
      <c r="J3" s="674" t="s">
        <v>377</v>
      </c>
      <c r="K3" s="698" t="s">
        <v>378</v>
      </c>
      <c r="L3" s="698" t="s">
        <v>379</v>
      </c>
      <c r="M3" s="698" t="s">
        <v>380</v>
      </c>
      <c r="N3" s="698" t="s">
        <v>381</v>
      </c>
      <c r="O3" s="673" t="s">
        <v>382</v>
      </c>
      <c r="P3" s="698" t="s">
        <v>383</v>
      </c>
      <c r="Q3" s="673" t="s">
        <v>384</v>
      </c>
    </row>
    <row r="4" spans="1:18" ht="27" customHeight="1">
      <c r="A4" s="675" t="s">
        <v>727</v>
      </c>
      <c r="B4" s="682" t="s">
        <v>385</v>
      </c>
      <c r="C4" s="677">
        <v>185000</v>
      </c>
      <c r="D4" s="678">
        <v>25</v>
      </c>
      <c r="E4" s="677">
        <v>46250</v>
      </c>
      <c r="F4" s="683">
        <v>120000</v>
      </c>
      <c r="G4" s="684">
        <v>70000</v>
      </c>
      <c r="H4" s="685">
        <v>13000</v>
      </c>
      <c r="I4" s="685">
        <v>37000</v>
      </c>
      <c r="J4" s="686">
        <v>63964</v>
      </c>
      <c r="K4" s="680">
        <v>7445</v>
      </c>
      <c r="L4" s="685">
        <v>36490</v>
      </c>
      <c r="M4" s="685">
        <v>0</v>
      </c>
      <c r="N4" s="686">
        <v>0</v>
      </c>
      <c r="O4" s="699">
        <v>8</v>
      </c>
      <c r="P4" s="700">
        <v>0</v>
      </c>
      <c r="Q4" s="700">
        <v>0</v>
      </c>
      <c r="R4" s="15"/>
    </row>
    <row r="5" spans="1:18" ht="27" customHeight="1">
      <c r="A5" s="695"/>
      <c r="B5" s="695" t="s">
        <v>200</v>
      </c>
      <c r="C5" s="9">
        <f>SUM(C4)</f>
        <v>185000</v>
      </c>
      <c r="D5" s="696" t="s">
        <v>588</v>
      </c>
      <c r="E5" s="9">
        <f aca="true" t="shared" si="0" ref="E5:Q5">SUM(E4)</f>
        <v>46250</v>
      </c>
      <c r="F5" s="9">
        <f t="shared" si="0"/>
        <v>120000</v>
      </c>
      <c r="G5" s="9">
        <f t="shared" si="0"/>
        <v>70000</v>
      </c>
      <c r="H5" s="9">
        <f t="shared" si="0"/>
        <v>13000</v>
      </c>
      <c r="I5" s="9">
        <f t="shared" si="0"/>
        <v>37000</v>
      </c>
      <c r="J5" s="9">
        <f t="shared" si="0"/>
        <v>63964</v>
      </c>
      <c r="K5" s="9">
        <f t="shared" si="0"/>
        <v>7445</v>
      </c>
      <c r="L5" s="9">
        <f t="shared" si="0"/>
        <v>36490</v>
      </c>
      <c r="M5" s="9">
        <f t="shared" si="0"/>
        <v>0</v>
      </c>
      <c r="N5" s="9">
        <f t="shared" si="0"/>
        <v>0</v>
      </c>
      <c r="O5" s="9">
        <f t="shared" si="0"/>
        <v>8</v>
      </c>
      <c r="P5" s="9">
        <f t="shared" si="0"/>
        <v>0</v>
      </c>
      <c r="Q5" s="9">
        <f t="shared" si="0"/>
        <v>0</v>
      </c>
      <c r="R5" s="15"/>
    </row>
    <row r="6" spans="2:17" ht="18">
      <c r="B6" s="573"/>
      <c r="C6" s="575"/>
      <c r="D6" s="575"/>
      <c r="E6" s="575"/>
      <c r="F6" s="575"/>
      <c r="G6" s="575"/>
      <c r="H6" s="575"/>
      <c r="I6" s="575"/>
      <c r="J6" s="575"/>
      <c r="K6" s="575"/>
      <c r="P6" s="852"/>
      <c r="Q6" s="852"/>
    </row>
    <row r="7" spans="2:11" ht="12.75">
      <c r="B7" s="572"/>
      <c r="C7" s="125"/>
      <c r="D7" s="125"/>
      <c r="E7" s="125"/>
      <c r="F7" s="125"/>
      <c r="G7" s="125"/>
      <c r="H7" s="125"/>
      <c r="I7" s="125"/>
      <c r="J7" s="125"/>
      <c r="K7" s="125"/>
    </row>
    <row r="8" spans="2:17" ht="12.75">
      <c r="B8" s="572"/>
      <c r="C8" s="125"/>
      <c r="D8" s="125"/>
      <c r="E8" s="125"/>
      <c r="F8" s="125"/>
      <c r="G8" s="125"/>
      <c r="H8" s="125"/>
      <c r="I8" s="125"/>
      <c r="J8" s="125"/>
      <c r="K8" s="125"/>
      <c r="Q8" s="203"/>
    </row>
    <row r="9" spans="2:11" ht="12.75">
      <c r="B9" s="573"/>
      <c r="C9" s="125"/>
      <c r="D9" s="125"/>
      <c r="E9" s="125"/>
      <c r="F9" s="125"/>
      <c r="G9" s="125"/>
      <c r="H9" s="125"/>
      <c r="I9" s="125"/>
      <c r="J9" s="125"/>
      <c r="K9" s="125"/>
    </row>
    <row r="10" ht="12.75">
      <c r="B10" s="571"/>
    </row>
    <row r="11" spans="2:17" ht="12.75">
      <c r="B11" s="574"/>
      <c r="Q11" s="203"/>
    </row>
    <row r="43" spans="13:18" ht="18">
      <c r="M43" s="848" t="s">
        <v>756</v>
      </c>
      <c r="N43" s="848"/>
      <c r="O43" s="848"/>
      <c r="P43" s="848"/>
      <c r="Q43" s="848"/>
      <c r="R43" s="848"/>
    </row>
  </sheetData>
  <mergeCells count="7">
    <mergeCell ref="M43:R43"/>
    <mergeCell ref="A1:Q1"/>
    <mergeCell ref="F2:I2"/>
    <mergeCell ref="J2:K2"/>
    <mergeCell ref="L2:M2"/>
    <mergeCell ref="N2:Q2"/>
    <mergeCell ref="P6:Q6"/>
  </mergeCells>
  <printOptions/>
  <pageMargins left="0.75" right="0.75" top="1" bottom="1" header="0.4921259845" footer="0.4921259845"/>
  <pageSetup firstPageNumber="28" useFirstPageNumber="1" horizontalDpi="600" verticalDpi="600" orientation="landscape" paperSize="9" scale="61" r:id="rId1"/>
  <headerFooter alignWithMargins="0">
    <oddFooter>&amp;C28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4"/>
  <dimension ref="A1:AW88"/>
  <sheetViews>
    <sheetView workbookViewId="0" topLeftCell="A1">
      <selection activeCell="H11" sqref="H11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24" customFormat="1" ht="18">
      <c r="A1" s="733" t="s">
        <v>742</v>
      </c>
      <c r="B1" s="733"/>
      <c r="C1" s="733"/>
      <c r="D1" s="733"/>
      <c r="E1" s="733"/>
      <c r="F1" s="729"/>
      <c r="G1" s="729"/>
      <c r="H1" s="29"/>
      <c r="I1" s="97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5.75" customHeight="1">
      <c r="A2" s="315" t="s">
        <v>802</v>
      </c>
      <c r="B2" s="29"/>
      <c r="C2" s="29"/>
      <c r="D2" s="29"/>
      <c r="E2" s="97"/>
      <c r="I2" s="24"/>
    </row>
    <row r="3" spans="1:9" ht="12.75" customHeight="1">
      <c r="A3" s="65"/>
      <c r="B3" s="29"/>
      <c r="C3" s="29"/>
      <c r="E3" s="97"/>
      <c r="I3" s="24"/>
    </row>
    <row r="4" spans="1:5" s="29" customFormat="1" ht="14.25" customHeight="1">
      <c r="A4" s="64" t="s">
        <v>187</v>
      </c>
      <c r="E4" s="64" t="s">
        <v>613</v>
      </c>
    </row>
    <row r="5" ht="12" customHeight="1">
      <c r="E5" s="64"/>
    </row>
    <row r="6" spans="1:5" ht="23.25" customHeight="1">
      <c r="A6" s="90" t="s">
        <v>255</v>
      </c>
      <c r="B6" s="91" t="s">
        <v>256</v>
      </c>
      <c r="C6" s="91" t="s">
        <v>106</v>
      </c>
      <c r="D6" s="92" t="s">
        <v>257</v>
      </c>
      <c r="E6" s="93" t="s">
        <v>258</v>
      </c>
    </row>
    <row r="7" spans="1:5" ht="13.5" customHeight="1">
      <c r="A7" s="90"/>
      <c r="B7" s="91" t="s">
        <v>633</v>
      </c>
      <c r="C7" s="406">
        <v>1700</v>
      </c>
      <c r="D7" s="284">
        <v>30000</v>
      </c>
      <c r="E7" s="95"/>
    </row>
    <row r="8" spans="1:5" ht="25.5">
      <c r="A8" s="528">
        <v>39098</v>
      </c>
      <c r="B8" s="529" t="s">
        <v>656</v>
      </c>
      <c r="C8" s="494">
        <v>5000</v>
      </c>
      <c r="D8" s="539">
        <v>-1557</v>
      </c>
      <c r="E8" s="540">
        <v>28443</v>
      </c>
    </row>
    <row r="9" spans="1:5" ht="12.75">
      <c r="A9" s="96">
        <v>39098</v>
      </c>
      <c r="B9" s="530" t="s">
        <v>657</v>
      </c>
      <c r="C9" s="494">
        <v>1800</v>
      </c>
      <c r="D9" s="541">
        <v>-80</v>
      </c>
      <c r="E9" s="540">
        <v>28363</v>
      </c>
    </row>
    <row r="10" spans="1:5" ht="12.75">
      <c r="A10" s="96">
        <v>39098</v>
      </c>
      <c r="B10" s="87" t="s">
        <v>658</v>
      </c>
      <c r="C10" s="494">
        <v>1800</v>
      </c>
      <c r="D10" s="164">
        <v>-100</v>
      </c>
      <c r="E10" s="542">
        <v>28263</v>
      </c>
    </row>
    <row r="11" spans="1:5" ht="25.5">
      <c r="A11" s="94">
        <v>39105</v>
      </c>
      <c r="B11" s="531" t="s">
        <v>659</v>
      </c>
      <c r="C11" s="494">
        <v>3000</v>
      </c>
      <c r="D11" s="164">
        <v>-200</v>
      </c>
      <c r="E11" s="542">
        <v>28063</v>
      </c>
    </row>
    <row r="12" spans="1:5" ht="25.5">
      <c r="A12" s="532">
        <v>39105</v>
      </c>
      <c r="B12" s="533" t="s">
        <v>660</v>
      </c>
      <c r="C12" s="536">
        <v>8001</v>
      </c>
      <c r="D12" s="543">
        <v>-50</v>
      </c>
      <c r="E12" s="544">
        <v>28013</v>
      </c>
    </row>
    <row r="13" spans="1:5" ht="12.75">
      <c r="A13" s="94">
        <v>39105</v>
      </c>
      <c r="B13" s="507" t="s">
        <v>661</v>
      </c>
      <c r="C13" s="494">
        <v>8001</v>
      </c>
      <c r="D13" s="164">
        <v>-1200</v>
      </c>
      <c r="E13" s="542">
        <v>26813</v>
      </c>
    </row>
    <row r="14" spans="1:5" ht="12.75">
      <c r="A14" s="94">
        <v>39105</v>
      </c>
      <c r="B14" s="516" t="s">
        <v>662</v>
      </c>
      <c r="C14" s="44">
        <v>8001</v>
      </c>
      <c r="D14" s="164">
        <v>-1200</v>
      </c>
      <c r="E14" s="542">
        <v>25613</v>
      </c>
    </row>
    <row r="15" spans="1:5" ht="12.75">
      <c r="A15" s="94">
        <v>39105</v>
      </c>
      <c r="B15" s="23" t="s">
        <v>663</v>
      </c>
      <c r="C15" s="44">
        <v>8001</v>
      </c>
      <c r="D15" s="164">
        <v>-600</v>
      </c>
      <c r="E15" s="542">
        <v>25013</v>
      </c>
    </row>
    <row r="16" spans="1:5" ht="12.75">
      <c r="A16" s="94">
        <v>39105</v>
      </c>
      <c r="B16" s="507" t="s">
        <v>664</v>
      </c>
      <c r="C16" s="494">
        <v>8001</v>
      </c>
      <c r="D16" s="164">
        <v>-700</v>
      </c>
      <c r="E16" s="542">
        <v>24313</v>
      </c>
    </row>
    <row r="17" spans="1:5" ht="12.75">
      <c r="A17" s="94">
        <v>39112</v>
      </c>
      <c r="B17" s="4" t="s">
        <v>665</v>
      </c>
      <c r="C17" s="494">
        <v>1000</v>
      </c>
      <c r="D17" s="545">
        <v>-30.9</v>
      </c>
      <c r="E17" s="542">
        <v>24282.1</v>
      </c>
    </row>
    <row r="18" spans="1:5" ht="12.75">
      <c r="A18" s="532">
        <v>39119</v>
      </c>
      <c r="B18" s="534" t="s">
        <v>666</v>
      </c>
      <c r="C18" s="537">
        <v>3000</v>
      </c>
      <c r="D18" s="546">
        <v>-60</v>
      </c>
      <c r="E18" s="544">
        <v>24222.1</v>
      </c>
    </row>
    <row r="19" spans="1:5" ht="25.5">
      <c r="A19" s="94">
        <v>39125</v>
      </c>
      <c r="B19" s="535" t="s">
        <v>667</v>
      </c>
      <c r="C19" s="538">
        <v>5100</v>
      </c>
      <c r="D19" s="546">
        <v>-220</v>
      </c>
      <c r="E19" s="540">
        <v>24002.1</v>
      </c>
    </row>
    <row r="20" spans="1:5" ht="12.75">
      <c r="A20" s="94">
        <v>39133</v>
      </c>
      <c r="B20" s="4" t="s">
        <v>668</v>
      </c>
      <c r="C20" s="494">
        <v>8001</v>
      </c>
      <c r="D20" s="545">
        <v>-246</v>
      </c>
      <c r="E20" s="540">
        <v>23756.1</v>
      </c>
    </row>
    <row r="21" spans="1:5" ht="12.75">
      <c r="A21" s="94">
        <v>39133</v>
      </c>
      <c r="B21" s="4" t="s">
        <v>669</v>
      </c>
      <c r="C21" s="494">
        <v>8002</v>
      </c>
      <c r="D21" s="545">
        <v>-1900</v>
      </c>
      <c r="E21" s="540">
        <v>21856.1</v>
      </c>
    </row>
    <row r="22" spans="1:5" ht="12.75">
      <c r="A22" s="94">
        <v>39133</v>
      </c>
      <c r="B22" s="4" t="s">
        <v>670</v>
      </c>
      <c r="C22" s="494">
        <v>1500</v>
      </c>
      <c r="D22" s="545">
        <v>-17.4</v>
      </c>
      <c r="E22" s="540">
        <v>21838.7</v>
      </c>
    </row>
    <row r="23" spans="1:5" ht="12.75">
      <c r="A23" s="94">
        <v>39133</v>
      </c>
      <c r="B23" s="4" t="s">
        <v>671</v>
      </c>
      <c r="C23" s="494">
        <v>3000</v>
      </c>
      <c r="D23" s="545">
        <v>-20</v>
      </c>
      <c r="E23" s="540">
        <v>21818.7</v>
      </c>
    </row>
    <row r="24" spans="1:5" ht="12.75">
      <c r="A24" s="94">
        <v>39133</v>
      </c>
      <c r="B24" s="4" t="s">
        <v>672</v>
      </c>
      <c r="C24" s="494">
        <v>3000</v>
      </c>
      <c r="D24" s="545">
        <v>-15</v>
      </c>
      <c r="E24" s="540">
        <v>21803.7</v>
      </c>
    </row>
    <row r="25" spans="1:5" ht="12.75">
      <c r="A25" s="94">
        <v>39140</v>
      </c>
      <c r="B25" s="4" t="s">
        <v>673</v>
      </c>
      <c r="C25" s="494">
        <v>3000</v>
      </c>
      <c r="D25" s="545">
        <v>-36.8</v>
      </c>
      <c r="E25" s="542">
        <v>21766.9</v>
      </c>
    </row>
    <row r="26" spans="1:5" ht="12.75">
      <c r="A26" s="94">
        <v>39154</v>
      </c>
      <c r="B26" s="4" t="s">
        <v>138</v>
      </c>
      <c r="C26" s="494">
        <v>8000</v>
      </c>
      <c r="D26" s="545">
        <v>-100</v>
      </c>
      <c r="E26" s="542">
        <v>21666.9</v>
      </c>
    </row>
    <row r="27" spans="1:5" ht="12.75">
      <c r="A27" s="94">
        <v>39161</v>
      </c>
      <c r="B27" s="4" t="s">
        <v>139</v>
      </c>
      <c r="C27" s="494"/>
      <c r="D27" s="545">
        <v>7477.5</v>
      </c>
      <c r="E27" s="542">
        <v>29144.4</v>
      </c>
    </row>
    <row r="28" spans="1:5" ht="12.75">
      <c r="A28" s="94">
        <v>39161</v>
      </c>
      <c r="B28" s="4" t="s">
        <v>140</v>
      </c>
      <c r="C28" s="591">
        <v>5000</v>
      </c>
      <c r="D28" s="545">
        <v>-20</v>
      </c>
      <c r="E28" s="542">
        <v>29124.4</v>
      </c>
    </row>
    <row r="29" spans="1:5" ht="12.75">
      <c r="A29" s="94">
        <v>39161</v>
      </c>
      <c r="B29" s="4" t="s">
        <v>141</v>
      </c>
      <c r="C29" s="44">
        <v>1800</v>
      </c>
      <c r="D29" s="164">
        <v>-81.5</v>
      </c>
      <c r="E29" s="542">
        <v>29042.9</v>
      </c>
    </row>
    <row r="30" spans="1:5" ht="12.75">
      <c r="A30" s="585">
        <v>39176</v>
      </c>
      <c r="B30" s="4" t="s">
        <v>124</v>
      </c>
      <c r="C30" s="588" t="s">
        <v>137</v>
      </c>
      <c r="D30" s="590">
        <v>-87</v>
      </c>
      <c r="E30" s="542">
        <v>28955.9</v>
      </c>
    </row>
    <row r="31" spans="1:5" ht="12.75">
      <c r="A31" s="585">
        <v>39176</v>
      </c>
      <c r="B31" s="586" t="s">
        <v>125</v>
      </c>
      <c r="C31" s="589">
        <v>4000</v>
      </c>
      <c r="D31" s="590">
        <v>-150</v>
      </c>
      <c r="E31" s="542">
        <v>28805.9</v>
      </c>
    </row>
    <row r="32" spans="1:5" ht="12.75">
      <c r="A32" s="585">
        <v>39176</v>
      </c>
      <c r="B32" s="586" t="s">
        <v>126</v>
      </c>
      <c r="C32" s="589">
        <v>3000</v>
      </c>
      <c r="D32" s="590">
        <v>-200</v>
      </c>
      <c r="E32" s="542">
        <v>28605.9</v>
      </c>
    </row>
    <row r="33" spans="1:5" ht="12.75">
      <c r="A33" s="585">
        <v>39182</v>
      </c>
      <c r="B33" s="586" t="s">
        <v>127</v>
      </c>
      <c r="C33" s="589">
        <v>1800</v>
      </c>
      <c r="D33" s="590">
        <v>-100</v>
      </c>
      <c r="E33" s="542">
        <v>28505.9</v>
      </c>
    </row>
    <row r="34" spans="1:5" ht="12.75">
      <c r="A34" s="585">
        <v>39182</v>
      </c>
      <c r="B34" s="586" t="s">
        <v>128</v>
      </c>
      <c r="C34" s="589">
        <v>3000</v>
      </c>
      <c r="D34" s="590">
        <v>-16</v>
      </c>
      <c r="E34" s="542">
        <v>28489.9</v>
      </c>
    </row>
    <row r="35" spans="1:5" ht="12.75">
      <c r="A35" s="585">
        <v>39189</v>
      </c>
      <c r="B35" s="586" t="s">
        <v>129</v>
      </c>
      <c r="C35" s="589">
        <v>3000</v>
      </c>
      <c r="D35" s="590">
        <v>-500</v>
      </c>
      <c r="E35" s="542">
        <v>27989.9</v>
      </c>
    </row>
    <row r="36" spans="1:5" ht="12.75">
      <c r="A36" s="585">
        <v>39189</v>
      </c>
      <c r="B36" s="586" t="s">
        <v>130</v>
      </c>
      <c r="C36" s="589">
        <v>1600</v>
      </c>
      <c r="D36" s="590">
        <v>-1056.7</v>
      </c>
      <c r="E36" s="542">
        <v>26933.2</v>
      </c>
    </row>
    <row r="37" spans="1:5" ht="12.75">
      <c r="A37" s="585">
        <v>39189</v>
      </c>
      <c r="B37" s="586" t="s">
        <v>131</v>
      </c>
      <c r="C37" s="589">
        <v>4000</v>
      </c>
      <c r="D37" s="590">
        <v>-410</v>
      </c>
      <c r="E37" s="542">
        <v>26523.2</v>
      </c>
    </row>
    <row r="38" spans="1:5" ht="12.75">
      <c r="A38" s="585">
        <v>39189</v>
      </c>
      <c r="B38" s="586" t="s">
        <v>132</v>
      </c>
      <c r="C38" s="589">
        <v>4000</v>
      </c>
      <c r="D38" s="590">
        <v>-150</v>
      </c>
      <c r="E38" s="542">
        <v>26373.2</v>
      </c>
    </row>
    <row r="39" spans="1:5" ht="12.75">
      <c r="A39" s="585">
        <v>39189</v>
      </c>
      <c r="B39" s="587" t="s">
        <v>133</v>
      </c>
      <c r="C39" s="589">
        <v>9000</v>
      </c>
      <c r="D39" s="590">
        <v>-30</v>
      </c>
      <c r="E39" s="542">
        <v>26343.2</v>
      </c>
    </row>
    <row r="40" spans="1:5" ht="12.75">
      <c r="A40" s="585">
        <v>39189</v>
      </c>
      <c r="B40" s="586" t="s">
        <v>134</v>
      </c>
      <c r="C40" s="589">
        <v>5000</v>
      </c>
      <c r="D40" s="590">
        <v>-250</v>
      </c>
      <c r="E40" s="542">
        <v>26093.2</v>
      </c>
    </row>
    <row r="41" spans="1:5" ht="12.75">
      <c r="A41" s="585">
        <v>39189</v>
      </c>
      <c r="B41" s="4" t="s">
        <v>135</v>
      </c>
      <c r="C41" s="589">
        <v>5000</v>
      </c>
      <c r="D41" s="590">
        <v>-1281</v>
      </c>
      <c r="E41" s="542">
        <v>24812.2</v>
      </c>
    </row>
    <row r="42" spans="1:5" ht="12.75">
      <c r="A42" s="585">
        <v>39189</v>
      </c>
      <c r="B42" s="4" t="s">
        <v>136</v>
      </c>
      <c r="C42" s="589">
        <v>5000</v>
      </c>
      <c r="D42" s="590">
        <v>-920</v>
      </c>
      <c r="E42" s="542">
        <v>23892.2</v>
      </c>
    </row>
    <row r="43" spans="1:5" ht="12.75">
      <c r="A43" s="585">
        <v>39204</v>
      </c>
      <c r="B43" s="4" t="s">
        <v>690</v>
      </c>
      <c r="C43" s="589">
        <v>3000</v>
      </c>
      <c r="D43" s="590">
        <v>-270</v>
      </c>
      <c r="E43" s="542">
        <v>23622.2</v>
      </c>
    </row>
    <row r="44" spans="1:5" ht="12.75">
      <c r="A44" s="585">
        <v>39204</v>
      </c>
      <c r="B44" s="4" t="s">
        <v>691</v>
      </c>
      <c r="C44" s="589">
        <v>1800</v>
      </c>
      <c r="D44" s="590">
        <v>-55</v>
      </c>
      <c r="E44" s="542">
        <v>23567.2</v>
      </c>
    </row>
    <row r="45" spans="1:5" ht="12.75">
      <c r="A45" s="585">
        <v>39204</v>
      </c>
      <c r="B45" s="586" t="s">
        <v>692</v>
      </c>
      <c r="C45" s="589">
        <v>1000</v>
      </c>
      <c r="D45" s="590">
        <v>-84</v>
      </c>
      <c r="E45" s="542">
        <v>23483.2</v>
      </c>
    </row>
    <row r="46" spans="1:5" ht="12.75">
      <c r="A46" s="585">
        <v>39204</v>
      </c>
      <c r="B46" s="586" t="s">
        <v>693</v>
      </c>
      <c r="C46" s="589">
        <v>5000</v>
      </c>
      <c r="D46" s="590">
        <v>-350</v>
      </c>
      <c r="E46" s="542">
        <v>23133.2</v>
      </c>
    </row>
    <row r="47" spans="1:5" ht="12.75">
      <c r="A47" s="585">
        <v>39204</v>
      </c>
      <c r="B47" s="586" t="s">
        <v>694</v>
      </c>
      <c r="C47" s="589">
        <v>3000</v>
      </c>
      <c r="D47" s="590">
        <v>-1200</v>
      </c>
      <c r="E47" s="542">
        <v>21933.2</v>
      </c>
    </row>
    <row r="48" spans="1:5" ht="12.75">
      <c r="A48" s="585">
        <v>39204</v>
      </c>
      <c r="B48" s="586" t="s">
        <v>695</v>
      </c>
      <c r="C48" s="589">
        <v>1800</v>
      </c>
      <c r="D48" s="590">
        <v>-3.3</v>
      </c>
      <c r="E48" s="542">
        <v>21929.9</v>
      </c>
    </row>
    <row r="49" spans="1:5" ht="12.75">
      <c r="A49" s="585">
        <v>39204</v>
      </c>
      <c r="B49" s="586" t="s">
        <v>696</v>
      </c>
      <c r="C49" s="589">
        <v>1800</v>
      </c>
      <c r="D49" s="590">
        <v>-50</v>
      </c>
      <c r="E49" s="542">
        <v>21879.9</v>
      </c>
    </row>
    <row r="50" spans="1:5" ht="12.75">
      <c r="A50" s="585">
        <v>39204</v>
      </c>
      <c r="B50" s="4" t="s">
        <v>697</v>
      </c>
      <c r="C50" s="589">
        <v>1800</v>
      </c>
      <c r="D50" s="590">
        <v>-50</v>
      </c>
      <c r="E50" s="542">
        <v>21829.9</v>
      </c>
    </row>
    <row r="51" spans="1:5" ht="12.75">
      <c r="A51" s="585">
        <v>39224</v>
      </c>
      <c r="B51" s="586" t="s">
        <v>698</v>
      </c>
      <c r="C51" s="589">
        <v>2000</v>
      </c>
      <c r="D51" s="590">
        <v>-165</v>
      </c>
      <c r="E51" s="542">
        <v>21664.9</v>
      </c>
    </row>
    <row r="52" spans="1:5" ht="12.75">
      <c r="A52" s="585">
        <v>39224</v>
      </c>
      <c r="B52" s="586" t="s">
        <v>699</v>
      </c>
      <c r="C52" s="589">
        <v>3000</v>
      </c>
      <c r="D52" s="590">
        <v>-30</v>
      </c>
      <c r="E52" s="542">
        <v>21634.9</v>
      </c>
    </row>
    <row r="53" spans="1:5" ht="25.5">
      <c r="A53" s="585">
        <v>39224</v>
      </c>
      <c r="B53" s="531" t="s">
        <v>700</v>
      </c>
      <c r="C53" s="589">
        <v>3000</v>
      </c>
      <c r="D53" s="590">
        <v>-120</v>
      </c>
      <c r="E53" s="542">
        <v>21514.9</v>
      </c>
    </row>
    <row r="54" spans="1:5" ht="12.75">
      <c r="A54" s="585">
        <v>39224</v>
      </c>
      <c r="B54" s="586" t="s">
        <v>701</v>
      </c>
      <c r="C54" s="589">
        <v>5000</v>
      </c>
      <c r="D54" s="590">
        <v>-200</v>
      </c>
      <c r="E54" s="542">
        <v>21314.9</v>
      </c>
    </row>
    <row r="55" spans="1:5" ht="12.75">
      <c r="A55" s="585">
        <v>39224</v>
      </c>
      <c r="B55" s="4" t="s">
        <v>702</v>
      </c>
      <c r="C55" s="589">
        <v>1800</v>
      </c>
      <c r="D55" s="590">
        <v>-15</v>
      </c>
      <c r="E55" s="542">
        <v>21299.9</v>
      </c>
    </row>
    <row r="56" spans="1:5" ht="12.75">
      <c r="A56" s="585">
        <v>39231</v>
      </c>
      <c r="B56" s="4" t="s">
        <v>703</v>
      </c>
      <c r="C56" s="589">
        <v>4000</v>
      </c>
      <c r="D56" s="590">
        <v>-380</v>
      </c>
      <c r="E56" s="542">
        <v>20919.9</v>
      </c>
    </row>
    <row r="57" spans="1:5" ht="12.75">
      <c r="A57" s="585">
        <v>39231</v>
      </c>
      <c r="B57" s="586" t="s">
        <v>704</v>
      </c>
      <c r="C57" s="589">
        <v>9000</v>
      </c>
      <c r="D57" s="590">
        <v>-45.4</v>
      </c>
      <c r="E57" s="542">
        <v>20874.5</v>
      </c>
    </row>
    <row r="58" spans="1:5" ht="12.75">
      <c r="A58" s="585">
        <v>39231</v>
      </c>
      <c r="B58" s="586" t="s">
        <v>705</v>
      </c>
      <c r="C58" s="589">
        <v>1000</v>
      </c>
      <c r="D58" s="590">
        <v>-50</v>
      </c>
      <c r="E58" s="570">
        <v>20824.5</v>
      </c>
    </row>
    <row r="59" spans="1:5" ht="12.75">
      <c r="A59" s="94"/>
      <c r="B59" s="4"/>
      <c r="C59" s="494"/>
      <c r="D59" s="545"/>
      <c r="E59" s="547"/>
    </row>
    <row r="60" spans="1:5" ht="12.75">
      <c r="A60" s="165"/>
      <c r="B60" s="166"/>
      <c r="C60" s="597"/>
      <c r="D60" s="598"/>
      <c r="E60" s="599"/>
    </row>
    <row r="61" spans="1:5" ht="12.75" customHeight="1">
      <c r="A61" s="165"/>
      <c r="B61" s="166"/>
      <c r="C61" s="13"/>
      <c r="D61" s="25"/>
      <c r="E61" s="167"/>
    </row>
    <row r="62" spans="1:5" s="29" customFormat="1" ht="14.25" customHeight="1">
      <c r="A62" s="64" t="s">
        <v>260</v>
      </c>
      <c r="E62" s="64" t="s">
        <v>613</v>
      </c>
    </row>
    <row r="63" ht="13.5" customHeight="1">
      <c r="E63" s="64"/>
    </row>
    <row r="64" spans="1:5" ht="23.25" customHeight="1">
      <c r="A64" s="90" t="s">
        <v>255</v>
      </c>
      <c r="B64" s="91" t="s">
        <v>256</v>
      </c>
      <c r="C64" s="91" t="s">
        <v>106</v>
      </c>
      <c r="D64" s="92" t="s">
        <v>257</v>
      </c>
      <c r="E64" s="93" t="s">
        <v>258</v>
      </c>
    </row>
    <row r="65" spans="1:8" ht="14.25" customHeight="1">
      <c r="A65" s="90"/>
      <c r="B65" s="91" t="s">
        <v>634</v>
      </c>
      <c r="C65" s="406">
        <v>1700</v>
      </c>
      <c r="D65" s="284">
        <v>10000</v>
      </c>
      <c r="E65" s="318" t="s">
        <v>262</v>
      </c>
      <c r="H65" s="2"/>
    </row>
    <row r="66" spans="1:8" ht="14.25" customHeight="1">
      <c r="A66" s="581">
        <v>39176</v>
      </c>
      <c r="B66" s="530" t="s">
        <v>123</v>
      </c>
      <c r="C66" s="582">
        <v>1500</v>
      </c>
      <c r="D66" s="583">
        <v>-690.2</v>
      </c>
      <c r="E66" s="603">
        <v>9309.8</v>
      </c>
      <c r="H66" s="2"/>
    </row>
    <row r="67" spans="1:8" ht="14.25" customHeight="1">
      <c r="A67" s="532">
        <v>39224</v>
      </c>
      <c r="B67" s="534" t="s">
        <v>688</v>
      </c>
      <c r="C67" s="536">
        <v>1600</v>
      </c>
      <c r="D67" s="543">
        <v>-200</v>
      </c>
      <c r="E67" s="603">
        <v>9109.8</v>
      </c>
      <c r="H67" s="2"/>
    </row>
    <row r="68" spans="1:8" ht="14.25" customHeight="1">
      <c r="A68" s="94">
        <v>39231</v>
      </c>
      <c r="B68" s="4" t="s">
        <v>689</v>
      </c>
      <c r="C68" s="494">
        <v>1000</v>
      </c>
      <c r="D68" s="164">
        <v>-97</v>
      </c>
      <c r="E68" s="584">
        <v>9012.8</v>
      </c>
      <c r="H68" s="2"/>
    </row>
    <row r="69" spans="1:8" ht="12.75">
      <c r="A69" s="356"/>
      <c r="B69" s="549"/>
      <c r="C69" s="4"/>
      <c r="D69" s="468"/>
      <c r="E69" s="550"/>
      <c r="H69" s="2"/>
    </row>
    <row r="70" spans="1:8" ht="12.75">
      <c r="A70" s="524"/>
      <c r="B70" s="525"/>
      <c r="C70" s="166"/>
      <c r="D70" s="526"/>
      <c r="E70" s="527"/>
      <c r="H70" s="2"/>
    </row>
    <row r="71" spans="1:8" ht="12.75">
      <c r="A71" s="524"/>
      <c r="B71" s="525"/>
      <c r="C71" s="166"/>
      <c r="D71" s="526"/>
      <c r="E71" s="527"/>
      <c r="H71" s="2"/>
    </row>
    <row r="72" spans="1:5" s="29" customFormat="1" ht="13.5" customHeight="1">
      <c r="A72" s="64" t="s">
        <v>261</v>
      </c>
      <c r="E72" s="64" t="s">
        <v>613</v>
      </c>
    </row>
    <row r="73" ht="12" customHeight="1">
      <c r="E73" s="64"/>
    </row>
    <row r="74" spans="1:5" ht="23.25" customHeight="1">
      <c r="A74" s="90" t="s">
        <v>255</v>
      </c>
      <c r="B74" s="91" t="s">
        <v>256</v>
      </c>
      <c r="C74" s="91" t="s">
        <v>106</v>
      </c>
      <c r="D74" s="92" t="s">
        <v>257</v>
      </c>
      <c r="E74" s="93" t="s">
        <v>258</v>
      </c>
    </row>
    <row r="75" spans="1:7" ht="15" customHeight="1">
      <c r="A75" s="90"/>
      <c r="B75" s="91" t="s">
        <v>634</v>
      </c>
      <c r="C75" s="406">
        <v>1700</v>
      </c>
      <c r="D75" s="284">
        <v>100000</v>
      </c>
      <c r="E75" s="95"/>
      <c r="G75" s="363"/>
    </row>
    <row r="76" spans="1:9" ht="12.75">
      <c r="A76" s="520">
        <v>39126</v>
      </c>
      <c r="B76" s="34" t="s">
        <v>651</v>
      </c>
      <c r="C76" s="33">
        <v>1500</v>
      </c>
      <c r="D76" s="521" t="s">
        <v>654</v>
      </c>
      <c r="E76" s="522">
        <v>99992</v>
      </c>
      <c r="I76" s="258"/>
    </row>
    <row r="77" spans="1:5" ht="12.75">
      <c r="A77" s="520">
        <v>39126</v>
      </c>
      <c r="B77" s="34" t="s">
        <v>652</v>
      </c>
      <c r="C77" s="33">
        <v>3000</v>
      </c>
      <c r="D77" s="523" t="s">
        <v>655</v>
      </c>
      <c r="E77" s="522">
        <v>99842</v>
      </c>
    </row>
    <row r="78" spans="1:5" ht="12.75">
      <c r="A78" s="520">
        <v>39126</v>
      </c>
      <c r="B78" s="23" t="s">
        <v>653</v>
      </c>
      <c r="C78" s="33">
        <v>5000</v>
      </c>
      <c r="D78" s="298">
        <v>-1060</v>
      </c>
      <c r="E78" s="522">
        <v>98782</v>
      </c>
    </row>
    <row r="79" spans="1:5" ht="12.75">
      <c r="A79" s="520">
        <v>39168</v>
      </c>
      <c r="B79" s="34" t="s">
        <v>117</v>
      </c>
      <c r="C79" s="33">
        <v>8004</v>
      </c>
      <c r="D79" s="298">
        <v>-10000</v>
      </c>
      <c r="E79" s="522">
        <v>88782</v>
      </c>
    </row>
    <row r="80" spans="1:5" ht="12.75">
      <c r="A80" s="520">
        <v>39168</v>
      </c>
      <c r="B80" s="520" t="s">
        <v>118</v>
      </c>
      <c r="C80" s="168">
        <v>9000</v>
      </c>
      <c r="D80" s="298">
        <v>-500</v>
      </c>
      <c r="E80" s="522">
        <v>88282</v>
      </c>
    </row>
    <row r="81" spans="1:5" ht="12.75">
      <c r="A81" s="520">
        <v>39168</v>
      </c>
      <c r="B81" s="520" t="s">
        <v>119</v>
      </c>
      <c r="C81" s="579" t="s">
        <v>121</v>
      </c>
      <c r="D81" s="298">
        <v>-200</v>
      </c>
      <c r="E81" s="522">
        <v>88082</v>
      </c>
    </row>
    <row r="82" spans="1:5" ht="12.75">
      <c r="A82" s="520">
        <v>39168</v>
      </c>
      <c r="B82" s="520" t="s">
        <v>120</v>
      </c>
      <c r="C82" s="579" t="s">
        <v>122</v>
      </c>
      <c r="D82" s="580">
        <v>-3193.2</v>
      </c>
      <c r="E82" s="522">
        <v>84888.8</v>
      </c>
    </row>
    <row r="83" spans="1:5" ht="12.75">
      <c r="A83" s="520">
        <v>39217</v>
      </c>
      <c r="B83" s="520" t="s">
        <v>682</v>
      </c>
      <c r="C83" s="579" t="s">
        <v>685</v>
      </c>
      <c r="D83" s="580">
        <v>-350</v>
      </c>
      <c r="E83" s="522">
        <v>84538.8</v>
      </c>
    </row>
    <row r="84" spans="1:5" ht="12.75">
      <c r="A84" s="520">
        <v>39217</v>
      </c>
      <c r="B84" s="520" t="s">
        <v>683</v>
      </c>
      <c r="C84" s="579" t="s">
        <v>686</v>
      </c>
      <c r="D84" s="298">
        <v>-600</v>
      </c>
      <c r="E84" s="522">
        <v>83938.8</v>
      </c>
    </row>
    <row r="85" spans="1:5" ht="12.75">
      <c r="A85" s="520">
        <v>39217</v>
      </c>
      <c r="B85" s="520" t="s">
        <v>684</v>
      </c>
      <c r="C85" s="579" t="s">
        <v>687</v>
      </c>
      <c r="D85" s="580">
        <v>-821.5</v>
      </c>
      <c r="E85" s="595">
        <v>83117.3</v>
      </c>
    </row>
    <row r="86" spans="1:5" ht="12.75">
      <c r="A86" s="96"/>
      <c r="B86" s="507"/>
      <c r="C86" s="87"/>
      <c r="D86" s="199"/>
      <c r="E86" s="602"/>
    </row>
    <row r="88" ht="12.75">
      <c r="A88" s="238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84" r:id="rId1"/>
  <headerFooter alignWithMargins="0">
    <oddFooter>&amp;C&amp;P</oddFooter>
  </headerFooter>
  <rowBreaks count="3" manualBreakCount="3">
    <brk id="59" max="4" man="1"/>
    <brk id="86" max="4" man="1"/>
    <brk id="87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/>
  <dimension ref="A1:BI57"/>
  <sheetViews>
    <sheetView workbookViewId="0" topLeftCell="A1">
      <selection activeCell="C61" sqref="C61"/>
    </sheetView>
  </sheetViews>
  <sheetFormatPr defaultColWidth="9.00390625" defaultRowHeight="12.75"/>
  <cols>
    <col min="1" max="1" width="1.12109375" style="0" customWidth="1"/>
    <col min="2" max="2" width="43.625" style="0" customWidth="1"/>
    <col min="3" max="3" width="22.00390625" style="0" customWidth="1"/>
    <col min="4" max="4" width="23.00390625" style="0" customWidth="1"/>
    <col min="5" max="5" width="25.75390625" style="562" bestFit="1" customWidth="1"/>
    <col min="6" max="6" width="12.75390625" style="563" bestFit="1" customWidth="1"/>
    <col min="7" max="11" width="12.75390625" style="563" customWidth="1"/>
    <col min="12" max="18" width="9.125" style="563" customWidth="1"/>
    <col min="19" max="21" width="10.125" style="563" bestFit="1" customWidth="1"/>
    <col min="22" max="23" width="9.125" style="563" customWidth="1"/>
    <col min="24" max="61" width="9.125" style="428" customWidth="1"/>
  </cols>
  <sheetData>
    <row r="1" spans="1:61" ht="15.75" customHeight="1">
      <c r="A1" s="202" t="s">
        <v>803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3:4" ht="12.75">
      <c r="C57" s="729" t="s">
        <v>785</v>
      </c>
      <c r="D57" s="729"/>
    </row>
  </sheetData>
  <mergeCells count="1">
    <mergeCell ref="C57:D57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scale="95" r:id="rId2"/>
  <headerFooter alignWithMargins="0">
    <oddFooter>&amp;C31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G7" sqref="G7"/>
    </sheetView>
  </sheetViews>
  <sheetFormatPr defaultColWidth="9.125" defaultRowHeight="12.75"/>
  <cols>
    <col min="1" max="1" width="34.25390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02" t="s">
        <v>743</v>
      </c>
      <c r="E1" s="202"/>
    </row>
    <row r="2" spans="1:5" ht="17.25" customHeight="1">
      <c r="A2" s="202" t="s">
        <v>804</v>
      </c>
      <c r="B2" s="249"/>
      <c r="C2" s="249"/>
      <c r="D2" s="249"/>
      <c r="E2" s="249"/>
    </row>
    <row r="3" spans="1:5" ht="17.25" customHeight="1">
      <c r="A3" s="249"/>
      <c r="B3" s="249"/>
      <c r="C3" s="249"/>
      <c r="D3" s="249"/>
      <c r="E3" s="249"/>
    </row>
    <row r="4" spans="1:5" ht="15.75">
      <c r="A4" s="1"/>
      <c r="D4" s="500"/>
      <c r="E4" s="499"/>
    </row>
    <row r="5" spans="1:5" ht="15.75">
      <c r="A5" s="1" t="s">
        <v>873</v>
      </c>
      <c r="D5" s="500">
        <v>270436.6</v>
      </c>
      <c r="E5" s="499" t="s">
        <v>209</v>
      </c>
    </row>
    <row r="6" spans="1:5" ht="15.75">
      <c r="A6" s="1"/>
      <c r="B6" s="1"/>
      <c r="D6" s="301"/>
      <c r="E6" s="2"/>
    </row>
    <row r="7" spans="1:2" ht="15.75">
      <c r="A7" s="1"/>
      <c r="B7" s="1"/>
    </row>
    <row r="8" spans="1:2" ht="15.75">
      <c r="A8" s="1" t="s">
        <v>210</v>
      </c>
      <c r="B8" s="1"/>
    </row>
    <row r="9" spans="1:5" ht="26.25" customHeight="1">
      <c r="A9" s="80" t="s">
        <v>451</v>
      </c>
      <c r="B9" s="52" t="s">
        <v>239</v>
      </c>
      <c r="C9" s="6" t="s">
        <v>240</v>
      </c>
      <c r="D9" s="5" t="s">
        <v>98</v>
      </c>
      <c r="E9" s="51" t="s">
        <v>241</v>
      </c>
    </row>
    <row r="10" spans="1:5" ht="26.25" customHeight="1">
      <c r="A10" s="388" t="s">
        <v>729</v>
      </c>
      <c r="B10" s="297">
        <v>350000000</v>
      </c>
      <c r="C10" s="297">
        <v>350000000</v>
      </c>
      <c r="D10" s="297">
        <v>0</v>
      </c>
      <c r="E10" s="180">
        <v>0</v>
      </c>
    </row>
    <row r="11" spans="1:5" ht="24.75" customHeight="1">
      <c r="A11" s="388" t="s">
        <v>164</v>
      </c>
      <c r="B11" s="297">
        <v>0</v>
      </c>
      <c r="C11" s="297">
        <v>0</v>
      </c>
      <c r="D11" s="297">
        <v>1870125</v>
      </c>
      <c r="E11" s="180">
        <v>0</v>
      </c>
    </row>
    <row r="12" spans="1:5" ht="12.75">
      <c r="A12" s="388" t="s">
        <v>744</v>
      </c>
      <c r="B12" s="297">
        <v>0</v>
      </c>
      <c r="C12" s="297">
        <v>0</v>
      </c>
      <c r="D12" s="297">
        <v>558</v>
      </c>
      <c r="E12" s="180">
        <v>0</v>
      </c>
    </row>
    <row r="13" spans="1:5" ht="12.75">
      <c r="A13" s="3" t="s">
        <v>607</v>
      </c>
      <c r="B13" s="9">
        <f>SUM(B10:B10)</f>
        <v>350000000</v>
      </c>
      <c r="C13" s="9">
        <f>SUM(C10:C10)</f>
        <v>350000000</v>
      </c>
      <c r="D13" s="9">
        <f>SUM(D10:D12)</f>
        <v>1870683</v>
      </c>
      <c r="E13" s="335">
        <v>0</v>
      </c>
    </row>
    <row r="14" ht="12" customHeight="1">
      <c r="A14" s="316"/>
    </row>
    <row r="15" spans="1:8" ht="12" customHeight="1">
      <c r="A15" s="17"/>
      <c r="H15" s="125"/>
    </row>
    <row r="16" ht="12" customHeight="1"/>
    <row r="18" spans="1:2" ht="15.75">
      <c r="A18" s="1" t="s">
        <v>211</v>
      </c>
      <c r="B18" s="1"/>
    </row>
    <row r="19" spans="1:5" ht="26.25" customHeight="1">
      <c r="A19" s="3" t="s">
        <v>601</v>
      </c>
      <c r="B19" s="52" t="s">
        <v>239</v>
      </c>
      <c r="C19" s="6" t="s">
        <v>240</v>
      </c>
      <c r="D19" s="244" t="s">
        <v>98</v>
      </c>
      <c r="E19" s="51" t="s">
        <v>241</v>
      </c>
    </row>
    <row r="20" spans="1:5" ht="25.5">
      <c r="A20" s="388" t="s">
        <v>452</v>
      </c>
      <c r="B20" s="297">
        <v>350000000</v>
      </c>
      <c r="C20" s="297">
        <v>350000000</v>
      </c>
      <c r="D20" s="297">
        <v>0</v>
      </c>
      <c r="E20" s="180">
        <v>0</v>
      </c>
    </row>
    <row r="21" spans="1:5" ht="12.75">
      <c r="A21" s="559" t="s">
        <v>728</v>
      </c>
      <c r="B21" s="28">
        <v>8900000</v>
      </c>
      <c r="C21" s="28">
        <v>8900000</v>
      </c>
      <c r="D21" s="26">
        <v>1870125</v>
      </c>
      <c r="E21" s="36">
        <v>0</v>
      </c>
    </row>
    <row r="22" spans="1:10" ht="12.75">
      <c r="A22" s="3" t="s">
        <v>608</v>
      </c>
      <c r="B22" s="9">
        <f>SUM(B20:B21)</f>
        <v>358900000</v>
      </c>
      <c r="C22" s="9">
        <f>SUM(C20:C21)</f>
        <v>358900000</v>
      </c>
      <c r="D22" s="9">
        <f>SUM(D20:D21)</f>
        <v>1870125</v>
      </c>
      <c r="E22" s="335">
        <v>0</v>
      </c>
      <c r="H22" s="766"/>
      <c r="I22" s="766"/>
      <c r="J22" s="767"/>
    </row>
    <row r="23" ht="12" customHeight="1">
      <c r="C23" s="15"/>
    </row>
    <row r="24" ht="12.75">
      <c r="D24" s="430"/>
    </row>
    <row r="25" spans="1:5" ht="15">
      <c r="A25" s="2" t="s">
        <v>681</v>
      </c>
      <c r="D25" s="594" t="s">
        <v>147</v>
      </c>
      <c r="E25" s="499" t="s">
        <v>209</v>
      </c>
    </row>
    <row r="26" spans="1:5" ht="15.75">
      <c r="A26" s="1"/>
      <c r="D26" s="500"/>
      <c r="E26" s="499"/>
    </row>
    <row r="27" ht="14.25">
      <c r="D27" s="328"/>
    </row>
    <row r="28" spans="7:9" ht="12.75">
      <c r="G28" s="766"/>
      <c r="H28" s="766"/>
      <c r="I28" s="767"/>
    </row>
    <row r="29" spans="1:5" ht="15.75">
      <c r="A29" s="1"/>
      <c r="D29" s="301"/>
      <c r="E29" s="2"/>
    </row>
    <row r="31" ht="12.75">
      <c r="D31" s="15"/>
    </row>
  </sheetData>
  <mergeCells count="2">
    <mergeCell ref="H22:J22"/>
    <mergeCell ref="G28:I28"/>
  </mergeCells>
  <printOptions/>
  <pageMargins left="0.75" right="0.75" top="1" bottom="1" header="0.4921259845" footer="0.4921259845"/>
  <pageSetup firstPageNumber="32" useFirstPageNumber="1" horizontalDpi="600" verticalDpi="600" orientation="portrait" paperSize="9" scale="96" r:id="rId1"/>
  <headerFooter alignWithMargins="0">
    <oddFooter>&amp;C32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P61"/>
  <sheetViews>
    <sheetView workbookViewId="0" topLeftCell="A1">
      <selection activeCell="J53" sqref="J53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5" width="8.75390625" style="0" customWidth="1"/>
    <col min="16" max="16" width="9.625" style="0" customWidth="1"/>
  </cols>
  <sheetData>
    <row r="1" spans="1:16" ht="19.5" customHeight="1">
      <c r="A1" s="732" t="s">
        <v>793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</row>
    <row r="3" spans="1:16" ht="12.75">
      <c r="A3" s="45" t="s">
        <v>96</v>
      </c>
      <c r="B3" s="45" t="s">
        <v>223</v>
      </c>
      <c r="C3" s="45" t="s">
        <v>224</v>
      </c>
      <c r="D3" s="45" t="s">
        <v>225</v>
      </c>
      <c r="E3" s="45" t="s">
        <v>226</v>
      </c>
      <c r="F3" s="45" t="s">
        <v>227</v>
      </c>
      <c r="G3" s="45" t="s">
        <v>228</v>
      </c>
      <c r="H3" s="45" t="s">
        <v>229</v>
      </c>
      <c r="I3" s="45" t="s">
        <v>230</v>
      </c>
      <c r="J3" s="45" t="s">
        <v>231</v>
      </c>
      <c r="K3" s="45" t="s">
        <v>232</v>
      </c>
      <c r="L3" s="45" t="s">
        <v>233</v>
      </c>
      <c r="M3" s="45" t="s">
        <v>234</v>
      </c>
      <c r="N3" s="45" t="s">
        <v>200</v>
      </c>
      <c r="O3" s="45" t="s">
        <v>243</v>
      </c>
      <c r="P3" s="46" t="s">
        <v>97</v>
      </c>
    </row>
    <row r="4" spans="1:16" ht="12.75">
      <c r="A4" s="79" t="s">
        <v>214</v>
      </c>
      <c r="B4" s="47">
        <v>84023</v>
      </c>
      <c r="C4" s="47">
        <v>59793</v>
      </c>
      <c r="D4" s="47">
        <v>54290</v>
      </c>
      <c r="E4" s="47">
        <v>51834</v>
      </c>
      <c r="F4" s="47">
        <v>58496</v>
      </c>
      <c r="G4" s="47"/>
      <c r="H4" s="47"/>
      <c r="I4" s="47"/>
      <c r="J4" s="47"/>
      <c r="K4" s="47"/>
      <c r="L4" s="47"/>
      <c r="M4" s="47"/>
      <c r="N4" s="254">
        <v>308436</v>
      </c>
      <c r="O4" s="47">
        <v>752940</v>
      </c>
      <c r="P4" s="30">
        <f aca="true" t="shared" si="0" ref="P4:P9">+N4/O4*100</f>
        <v>40.96422025659415</v>
      </c>
    </row>
    <row r="5" spans="1:16" ht="12.75">
      <c r="A5" s="81" t="s">
        <v>103</v>
      </c>
      <c r="B5" s="47">
        <v>5468</v>
      </c>
      <c r="C5" s="47">
        <v>1363</v>
      </c>
      <c r="D5" s="47">
        <v>10417</v>
      </c>
      <c r="E5" s="47">
        <v>25275</v>
      </c>
      <c r="F5" s="47">
        <v>0</v>
      </c>
      <c r="G5" s="47"/>
      <c r="H5" s="47"/>
      <c r="I5" s="47"/>
      <c r="J5" s="47"/>
      <c r="K5" s="47"/>
      <c r="L5" s="47"/>
      <c r="M5" s="47"/>
      <c r="N5" s="254">
        <v>43523</v>
      </c>
      <c r="O5" s="47">
        <v>69720</v>
      </c>
      <c r="P5" s="30">
        <f t="shared" si="0"/>
        <v>62.42541594951233</v>
      </c>
    </row>
    <row r="6" spans="1:16" ht="12.75">
      <c r="A6" s="81" t="s">
        <v>104</v>
      </c>
      <c r="B6" s="47">
        <v>4724</v>
      </c>
      <c r="C6" s="47">
        <v>4518</v>
      </c>
      <c r="D6" s="47">
        <v>1397</v>
      </c>
      <c r="E6" s="47">
        <v>3713</v>
      </c>
      <c r="F6" s="47">
        <v>3816</v>
      </c>
      <c r="G6" s="47"/>
      <c r="H6" s="47"/>
      <c r="I6" s="47"/>
      <c r="J6" s="47"/>
      <c r="K6" s="47"/>
      <c r="L6" s="47"/>
      <c r="M6" s="47"/>
      <c r="N6" s="254">
        <v>18168</v>
      </c>
      <c r="O6" s="47">
        <v>41830</v>
      </c>
      <c r="P6" s="30">
        <f t="shared" si="0"/>
        <v>43.432942863973224</v>
      </c>
    </row>
    <row r="7" spans="1:16" ht="12.75">
      <c r="A7" s="81" t="s">
        <v>616</v>
      </c>
      <c r="B7" s="47">
        <v>79409</v>
      </c>
      <c r="C7" s="47">
        <v>9149</v>
      </c>
      <c r="D7" s="47">
        <v>98875</v>
      </c>
      <c r="E7" s="47">
        <v>108687</v>
      </c>
      <c r="F7" s="47">
        <v>2472</v>
      </c>
      <c r="G7" s="47"/>
      <c r="H7" s="47"/>
      <c r="I7" s="47"/>
      <c r="J7" s="47"/>
      <c r="K7" s="47"/>
      <c r="L7" s="47"/>
      <c r="M7" s="47"/>
      <c r="N7" s="254">
        <v>298592</v>
      </c>
      <c r="O7" s="47">
        <v>948150</v>
      </c>
      <c r="P7" s="30">
        <f t="shared" si="0"/>
        <v>31.492063492063494</v>
      </c>
    </row>
    <row r="8" spans="1:16" ht="12.75">
      <c r="A8" s="81" t="s">
        <v>105</v>
      </c>
      <c r="B8" s="47">
        <v>114425</v>
      </c>
      <c r="C8" s="47">
        <v>230949</v>
      </c>
      <c r="D8" s="47">
        <v>20178</v>
      </c>
      <c r="E8" s="47">
        <v>113287</v>
      </c>
      <c r="F8" s="47">
        <v>210036</v>
      </c>
      <c r="G8" s="47"/>
      <c r="H8" s="47"/>
      <c r="I8" s="47"/>
      <c r="J8" s="47"/>
      <c r="K8" s="47"/>
      <c r="L8" s="47"/>
      <c r="M8" s="47"/>
      <c r="N8" s="254">
        <v>688875</v>
      </c>
      <c r="O8" s="47">
        <v>1399399</v>
      </c>
      <c r="P8" s="30">
        <f t="shared" si="0"/>
        <v>49.22648937150877</v>
      </c>
    </row>
    <row r="9" spans="1:16" ht="12.75">
      <c r="A9" s="82" t="s">
        <v>235</v>
      </c>
      <c r="B9" s="48">
        <f aca="true" t="shared" si="1" ref="B9:O9">SUM(B4:B8)</f>
        <v>288049</v>
      </c>
      <c r="C9" s="48">
        <f t="shared" si="1"/>
        <v>305772</v>
      </c>
      <c r="D9" s="48">
        <f t="shared" si="1"/>
        <v>185157</v>
      </c>
      <c r="E9" s="48">
        <f t="shared" si="1"/>
        <v>302796</v>
      </c>
      <c r="F9" s="48">
        <f t="shared" si="1"/>
        <v>274820</v>
      </c>
      <c r="G9" s="48">
        <f t="shared" si="1"/>
        <v>0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48">
        <f t="shared" si="1"/>
        <v>0</v>
      </c>
      <c r="L9" s="48">
        <f t="shared" si="1"/>
        <v>0</v>
      </c>
      <c r="M9" s="48">
        <f t="shared" si="1"/>
        <v>0</v>
      </c>
      <c r="N9" s="49">
        <f t="shared" si="1"/>
        <v>1357594</v>
      </c>
      <c r="O9" s="49">
        <f t="shared" si="1"/>
        <v>3212039</v>
      </c>
      <c r="P9" s="35">
        <f t="shared" si="0"/>
        <v>42.265800633180355</v>
      </c>
    </row>
    <row r="10" spans="1:16" ht="12.75">
      <c r="A10" s="277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8"/>
      <c r="O10" s="278"/>
      <c r="P10" s="279"/>
    </row>
    <row r="11" spans="1:16" ht="12.75">
      <c r="A11" s="45" t="s">
        <v>96</v>
      </c>
      <c r="B11" s="45" t="s">
        <v>223</v>
      </c>
      <c r="C11" s="45" t="s">
        <v>224</v>
      </c>
      <c r="D11" s="45" t="s">
        <v>225</v>
      </c>
      <c r="E11" s="45" t="s">
        <v>226</v>
      </c>
      <c r="F11" s="45" t="s">
        <v>227</v>
      </c>
      <c r="G11" s="45" t="s">
        <v>228</v>
      </c>
      <c r="H11" s="45" t="s">
        <v>229</v>
      </c>
      <c r="I11" s="45" t="s">
        <v>230</v>
      </c>
      <c r="J11" s="45" t="s">
        <v>231</v>
      </c>
      <c r="K11" s="45" t="s">
        <v>232</v>
      </c>
      <c r="L11" s="45" t="s">
        <v>233</v>
      </c>
      <c r="M11" s="45" t="s">
        <v>234</v>
      </c>
      <c r="N11" s="45" t="s">
        <v>200</v>
      </c>
      <c r="O11" s="45" t="s">
        <v>243</v>
      </c>
      <c r="P11" s="46" t="s">
        <v>97</v>
      </c>
    </row>
    <row r="12" spans="1:16" ht="18.75" customHeight="1">
      <c r="A12" s="79" t="s">
        <v>617</v>
      </c>
      <c r="B12" s="47" t="s">
        <v>262</v>
      </c>
      <c r="C12" s="47" t="s">
        <v>262</v>
      </c>
      <c r="D12" s="47" t="s">
        <v>262</v>
      </c>
      <c r="E12" s="47" t="s">
        <v>262</v>
      </c>
      <c r="F12" s="47" t="s">
        <v>262</v>
      </c>
      <c r="G12" s="47"/>
      <c r="H12" s="47"/>
      <c r="I12" s="47"/>
      <c r="J12" s="47"/>
      <c r="K12" s="47"/>
      <c r="L12" s="47"/>
      <c r="M12" s="47"/>
      <c r="N12" s="254"/>
      <c r="O12" s="47"/>
      <c r="P12" s="30"/>
    </row>
    <row r="13" ht="22.5" customHeight="1"/>
    <row r="39" spans="1:16" ht="18">
      <c r="A39" s="733" t="s">
        <v>719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</row>
    <row r="41" ht="12.75">
      <c r="A41" s="2" t="s">
        <v>866</v>
      </c>
    </row>
    <row r="42" spans="1:16" ht="12.75">
      <c r="A42" s="45" t="s">
        <v>96</v>
      </c>
      <c r="B42" s="45" t="s">
        <v>223</v>
      </c>
      <c r="C42" s="45" t="s">
        <v>224</v>
      </c>
      <c r="D42" s="45" t="s">
        <v>225</v>
      </c>
      <c r="E42" s="45" t="s">
        <v>226</v>
      </c>
      <c r="F42" s="45" t="s">
        <v>227</v>
      </c>
      <c r="G42" s="45" t="s">
        <v>228</v>
      </c>
      <c r="H42" s="45" t="s">
        <v>229</v>
      </c>
      <c r="I42" s="45" t="s">
        <v>230</v>
      </c>
      <c r="J42" s="45" t="s">
        <v>231</v>
      </c>
      <c r="K42" s="45" t="s">
        <v>232</v>
      </c>
      <c r="L42" s="45" t="s">
        <v>233</v>
      </c>
      <c r="M42" s="45" t="s">
        <v>234</v>
      </c>
      <c r="N42" s="45" t="s">
        <v>200</v>
      </c>
      <c r="O42" s="45" t="s">
        <v>243</v>
      </c>
      <c r="P42" s="46" t="s">
        <v>97</v>
      </c>
    </row>
    <row r="43" spans="1:16" ht="12.75">
      <c r="A43" s="79" t="s">
        <v>214</v>
      </c>
      <c r="B43" s="47">
        <v>84023</v>
      </c>
      <c r="C43" s="47">
        <v>59793</v>
      </c>
      <c r="D43" s="47">
        <v>54290</v>
      </c>
      <c r="E43" s="47">
        <v>51834</v>
      </c>
      <c r="F43" s="47">
        <v>58496</v>
      </c>
      <c r="G43" s="47"/>
      <c r="H43" s="47"/>
      <c r="I43" s="47"/>
      <c r="J43" s="47"/>
      <c r="K43" s="47"/>
      <c r="L43" s="47"/>
      <c r="M43" s="47"/>
      <c r="N43" s="254">
        <v>308436</v>
      </c>
      <c r="O43" s="47">
        <v>752940</v>
      </c>
      <c r="P43" s="552">
        <f aca="true" t="shared" si="2" ref="P43:P48">N43/O43*100</f>
        <v>40.96422025659415</v>
      </c>
    </row>
    <row r="44" spans="1:16" ht="12.75">
      <c r="A44" s="81" t="s">
        <v>103</v>
      </c>
      <c r="B44" s="47">
        <v>5468</v>
      </c>
      <c r="C44" s="47">
        <v>1363</v>
      </c>
      <c r="D44" s="47">
        <v>10417</v>
      </c>
      <c r="E44" s="47">
        <v>25275</v>
      </c>
      <c r="F44" s="47">
        <v>0</v>
      </c>
      <c r="G44" s="47"/>
      <c r="H44" s="47"/>
      <c r="I44" s="47"/>
      <c r="J44" s="47"/>
      <c r="K44" s="47"/>
      <c r="L44" s="47"/>
      <c r="M44" s="47"/>
      <c r="N44" s="254">
        <v>43523</v>
      </c>
      <c r="O44" s="47">
        <v>69720</v>
      </c>
      <c r="P44" s="552">
        <f t="shared" si="2"/>
        <v>62.42541594951233</v>
      </c>
    </row>
    <row r="45" spans="1:16" ht="12.75">
      <c r="A45" s="81" t="s">
        <v>104</v>
      </c>
      <c r="B45" s="47">
        <v>4724</v>
      </c>
      <c r="C45" s="47">
        <v>4518</v>
      </c>
      <c r="D45" s="47">
        <v>1397</v>
      </c>
      <c r="E45" s="47">
        <v>3713</v>
      </c>
      <c r="F45" s="47">
        <v>3816</v>
      </c>
      <c r="G45" s="47"/>
      <c r="H45" s="47"/>
      <c r="I45" s="47"/>
      <c r="J45" s="47"/>
      <c r="K45" s="47"/>
      <c r="L45" s="47"/>
      <c r="M45" s="47"/>
      <c r="N45" s="254">
        <v>18168</v>
      </c>
      <c r="O45" s="47">
        <v>41830</v>
      </c>
      <c r="P45" s="552">
        <f t="shared" si="2"/>
        <v>43.432942863973224</v>
      </c>
    </row>
    <row r="46" spans="1:16" ht="12.75">
      <c r="A46" s="81" t="s">
        <v>616</v>
      </c>
      <c r="B46" s="47">
        <v>79409</v>
      </c>
      <c r="C46" s="47">
        <v>9149</v>
      </c>
      <c r="D46" s="47">
        <v>98875</v>
      </c>
      <c r="E46" s="47">
        <v>108687</v>
      </c>
      <c r="F46" s="47">
        <v>2472</v>
      </c>
      <c r="G46" s="47"/>
      <c r="H46" s="47"/>
      <c r="I46" s="47"/>
      <c r="J46" s="47"/>
      <c r="K46" s="47"/>
      <c r="L46" s="47"/>
      <c r="M46" s="47"/>
      <c r="N46" s="254">
        <v>298592</v>
      </c>
      <c r="O46" s="47">
        <v>948150</v>
      </c>
      <c r="P46" s="552">
        <f t="shared" si="2"/>
        <v>31.492063492063494</v>
      </c>
    </row>
    <row r="47" spans="1:16" ht="12.75">
      <c r="A47" s="81" t="s">
        <v>105</v>
      </c>
      <c r="B47" s="47">
        <v>114425</v>
      </c>
      <c r="C47" s="47">
        <v>230949</v>
      </c>
      <c r="D47" s="47">
        <v>20178</v>
      </c>
      <c r="E47" s="47">
        <v>113287</v>
      </c>
      <c r="F47" s="47">
        <v>210036</v>
      </c>
      <c r="G47" s="47"/>
      <c r="H47" s="47"/>
      <c r="I47" s="47"/>
      <c r="J47" s="47"/>
      <c r="K47" s="47"/>
      <c r="L47" s="47"/>
      <c r="M47" s="47"/>
      <c r="N47" s="254">
        <v>688875</v>
      </c>
      <c r="O47" s="47">
        <v>1399399</v>
      </c>
      <c r="P47" s="552">
        <f>N47/O47*100</f>
        <v>49.22648937150877</v>
      </c>
    </row>
    <row r="48" spans="1:16" ht="12.75">
      <c r="A48" s="82" t="s">
        <v>235</v>
      </c>
      <c r="B48" s="48">
        <f aca="true" t="shared" si="3" ref="B48:O48">SUM(B43:B47)</f>
        <v>288049</v>
      </c>
      <c r="C48" s="48">
        <f t="shared" si="3"/>
        <v>305772</v>
      </c>
      <c r="D48" s="48">
        <f t="shared" si="3"/>
        <v>185157</v>
      </c>
      <c r="E48" s="48">
        <f t="shared" si="3"/>
        <v>302796</v>
      </c>
      <c r="F48" s="48">
        <f t="shared" si="3"/>
        <v>274820</v>
      </c>
      <c r="G48" s="48">
        <f t="shared" si="3"/>
        <v>0</v>
      </c>
      <c r="H48" s="48">
        <f t="shared" si="3"/>
        <v>0</v>
      </c>
      <c r="I48" s="48">
        <f t="shared" si="3"/>
        <v>0</v>
      </c>
      <c r="J48" s="48">
        <f t="shared" si="3"/>
        <v>0</v>
      </c>
      <c r="K48" s="48">
        <f t="shared" si="3"/>
        <v>0</v>
      </c>
      <c r="L48" s="48">
        <f t="shared" si="3"/>
        <v>0</v>
      </c>
      <c r="M48" s="48">
        <f t="shared" si="3"/>
        <v>0</v>
      </c>
      <c r="N48" s="49">
        <f t="shared" si="3"/>
        <v>1357594</v>
      </c>
      <c r="O48" s="49">
        <f t="shared" si="3"/>
        <v>3212039</v>
      </c>
      <c r="P48" s="553">
        <f t="shared" si="2"/>
        <v>42.265800633180355</v>
      </c>
    </row>
    <row r="49" spans="1:16" ht="12.75">
      <c r="A49" s="277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8"/>
      <c r="O49" s="278"/>
      <c r="P49" s="274"/>
    </row>
    <row r="50" spans="1:16" ht="12.75">
      <c r="A50" s="273" t="s">
        <v>855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8"/>
      <c r="P50" s="274"/>
    </row>
    <row r="51" spans="1:16" ht="12.75">
      <c r="A51" s="88" t="s">
        <v>96</v>
      </c>
      <c r="B51" s="88" t="s">
        <v>223</v>
      </c>
      <c r="C51" s="88" t="s">
        <v>224</v>
      </c>
      <c r="D51" s="88" t="s">
        <v>225</v>
      </c>
      <c r="E51" s="88" t="s">
        <v>226</v>
      </c>
      <c r="F51" s="88" t="s">
        <v>227</v>
      </c>
      <c r="G51" s="88" t="s">
        <v>228</v>
      </c>
      <c r="H51" s="88" t="s">
        <v>229</v>
      </c>
      <c r="I51" s="88" t="s">
        <v>230</v>
      </c>
      <c r="J51" s="88" t="s">
        <v>231</v>
      </c>
      <c r="K51" s="88" t="s">
        <v>232</v>
      </c>
      <c r="L51" s="88" t="s">
        <v>233</v>
      </c>
      <c r="M51" s="88" t="s">
        <v>234</v>
      </c>
      <c r="N51" s="88" t="s">
        <v>200</v>
      </c>
      <c r="O51" s="45" t="s">
        <v>243</v>
      </c>
      <c r="P51" s="46" t="s">
        <v>97</v>
      </c>
    </row>
    <row r="52" spans="1:16" ht="12.75">
      <c r="A52" s="89" t="s">
        <v>214</v>
      </c>
      <c r="B52" s="47">
        <v>79635</v>
      </c>
      <c r="C52" s="47">
        <v>55661</v>
      </c>
      <c r="D52" s="47">
        <v>48923</v>
      </c>
      <c r="E52" s="47">
        <v>43949</v>
      </c>
      <c r="F52" s="47">
        <v>51179</v>
      </c>
      <c r="G52" s="47"/>
      <c r="H52" s="47"/>
      <c r="I52" s="47"/>
      <c r="J52" s="47"/>
      <c r="K52" s="47"/>
      <c r="L52" s="47"/>
      <c r="M52" s="47"/>
      <c r="N52" s="47">
        <f aca="true" t="shared" si="4" ref="N52:N57">SUM(B52:M52)</f>
        <v>279347</v>
      </c>
      <c r="O52" s="47">
        <f>655330+76283</f>
        <v>731613</v>
      </c>
      <c r="P52" s="552">
        <f aca="true" t="shared" si="5" ref="P52:P57">N52/O52*100</f>
        <v>38.182345037608684</v>
      </c>
    </row>
    <row r="53" spans="1:16" ht="12.75">
      <c r="A53" s="89" t="s">
        <v>103</v>
      </c>
      <c r="B53" s="47">
        <v>6354</v>
      </c>
      <c r="C53" s="47">
        <v>1554</v>
      </c>
      <c r="D53" s="47">
        <v>10217</v>
      </c>
      <c r="E53" s="47">
        <v>29006</v>
      </c>
      <c r="F53" s="47">
        <v>0</v>
      </c>
      <c r="G53" s="47"/>
      <c r="H53" s="47"/>
      <c r="I53" s="47"/>
      <c r="J53" s="47"/>
      <c r="K53" s="47"/>
      <c r="L53" s="47"/>
      <c r="M53" s="47"/>
      <c r="N53" s="47">
        <f t="shared" si="4"/>
        <v>47131</v>
      </c>
      <c r="O53" s="47">
        <v>104580</v>
      </c>
      <c r="P53" s="552">
        <f t="shared" si="5"/>
        <v>45.066934404283806</v>
      </c>
    </row>
    <row r="54" spans="1:16" ht="12.75">
      <c r="A54" s="89" t="s">
        <v>104</v>
      </c>
      <c r="B54" s="47">
        <v>4099</v>
      </c>
      <c r="C54" s="47">
        <v>4150</v>
      </c>
      <c r="D54" s="47">
        <v>2749</v>
      </c>
      <c r="E54" s="47">
        <v>3145</v>
      </c>
      <c r="F54" s="47">
        <v>4015</v>
      </c>
      <c r="G54" s="47"/>
      <c r="H54" s="47"/>
      <c r="I54" s="47"/>
      <c r="J54" s="47"/>
      <c r="K54" s="47"/>
      <c r="L54" s="47"/>
      <c r="M54" s="47"/>
      <c r="N54" s="47">
        <f t="shared" si="4"/>
        <v>18158</v>
      </c>
      <c r="O54" s="47">
        <f>41830+6336</f>
        <v>48166</v>
      </c>
      <c r="P54" s="552">
        <f t="shared" si="5"/>
        <v>37.69879167877756</v>
      </c>
    </row>
    <row r="55" spans="1:16" ht="12.75">
      <c r="A55" s="89" t="s">
        <v>616</v>
      </c>
      <c r="B55" s="47">
        <v>84234</v>
      </c>
      <c r="C55" s="47">
        <v>5441</v>
      </c>
      <c r="D55" s="47">
        <v>91503</v>
      </c>
      <c r="E55" s="47">
        <v>104329</v>
      </c>
      <c r="F55" s="47">
        <v>740</v>
      </c>
      <c r="G55" s="47"/>
      <c r="H55" s="47"/>
      <c r="I55" s="47"/>
      <c r="J55" s="47"/>
      <c r="K55" s="47"/>
      <c r="L55" s="47"/>
      <c r="M55" s="47"/>
      <c r="N55" s="47">
        <f t="shared" si="4"/>
        <v>286247</v>
      </c>
      <c r="O55" s="47">
        <f>773850+117664</f>
        <v>891514</v>
      </c>
      <c r="P55" s="552">
        <f t="shared" si="5"/>
        <v>32.107964653387384</v>
      </c>
    </row>
    <row r="56" spans="1:16" ht="12.75">
      <c r="A56" s="89" t="s">
        <v>105</v>
      </c>
      <c r="B56" s="47">
        <v>127958</v>
      </c>
      <c r="C56" s="47">
        <v>207197</v>
      </c>
      <c r="D56" s="47">
        <v>53566</v>
      </c>
      <c r="E56" s="47">
        <v>89117</v>
      </c>
      <c r="F56" s="47">
        <v>174402</v>
      </c>
      <c r="G56" s="47"/>
      <c r="H56" s="47"/>
      <c r="I56" s="47"/>
      <c r="J56" s="47"/>
      <c r="K56" s="47"/>
      <c r="L56" s="47"/>
      <c r="M56" s="47"/>
      <c r="N56" s="47">
        <f t="shared" si="4"/>
        <v>652240</v>
      </c>
      <c r="O56" s="47">
        <f>1380390+24717</f>
        <v>1405107</v>
      </c>
      <c r="P56" s="552">
        <f t="shared" si="5"/>
        <v>46.41924066992763</v>
      </c>
    </row>
    <row r="57" spans="1:16" ht="12.75">
      <c r="A57" s="48" t="s">
        <v>235</v>
      </c>
      <c r="B57" s="48">
        <f aca="true" t="shared" si="6" ref="B57:G57">SUM(B52:B56)</f>
        <v>302280</v>
      </c>
      <c r="C57" s="48">
        <f t="shared" si="6"/>
        <v>274003</v>
      </c>
      <c r="D57" s="48">
        <f t="shared" si="6"/>
        <v>206958</v>
      </c>
      <c r="E57" s="48">
        <f t="shared" si="6"/>
        <v>269546</v>
      </c>
      <c r="F57" s="48">
        <f t="shared" si="6"/>
        <v>230336</v>
      </c>
      <c r="G57" s="48">
        <f t="shared" si="6"/>
        <v>0</v>
      </c>
      <c r="H57" s="48">
        <f aca="true" t="shared" si="7" ref="H57:M57">SUM(H52:H56)</f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4"/>
        <v>1283123</v>
      </c>
      <c r="O57" s="49">
        <f>SUM(O52:O56)</f>
        <v>3180980</v>
      </c>
      <c r="P57" s="553">
        <f t="shared" si="5"/>
        <v>40.33734886733019</v>
      </c>
    </row>
    <row r="58" spans="1:16" ht="12.75">
      <c r="A58" s="277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8"/>
      <c r="O58" s="278"/>
      <c r="P58" s="274"/>
    </row>
    <row r="59" spans="1:16" ht="12.75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4"/>
    </row>
    <row r="60" spans="1:16" ht="12.75">
      <c r="A60" s="273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4"/>
    </row>
    <row r="61" ht="12.75">
      <c r="F61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IV516"/>
  <sheetViews>
    <sheetView workbookViewId="0" topLeftCell="A1">
      <selection activeCell="W317" sqref="W317"/>
    </sheetView>
  </sheetViews>
  <sheetFormatPr defaultColWidth="9.00390625" defaultRowHeight="12.75"/>
  <cols>
    <col min="1" max="1" width="4.625" style="29" customWidth="1"/>
    <col min="2" max="2" width="10.375" style="0" customWidth="1"/>
    <col min="3" max="3" width="37.125" style="0" customWidth="1"/>
    <col min="4" max="4" width="11.25390625" style="15" customWidth="1"/>
    <col min="5" max="6" width="10.75390625" style="15" customWidth="1"/>
    <col min="7" max="7" width="14.25390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2" width="9.125" style="15" customWidth="1"/>
    <col min="23" max="23" width="8.00390625" style="15" customWidth="1"/>
    <col min="24" max="16384" width="9.125" style="15" customWidth="1"/>
  </cols>
  <sheetData>
    <row r="1" spans="1:9" ht="18">
      <c r="A1" s="704" t="s">
        <v>794</v>
      </c>
      <c r="B1" s="704"/>
      <c r="C1" s="704"/>
      <c r="D1" s="704"/>
      <c r="E1" s="704"/>
      <c r="F1" s="704"/>
      <c r="G1" s="704"/>
      <c r="I1" s="8"/>
    </row>
    <row r="2" spans="1:9" ht="18">
      <c r="A2" s="354"/>
      <c r="B2" s="354"/>
      <c r="C2" s="354"/>
      <c r="D2" s="354"/>
      <c r="E2" s="354"/>
      <c r="F2" s="354"/>
      <c r="G2" s="354"/>
      <c r="I2" s="8"/>
    </row>
    <row r="3" ht="12.75" hidden="1">
      <c r="G3" s="24"/>
    </row>
    <row r="4" spans="1:7" ht="25.5" customHeight="1">
      <c r="A4" s="711" t="s">
        <v>201</v>
      </c>
      <c r="B4" s="712"/>
      <c r="C4" s="713"/>
      <c r="D4" s="52" t="s">
        <v>239</v>
      </c>
      <c r="E4" s="59" t="s">
        <v>240</v>
      </c>
      <c r="F4" s="5" t="s">
        <v>98</v>
      </c>
      <c r="G4" s="51" t="s">
        <v>241</v>
      </c>
    </row>
    <row r="5" spans="1:256" s="29" customFormat="1" ht="15">
      <c r="A5" s="727" t="s">
        <v>188</v>
      </c>
      <c r="B5" s="723"/>
      <c r="C5" s="724"/>
      <c r="D5" s="344">
        <f>D51</f>
        <v>112130</v>
      </c>
      <c r="E5" s="344">
        <f>E51</f>
        <v>117813</v>
      </c>
      <c r="F5" s="344">
        <f>F51</f>
        <v>13793</v>
      </c>
      <c r="G5" s="62">
        <f aca="true" t="shared" si="0" ref="G5:G25">F5/E5*100</f>
        <v>11.707536519738907</v>
      </c>
      <c r="O5" s="83"/>
      <c r="P5" s="197"/>
      <c r="Q5" s="15"/>
      <c r="R5" s="15"/>
      <c r="S5" s="15"/>
      <c r="T5" s="154"/>
      <c r="U5" s="36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9" customFormat="1" ht="12.75">
      <c r="A6" s="750" t="s">
        <v>574</v>
      </c>
      <c r="B6" s="751"/>
      <c r="C6" s="752"/>
      <c r="D6" s="344">
        <f>D159</f>
        <v>3947191</v>
      </c>
      <c r="E6" s="344">
        <f>E159</f>
        <v>4175508</v>
      </c>
      <c r="F6" s="344">
        <f>F159</f>
        <v>2076457</v>
      </c>
      <c r="G6" s="62">
        <f t="shared" si="0"/>
        <v>49.72944609374476</v>
      </c>
      <c r="O6" s="83"/>
      <c r="P6" s="154"/>
      <c r="Q6" s="15"/>
      <c r="R6" s="154"/>
      <c r="S6" s="15"/>
      <c r="T6" s="15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727" t="s">
        <v>189</v>
      </c>
      <c r="B7" s="723"/>
      <c r="C7" s="724"/>
      <c r="D7" s="344">
        <f>D205</f>
        <v>132345</v>
      </c>
      <c r="E7" s="344">
        <f>E205</f>
        <v>142891</v>
      </c>
      <c r="F7" s="344">
        <f>F205</f>
        <v>53391</v>
      </c>
      <c r="G7" s="62">
        <f t="shared" si="0"/>
        <v>37.364844531845954</v>
      </c>
      <c r="O7" s="83"/>
      <c r="P7" s="197"/>
      <c r="Q7" s="15"/>
      <c r="R7" s="15"/>
      <c r="S7" s="15"/>
      <c r="T7" s="15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727" t="s">
        <v>190</v>
      </c>
      <c r="B8" s="723"/>
      <c r="C8" s="724"/>
      <c r="D8" s="344">
        <f>D239</f>
        <v>461414</v>
      </c>
      <c r="E8" s="344">
        <f>E239</f>
        <v>468615</v>
      </c>
      <c r="F8" s="344">
        <f>F239</f>
        <v>131579</v>
      </c>
      <c r="G8" s="62">
        <f t="shared" si="0"/>
        <v>28.07827320935096</v>
      </c>
      <c r="I8" s="83"/>
      <c r="O8" s="83"/>
      <c r="P8" s="197"/>
      <c r="Q8" s="15"/>
      <c r="R8" s="15"/>
      <c r="S8" s="15"/>
      <c r="T8" s="15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727" t="s">
        <v>191</v>
      </c>
      <c r="B9" s="723"/>
      <c r="C9" s="724"/>
      <c r="D9" s="344">
        <f>D260</f>
        <v>5330</v>
      </c>
      <c r="E9" s="344">
        <f>E260</f>
        <v>8280</v>
      </c>
      <c r="F9" s="344">
        <f>F260</f>
        <v>1098</v>
      </c>
      <c r="G9" s="62">
        <f t="shared" si="0"/>
        <v>13.260869565217392</v>
      </c>
      <c r="O9" s="83"/>
      <c r="P9" s="198"/>
      <c r="Q9" s="15"/>
      <c r="R9" s="15"/>
      <c r="S9" s="15"/>
      <c r="T9" s="15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727" t="s">
        <v>192</v>
      </c>
      <c r="B10" s="723"/>
      <c r="C10" s="724"/>
      <c r="D10" s="344">
        <f>D277</f>
        <v>8600</v>
      </c>
      <c r="E10" s="344">
        <f>E277</f>
        <v>8600</v>
      </c>
      <c r="F10" s="344">
        <f>F277</f>
        <v>718</v>
      </c>
      <c r="G10" s="62">
        <f>F10/E10*100</f>
        <v>8.348837209302326</v>
      </c>
      <c r="O10" s="83"/>
      <c r="P10" s="154"/>
      <c r="Q10" s="15"/>
      <c r="R10" s="15"/>
      <c r="S10" s="15"/>
      <c r="T10" s="15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727" t="s">
        <v>193</v>
      </c>
      <c r="B11" s="723"/>
      <c r="C11" s="724"/>
      <c r="D11" s="344">
        <v>1733420</v>
      </c>
      <c r="E11" s="344">
        <f>E308</f>
        <v>1744253</v>
      </c>
      <c r="F11" s="344">
        <f>F308</f>
        <v>516301</v>
      </c>
      <c r="G11" s="62">
        <f t="shared" si="0"/>
        <v>29.600121083352015</v>
      </c>
      <c r="O11" s="83"/>
      <c r="P11" s="154"/>
      <c r="Q11" s="15"/>
      <c r="R11" s="15"/>
      <c r="S11" s="15"/>
      <c r="T11" s="15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727" t="s">
        <v>194</v>
      </c>
      <c r="B12" s="723"/>
      <c r="C12" s="724"/>
      <c r="D12" s="344">
        <f>D353</f>
        <v>83409</v>
      </c>
      <c r="E12" s="344">
        <f>E353</f>
        <v>84250</v>
      </c>
      <c r="F12" s="344">
        <f>F353</f>
        <v>35523</v>
      </c>
      <c r="G12" s="62">
        <f t="shared" si="0"/>
        <v>42.16379821958457</v>
      </c>
      <c r="O12" s="83"/>
      <c r="P12" s="154"/>
      <c r="Q12" s="15"/>
      <c r="R12" s="15"/>
      <c r="S12" s="15"/>
      <c r="T12" s="15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727" t="s">
        <v>195</v>
      </c>
      <c r="B13" s="723"/>
      <c r="C13" s="724"/>
      <c r="D13" s="344">
        <f>D372</f>
        <v>15260</v>
      </c>
      <c r="E13" s="344">
        <f>E372</f>
        <v>15975</v>
      </c>
      <c r="F13" s="344">
        <f>F372</f>
        <v>10024</v>
      </c>
      <c r="G13" s="62">
        <f t="shared" si="0"/>
        <v>62.74804381846636</v>
      </c>
      <c r="O13" s="83"/>
      <c r="P13" s="154"/>
      <c r="Q13" s="15"/>
      <c r="R13" s="15"/>
      <c r="S13" s="15"/>
      <c r="T13" s="154"/>
      <c r="U13" s="15"/>
      <c r="V13" s="15" t="s">
        <v>262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727" t="s">
        <v>196</v>
      </c>
      <c r="B14" s="723"/>
      <c r="C14" s="724"/>
      <c r="D14" s="344">
        <f>D408</f>
        <v>37785</v>
      </c>
      <c r="E14" s="344">
        <f>E408</f>
        <v>38970</v>
      </c>
      <c r="F14" s="344">
        <f>F408</f>
        <v>11936</v>
      </c>
      <c r="G14" s="62">
        <f t="shared" si="0"/>
        <v>30.628688734924303</v>
      </c>
      <c r="O14" s="83"/>
      <c r="P14" s="154"/>
      <c r="Q14" s="15"/>
      <c r="R14" s="15"/>
      <c r="S14" s="15"/>
      <c r="T14" s="15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727" t="s">
        <v>197</v>
      </c>
      <c r="B15" s="723"/>
      <c r="C15" s="724"/>
      <c r="D15" s="344">
        <f>D428</f>
        <v>266978</v>
      </c>
      <c r="E15" s="344">
        <f>E428</f>
        <v>267453</v>
      </c>
      <c r="F15" s="344">
        <f>F428</f>
        <v>93539</v>
      </c>
      <c r="G15" s="62">
        <f>F15/E15*100</f>
        <v>34.97399543097292</v>
      </c>
      <c r="O15" s="83"/>
      <c r="P15" s="154"/>
      <c r="Q15" s="15"/>
      <c r="R15" s="15"/>
      <c r="S15" s="15"/>
      <c r="T15" s="15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750" t="s">
        <v>247</v>
      </c>
      <c r="B16" s="751"/>
      <c r="C16" s="752"/>
      <c r="D16" s="344">
        <f>D458</f>
        <v>472925</v>
      </c>
      <c r="E16" s="344">
        <f>E458</f>
        <v>478571</v>
      </c>
      <c r="F16" s="344">
        <f>F458</f>
        <v>34631</v>
      </c>
      <c r="G16" s="62">
        <f t="shared" si="0"/>
        <v>7.236334838508811</v>
      </c>
      <c r="O16" s="83"/>
      <c r="P16" s="154"/>
      <c r="Q16" s="15"/>
      <c r="R16" s="15"/>
      <c r="S16" s="15"/>
      <c r="T16" s="154"/>
      <c r="V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727" t="s">
        <v>198</v>
      </c>
      <c r="B17" s="723"/>
      <c r="C17" s="724"/>
      <c r="D17" s="344">
        <f>D480</f>
        <v>92550</v>
      </c>
      <c r="E17" s="344">
        <f>E480</f>
        <v>96016</v>
      </c>
      <c r="F17" s="344">
        <f>F480</f>
        <v>19011</v>
      </c>
      <c r="G17" s="62">
        <f>F17/E17*100</f>
        <v>19.799825029161806</v>
      </c>
      <c r="O17" s="83"/>
      <c r="P17" s="154"/>
      <c r="Q17" s="15"/>
      <c r="R17" s="15"/>
      <c r="S17" s="15"/>
      <c r="T17" s="15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306" t="s">
        <v>627</v>
      </c>
      <c r="B18" s="307"/>
      <c r="C18" s="308"/>
      <c r="D18" s="344">
        <f>D499</f>
        <v>28000</v>
      </c>
      <c r="E18" s="344">
        <f>E499</f>
        <v>29275</v>
      </c>
      <c r="F18" s="344">
        <f>F499</f>
        <v>10332</v>
      </c>
      <c r="G18" s="62">
        <f>F18/E18*100</f>
        <v>35.2929120409906</v>
      </c>
      <c r="O18" s="83"/>
      <c r="P18" s="154"/>
      <c r="Q18" s="15"/>
      <c r="R18" s="15"/>
      <c r="S18" s="15"/>
      <c r="T18" s="15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280" t="s">
        <v>618</v>
      </c>
      <c r="B19" s="285"/>
      <c r="C19" s="281"/>
      <c r="D19" s="286">
        <f>SUM(D5:D18)</f>
        <v>7397337</v>
      </c>
      <c r="E19" s="286">
        <f>SUM(E5:E18)</f>
        <v>7676470</v>
      </c>
      <c r="F19" s="342">
        <f>SUM(F5:F18)</f>
        <v>3008333</v>
      </c>
      <c r="G19" s="115">
        <f t="shared" si="0"/>
        <v>39.18901526352607</v>
      </c>
      <c r="O19" s="83"/>
      <c r="P19" s="15"/>
      <c r="Q19" s="15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727" t="s">
        <v>199</v>
      </c>
      <c r="B20" s="723"/>
      <c r="C20" s="724"/>
      <c r="D20" s="217">
        <f>D508</f>
        <v>140000</v>
      </c>
      <c r="E20" s="344">
        <f>E508</f>
        <v>112955</v>
      </c>
      <c r="F20" s="344" t="s">
        <v>588</v>
      </c>
      <c r="G20" s="62" t="s">
        <v>588</v>
      </c>
      <c r="O20" s="83"/>
      <c r="P20" s="15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705" t="s">
        <v>581</v>
      </c>
      <c r="B21" s="706"/>
      <c r="C21" s="707"/>
      <c r="D21" s="218">
        <v>100000</v>
      </c>
      <c r="E21" s="348">
        <f aca="true" t="shared" si="1" ref="E21:F23">E505</f>
        <v>83117</v>
      </c>
      <c r="F21" s="348" t="str">
        <f t="shared" si="1"/>
        <v>*****</v>
      </c>
      <c r="G21" s="62" t="s">
        <v>588</v>
      </c>
      <c r="O21" s="8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705" t="s">
        <v>582</v>
      </c>
      <c r="B22" s="706"/>
      <c r="C22" s="707"/>
      <c r="D22" s="218">
        <f>D506</f>
        <v>30000</v>
      </c>
      <c r="E22" s="348">
        <f t="shared" si="1"/>
        <v>20825</v>
      </c>
      <c r="F22" s="348" t="str">
        <f t="shared" si="1"/>
        <v>*****</v>
      </c>
      <c r="G22" s="62" t="s">
        <v>588</v>
      </c>
      <c r="O22" s="8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705" t="s">
        <v>583</v>
      </c>
      <c r="B23" s="706"/>
      <c r="C23" s="707"/>
      <c r="D23" s="218">
        <v>10000</v>
      </c>
      <c r="E23" s="348">
        <f t="shared" si="1"/>
        <v>9013</v>
      </c>
      <c r="F23" s="348" t="str">
        <f t="shared" si="1"/>
        <v>*****</v>
      </c>
      <c r="G23" s="62" t="s">
        <v>588</v>
      </c>
      <c r="O23" s="83"/>
      <c r="P23" s="15"/>
      <c r="Q23" s="15"/>
      <c r="R23" s="15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717" t="s">
        <v>677</v>
      </c>
      <c r="B24" s="718"/>
      <c r="C24" s="719"/>
      <c r="D24" s="219">
        <v>0</v>
      </c>
      <c r="E24" s="605">
        <f>E513</f>
        <v>17596</v>
      </c>
      <c r="F24" s="605">
        <f>F513</f>
        <v>18206</v>
      </c>
      <c r="G24" s="62" t="s">
        <v>588</v>
      </c>
      <c r="O24" s="83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708" t="s">
        <v>200</v>
      </c>
      <c r="B25" s="709"/>
      <c r="C25" s="710"/>
      <c r="D25" s="114">
        <f>D19+D20+8900</f>
        <v>7546237</v>
      </c>
      <c r="E25" s="114">
        <f>E19+E20+8900</f>
        <v>7798325</v>
      </c>
      <c r="F25" s="114">
        <f>F19+F24</f>
        <v>3026539</v>
      </c>
      <c r="G25" s="115">
        <f t="shared" si="0"/>
        <v>38.8101162749693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ht="12.75">
      <c r="G26" s="15"/>
    </row>
    <row r="27" spans="1:256" s="29" customFormat="1" ht="15.75">
      <c r="A27" s="73" t="s">
        <v>426</v>
      </c>
      <c r="D27" s="83"/>
      <c r="E27" s="83"/>
      <c r="F27" s="83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7" ht="12.75" customHeight="1">
      <c r="A28" s="73"/>
      <c r="G28" s="485"/>
    </row>
    <row r="29" spans="1:5" ht="12.75">
      <c r="A29" s="716" t="s">
        <v>172</v>
      </c>
      <c r="B29" s="716"/>
      <c r="E29" s="83"/>
    </row>
    <row r="30" spans="1:2" ht="12.75">
      <c r="A30" s="74"/>
      <c r="B30" s="22"/>
    </row>
    <row r="31" spans="1:15" ht="25.5">
      <c r="A31" s="7" t="s">
        <v>106</v>
      </c>
      <c r="B31" s="7" t="s">
        <v>107</v>
      </c>
      <c r="C31" s="5" t="s">
        <v>108</v>
      </c>
      <c r="D31" s="52" t="s">
        <v>239</v>
      </c>
      <c r="E31" s="59" t="s">
        <v>240</v>
      </c>
      <c r="F31" s="5" t="s">
        <v>98</v>
      </c>
      <c r="G31" s="51" t="s">
        <v>241</v>
      </c>
      <c r="O31" s="83"/>
    </row>
    <row r="32" spans="1:15" ht="25.5">
      <c r="A32" s="150" t="s">
        <v>109</v>
      </c>
      <c r="B32" s="146">
        <v>2399</v>
      </c>
      <c r="C32" s="137" t="s">
        <v>888</v>
      </c>
      <c r="D32" s="178">
        <v>250</v>
      </c>
      <c r="E32" s="358">
        <v>250</v>
      </c>
      <c r="F32" s="358">
        <v>106</v>
      </c>
      <c r="G32" s="324">
        <f aca="true" t="shared" si="2" ref="G32:G40">F32/E32*100</f>
        <v>42.4</v>
      </c>
      <c r="O32" s="83"/>
    </row>
    <row r="33" spans="1:15" ht="25.5">
      <c r="A33" s="150" t="s">
        <v>109</v>
      </c>
      <c r="B33" s="146">
        <v>1039</v>
      </c>
      <c r="C33" s="137" t="s">
        <v>3</v>
      </c>
      <c r="D33" s="178">
        <v>550</v>
      </c>
      <c r="E33" s="358">
        <v>550</v>
      </c>
      <c r="F33" s="358">
        <v>10</v>
      </c>
      <c r="G33" s="179">
        <f t="shared" si="2"/>
        <v>1.8181818181818181</v>
      </c>
      <c r="O33" s="83"/>
    </row>
    <row r="34" spans="1:15" ht="14.25" customHeight="1">
      <c r="A34" s="377" t="s">
        <v>109</v>
      </c>
      <c r="B34" s="378">
        <v>1019</v>
      </c>
      <c r="C34" s="379" t="s">
        <v>887</v>
      </c>
      <c r="D34" s="380">
        <v>180</v>
      </c>
      <c r="E34" s="381">
        <v>345</v>
      </c>
      <c r="F34" s="381">
        <v>4</v>
      </c>
      <c r="G34" s="483">
        <f t="shared" si="2"/>
        <v>1.1594202898550725</v>
      </c>
      <c r="O34" s="83"/>
    </row>
    <row r="35" spans="1:15" ht="12.75" customHeight="1">
      <c r="A35" s="377" t="s">
        <v>109</v>
      </c>
      <c r="B35" s="414" t="s">
        <v>4</v>
      </c>
      <c r="C35" s="421" t="s">
        <v>883</v>
      </c>
      <c r="D35" s="381">
        <f>D36+D37+D38+D39</f>
        <v>27000</v>
      </c>
      <c r="E35" s="381">
        <f>E36+E37+E38+E39</f>
        <v>27000</v>
      </c>
      <c r="F35" s="381">
        <f>F36+F37+F38+F39</f>
        <v>3239</v>
      </c>
      <c r="G35" s="471">
        <f t="shared" si="2"/>
        <v>11.996296296296297</v>
      </c>
      <c r="O35" s="83"/>
    </row>
    <row r="36" spans="1:15" ht="12.75">
      <c r="A36" s="365">
        <v>20</v>
      </c>
      <c r="B36" s="415" t="s">
        <v>882</v>
      </c>
      <c r="C36" s="417" t="s">
        <v>5</v>
      </c>
      <c r="D36" s="437">
        <v>21298</v>
      </c>
      <c r="E36" s="438">
        <v>21298</v>
      </c>
      <c r="F36" s="417">
        <v>2265</v>
      </c>
      <c r="G36" s="450">
        <f t="shared" si="2"/>
        <v>10.63480138980186</v>
      </c>
      <c r="O36" s="83"/>
    </row>
    <row r="37" spans="1:15" ht="12.75">
      <c r="A37" s="365">
        <v>20</v>
      </c>
      <c r="B37" s="416" t="s">
        <v>884</v>
      </c>
      <c r="C37" s="418" t="s">
        <v>6</v>
      </c>
      <c r="D37" s="437">
        <v>4000</v>
      </c>
      <c r="E37" s="438">
        <v>4000</v>
      </c>
      <c r="F37" s="417">
        <v>873</v>
      </c>
      <c r="G37" s="450">
        <f t="shared" si="2"/>
        <v>21.825</v>
      </c>
      <c r="O37" s="83"/>
    </row>
    <row r="38" spans="1:256" s="29" customFormat="1" ht="12.75">
      <c r="A38" s="135" t="s">
        <v>109</v>
      </c>
      <c r="B38" s="416" t="s">
        <v>885</v>
      </c>
      <c r="C38" s="419" t="s">
        <v>7</v>
      </c>
      <c r="D38" s="439">
        <v>102</v>
      </c>
      <c r="E38" s="458">
        <v>102</v>
      </c>
      <c r="F38" s="606">
        <v>101</v>
      </c>
      <c r="G38" s="450">
        <f t="shared" si="2"/>
        <v>99.01960784313727</v>
      </c>
      <c r="O38" s="83" t="s">
        <v>437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9" customFormat="1" ht="12.75">
      <c r="A39" s="135" t="s">
        <v>109</v>
      </c>
      <c r="B39" s="416" t="s">
        <v>886</v>
      </c>
      <c r="C39" s="420" t="s">
        <v>8</v>
      </c>
      <c r="D39" s="439">
        <v>1600</v>
      </c>
      <c r="E39" s="458">
        <v>1600</v>
      </c>
      <c r="F39" s="606">
        <v>0</v>
      </c>
      <c r="G39" s="450">
        <f t="shared" si="2"/>
        <v>0</v>
      </c>
      <c r="O39" s="8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387"/>
      <c r="B40" s="383"/>
      <c r="C40" s="384" t="s">
        <v>589</v>
      </c>
      <c r="D40" s="385">
        <f>SUM(D32:D39)-D35</f>
        <v>27980</v>
      </c>
      <c r="E40" s="385">
        <f>SUM(E32:E39)-E35</f>
        <v>28145</v>
      </c>
      <c r="F40" s="441">
        <f>SUM(F32:F39)-F35</f>
        <v>3359</v>
      </c>
      <c r="G40" s="386">
        <f t="shared" si="2"/>
        <v>11.934624267187779</v>
      </c>
      <c r="O40" s="8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16"/>
      <c r="B41" s="68"/>
      <c r="C41" s="182"/>
      <c r="D41" s="183"/>
      <c r="E41" s="71"/>
      <c r="F41" s="357"/>
      <c r="G41" s="185"/>
      <c r="O41" s="8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716" t="s">
        <v>456</v>
      </c>
      <c r="B42" s="716"/>
      <c r="C42" s="716"/>
      <c r="D42" s="16"/>
      <c r="E42" s="68"/>
      <c r="F42" s="607"/>
      <c r="G42" s="183"/>
      <c r="H42" s="71"/>
      <c r="I42" s="184"/>
      <c r="J42" s="185"/>
      <c r="R42" s="83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16"/>
      <c r="B43" s="68"/>
      <c r="C43" s="182"/>
      <c r="D43" s="183"/>
      <c r="E43" s="457"/>
      <c r="F43" s="357"/>
      <c r="G43" s="185"/>
      <c r="O43" s="8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27" customHeight="1">
      <c r="A44" s="7" t="s">
        <v>106</v>
      </c>
      <c r="B44" s="7" t="s">
        <v>107</v>
      </c>
      <c r="C44" s="5" t="s">
        <v>108</v>
      </c>
      <c r="D44" s="52" t="s">
        <v>239</v>
      </c>
      <c r="E44" s="59" t="s">
        <v>240</v>
      </c>
      <c r="F44" s="5" t="s">
        <v>98</v>
      </c>
      <c r="G44" s="51" t="s">
        <v>241</v>
      </c>
      <c r="O44" s="8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9" customFormat="1" ht="37.5" customHeight="1">
      <c r="A45" s="150">
        <v>20</v>
      </c>
      <c r="B45" s="146">
        <v>2310</v>
      </c>
      <c r="C45" s="408" t="s">
        <v>806</v>
      </c>
      <c r="D45" s="178">
        <v>25000</v>
      </c>
      <c r="E45" s="358">
        <v>25000</v>
      </c>
      <c r="F45" s="358">
        <v>5436</v>
      </c>
      <c r="G45" s="179">
        <f>F45/E45*100</f>
        <v>21.744</v>
      </c>
      <c r="O45" s="83"/>
      <c r="P45" s="15"/>
      <c r="Q45" s="15"/>
      <c r="R45" s="15"/>
      <c r="S45" s="15"/>
      <c r="T45" s="154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195" customFormat="1" ht="25.5">
      <c r="A46" s="150">
        <v>20</v>
      </c>
      <c r="B46" s="146">
        <v>2321</v>
      </c>
      <c r="C46" s="137" t="s">
        <v>791</v>
      </c>
      <c r="D46" s="178">
        <v>46700</v>
      </c>
      <c r="E46" s="358">
        <v>51146</v>
      </c>
      <c r="F46" s="358">
        <v>4302</v>
      </c>
      <c r="G46" s="179">
        <f>F46/E46*100</f>
        <v>8.411214953271028</v>
      </c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6"/>
      <c r="FL46" s="196"/>
      <c r="FM46" s="196"/>
      <c r="FN46" s="196"/>
      <c r="FO46" s="196"/>
      <c r="FP46" s="196"/>
      <c r="FQ46" s="196"/>
      <c r="FR46" s="196"/>
      <c r="FS46" s="196"/>
      <c r="FT46" s="196"/>
      <c r="FU46" s="196"/>
      <c r="FV46" s="196"/>
      <c r="FW46" s="196"/>
      <c r="FX46" s="196"/>
      <c r="FY46" s="196"/>
      <c r="FZ46" s="196"/>
      <c r="GA46" s="196"/>
      <c r="GB46" s="196"/>
      <c r="GC46" s="196"/>
      <c r="GD46" s="196"/>
      <c r="GE46" s="196"/>
      <c r="GF46" s="196"/>
      <c r="GG46" s="196"/>
      <c r="GH46" s="196"/>
      <c r="GI46" s="196"/>
      <c r="GJ46" s="196"/>
      <c r="GK46" s="196"/>
      <c r="GL46" s="196"/>
      <c r="GM46" s="196"/>
      <c r="GN46" s="196"/>
      <c r="GO46" s="196"/>
      <c r="GP46" s="196"/>
      <c r="GQ46" s="196"/>
      <c r="GR46" s="196"/>
      <c r="GS46" s="196"/>
      <c r="GT46" s="196"/>
      <c r="GU46" s="196"/>
      <c r="GV46" s="196"/>
      <c r="GW46" s="196"/>
      <c r="GX46" s="196"/>
      <c r="GY46" s="196"/>
      <c r="GZ46" s="196"/>
      <c r="HA46" s="196"/>
      <c r="HB46" s="196"/>
      <c r="HC46" s="196"/>
      <c r="HD46" s="196"/>
      <c r="HE46" s="196"/>
      <c r="HF46" s="196"/>
      <c r="HG46" s="196"/>
      <c r="HH46" s="196"/>
      <c r="HI46" s="196"/>
      <c r="HJ46" s="196"/>
      <c r="HK46" s="196"/>
      <c r="HL46" s="196"/>
      <c r="HM46" s="196"/>
      <c r="HN46" s="196"/>
      <c r="HO46" s="196"/>
      <c r="HP46" s="196"/>
      <c r="HQ46" s="196"/>
      <c r="HR46" s="196"/>
      <c r="HS46" s="196"/>
      <c r="HT46" s="196"/>
      <c r="HU46" s="196"/>
      <c r="HV46" s="196"/>
      <c r="HW46" s="196"/>
      <c r="HX46" s="196"/>
      <c r="HY46" s="196"/>
      <c r="HZ46" s="196"/>
      <c r="IA46" s="196"/>
      <c r="IB46" s="196"/>
      <c r="IC46" s="196"/>
      <c r="ID46" s="196"/>
      <c r="IE46" s="196"/>
      <c r="IF46" s="196"/>
      <c r="IG46" s="196"/>
      <c r="IH46" s="196"/>
      <c r="II46" s="196"/>
      <c r="IJ46" s="196"/>
      <c r="IK46" s="196"/>
      <c r="IL46" s="196"/>
      <c r="IM46" s="196"/>
      <c r="IN46" s="196"/>
      <c r="IO46" s="196"/>
      <c r="IP46" s="196"/>
      <c r="IQ46" s="196"/>
      <c r="IR46" s="196"/>
      <c r="IS46" s="196"/>
      <c r="IT46" s="196"/>
      <c r="IU46" s="196"/>
      <c r="IV46" s="196"/>
    </row>
    <row r="47" spans="1:256" s="195" customFormat="1" ht="25.5">
      <c r="A47" s="150" t="s">
        <v>109</v>
      </c>
      <c r="B47" s="146">
        <v>2339</v>
      </c>
      <c r="C47" s="137" t="s">
        <v>790</v>
      </c>
      <c r="D47" s="178">
        <v>4450</v>
      </c>
      <c r="E47" s="358">
        <v>5522</v>
      </c>
      <c r="F47" s="358">
        <v>696</v>
      </c>
      <c r="G47" s="179">
        <f>F47/E47*100</f>
        <v>12.604128938790293</v>
      </c>
      <c r="O47" s="196"/>
      <c r="P47" s="196"/>
      <c r="Q47" s="196"/>
      <c r="R47" s="196"/>
      <c r="S47" s="196"/>
      <c r="T47" s="196"/>
      <c r="U47" s="196"/>
      <c r="V47" s="196"/>
      <c r="W47" s="196" t="s">
        <v>262</v>
      </c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6"/>
      <c r="FL47" s="196"/>
      <c r="FM47" s="196"/>
      <c r="FN47" s="196"/>
      <c r="FO47" s="196"/>
      <c r="FP47" s="196"/>
      <c r="FQ47" s="196"/>
      <c r="FR47" s="196"/>
      <c r="FS47" s="196"/>
      <c r="FT47" s="196"/>
      <c r="FU47" s="196"/>
      <c r="FV47" s="196"/>
      <c r="FW47" s="196"/>
      <c r="FX47" s="196"/>
      <c r="FY47" s="196"/>
      <c r="FZ47" s="196"/>
      <c r="GA47" s="196"/>
      <c r="GB47" s="196"/>
      <c r="GC47" s="196"/>
      <c r="GD47" s="196"/>
      <c r="GE47" s="196"/>
      <c r="GF47" s="196"/>
      <c r="GG47" s="196"/>
      <c r="GH47" s="196"/>
      <c r="GI47" s="196"/>
      <c r="GJ47" s="196"/>
      <c r="GK47" s="196"/>
      <c r="GL47" s="196"/>
      <c r="GM47" s="196"/>
      <c r="GN47" s="196"/>
      <c r="GO47" s="196"/>
      <c r="GP47" s="196"/>
      <c r="GQ47" s="196"/>
      <c r="GR47" s="196"/>
      <c r="GS47" s="196"/>
      <c r="GT47" s="196"/>
      <c r="GU47" s="196"/>
      <c r="GV47" s="196"/>
      <c r="GW47" s="196"/>
      <c r="GX47" s="196"/>
      <c r="GY47" s="196"/>
      <c r="GZ47" s="196"/>
      <c r="HA47" s="196"/>
      <c r="HB47" s="196"/>
      <c r="HC47" s="196"/>
      <c r="HD47" s="196"/>
      <c r="HE47" s="196"/>
      <c r="HF47" s="196"/>
      <c r="HG47" s="196"/>
      <c r="HH47" s="196"/>
      <c r="HI47" s="196"/>
      <c r="HJ47" s="196"/>
      <c r="HK47" s="196"/>
      <c r="HL47" s="196"/>
      <c r="HM47" s="196"/>
      <c r="HN47" s="196"/>
      <c r="HO47" s="196"/>
      <c r="HP47" s="196"/>
      <c r="HQ47" s="196"/>
      <c r="HR47" s="196"/>
      <c r="HS47" s="196"/>
      <c r="HT47" s="196"/>
      <c r="HU47" s="196"/>
      <c r="HV47" s="196"/>
      <c r="HW47" s="196"/>
      <c r="HX47" s="196"/>
      <c r="HY47" s="196"/>
      <c r="HZ47" s="196"/>
      <c r="IA47" s="196"/>
      <c r="IB47" s="196"/>
      <c r="IC47" s="196"/>
      <c r="ID47" s="196"/>
      <c r="IE47" s="196"/>
      <c r="IF47" s="196"/>
      <c r="IG47" s="196"/>
      <c r="IH47" s="196"/>
      <c r="II47" s="196"/>
      <c r="IJ47" s="196"/>
      <c r="IK47" s="196"/>
      <c r="IL47" s="196"/>
      <c r="IM47" s="196"/>
      <c r="IN47" s="196"/>
      <c r="IO47" s="196"/>
      <c r="IP47" s="196"/>
      <c r="IQ47" s="196"/>
      <c r="IR47" s="196"/>
      <c r="IS47" s="196"/>
      <c r="IT47" s="196"/>
      <c r="IU47" s="196"/>
      <c r="IV47" s="196"/>
    </row>
    <row r="48" spans="1:256" s="29" customFormat="1" ht="25.5">
      <c r="A48" s="150" t="s">
        <v>109</v>
      </c>
      <c r="B48" s="146">
        <v>2399</v>
      </c>
      <c r="C48" s="560" t="s">
        <v>805</v>
      </c>
      <c r="D48" s="178">
        <v>8000</v>
      </c>
      <c r="E48" s="358">
        <v>8000</v>
      </c>
      <c r="F48" s="358">
        <v>0</v>
      </c>
      <c r="G48" s="179">
        <f>F48/E48*100</f>
        <v>0</v>
      </c>
      <c r="O48" s="83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9" customFormat="1" ht="12.75">
      <c r="A49" s="204"/>
      <c r="B49" s="221"/>
      <c r="C49" s="220" t="s">
        <v>590</v>
      </c>
      <c r="D49" s="205">
        <f>SUM(D45:D48)</f>
        <v>84150</v>
      </c>
      <c r="E49" s="205">
        <f>SUM(E45:E48)</f>
        <v>89668</v>
      </c>
      <c r="F49" s="345">
        <f>SUM(F45:F48)</f>
        <v>10434</v>
      </c>
      <c r="G49" s="123">
        <f>F49/E49*100</f>
        <v>11.636258196904135</v>
      </c>
      <c r="O49" s="8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16"/>
      <c r="B50" s="68"/>
      <c r="C50" s="208"/>
      <c r="D50" s="209"/>
      <c r="E50" s="210"/>
      <c r="F50" s="211"/>
      <c r="G50" s="212"/>
      <c r="O50" s="8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213"/>
      <c r="B51" s="223"/>
      <c r="C51" s="222" t="s">
        <v>591</v>
      </c>
      <c r="D51" s="214">
        <f>D40+D49</f>
        <v>112130</v>
      </c>
      <c r="E51" s="215">
        <f>E40+E49</f>
        <v>117813</v>
      </c>
      <c r="F51" s="216">
        <f>F40+F49</f>
        <v>13793</v>
      </c>
      <c r="G51" s="10">
        <f>F51/E51*100</f>
        <v>11.707536519738907</v>
      </c>
      <c r="O51" s="8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16"/>
      <c r="B52" s="68"/>
      <c r="C52" s="208"/>
      <c r="D52" s="209"/>
      <c r="E52" s="210"/>
      <c r="F52" s="211"/>
      <c r="G52" s="212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  <c r="IU52" s="83"/>
      <c r="IV52" s="83"/>
    </row>
    <row r="53" spans="1:7" ht="15.75">
      <c r="A53" s="73" t="s">
        <v>575</v>
      </c>
      <c r="B53" s="29"/>
      <c r="C53" s="29"/>
      <c r="D53" s="83"/>
      <c r="E53" s="83"/>
      <c r="G53" s="29"/>
    </row>
    <row r="54" spans="1:256" s="124" customFormat="1" ht="7.5" customHeight="1">
      <c r="A54" s="73"/>
      <c r="B54" s="29"/>
      <c r="C54" s="29"/>
      <c r="D54" s="83"/>
      <c r="E54" s="83"/>
      <c r="F54" s="83"/>
      <c r="G54" s="29"/>
      <c r="H54" s="29"/>
      <c r="I54" s="29"/>
      <c r="J54" s="29"/>
      <c r="K54" s="29"/>
      <c r="L54" s="29"/>
      <c r="M54" s="29"/>
      <c r="N54" s="29"/>
      <c r="O54" s="83" t="s">
        <v>434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24" customFormat="1" ht="12.75">
      <c r="A55" s="753" t="s">
        <v>172</v>
      </c>
      <c r="B55" s="753"/>
      <c r="C55" s="29"/>
      <c r="D55" s="83"/>
      <c r="E55" s="83"/>
      <c r="F55" s="83"/>
      <c r="G55" s="29"/>
      <c r="H55" s="29"/>
      <c r="I55" s="29"/>
      <c r="J55" s="29"/>
      <c r="K55" s="29"/>
      <c r="L55" s="29"/>
      <c r="M55" s="29"/>
      <c r="N55" s="29"/>
      <c r="O55" s="83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24" customFormat="1" ht="7.5" customHeight="1">
      <c r="A56" s="75"/>
      <c r="B56" s="75"/>
      <c r="C56" s="29"/>
      <c r="D56" s="83"/>
      <c r="E56" s="83"/>
      <c r="F56" s="83"/>
      <c r="G56" s="29"/>
      <c r="H56" s="29"/>
      <c r="I56" s="29"/>
      <c r="J56" s="29"/>
      <c r="K56" s="29"/>
      <c r="L56" s="29"/>
      <c r="M56" s="29"/>
      <c r="N56" s="29"/>
      <c r="O56" s="8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24" customFormat="1" ht="12.75">
      <c r="A57" s="128" t="s">
        <v>237</v>
      </c>
      <c r="B57" s="29"/>
      <c r="C57" s="29"/>
      <c r="D57" s="83"/>
      <c r="E57" s="83"/>
      <c r="F57" s="83"/>
      <c r="G57" s="29"/>
      <c r="H57" s="29"/>
      <c r="I57" s="29"/>
      <c r="J57" s="29"/>
      <c r="K57" s="29"/>
      <c r="L57" s="29"/>
      <c r="M57" s="29"/>
      <c r="N57" s="29"/>
      <c r="O57" s="8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24" customFormat="1" ht="25.5">
      <c r="A58" s="7" t="s">
        <v>106</v>
      </c>
      <c r="B58" s="7" t="s">
        <v>107</v>
      </c>
      <c r="C58" s="5" t="s">
        <v>108</v>
      </c>
      <c r="D58" s="52" t="s">
        <v>239</v>
      </c>
      <c r="E58" s="59" t="s">
        <v>240</v>
      </c>
      <c r="F58" s="5" t="s">
        <v>98</v>
      </c>
      <c r="G58" s="51" t="s">
        <v>241</v>
      </c>
      <c r="H58" s="29"/>
      <c r="I58" s="29"/>
      <c r="J58" s="29"/>
      <c r="K58" s="29"/>
      <c r="L58" s="29"/>
      <c r="M58" s="29"/>
      <c r="N58" s="29"/>
      <c r="O58" s="8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24" customFormat="1" ht="12.75">
      <c r="A59" s="754" t="s">
        <v>110</v>
      </c>
      <c r="B59" s="44">
        <v>3114</v>
      </c>
      <c r="C59" s="34" t="s">
        <v>112</v>
      </c>
      <c r="D59" s="169">
        <v>15487</v>
      </c>
      <c r="E59" s="169">
        <v>15487</v>
      </c>
      <c r="F59" s="608">
        <v>6453</v>
      </c>
      <c r="G59" s="170">
        <f aca="true" t="shared" si="3" ref="G59:G71">F59/E59*100</f>
        <v>41.66720475237296</v>
      </c>
      <c r="H59" s="29"/>
      <c r="I59" s="29"/>
      <c r="J59" s="29"/>
      <c r="K59" s="29"/>
      <c r="L59" s="29"/>
      <c r="M59" s="29"/>
      <c r="N59" s="29"/>
      <c r="O59" s="8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24" customFormat="1" ht="12.75">
      <c r="A60" s="754"/>
      <c r="B60" s="44">
        <v>3121</v>
      </c>
      <c r="C60" s="34" t="s">
        <v>113</v>
      </c>
      <c r="D60" s="171">
        <v>54767</v>
      </c>
      <c r="E60" s="171">
        <v>54797</v>
      </c>
      <c r="F60" s="608">
        <v>22851</v>
      </c>
      <c r="G60" s="170">
        <f t="shared" si="3"/>
        <v>41.70118802124204</v>
      </c>
      <c r="H60" s="29"/>
      <c r="I60" s="29"/>
      <c r="J60" s="29"/>
      <c r="K60" s="29"/>
      <c r="L60" s="29"/>
      <c r="M60" s="29"/>
      <c r="N60" s="29"/>
      <c r="O60" s="8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24" customFormat="1" ht="12.75">
      <c r="A61" s="754"/>
      <c r="B61" s="44">
        <v>3122</v>
      </c>
      <c r="C61" s="34" t="s">
        <v>114</v>
      </c>
      <c r="D61" s="171">
        <v>99240</v>
      </c>
      <c r="E61" s="171">
        <v>100026</v>
      </c>
      <c r="F61" s="608">
        <v>41846</v>
      </c>
      <c r="G61" s="170">
        <f t="shared" si="3"/>
        <v>41.835122868054306</v>
      </c>
      <c r="H61" s="29"/>
      <c r="I61" s="29"/>
      <c r="J61" s="29"/>
      <c r="K61" s="29"/>
      <c r="L61" s="29"/>
      <c r="M61" s="29"/>
      <c r="N61" s="29"/>
      <c r="O61" s="8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24" customFormat="1" ht="12.75">
      <c r="A62" s="754"/>
      <c r="B62" s="44">
        <v>3123</v>
      </c>
      <c r="C62" s="34" t="s">
        <v>165</v>
      </c>
      <c r="D62" s="169">
        <v>122957</v>
      </c>
      <c r="E62" s="169">
        <v>122994</v>
      </c>
      <c r="F62" s="608">
        <v>51270</v>
      </c>
      <c r="G62" s="170">
        <f t="shared" si="3"/>
        <v>41.68496024196302</v>
      </c>
      <c r="H62" s="29"/>
      <c r="I62" s="29"/>
      <c r="J62" s="29"/>
      <c r="K62" s="29"/>
      <c r="L62" s="29"/>
      <c r="M62" s="29"/>
      <c r="N62" s="29"/>
      <c r="O62" s="8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24" customFormat="1" ht="24" customHeight="1">
      <c r="A63" s="754"/>
      <c r="B63" s="146">
        <v>3124</v>
      </c>
      <c r="C63" s="388" t="s">
        <v>807</v>
      </c>
      <c r="D63" s="178">
        <v>3428</v>
      </c>
      <c r="E63" s="358">
        <v>3428</v>
      </c>
      <c r="F63" s="358">
        <v>1428</v>
      </c>
      <c r="G63" s="179">
        <f t="shared" si="3"/>
        <v>41.656942823803966</v>
      </c>
      <c r="H63" s="29"/>
      <c r="I63" s="29"/>
      <c r="J63" s="29"/>
      <c r="K63" s="29"/>
      <c r="L63" s="29"/>
      <c r="M63" s="29"/>
      <c r="N63" s="29"/>
      <c r="O63" s="83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24" customFormat="1" ht="25.5">
      <c r="A64" s="754"/>
      <c r="B64" s="146">
        <v>3125</v>
      </c>
      <c r="C64" s="388" t="s">
        <v>808</v>
      </c>
      <c r="D64" s="178">
        <v>1820</v>
      </c>
      <c r="E64" s="358">
        <v>1820</v>
      </c>
      <c r="F64" s="358">
        <v>910</v>
      </c>
      <c r="G64" s="179">
        <f t="shared" si="3"/>
        <v>50</v>
      </c>
      <c r="H64" s="29"/>
      <c r="I64" s="29"/>
      <c r="J64" s="29"/>
      <c r="K64" s="29"/>
      <c r="L64" s="29"/>
      <c r="M64" s="29"/>
      <c r="N64" s="29"/>
      <c r="O64" s="8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24" customFormat="1" ht="12.75">
      <c r="A65" s="754"/>
      <c r="B65" s="136">
        <v>3146</v>
      </c>
      <c r="C65" s="137" t="s">
        <v>263</v>
      </c>
      <c r="D65" s="171">
        <v>4193</v>
      </c>
      <c r="E65" s="171">
        <v>4375</v>
      </c>
      <c r="F65" s="609">
        <v>1747</v>
      </c>
      <c r="G65" s="172">
        <f t="shared" si="3"/>
        <v>39.931428571428576</v>
      </c>
      <c r="H65" s="29"/>
      <c r="I65" s="29"/>
      <c r="J65" s="29"/>
      <c r="K65" s="29"/>
      <c r="L65" s="29"/>
      <c r="M65" s="29"/>
      <c r="N65" s="29"/>
      <c r="O65" s="83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24" customFormat="1" ht="12.75">
      <c r="A66" s="754"/>
      <c r="B66" s="44">
        <v>3147</v>
      </c>
      <c r="C66" s="34" t="s">
        <v>809</v>
      </c>
      <c r="D66" s="171">
        <v>3921</v>
      </c>
      <c r="E66" s="171">
        <v>5121</v>
      </c>
      <c r="F66" s="609">
        <v>1634</v>
      </c>
      <c r="G66" s="172">
        <f t="shared" si="3"/>
        <v>31.907830501855106</v>
      </c>
      <c r="H66" s="29"/>
      <c r="I66" s="29"/>
      <c r="J66" s="29"/>
      <c r="K66" s="29"/>
      <c r="L66" s="29"/>
      <c r="M66" s="29"/>
      <c r="N66" s="29"/>
      <c r="O66" s="83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7" ht="12.75">
      <c r="A67" s="754"/>
      <c r="B67" s="44">
        <v>3150</v>
      </c>
      <c r="C67" s="34" t="s">
        <v>166</v>
      </c>
      <c r="D67" s="171">
        <v>1555</v>
      </c>
      <c r="E67" s="171">
        <v>1555</v>
      </c>
      <c r="F67" s="608">
        <v>972</v>
      </c>
      <c r="G67" s="170">
        <f t="shared" si="3"/>
        <v>62.508038585209</v>
      </c>
    </row>
    <row r="68" spans="1:7" ht="12.75">
      <c r="A68" s="754"/>
      <c r="B68" s="44">
        <v>3299</v>
      </c>
      <c r="C68" s="34" t="s">
        <v>810</v>
      </c>
      <c r="D68" s="171">
        <v>0</v>
      </c>
      <c r="E68" s="171">
        <v>15</v>
      </c>
      <c r="F68" s="608">
        <v>15</v>
      </c>
      <c r="G68" s="170">
        <f t="shared" si="3"/>
        <v>100</v>
      </c>
    </row>
    <row r="69" spans="1:18" ht="12.75">
      <c r="A69" s="754"/>
      <c r="B69" s="44">
        <v>3421</v>
      </c>
      <c r="C69" s="34" t="s">
        <v>168</v>
      </c>
      <c r="D69" s="232">
        <v>5632</v>
      </c>
      <c r="E69" s="314">
        <v>5632</v>
      </c>
      <c r="F69" s="608">
        <v>2474</v>
      </c>
      <c r="G69" s="170">
        <f t="shared" si="3"/>
        <v>43.92755681818182</v>
      </c>
      <c r="R69" s="15" t="s">
        <v>262</v>
      </c>
    </row>
    <row r="70" spans="1:256" s="124" customFormat="1" ht="12.75">
      <c r="A70" s="755"/>
      <c r="B70" s="44">
        <v>4322</v>
      </c>
      <c r="C70" s="34" t="s">
        <v>169</v>
      </c>
      <c r="D70" s="232">
        <v>21085</v>
      </c>
      <c r="E70" s="171">
        <v>21085</v>
      </c>
      <c r="F70" s="608">
        <v>8787</v>
      </c>
      <c r="G70" s="170">
        <f t="shared" si="3"/>
        <v>41.67417595447</v>
      </c>
      <c r="H70" s="29"/>
      <c r="I70" s="29"/>
      <c r="J70" s="29"/>
      <c r="K70" s="29"/>
      <c r="L70" s="29"/>
      <c r="M70" s="29"/>
      <c r="N70" s="29"/>
      <c r="O70" s="83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24" customFormat="1" ht="12.75">
      <c r="A71" s="725" t="s">
        <v>170</v>
      </c>
      <c r="B71" s="714"/>
      <c r="C71" s="715"/>
      <c r="D71" s="256">
        <f>SUM(D59:D70)</f>
        <v>334085</v>
      </c>
      <c r="E71" s="256">
        <f>SUM(E59:E70)</f>
        <v>336335</v>
      </c>
      <c r="F71" s="349">
        <f>SUM(F59:F70)</f>
        <v>140387</v>
      </c>
      <c r="G71" s="123">
        <f t="shared" si="3"/>
        <v>41.74022923573223</v>
      </c>
      <c r="H71" s="29"/>
      <c r="I71" s="29"/>
      <c r="J71" s="29"/>
      <c r="K71" s="29"/>
      <c r="L71" s="29"/>
      <c r="M71" s="29"/>
      <c r="N71" s="29"/>
      <c r="O71" s="83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24" customFormat="1" ht="7.5" customHeight="1">
      <c r="A72" s="39"/>
      <c r="B72" s="39"/>
      <c r="C72" s="39"/>
      <c r="D72" s="53"/>
      <c r="E72" s="40"/>
      <c r="F72" s="40"/>
      <c r="G72" s="31"/>
      <c r="H72" s="29"/>
      <c r="I72" s="29"/>
      <c r="J72" s="29"/>
      <c r="K72" s="29"/>
      <c r="L72" s="29"/>
      <c r="M72" s="29"/>
      <c r="N72" s="29"/>
      <c r="O72" s="8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24" customFormat="1" ht="12.75">
      <c r="A73" s="127" t="s">
        <v>881</v>
      </c>
      <c r="B73" s="16"/>
      <c r="C73" s="17"/>
      <c r="D73" s="54"/>
      <c r="E73" s="18"/>
      <c r="F73" s="83"/>
      <c r="G73" s="29"/>
      <c r="H73" s="29"/>
      <c r="I73" s="29"/>
      <c r="J73" s="29"/>
      <c r="K73" s="29"/>
      <c r="L73" s="29"/>
      <c r="M73" s="29"/>
      <c r="N73" s="29"/>
      <c r="O73" s="83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24" customFormat="1" ht="25.5">
      <c r="A74" s="7" t="s">
        <v>106</v>
      </c>
      <c r="B74" s="7" t="s">
        <v>107</v>
      </c>
      <c r="C74" s="5" t="s">
        <v>108</v>
      </c>
      <c r="D74" s="52" t="s">
        <v>239</v>
      </c>
      <c r="E74" s="59" t="s">
        <v>240</v>
      </c>
      <c r="F74" s="5" t="s">
        <v>98</v>
      </c>
      <c r="G74" s="51" t="s">
        <v>241</v>
      </c>
      <c r="H74" s="29"/>
      <c r="I74" s="29"/>
      <c r="J74" s="29"/>
      <c r="K74" s="29"/>
      <c r="L74" s="29"/>
      <c r="M74" s="29"/>
      <c r="N74" s="29"/>
      <c r="O74" s="8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24" customFormat="1" ht="12.75">
      <c r="A75" s="757" t="s">
        <v>110</v>
      </c>
      <c r="B75" s="138">
        <v>3111</v>
      </c>
      <c r="C75" s="139" t="s">
        <v>215</v>
      </c>
      <c r="D75" s="173">
        <v>0</v>
      </c>
      <c r="E75" s="173">
        <v>349990</v>
      </c>
      <c r="F75" s="610">
        <v>175077</v>
      </c>
      <c r="G75" s="170">
        <f aca="true" t="shared" si="4" ref="G75:G91">F75/E75*100</f>
        <v>50.02342924083545</v>
      </c>
      <c r="H75" s="29"/>
      <c r="I75" s="29"/>
      <c r="J75" s="29"/>
      <c r="K75" s="29"/>
      <c r="L75" s="29"/>
      <c r="M75" s="29"/>
      <c r="N75" s="29"/>
      <c r="O75" s="83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24" customFormat="1" ht="12.75">
      <c r="A76" s="754"/>
      <c r="B76" s="44">
        <v>3112</v>
      </c>
      <c r="C76" s="34" t="s">
        <v>111</v>
      </c>
      <c r="D76" s="28">
        <v>0</v>
      </c>
      <c r="E76" s="173">
        <v>1854</v>
      </c>
      <c r="F76" s="332">
        <v>927</v>
      </c>
      <c r="G76" s="170">
        <f t="shared" si="4"/>
        <v>50</v>
      </c>
      <c r="H76" s="29"/>
      <c r="I76" s="29"/>
      <c r="J76" s="29"/>
      <c r="K76" s="29"/>
      <c r="L76" s="29"/>
      <c r="M76" s="29"/>
      <c r="N76" s="29"/>
      <c r="O76" s="8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24" customFormat="1" ht="12.75">
      <c r="A77" s="754"/>
      <c r="B77" s="44">
        <v>3113</v>
      </c>
      <c r="C77" s="34" t="s">
        <v>238</v>
      </c>
      <c r="D77" s="28">
        <v>0</v>
      </c>
      <c r="E77" s="173">
        <v>1571933</v>
      </c>
      <c r="F77" s="332">
        <v>786469</v>
      </c>
      <c r="G77" s="170">
        <f t="shared" si="4"/>
        <v>50.03196701131664</v>
      </c>
      <c r="H77" s="29"/>
      <c r="I77" s="29"/>
      <c r="J77" s="29"/>
      <c r="K77" s="29"/>
      <c r="L77" s="29"/>
      <c r="M77" s="29"/>
      <c r="N77" s="29"/>
      <c r="O77" s="8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24" customFormat="1" ht="12.75">
      <c r="A78" s="754"/>
      <c r="B78" s="44">
        <v>3114</v>
      </c>
      <c r="C78" s="34" t="s">
        <v>112</v>
      </c>
      <c r="D78" s="28">
        <v>0</v>
      </c>
      <c r="E78" s="173">
        <v>119617</v>
      </c>
      <c r="F78" s="332">
        <v>60178</v>
      </c>
      <c r="G78" s="170">
        <f t="shared" si="4"/>
        <v>50.30890258073685</v>
      </c>
      <c r="H78" s="29"/>
      <c r="I78" s="29"/>
      <c r="J78" s="29"/>
      <c r="K78" s="29"/>
      <c r="L78" s="29"/>
      <c r="M78" s="29"/>
      <c r="N78" s="29"/>
      <c r="O78" s="8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24" customFormat="1" ht="12.75">
      <c r="A79" s="754"/>
      <c r="B79" s="44">
        <v>3117</v>
      </c>
      <c r="C79" s="34" t="s">
        <v>751</v>
      </c>
      <c r="D79" s="28">
        <v>0</v>
      </c>
      <c r="E79" s="173">
        <v>244747</v>
      </c>
      <c r="F79" s="332">
        <v>122512</v>
      </c>
      <c r="G79" s="170">
        <f t="shared" si="4"/>
        <v>50.056589049099685</v>
      </c>
      <c r="H79" s="29"/>
      <c r="I79" s="29"/>
      <c r="J79" s="29"/>
      <c r="K79" s="29"/>
      <c r="L79" s="29"/>
      <c r="M79" s="29"/>
      <c r="N79" s="29"/>
      <c r="O79" s="8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24" customFormat="1" ht="12.75">
      <c r="A80" s="754"/>
      <c r="B80" s="44">
        <v>3121</v>
      </c>
      <c r="C80" s="34" t="s">
        <v>113</v>
      </c>
      <c r="D80" s="28">
        <v>0</v>
      </c>
      <c r="E80" s="173">
        <v>247577</v>
      </c>
      <c r="F80" s="332">
        <v>127756</v>
      </c>
      <c r="G80" s="170">
        <f t="shared" si="4"/>
        <v>51.602531737600835</v>
      </c>
      <c r="H80" s="29"/>
      <c r="I80" s="29"/>
      <c r="J80" s="29"/>
      <c r="K80" s="29"/>
      <c r="L80" s="29"/>
      <c r="M80" s="29"/>
      <c r="N80" s="29"/>
      <c r="O80" s="83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24" customFormat="1" ht="12.75">
      <c r="A81" s="754"/>
      <c r="B81" s="44">
        <v>3122</v>
      </c>
      <c r="C81" s="34" t="s">
        <v>114</v>
      </c>
      <c r="D81" s="28">
        <v>0</v>
      </c>
      <c r="E81" s="173">
        <v>410459</v>
      </c>
      <c r="F81" s="332">
        <v>205234</v>
      </c>
      <c r="G81" s="170">
        <f t="shared" si="4"/>
        <v>50.00109633361676</v>
      </c>
      <c r="H81" s="29"/>
      <c r="I81" s="29"/>
      <c r="J81" s="29"/>
      <c r="K81" s="29"/>
      <c r="L81" s="29"/>
      <c r="M81" s="29"/>
      <c r="N81" s="29"/>
      <c r="O81" s="83"/>
      <c r="P81" s="15"/>
      <c r="Q81" s="15"/>
      <c r="R81" s="15"/>
      <c r="S81" s="15"/>
      <c r="T81" s="15" t="s">
        <v>604</v>
      </c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24" customFormat="1" ht="12.75">
      <c r="A82" s="754"/>
      <c r="B82" s="44">
        <v>3123</v>
      </c>
      <c r="C82" s="34" t="s">
        <v>165</v>
      </c>
      <c r="D82" s="28">
        <v>0</v>
      </c>
      <c r="E82" s="173">
        <v>455069</v>
      </c>
      <c r="F82" s="332">
        <v>227674</v>
      </c>
      <c r="G82" s="170">
        <f t="shared" si="4"/>
        <v>50.03065469192583</v>
      </c>
      <c r="H82" s="29"/>
      <c r="I82" s="29"/>
      <c r="J82" s="29"/>
      <c r="K82" s="29"/>
      <c r="L82" s="29"/>
      <c r="M82" s="29"/>
      <c r="N82" s="29"/>
      <c r="O82" s="83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24" customFormat="1" ht="24" customHeight="1">
      <c r="A83" s="754"/>
      <c r="B83" s="146">
        <v>3124</v>
      </c>
      <c r="C83" s="388" t="s">
        <v>807</v>
      </c>
      <c r="D83" s="178">
        <v>0</v>
      </c>
      <c r="E83" s="358">
        <v>15124</v>
      </c>
      <c r="F83" s="358">
        <v>7562</v>
      </c>
      <c r="G83" s="179">
        <f t="shared" si="4"/>
        <v>50</v>
      </c>
      <c r="H83" s="29"/>
      <c r="I83" s="29"/>
      <c r="J83" s="29"/>
      <c r="K83" s="29"/>
      <c r="L83" s="29"/>
      <c r="M83" s="29"/>
      <c r="N83" s="29"/>
      <c r="O83" s="83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24" customFormat="1" ht="12.75">
      <c r="A84" s="754"/>
      <c r="B84" s="44">
        <v>3141</v>
      </c>
      <c r="C84" s="34" t="s">
        <v>254</v>
      </c>
      <c r="D84" s="28">
        <v>0</v>
      </c>
      <c r="E84" s="173">
        <v>14444</v>
      </c>
      <c r="F84" s="332">
        <v>7223</v>
      </c>
      <c r="G84" s="170">
        <f t="shared" si="4"/>
        <v>50.00692328994738</v>
      </c>
      <c r="H84" s="29"/>
      <c r="I84" s="29"/>
      <c r="J84" s="29"/>
      <c r="K84" s="29"/>
      <c r="L84" s="29"/>
      <c r="M84" s="29"/>
      <c r="N84" s="29"/>
      <c r="O84" s="83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24" customFormat="1" ht="25.5">
      <c r="A85" s="754"/>
      <c r="B85" s="146">
        <v>3146</v>
      </c>
      <c r="C85" s="137" t="s">
        <v>264</v>
      </c>
      <c r="D85" s="177">
        <v>0</v>
      </c>
      <c r="E85" s="325">
        <v>17601</v>
      </c>
      <c r="F85" s="325">
        <v>8801</v>
      </c>
      <c r="G85" s="179">
        <f t="shared" si="4"/>
        <v>50.00284074768479</v>
      </c>
      <c r="H85" s="29"/>
      <c r="I85" s="29"/>
      <c r="J85" s="29"/>
      <c r="K85" s="29"/>
      <c r="L85" s="29"/>
      <c r="M85" s="29"/>
      <c r="N85" s="29"/>
      <c r="O85" s="83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24" customFormat="1" ht="12.75">
      <c r="A86" s="754"/>
      <c r="B86" s="146">
        <v>3147</v>
      </c>
      <c r="C86" s="34" t="s">
        <v>809</v>
      </c>
      <c r="D86" s="177">
        <v>0</v>
      </c>
      <c r="E86" s="173">
        <v>15746</v>
      </c>
      <c r="F86" s="325">
        <v>7874</v>
      </c>
      <c r="G86" s="170">
        <f t="shared" si="4"/>
        <v>50.00635081925569</v>
      </c>
      <c r="H86" s="29"/>
      <c r="I86" s="29"/>
      <c r="J86" s="29"/>
      <c r="K86" s="29"/>
      <c r="L86" s="29"/>
      <c r="M86" s="29"/>
      <c r="N86" s="29"/>
      <c r="O86" s="83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25" customFormat="1" ht="12.75">
      <c r="A87" s="754"/>
      <c r="B87" s="44">
        <v>3150</v>
      </c>
      <c r="C87" s="34" t="s">
        <v>166</v>
      </c>
      <c r="D87" s="28">
        <v>0</v>
      </c>
      <c r="E87" s="173">
        <v>2163</v>
      </c>
      <c r="F87" s="332">
        <v>2163</v>
      </c>
      <c r="G87" s="170">
        <f t="shared" si="4"/>
        <v>100</v>
      </c>
      <c r="O87" s="83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7" ht="12.75">
      <c r="A88" s="754"/>
      <c r="B88" s="44">
        <v>3231</v>
      </c>
      <c r="C88" s="34" t="s">
        <v>167</v>
      </c>
      <c r="D88" s="28">
        <v>0</v>
      </c>
      <c r="E88" s="173">
        <v>142737</v>
      </c>
      <c r="F88" s="332">
        <v>71375</v>
      </c>
      <c r="G88" s="170">
        <f t="shared" si="4"/>
        <v>50.004553829770835</v>
      </c>
    </row>
    <row r="89" spans="1:7" ht="12.75">
      <c r="A89" s="754"/>
      <c r="B89" s="44">
        <v>3299</v>
      </c>
      <c r="C89" s="34" t="s">
        <v>810</v>
      </c>
      <c r="D89" s="28">
        <v>3579714</v>
      </c>
      <c r="E89" s="173">
        <v>32052</v>
      </c>
      <c r="F89" s="332">
        <v>0</v>
      </c>
      <c r="G89" s="170">
        <f t="shared" si="4"/>
        <v>0</v>
      </c>
    </row>
    <row r="90" spans="1:7" ht="12.75">
      <c r="A90" s="754"/>
      <c r="B90" s="44">
        <v>3421</v>
      </c>
      <c r="C90" s="34" t="s">
        <v>168</v>
      </c>
      <c r="D90" s="28">
        <v>0</v>
      </c>
      <c r="E90" s="173">
        <v>32961</v>
      </c>
      <c r="F90" s="332">
        <v>16484</v>
      </c>
      <c r="G90" s="170">
        <f t="shared" si="4"/>
        <v>50.01061860987227</v>
      </c>
    </row>
    <row r="91" spans="1:20" ht="12.75">
      <c r="A91" s="754"/>
      <c r="B91" s="44">
        <v>4322</v>
      </c>
      <c r="C91" s="34" t="s">
        <v>169</v>
      </c>
      <c r="D91" s="28">
        <v>0</v>
      </c>
      <c r="E91" s="173">
        <v>55031</v>
      </c>
      <c r="F91" s="332">
        <v>27516</v>
      </c>
      <c r="G91" s="170">
        <f t="shared" si="4"/>
        <v>50.00090857880104</v>
      </c>
      <c r="T91" s="154"/>
    </row>
    <row r="92" spans="1:7" ht="12.75">
      <c r="A92" s="720" t="s">
        <v>221</v>
      </c>
      <c r="B92" s="721"/>
      <c r="C92" s="722"/>
      <c r="D92" s="257">
        <f>SUM(D75:D91)</f>
        <v>3579714</v>
      </c>
      <c r="E92" s="144">
        <f>SUM(E75:E91)</f>
        <v>3729105</v>
      </c>
      <c r="F92" s="495">
        <f>SUM(F75:F91)</f>
        <v>1854825</v>
      </c>
      <c r="G92" s="123">
        <f>F92/E92*100</f>
        <v>49.73914652443415</v>
      </c>
    </row>
    <row r="93" spans="1:256" s="124" customFormat="1" ht="6.75" customHeight="1">
      <c r="A93" s="758"/>
      <c r="B93" s="758"/>
      <c r="C93" s="758"/>
      <c r="D93" s="758"/>
      <c r="E93" s="758"/>
      <c r="F93" s="758"/>
      <c r="G93" s="758"/>
      <c r="H93" s="29"/>
      <c r="I93" s="29"/>
      <c r="J93" s="29"/>
      <c r="K93" s="29"/>
      <c r="L93" s="29"/>
      <c r="M93" s="29"/>
      <c r="N93" s="29"/>
      <c r="O93" s="83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24" customFormat="1" ht="12.75">
      <c r="A94" s="703" t="s">
        <v>242</v>
      </c>
      <c r="B94" s="703"/>
      <c r="C94" s="703"/>
      <c r="D94" s="703"/>
      <c r="E94" s="703"/>
      <c r="F94" s="703"/>
      <c r="G94" s="703"/>
      <c r="H94" s="29"/>
      <c r="I94" s="29"/>
      <c r="J94" s="29"/>
      <c r="K94" s="29"/>
      <c r="L94" s="29"/>
      <c r="M94" s="29"/>
      <c r="N94" s="29"/>
      <c r="O94" s="83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24" customFormat="1" ht="25.5">
      <c r="A95" s="7" t="s">
        <v>106</v>
      </c>
      <c r="B95" s="7" t="s">
        <v>107</v>
      </c>
      <c r="C95" s="5" t="s">
        <v>108</v>
      </c>
      <c r="D95" s="52" t="s">
        <v>239</v>
      </c>
      <c r="E95" s="59" t="s">
        <v>240</v>
      </c>
      <c r="F95" s="5" t="s">
        <v>98</v>
      </c>
      <c r="G95" s="51" t="s">
        <v>241</v>
      </c>
      <c r="H95" s="29"/>
      <c r="I95" s="29"/>
      <c r="J95" s="29"/>
      <c r="K95" s="29"/>
      <c r="L95" s="29"/>
      <c r="M95" s="29"/>
      <c r="N95" s="29"/>
      <c r="O95" s="83"/>
      <c r="P95" s="15"/>
      <c r="Q95" s="15"/>
      <c r="R95" s="15"/>
      <c r="S95" s="15"/>
      <c r="T95" s="15"/>
      <c r="U95" s="15"/>
      <c r="V95" s="15"/>
      <c r="W95" s="154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24" customFormat="1" ht="12.75">
      <c r="A96" s="757" t="s">
        <v>110</v>
      </c>
      <c r="B96" s="140">
        <v>3111</v>
      </c>
      <c r="C96" s="34" t="s">
        <v>215</v>
      </c>
      <c r="D96" s="28">
        <v>0</v>
      </c>
      <c r="E96" s="173">
        <v>390</v>
      </c>
      <c r="F96" s="332">
        <v>364</v>
      </c>
      <c r="G96" s="179">
        <f aca="true" t="shared" si="5" ref="G96:G107">F96/E96*100</f>
        <v>93.33333333333333</v>
      </c>
      <c r="H96" s="29"/>
      <c r="I96" s="29"/>
      <c r="J96" s="29"/>
      <c r="K96" s="29"/>
      <c r="L96" s="29"/>
      <c r="M96" s="29"/>
      <c r="N96" s="29"/>
      <c r="O96" s="83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24" customFormat="1" ht="12.75">
      <c r="A97" s="754"/>
      <c r="B97" s="66">
        <v>3121</v>
      </c>
      <c r="C97" s="34" t="s">
        <v>113</v>
      </c>
      <c r="D97" s="28">
        <v>0</v>
      </c>
      <c r="E97" s="173">
        <v>3511</v>
      </c>
      <c r="F97" s="332">
        <v>3350</v>
      </c>
      <c r="G97" s="179">
        <f t="shared" si="5"/>
        <v>95.41441184847622</v>
      </c>
      <c r="H97" s="29"/>
      <c r="I97" s="29"/>
      <c r="J97" s="29"/>
      <c r="K97" s="29"/>
      <c r="L97" s="29"/>
      <c r="M97" s="29"/>
      <c r="N97" s="29"/>
      <c r="O97" s="83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24" customFormat="1" ht="12.75">
      <c r="A98" s="754"/>
      <c r="B98" s="141">
        <v>3122</v>
      </c>
      <c r="C98" s="142" t="s">
        <v>114</v>
      </c>
      <c r="D98" s="28">
        <v>0</v>
      </c>
      <c r="E98" s="173">
        <v>32134</v>
      </c>
      <c r="F98" s="611">
        <v>31917</v>
      </c>
      <c r="G98" s="179">
        <f t="shared" si="5"/>
        <v>99.3247028069957</v>
      </c>
      <c r="H98" s="29"/>
      <c r="I98" s="29"/>
      <c r="J98" s="29"/>
      <c r="K98" s="29"/>
      <c r="L98" s="29"/>
      <c r="M98" s="29"/>
      <c r="N98" s="29"/>
      <c r="O98" s="83"/>
      <c r="P98" s="15"/>
      <c r="Q98" s="276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24" customFormat="1" ht="12.75">
      <c r="A99" s="754"/>
      <c r="B99" s="44">
        <v>3123</v>
      </c>
      <c r="C99" s="34" t="s">
        <v>165</v>
      </c>
      <c r="D99" s="28">
        <v>0</v>
      </c>
      <c r="E99" s="173">
        <v>18232</v>
      </c>
      <c r="F99" s="611">
        <v>18080</v>
      </c>
      <c r="G99" s="179">
        <f t="shared" si="5"/>
        <v>99.16630100921456</v>
      </c>
      <c r="H99" s="29"/>
      <c r="I99" s="29"/>
      <c r="J99" s="29"/>
      <c r="K99" s="29"/>
      <c r="L99" s="29"/>
      <c r="M99" s="29"/>
      <c r="N99" s="29"/>
      <c r="O99" s="83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24" customFormat="1" ht="25.5">
      <c r="A100" s="754"/>
      <c r="B100" s="146">
        <v>3125</v>
      </c>
      <c r="C100" s="137" t="s">
        <v>808</v>
      </c>
      <c r="D100" s="177">
        <v>0</v>
      </c>
      <c r="E100" s="177">
        <v>821</v>
      </c>
      <c r="F100" s="325">
        <v>792</v>
      </c>
      <c r="G100" s="179">
        <f t="shared" si="5"/>
        <v>96.46772228989038</v>
      </c>
      <c r="H100" s="29"/>
      <c r="I100" s="29"/>
      <c r="J100" s="29"/>
      <c r="K100" s="29"/>
      <c r="L100" s="29"/>
      <c r="M100" s="29"/>
      <c r="N100" s="29"/>
      <c r="O100" s="83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24" customFormat="1" ht="25.5">
      <c r="A101" s="754"/>
      <c r="B101" s="153">
        <v>3141</v>
      </c>
      <c r="C101" s="143" t="s">
        <v>216</v>
      </c>
      <c r="D101" s="177">
        <v>0</v>
      </c>
      <c r="E101" s="177">
        <v>126</v>
      </c>
      <c r="F101" s="311">
        <v>78</v>
      </c>
      <c r="G101" s="179">
        <f t="shared" si="5"/>
        <v>61.904761904761905</v>
      </c>
      <c r="H101" s="324"/>
      <c r="I101" s="29"/>
      <c r="J101" s="29"/>
      <c r="K101" s="29"/>
      <c r="L101" s="29"/>
      <c r="M101" s="29"/>
      <c r="N101" s="29"/>
      <c r="O101" s="83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754"/>
      <c r="B102" s="66">
        <v>3142</v>
      </c>
      <c r="C102" s="34" t="s">
        <v>811</v>
      </c>
      <c r="D102" s="28">
        <v>0</v>
      </c>
      <c r="E102" s="173">
        <v>2099</v>
      </c>
      <c r="F102" s="332">
        <v>2035</v>
      </c>
      <c r="G102" s="179">
        <f t="shared" si="5"/>
        <v>96.95092901381611</v>
      </c>
      <c r="H102" s="29"/>
      <c r="I102" s="29"/>
      <c r="J102" s="29"/>
      <c r="K102" s="29"/>
      <c r="L102" s="29"/>
      <c r="M102" s="29"/>
      <c r="N102" s="29"/>
      <c r="O102" s="83"/>
      <c r="P102" s="295" t="s">
        <v>621</v>
      </c>
      <c r="Q102" s="295"/>
      <c r="R102" s="295"/>
      <c r="S102" s="295"/>
    </row>
    <row r="103" spans="1:19" ht="12.75">
      <c r="A103" s="754"/>
      <c r="B103" s="66">
        <v>3147</v>
      </c>
      <c r="C103" s="34" t="s">
        <v>809</v>
      </c>
      <c r="D103" s="28">
        <v>0</v>
      </c>
      <c r="E103" s="173">
        <v>2257</v>
      </c>
      <c r="F103" s="332">
        <v>2153</v>
      </c>
      <c r="G103" s="179">
        <f t="shared" si="5"/>
        <v>95.39211342490032</v>
      </c>
      <c r="H103" s="29"/>
      <c r="I103" s="29"/>
      <c r="J103" s="29"/>
      <c r="K103" s="29"/>
      <c r="L103" s="29"/>
      <c r="M103" s="29"/>
      <c r="N103" s="29"/>
      <c r="O103" s="83"/>
      <c r="P103" s="295"/>
      <c r="Q103" s="295"/>
      <c r="R103" s="295"/>
      <c r="S103" s="295"/>
    </row>
    <row r="104" spans="1:7" ht="12.75">
      <c r="A104" s="754"/>
      <c r="B104" s="66">
        <v>3150</v>
      </c>
      <c r="C104" s="34" t="s">
        <v>166</v>
      </c>
      <c r="D104" s="28">
        <v>0</v>
      </c>
      <c r="E104" s="173">
        <v>4972</v>
      </c>
      <c r="F104" s="332">
        <v>4829</v>
      </c>
      <c r="G104" s="179">
        <f t="shared" si="5"/>
        <v>97.12389380530973</v>
      </c>
    </row>
    <row r="105" spans="1:7" ht="12.75">
      <c r="A105" s="754"/>
      <c r="B105" s="66">
        <v>3231</v>
      </c>
      <c r="C105" s="34" t="s">
        <v>167</v>
      </c>
      <c r="D105" s="28">
        <v>0</v>
      </c>
      <c r="E105" s="173">
        <v>2412</v>
      </c>
      <c r="F105" s="332">
        <v>2385</v>
      </c>
      <c r="G105" s="179">
        <f t="shared" si="5"/>
        <v>98.88059701492537</v>
      </c>
    </row>
    <row r="106" spans="1:7" ht="12.75">
      <c r="A106" s="754"/>
      <c r="B106" s="66">
        <v>3421</v>
      </c>
      <c r="C106" s="34" t="s">
        <v>168</v>
      </c>
      <c r="D106" s="28">
        <v>0</v>
      </c>
      <c r="E106" s="173">
        <v>1461</v>
      </c>
      <c r="F106" s="332">
        <v>1434</v>
      </c>
      <c r="G106" s="179">
        <f t="shared" si="5"/>
        <v>98.15195071868584</v>
      </c>
    </row>
    <row r="107" spans="1:22" ht="12.75">
      <c r="A107" s="755"/>
      <c r="B107" s="66">
        <v>4322</v>
      </c>
      <c r="C107" s="34" t="s">
        <v>169</v>
      </c>
      <c r="D107" s="28">
        <v>0</v>
      </c>
      <c r="E107" s="173">
        <v>3474</v>
      </c>
      <c r="F107" s="332">
        <v>3447</v>
      </c>
      <c r="G107" s="179">
        <f t="shared" si="5"/>
        <v>99.22279792746113</v>
      </c>
      <c r="V107" s="154"/>
    </row>
    <row r="108" spans="1:7" ht="12.75">
      <c r="A108" s="720" t="s">
        <v>222</v>
      </c>
      <c r="B108" s="721"/>
      <c r="C108" s="722"/>
      <c r="D108" s="144">
        <f>SUM(D96:D107)</f>
        <v>0</v>
      </c>
      <c r="E108" s="312">
        <f>SUM(E96:E107)</f>
        <v>71889</v>
      </c>
      <c r="F108" s="312">
        <f>SUM(F96:F107)</f>
        <v>70864</v>
      </c>
      <c r="G108" s="469">
        <f>F108/E108*100</f>
        <v>98.5741907663203</v>
      </c>
    </row>
    <row r="109" spans="1:256" s="124" customFormat="1" ht="6.75" customHeight="1">
      <c r="A109" s="29"/>
      <c r="B109"/>
      <c r="C109"/>
      <c r="D109" s="15"/>
      <c r="E109" s="15"/>
      <c r="F109" s="15"/>
      <c r="G109"/>
      <c r="H109" s="29" t="s">
        <v>425</v>
      </c>
      <c r="I109" s="29"/>
      <c r="J109" s="29"/>
      <c r="K109" s="29"/>
      <c r="L109" s="29"/>
      <c r="M109" s="29"/>
      <c r="N109" s="29"/>
      <c r="O109" s="83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24" customFormat="1" ht="12.75">
      <c r="A110" s="127" t="s">
        <v>9</v>
      </c>
      <c r="B110" s="16"/>
      <c r="C110" s="17"/>
      <c r="D110" s="15"/>
      <c r="E110" s="15"/>
      <c r="F110" s="15"/>
      <c r="G110"/>
      <c r="H110" s="29"/>
      <c r="I110" s="29"/>
      <c r="J110" s="29"/>
      <c r="K110" s="29"/>
      <c r="L110" s="29"/>
      <c r="M110" s="29"/>
      <c r="N110" s="29"/>
      <c r="O110" s="83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24" customFormat="1" ht="24.75" customHeight="1">
      <c r="A111" s="7" t="s">
        <v>106</v>
      </c>
      <c r="B111" s="7" t="s">
        <v>890</v>
      </c>
      <c r="C111" s="5" t="s">
        <v>108</v>
      </c>
      <c r="D111" s="52" t="s">
        <v>239</v>
      </c>
      <c r="E111" s="59" t="s">
        <v>240</v>
      </c>
      <c r="F111" s="5" t="s">
        <v>98</v>
      </c>
      <c r="G111" s="51" t="s">
        <v>241</v>
      </c>
      <c r="H111" s="29" t="s">
        <v>425</v>
      </c>
      <c r="I111" s="29"/>
      <c r="J111" s="29"/>
      <c r="K111" s="29"/>
      <c r="L111" s="29"/>
      <c r="M111" s="29"/>
      <c r="N111" s="29"/>
      <c r="O111" s="83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24" customFormat="1" ht="12.75">
      <c r="A112" s="382">
        <v>30</v>
      </c>
      <c r="B112" s="44">
        <v>13101</v>
      </c>
      <c r="C112" s="34" t="s">
        <v>889</v>
      </c>
      <c r="D112" s="28">
        <v>0</v>
      </c>
      <c r="E112" s="28">
        <v>0</v>
      </c>
      <c r="F112" s="332">
        <v>670</v>
      </c>
      <c r="G112" s="180" t="s">
        <v>588</v>
      </c>
      <c r="H112" s="29"/>
      <c r="I112" s="29"/>
      <c r="J112" s="29"/>
      <c r="K112" s="29"/>
      <c r="L112" s="29"/>
      <c r="M112" s="29"/>
      <c r="N112" s="29"/>
      <c r="O112" s="83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24" customFormat="1" ht="25.5">
      <c r="A113" s="554"/>
      <c r="B113" s="153">
        <v>33122</v>
      </c>
      <c r="C113" s="596" t="s">
        <v>149</v>
      </c>
      <c r="D113" s="177">
        <v>0</v>
      </c>
      <c r="E113" s="177">
        <v>367</v>
      </c>
      <c r="F113" s="311">
        <v>0</v>
      </c>
      <c r="G113" s="561">
        <v>0</v>
      </c>
      <c r="H113" s="29"/>
      <c r="I113" s="29"/>
      <c r="J113" s="29"/>
      <c r="K113" s="29"/>
      <c r="L113" s="29"/>
      <c r="M113" s="29"/>
      <c r="N113" s="29"/>
      <c r="O113" s="83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24" customFormat="1" ht="12.75">
      <c r="A114" s="554"/>
      <c r="B114" s="555">
        <v>33163</v>
      </c>
      <c r="C114" s="556" t="s">
        <v>150</v>
      </c>
      <c r="D114" s="557">
        <v>0</v>
      </c>
      <c r="E114" s="557">
        <v>368</v>
      </c>
      <c r="F114" s="593">
        <v>0</v>
      </c>
      <c r="G114" s="180">
        <v>0</v>
      </c>
      <c r="H114" s="29"/>
      <c r="I114" s="29"/>
      <c r="J114" s="29"/>
      <c r="K114" s="29"/>
      <c r="L114" s="29"/>
      <c r="M114" s="29"/>
      <c r="N114" s="29"/>
      <c r="O114" s="83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24" customFormat="1" ht="12.75">
      <c r="A115" s="554"/>
      <c r="B115" s="555">
        <v>33166</v>
      </c>
      <c r="C115" s="556" t="s">
        <v>812</v>
      </c>
      <c r="D115" s="557">
        <v>0</v>
      </c>
      <c r="E115" s="557">
        <v>1371</v>
      </c>
      <c r="F115" s="593">
        <v>1367</v>
      </c>
      <c r="G115" s="180">
        <f>F115/E115*100</f>
        <v>99.70824215900802</v>
      </c>
      <c r="H115" s="29"/>
      <c r="I115" s="29"/>
      <c r="J115" s="29"/>
      <c r="K115" s="29"/>
      <c r="L115" s="29"/>
      <c r="M115" s="29"/>
      <c r="N115" s="29"/>
      <c r="O115" s="83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24" customFormat="1" ht="12.75">
      <c r="A116" s="461"/>
      <c r="B116" s="148">
        <v>33354</v>
      </c>
      <c r="C116" s="149" t="s">
        <v>891</v>
      </c>
      <c r="D116" s="226">
        <v>0</v>
      </c>
      <c r="E116" s="558">
        <v>582</v>
      </c>
      <c r="F116" s="593">
        <v>582</v>
      </c>
      <c r="G116" s="180">
        <f>F116/E116*100</f>
        <v>100</v>
      </c>
      <c r="H116" s="29"/>
      <c r="I116" s="29"/>
      <c r="J116" s="29"/>
      <c r="K116" s="29"/>
      <c r="L116" s="29"/>
      <c r="M116" s="29"/>
      <c r="N116" s="29"/>
      <c r="O116" s="83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24" customFormat="1" ht="25.5">
      <c r="A117" s="461"/>
      <c r="B117" s="153">
        <v>33439</v>
      </c>
      <c r="C117" s="143" t="s">
        <v>734</v>
      </c>
      <c r="D117" s="177">
        <v>0</v>
      </c>
      <c r="E117" s="177">
        <v>295</v>
      </c>
      <c r="F117" s="311">
        <v>295</v>
      </c>
      <c r="G117" s="561">
        <f>F117/E117*100</f>
        <v>100</v>
      </c>
      <c r="H117" s="29"/>
      <c r="I117" s="29"/>
      <c r="J117" s="29"/>
      <c r="K117" s="29"/>
      <c r="L117" s="29"/>
      <c r="M117" s="29"/>
      <c r="N117" s="29"/>
      <c r="O117" s="83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24" customFormat="1" ht="12.75">
      <c r="A118" s="461"/>
      <c r="B118" s="153">
        <v>33491</v>
      </c>
      <c r="C118" s="143" t="s">
        <v>151</v>
      </c>
      <c r="D118" s="177">
        <v>0</v>
      </c>
      <c r="E118" s="177">
        <v>84</v>
      </c>
      <c r="F118" s="311">
        <v>84</v>
      </c>
      <c r="G118" s="561">
        <f>F118/E118*100</f>
        <v>100</v>
      </c>
      <c r="H118" s="29"/>
      <c r="I118" s="29"/>
      <c r="J118" s="29"/>
      <c r="K118" s="29"/>
      <c r="L118" s="29"/>
      <c r="M118" s="29"/>
      <c r="N118" s="29"/>
      <c r="O118" s="83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24" customFormat="1" ht="12.75">
      <c r="A119" s="725" t="s">
        <v>935</v>
      </c>
      <c r="B119" s="714"/>
      <c r="C119" s="715"/>
      <c r="D119" s="350">
        <f>SUM(D112:D117)</f>
        <v>0</v>
      </c>
      <c r="E119" s="177">
        <f>SUM(E112:E118)</f>
        <v>3067</v>
      </c>
      <c r="F119" s="350">
        <f>SUM(F112:F118)</f>
        <v>2998</v>
      </c>
      <c r="G119" s="470">
        <f>F119/E119*100</f>
        <v>97.7502445386371</v>
      </c>
      <c r="H119" s="128" t="s">
        <v>424</v>
      </c>
      <c r="I119" s="29"/>
      <c r="J119" s="29"/>
      <c r="K119" s="29"/>
      <c r="L119" s="29"/>
      <c r="M119" s="29"/>
      <c r="N119" s="29"/>
      <c r="O119" s="83" t="s">
        <v>435</v>
      </c>
      <c r="P119" s="83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24" customFormat="1" ht="8.25" customHeight="1">
      <c r="A120" s="427"/>
      <c r="B120" s="428"/>
      <c r="C120" s="428"/>
      <c r="D120" s="15"/>
      <c r="E120" s="15"/>
      <c r="F120" s="15"/>
      <c r="G120"/>
      <c r="H120" s="29"/>
      <c r="I120" s="29"/>
      <c r="J120" s="29"/>
      <c r="K120" s="29"/>
      <c r="L120" s="29"/>
      <c r="M120" s="29"/>
      <c r="N120" s="29"/>
      <c r="O120" s="83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24" customFormat="1" ht="12.75">
      <c r="A121" s="427" t="s">
        <v>896</v>
      </c>
      <c r="B121" s="428"/>
      <c r="C121" s="428"/>
      <c r="D121" s="15"/>
      <c r="E121" s="15"/>
      <c r="F121" s="15"/>
      <c r="G121"/>
      <c r="H121" s="29"/>
      <c r="I121" s="29"/>
      <c r="J121" s="29"/>
      <c r="K121" s="29"/>
      <c r="L121" s="29"/>
      <c r="M121" s="29"/>
      <c r="N121" s="29"/>
      <c r="O121" s="83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24" customFormat="1" ht="25.5">
      <c r="A122" s="7" t="s">
        <v>106</v>
      </c>
      <c r="B122" s="7" t="s">
        <v>107</v>
      </c>
      <c r="C122" s="5" t="s">
        <v>108</v>
      </c>
      <c r="D122" s="52" t="s">
        <v>239</v>
      </c>
      <c r="E122" s="59" t="s">
        <v>240</v>
      </c>
      <c r="F122" s="5" t="s">
        <v>98</v>
      </c>
      <c r="G122" s="51" t="s">
        <v>241</v>
      </c>
      <c r="H122" s="29" t="s">
        <v>425</v>
      </c>
      <c r="I122" s="29"/>
      <c r="J122" s="29"/>
      <c r="K122" s="29"/>
      <c r="L122" s="29"/>
      <c r="M122" s="29"/>
      <c r="N122" s="29"/>
      <c r="O122" s="83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25" customFormat="1" ht="12.75">
      <c r="A123" s="422">
        <v>30</v>
      </c>
      <c r="B123" s="150" t="s">
        <v>69</v>
      </c>
      <c r="C123" s="551" t="s">
        <v>716</v>
      </c>
      <c r="D123" s="178">
        <v>60</v>
      </c>
      <c r="E123" s="177">
        <v>60</v>
      </c>
      <c r="F123" s="311">
        <v>36</v>
      </c>
      <c r="G123" s="180">
        <f>F123/E123*100</f>
        <v>60</v>
      </c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  <c r="DB123" s="154"/>
      <c r="DC123" s="154"/>
      <c r="DD123" s="154"/>
      <c r="DE123" s="154"/>
      <c r="DF123" s="154"/>
      <c r="DG123" s="154"/>
      <c r="DH123" s="154"/>
      <c r="DI123" s="154"/>
      <c r="DJ123" s="154"/>
      <c r="DK123" s="154"/>
      <c r="DL123" s="154"/>
      <c r="DM123" s="154"/>
      <c r="DN123" s="154"/>
      <c r="DO123" s="154"/>
      <c r="DP123" s="154"/>
      <c r="DQ123" s="154"/>
      <c r="DR123" s="154"/>
      <c r="DS123" s="154"/>
      <c r="DT123" s="154"/>
      <c r="DU123" s="154"/>
      <c r="DV123" s="154"/>
      <c r="DW123" s="154"/>
      <c r="DX123" s="154"/>
      <c r="DY123" s="154"/>
      <c r="DZ123" s="154"/>
      <c r="EA123" s="154"/>
      <c r="EB123" s="154"/>
      <c r="EC123" s="154"/>
      <c r="ED123" s="154"/>
      <c r="EE123" s="154"/>
      <c r="EF123" s="154"/>
      <c r="EG123" s="154"/>
      <c r="EH123" s="154"/>
      <c r="EI123" s="154"/>
      <c r="EJ123" s="154"/>
      <c r="EK123" s="154"/>
      <c r="EL123" s="154"/>
      <c r="EM123" s="154"/>
      <c r="EN123" s="154"/>
      <c r="EO123" s="154"/>
      <c r="EP123" s="154"/>
      <c r="EQ123" s="154"/>
      <c r="ER123" s="154"/>
      <c r="ES123" s="154"/>
      <c r="ET123" s="154"/>
      <c r="EU123" s="154"/>
      <c r="EV123" s="154"/>
      <c r="EW123" s="154"/>
      <c r="EX123" s="154"/>
      <c r="EY123" s="154"/>
      <c r="EZ123" s="154"/>
      <c r="FA123" s="154"/>
      <c r="FB123" s="154"/>
      <c r="FC123" s="154"/>
      <c r="FD123" s="154"/>
      <c r="FE123" s="154"/>
      <c r="FF123" s="154"/>
      <c r="FG123" s="154"/>
      <c r="FH123" s="154"/>
      <c r="FI123" s="154"/>
      <c r="FJ123" s="154"/>
      <c r="FK123" s="154"/>
      <c r="FL123" s="154"/>
      <c r="FM123" s="154"/>
      <c r="FN123" s="154"/>
      <c r="FO123" s="154"/>
      <c r="FP123" s="154"/>
      <c r="FQ123" s="154"/>
      <c r="FR123" s="154"/>
      <c r="FS123" s="154"/>
      <c r="FT123" s="154"/>
      <c r="FU123" s="154"/>
      <c r="FV123" s="154"/>
      <c r="FW123" s="154"/>
      <c r="FX123" s="154"/>
      <c r="FY123" s="154"/>
      <c r="FZ123" s="154"/>
      <c r="GA123" s="154"/>
      <c r="GB123" s="154"/>
      <c r="GC123" s="154"/>
      <c r="GD123" s="154"/>
      <c r="GE123" s="154"/>
      <c r="GF123" s="154"/>
      <c r="GG123" s="154"/>
      <c r="GH123" s="154"/>
      <c r="GI123" s="154"/>
      <c r="GJ123" s="154"/>
      <c r="GK123" s="154"/>
      <c r="GL123" s="154"/>
      <c r="GM123" s="154"/>
      <c r="GN123" s="154"/>
      <c r="GO123" s="154"/>
      <c r="GP123" s="154"/>
      <c r="GQ123" s="154"/>
      <c r="GR123" s="154"/>
      <c r="GS123" s="154"/>
      <c r="GT123" s="154"/>
      <c r="GU123" s="154"/>
      <c r="GV123" s="154"/>
      <c r="GW123" s="154"/>
      <c r="GX123" s="154"/>
      <c r="GY123" s="154"/>
      <c r="GZ123" s="154"/>
      <c r="HA123" s="154"/>
      <c r="HB123" s="154"/>
      <c r="HC123" s="154"/>
      <c r="HD123" s="154"/>
      <c r="HE123" s="154"/>
      <c r="HF123" s="154"/>
      <c r="HG123" s="154"/>
      <c r="HH123" s="154"/>
      <c r="HI123" s="154"/>
      <c r="HJ123" s="154"/>
      <c r="HK123" s="154"/>
      <c r="HL123" s="154"/>
      <c r="HM123" s="154"/>
      <c r="HN123" s="154"/>
      <c r="HO123" s="154"/>
      <c r="HP123" s="154"/>
      <c r="HQ123" s="154"/>
      <c r="HR123" s="154"/>
      <c r="HS123" s="154"/>
      <c r="HT123" s="154"/>
      <c r="HU123" s="154"/>
      <c r="HV123" s="154"/>
      <c r="HW123" s="154"/>
      <c r="HX123" s="154"/>
      <c r="HY123" s="154"/>
      <c r="HZ123" s="154"/>
      <c r="IA123" s="154"/>
      <c r="IB123" s="154"/>
      <c r="IC123" s="154"/>
      <c r="ID123" s="154"/>
      <c r="IE123" s="154"/>
      <c r="IF123" s="154"/>
      <c r="IG123" s="154"/>
      <c r="IH123" s="154"/>
      <c r="II123" s="154"/>
      <c r="IJ123" s="154"/>
      <c r="IK123" s="154"/>
      <c r="IL123" s="154"/>
      <c r="IM123" s="154"/>
      <c r="IN123" s="154"/>
      <c r="IO123" s="154"/>
      <c r="IP123" s="154"/>
      <c r="IQ123" s="154"/>
      <c r="IR123" s="154"/>
      <c r="IS123" s="154"/>
      <c r="IT123" s="154"/>
      <c r="IU123" s="154"/>
      <c r="IV123" s="154"/>
    </row>
    <row r="124" spans="1:256" s="125" customFormat="1" ht="25.5">
      <c r="A124" s="375"/>
      <c r="B124" s="150" t="s">
        <v>69</v>
      </c>
      <c r="C124" s="551" t="s">
        <v>715</v>
      </c>
      <c r="D124" s="178">
        <v>500</v>
      </c>
      <c r="E124" s="177">
        <v>500</v>
      </c>
      <c r="F124" s="311">
        <v>158</v>
      </c>
      <c r="G124" s="180">
        <f>F124/E124*100</f>
        <v>31.6</v>
      </c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  <c r="DB124" s="154"/>
      <c r="DC124" s="154"/>
      <c r="DD124" s="154"/>
      <c r="DE124" s="154"/>
      <c r="DF124" s="154"/>
      <c r="DG124" s="154"/>
      <c r="DH124" s="154"/>
      <c r="DI124" s="154"/>
      <c r="DJ124" s="154"/>
      <c r="DK124" s="154"/>
      <c r="DL124" s="154"/>
      <c r="DM124" s="154"/>
      <c r="DN124" s="154"/>
      <c r="DO124" s="154"/>
      <c r="DP124" s="154"/>
      <c r="DQ124" s="154"/>
      <c r="DR124" s="154"/>
      <c r="DS124" s="154"/>
      <c r="DT124" s="154"/>
      <c r="DU124" s="154"/>
      <c r="DV124" s="154"/>
      <c r="DW124" s="154"/>
      <c r="DX124" s="154"/>
      <c r="DY124" s="154"/>
      <c r="DZ124" s="154"/>
      <c r="EA124" s="154"/>
      <c r="EB124" s="154"/>
      <c r="EC124" s="154"/>
      <c r="ED124" s="154"/>
      <c r="EE124" s="154"/>
      <c r="EF124" s="154"/>
      <c r="EG124" s="154"/>
      <c r="EH124" s="154"/>
      <c r="EI124" s="154"/>
      <c r="EJ124" s="154"/>
      <c r="EK124" s="154"/>
      <c r="EL124" s="154"/>
      <c r="EM124" s="154"/>
      <c r="EN124" s="154"/>
      <c r="EO124" s="154"/>
      <c r="EP124" s="154"/>
      <c r="EQ124" s="154"/>
      <c r="ER124" s="154"/>
      <c r="ES124" s="154"/>
      <c r="ET124" s="154"/>
      <c r="EU124" s="154"/>
      <c r="EV124" s="154"/>
      <c r="EW124" s="154"/>
      <c r="EX124" s="154"/>
      <c r="EY124" s="154"/>
      <c r="EZ124" s="154"/>
      <c r="FA124" s="154"/>
      <c r="FB124" s="154"/>
      <c r="FC124" s="154"/>
      <c r="FD124" s="154"/>
      <c r="FE124" s="154"/>
      <c r="FF124" s="154"/>
      <c r="FG124" s="154"/>
      <c r="FH124" s="154"/>
      <c r="FI124" s="154"/>
      <c r="FJ124" s="154"/>
      <c r="FK124" s="154"/>
      <c r="FL124" s="154"/>
      <c r="FM124" s="154"/>
      <c r="FN124" s="154"/>
      <c r="FO124" s="154"/>
      <c r="FP124" s="154"/>
      <c r="FQ124" s="154"/>
      <c r="FR124" s="154"/>
      <c r="FS124" s="154"/>
      <c r="FT124" s="154"/>
      <c r="FU124" s="154"/>
      <c r="FV124" s="154"/>
      <c r="FW124" s="154"/>
      <c r="FX124" s="154"/>
      <c r="FY124" s="154"/>
      <c r="FZ124" s="154"/>
      <c r="GA124" s="154"/>
      <c r="GB124" s="154"/>
      <c r="GC124" s="154"/>
      <c r="GD124" s="154"/>
      <c r="GE124" s="154"/>
      <c r="GF124" s="154"/>
      <c r="GG124" s="154"/>
      <c r="GH124" s="154"/>
      <c r="GI124" s="154"/>
      <c r="GJ124" s="154"/>
      <c r="GK124" s="154"/>
      <c r="GL124" s="154"/>
      <c r="GM124" s="154"/>
      <c r="GN124" s="154"/>
      <c r="GO124" s="154"/>
      <c r="GP124" s="154"/>
      <c r="GQ124" s="154"/>
      <c r="GR124" s="154"/>
      <c r="GS124" s="154"/>
      <c r="GT124" s="154"/>
      <c r="GU124" s="154"/>
      <c r="GV124" s="154"/>
      <c r="GW124" s="154"/>
      <c r="GX124" s="154"/>
      <c r="GY124" s="154"/>
      <c r="GZ124" s="154"/>
      <c r="HA124" s="154"/>
      <c r="HB124" s="154"/>
      <c r="HC124" s="154"/>
      <c r="HD124" s="154"/>
      <c r="HE124" s="154"/>
      <c r="HF124" s="154"/>
      <c r="HG124" s="154"/>
      <c r="HH124" s="154"/>
      <c r="HI124" s="154"/>
      <c r="HJ124" s="154"/>
      <c r="HK124" s="154"/>
      <c r="HL124" s="154"/>
      <c r="HM124" s="154"/>
      <c r="HN124" s="154"/>
      <c r="HO124" s="154"/>
      <c r="HP124" s="154"/>
      <c r="HQ124" s="154"/>
      <c r="HR124" s="154"/>
      <c r="HS124" s="154"/>
      <c r="HT124" s="154"/>
      <c r="HU124" s="154"/>
      <c r="HV124" s="154"/>
      <c r="HW124" s="154"/>
      <c r="HX124" s="154"/>
      <c r="HY124" s="154"/>
      <c r="HZ124" s="154"/>
      <c r="IA124" s="154"/>
      <c r="IB124" s="154"/>
      <c r="IC124" s="154"/>
      <c r="ID124" s="154"/>
      <c r="IE124" s="154"/>
      <c r="IF124" s="154"/>
      <c r="IG124" s="154"/>
      <c r="IH124" s="154"/>
      <c r="II124" s="154"/>
      <c r="IJ124" s="154"/>
      <c r="IK124" s="154"/>
      <c r="IL124" s="154"/>
      <c r="IM124" s="154"/>
      <c r="IN124" s="154"/>
      <c r="IO124" s="154"/>
      <c r="IP124" s="154"/>
      <c r="IQ124" s="154"/>
      <c r="IR124" s="154"/>
      <c r="IS124" s="154"/>
      <c r="IT124" s="154"/>
      <c r="IU124" s="154"/>
      <c r="IV124" s="154"/>
    </row>
    <row r="125" spans="1:256" s="125" customFormat="1" ht="12.75">
      <c r="A125" s="375"/>
      <c r="B125" s="150" t="s">
        <v>69</v>
      </c>
      <c r="C125" s="551" t="s">
        <v>714</v>
      </c>
      <c r="D125" s="178">
        <v>200</v>
      </c>
      <c r="E125" s="177">
        <v>200</v>
      </c>
      <c r="F125" s="311">
        <v>0</v>
      </c>
      <c r="G125" s="324">
        <v>0</v>
      </c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54"/>
      <c r="DH125" s="154"/>
      <c r="DI125" s="154"/>
      <c r="DJ125" s="154"/>
      <c r="DK125" s="154"/>
      <c r="DL125" s="154"/>
      <c r="DM125" s="154"/>
      <c r="DN125" s="154"/>
      <c r="DO125" s="154"/>
      <c r="DP125" s="154"/>
      <c r="DQ125" s="154"/>
      <c r="DR125" s="154"/>
      <c r="DS125" s="154"/>
      <c r="DT125" s="154"/>
      <c r="DU125" s="154"/>
      <c r="DV125" s="154"/>
      <c r="DW125" s="154"/>
      <c r="DX125" s="154"/>
      <c r="DY125" s="154"/>
      <c r="DZ125" s="154"/>
      <c r="EA125" s="154"/>
      <c r="EB125" s="154"/>
      <c r="EC125" s="154"/>
      <c r="ED125" s="154"/>
      <c r="EE125" s="154"/>
      <c r="EF125" s="154"/>
      <c r="EG125" s="154"/>
      <c r="EH125" s="154"/>
      <c r="EI125" s="154"/>
      <c r="EJ125" s="154"/>
      <c r="EK125" s="154"/>
      <c r="EL125" s="154"/>
      <c r="EM125" s="154"/>
      <c r="EN125" s="154"/>
      <c r="EO125" s="154"/>
      <c r="EP125" s="154"/>
      <c r="EQ125" s="154"/>
      <c r="ER125" s="154"/>
      <c r="ES125" s="154"/>
      <c r="ET125" s="154"/>
      <c r="EU125" s="154"/>
      <c r="EV125" s="154"/>
      <c r="EW125" s="154"/>
      <c r="EX125" s="154"/>
      <c r="EY125" s="154"/>
      <c r="EZ125" s="154"/>
      <c r="FA125" s="154"/>
      <c r="FB125" s="154"/>
      <c r="FC125" s="154"/>
      <c r="FD125" s="154"/>
      <c r="FE125" s="154"/>
      <c r="FF125" s="154"/>
      <c r="FG125" s="154"/>
      <c r="FH125" s="154"/>
      <c r="FI125" s="154"/>
      <c r="FJ125" s="154"/>
      <c r="FK125" s="154"/>
      <c r="FL125" s="154"/>
      <c r="FM125" s="154"/>
      <c r="FN125" s="154"/>
      <c r="FO125" s="154"/>
      <c r="FP125" s="154"/>
      <c r="FQ125" s="154"/>
      <c r="FR125" s="154"/>
      <c r="FS125" s="154"/>
      <c r="FT125" s="154"/>
      <c r="FU125" s="154"/>
      <c r="FV125" s="154"/>
      <c r="FW125" s="154"/>
      <c r="FX125" s="154"/>
      <c r="FY125" s="154"/>
      <c r="FZ125" s="154"/>
      <c r="GA125" s="154"/>
      <c r="GB125" s="154"/>
      <c r="GC125" s="154"/>
      <c r="GD125" s="154"/>
      <c r="GE125" s="154"/>
      <c r="GF125" s="154"/>
      <c r="GG125" s="154"/>
      <c r="GH125" s="154"/>
      <c r="GI125" s="154"/>
      <c r="GJ125" s="154"/>
      <c r="GK125" s="154"/>
      <c r="GL125" s="154"/>
      <c r="GM125" s="154"/>
      <c r="GN125" s="154"/>
      <c r="GO125" s="154"/>
      <c r="GP125" s="154"/>
      <c r="GQ125" s="154"/>
      <c r="GR125" s="154"/>
      <c r="GS125" s="154"/>
      <c r="GT125" s="154"/>
      <c r="GU125" s="154"/>
      <c r="GV125" s="154"/>
      <c r="GW125" s="154"/>
      <c r="GX125" s="154"/>
      <c r="GY125" s="154"/>
      <c r="GZ125" s="154"/>
      <c r="HA125" s="154"/>
      <c r="HB125" s="154"/>
      <c r="HC125" s="154"/>
      <c r="HD125" s="154"/>
      <c r="HE125" s="154"/>
      <c r="HF125" s="154"/>
      <c r="HG125" s="154"/>
      <c r="HH125" s="154"/>
      <c r="HI125" s="154"/>
      <c r="HJ125" s="154"/>
      <c r="HK125" s="154"/>
      <c r="HL125" s="154"/>
      <c r="HM125" s="154"/>
      <c r="HN125" s="154"/>
      <c r="HO125" s="154"/>
      <c r="HP125" s="154"/>
      <c r="HQ125" s="154"/>
      <c r="HR125" s="154"/>
      <c r="HS125" s="154"/>
      <c r="HT125" s="154"/>
      <c r="HU125" s="154"/>
      <c r="HV125" s="154"/>
      <c r="HW125" s="154"/>
      <c r="HX125" s="154"/>
      <c r="HY125" s="154"/>
      <c r="HZ125" s="154"/>
      <c r="IA125" s="154"/>
      <c r="IB125" s="154"/>
      <c r="IC125" s="154"/>
      <c r="ID125" s="154"/>
      <c r="IE125" s="154"/>
      <c r="IF125" s="154"/>
      <c r="IG125" s="154"/>
      <c r="IH125" s="154"/>
      <c r="II125" s="154"/>
      <c r="IJ125" s="154"/>
      <c r="IK125" s="154"/>
      <c r="IL125" s="154"/>
      <c r="IM125" s="154"/>
      <c r="IN125" s="154"/>
      <c r="IO125" s="154"/>
      <c r="IP125" s="154"/>
      <c r="IQ125" s="154"/>
      <c r="IR125" s="154"/>
      <c r="IS125" s="154"/>
      <c r="IT125" s="154"/>
      <c r="IU125" s="154"/>
      <c r="IV125" s="154"/>
    </row>
    <row r="126" spans="1:256" s="124" customFormat="1" ht="26.25" customHeight="1">
      <c r="A126" s="422"/>
      <c r="B126" s="150" t="s">
        <v>69</v>
      </c>
      <c r="C126" s="551" t="s">
        <v>717</v>
      </c>
      <c r="D126" s="178">
        <v>30</v>
      </c>
      <c r="E126" s="177">
        <v>30</v>
      </c>
      <c r="F126" s="311">
        <v>0</v>
      </c>
      <c r="G126" s="324">
        <f>F126/E126*100</f>
        <v>0</v>
      </c>
      <c r="H126" s="29"/>
      <c r="I126" s="29"/>
      <c r="J126" s="29"/>
      <c r="K126" s="29"/>
      <c r="L126" s="29"/>
      <c r="M126" s="29"/>
      <c r="N126" s="29"/>
      <c r="O126" s="83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24" customFormat="1" ht="12.75">
      <c r="A127" s="375"/>
      <c r="B127" s="390" t="s">
        <v>70</v>
      </c>
      <c r="C127" s="151" t="s">
        <v>713</v>
      </c>
      <c r="D127" s="178">
        <v>1500</v>
      </c>
      <c r="E127" s="178">
        <v>1500</v>
      </c>
      <c r="F127" s="358">
        <v>969</v>
      </c>
      <c r="G127" s="180">
        <f aca="true" t="shared" si="6" ref="G127:G134">F127/E127*100</f>
        <v>64.60000000000001</v>
      </c>
      <c r="H127" s="29"/>
      <c r="I127" s="29"/>
      <c r="J127" s="29"/>
      <c r="K127" s="29"/>
      <c r="L127" s="29"/>
      <c r="M127" s="29"/>
      <c r="N127" s="29"/>
      <c r="O127" s="83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24" customFormat="1" ht="12.75">
      <c r="A128" s="375"/>
      <c r="B128" s="389" t="s">
        <v>69</v>
      </c>
      <c r="C128" s="34" t="s">
        <v>10</v>
      </c>
      <c r="D128" s="176">
        <v>485</v>
      </c>
      <c r="E128" s="28">
        <v>485</v>
      </c>
      <c r="F128" s="332">
        <v>65</v>
      </c>
      <c r="G128" s="180">
        <f t="shared" si="6"/>
        <v>13.402061855670103</v>
      </c>
      <c r="H128" s="29"/>
      <c r="I128" s="29"/>
      <c r="J128" s="29"/>
      <c r="K128" s="29"/>
      <c r="L128" s="29"/>
      <c r="M128" s="29"/>
      <c r="N128" s="29"/>
      <c r="O128" s="83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24" customFormat="1" ht="12.75">
      <c r="A129" s="375"/>
      <c r="B129" s="391">
        <v>3299</v>
      </c>
      <c r="C129" s="151" t="s">
        <v>892</v>
      </c>
      <c r="D129" s="178">
        <v>1700</v>
      </c>
      <c r="E129" s="178">
        <v>1700</v>
      </c>
      <c r="F129" s="311">
        <v>819</v>
      </c>
      <c r="G129" s="180">
        <f t="shared" si="6"/>
        <v>48.17647058823529</v>
      </c>
      <c r="H129" s="29"/>
      <c r="I129" s="29"/>
      <c r="J129" s="29"/>
      <c r="K129" s="29"/>
      <c r="L129" s="29"/>
      <c r="M129" s="29"/>
      <c r="N129" s="29"/>
      <c r="O129" s="83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24" customFormat="1" ht="12.75">
      <c r="A130" s="375"/>
      <c r="B130" s="389" t="s">
        <v>70</v>
      </c>
      <c r="C130" s="34" t="s">
        <v>893</v>
      </c>
      <c r="D130" s="176">
        <v>230</v>
      </c>
      <c r="E130" s="332">
        <v>380</v>
      </c>
      <c r="F130" s="332">
        <v>380</v>
      </c>
      <c r="G130" s="180">
        <f t="shared" si="6"/>
        <v>100</v>
      </c>
      <c r="H130" s="29"/>
      <c r="I130" s="29"/>
      <c r="J130" s="29"/>
      <c r="K130" s="29"/>
      <c r="L130" s="29"/>
      <c r="M130" s="29"/>
      <c r="N130" s="29"/>
      <c r="O130" s="83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24" customFormat="1" ht="12.75">
      <c r="A131" s="375"/>
      <c r="B131" s="390" t="s">
        <v>68</v>
      </c>
      <c r="C131" s="151" t="s">
        <v>894</v>
      </c>
      <c r="D131" s="178">
        <v>10140</v>
      </c>
      <c r="E131" s="358">
        <v>10720</v>
      </c>
      <c r="F131" s="358">
        <v>1083</v>
      </c>
      <c r="G131" s="180">
        <f>F131/E131*100</f>
        <v>10.102611940298507</v>
      </c>
      <c r="H131" s="29"/>
      <c r="I131" s="29"/>
      <c r="J131" s="29"/>
      <c r="K131" s="29"/>
      <c r="L131" s="29"/>
      <c r="M131" s="29"/>
      <c r="N131" s="29"/>
      <c r="O131" s="83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24" customFormat="1" ht="25.5">
      <c r="A132" s="375"/>
      <c r="B132" s="150" t="s">
        <v>69</v>
      </c>
      <c r="C132" s="388" t="s">
        <v>712</v>
      </c>
      <c r="D132" s="178">
        <v>200</v>
      </c>
      <c r="E132" s="311">
        <v>200</v>
      </c>
      <c r="F132" s="311">
        <v>0</v>
      </c>
      <c r="G132" s="324">
        <f>F132/E132*100</f>
        <v>0</v>
      </c>
      <c r="H132" s="29"/>
      <c r="I132" s="29"/>
      <c r="J132" s="29"/>
      <c r="K132" s="29"/>
      <c r="L132" s="29"/>
      <c r="M132" s="29"/>
      <c r="N132" s="29"/>
      <c r="O132" s="83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24" customFormat="1" ht="12.75">
      <c r="A133" s="375"/>
      <c r="B133" s="150" t="s">
        <v>69</v>
      </c>
      <c r="C133" s="388" t="s">
        <v>738</v>
      </c>
      <c r="D133" s="178">
        <v>0</v>
      </c>
      <c r="E133" s="311">
        <v>20</v>
      </c>
      <c r="F133" s="311">
        <v>20</v>
      </c>
      <c r="G133" s="324">
        <f>F133/E133*100</f>
        <v>100</v>
      </c>
      <c r="H133" s="29"/>
      <c r="I133" s="29"/>
      <c r="J133" s="29"/>
      <c r="K133" s="29"/>
      <c r="L133" s="29"/>
      <c r="M133" s="29"/>
      <c r="N133" s="29"/>
      <c r="O133" s="83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24" customFormat="1" ht="12.75">
      <c r="A134" s="725" t="s">
        <v>936</v>
      </c>
      <c r="B134" s="714"/>
      <c r="C134" s="715"/>
      <c r="D134" s="350">
        <f>SUM(D123:D133)</f>
        <v>15045</v>
      </c>
      <c r="E134" s="350">
        <f>SUM(E123:E133)</f>
        <v>15795</v>
      </c>
      <c r="F134" s="350">
        <f>SUM(F123:F133)</f>
        <v>3530</v>
      </c>
      <c r="G134" s="123">
        <f t="shared" si="6"/>
        <v>22.348844571066792</v>
      </c>
      <c r="H134" s="128" t="s">
        <v>424</v>
      </c>
      <c r="I134" s="29"/>
      <c r="J134" s="29"/>
      <c r="K134" s="29"/>
      <c r="L134" s="29"/>
      <c r="M134" s="29"/>
      <c r="N134" s="29"/>
      <c r="O134" s="83" t="s">
        <v>435</v>
      </c>
      <c r="P134" s="83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7" ht="9" customHeight="1">
      <c r="A135" s="76"/>
      <c r="B135" s="41"/>
      <c r="C135" s="41"/>
      <c r="D135" s="55"/>
      <c r="E135" s="299"/>
      <c r="F135" s="54"/>
      <c r="G135" s="38"/>
    </row>
    <row r="136" spans="1:256" s="124" customFormat="1" ht="12.75">
      <c r="A136" s="425" t="s">
        <v>11</v>
      </c>
      <c r="B136" s="426"/>
      <c r="C136" s="17"/>
      <c r="D136" s="15"/>
      <c r="E136" s="15"/>
      <c r="F136" s="15"/>
      <c r="G136"/>
      <c r="H136" s="29"/>
      <c r="I136" s="29"/>
      <c r="J136" s="29"/>
      <c r="K136" s="29"/>
      <c r="L136" s="29"/>
      <c r="M136" s="29"/>
      <c r="N136" s="29"/>
      <c r="O136" s="83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24" customFormat="1" ht="25.5">
      <c r="A137" s="7" t="s">
        <v>106</v>
      </c>
      <c r="B137" s="7" t="s">
        <v>890</v>
      </c>
      <c r="C137" s="5" t="s">
        <v>108</v>
      </c>
      <c r="D137" s="52" t="s">
        <v>239</v>
      </c>
      <c r="E137" s="59" t="s">
        <v>240</v>
      </c>
      <c r="F137" s="5" t="s">
        <v>98</v>
      </c>
      <c r="G137" s="51" t="s">
        <v>241</v>
      </c>
      <c r="H137" s="29" t="s">
        <v>425</v>
      </c>
      <c r="I137" s="29"/>
      <c r="J137" s="29"/>
      <c r="K137" s="29"/>
      <c r="L137" s="29"/>
      <c r="M137" s="29"/>
      <c r="N137" s="29"/>
      <c r="O137" s="83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24" customFormat="1" ht="12.75">
      <c r="A138" s="382">
        <v>30</v>
      </c>
      <c r="B138" s="464" t="s">
        <v>880</v>
      </c>
      <c r="C138" s="34" t="s">
        <v>933</v>
      </c>
      <c r="D138" s="28">
        <v>2847</v>
      </c>
      <c r="E138" s="28">
        <v>2847</v>
      </c>
      <c r="F138" s="332">
        <v>214</v>
      </c>
      <c r="G138" s="324">
        <f>F138/E138*100</f>
        <v>7.516684229012996</v>
      </c>
      <c r="H138" s="29"/>
      <c r="I138" s="29"/>
      <c r="J138" s="29"/>
      <c r="K138" s="29"/>
      <c r="L138" s="29"/>
      <c r="M138" s="29"/>
      <c r="N138" s="29"/>
      <c r="O138" s="83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24" customFormat="1" ht="12.75">
      <c r="A139" s="725" t="s">
        <v>937</v>
      </c>
      <c r="B139" s="714"/>
      <c r="C139" s="715"/>
      <c r="D139" s="122">
        <f>SUM(D138:D138)</f>
        <v>2847</v>
      </c>
      <c r="E139" s="122">
        <f>SUM(E138:E138)</f>
        <v>2847</v>
      </c>
      <c r="F139" s="350">
        <f>SUM(F138:F138)</f>
        <v>214</v>
      </c>
      <c r="G139" s="413">
        <f>F139/E139*100</f>
        <v>7.516684229012996</v>
      </c>
      <c r="H139" s="128" t="s">
        <v>424</v>
      </c>
      <c r="I139" s="29"/>
      <c r="J139" s="29"/>
      <c r="K139" s="29"/>
      <c r="L139" s="29"/>
      <c r="M139" s="29"/>
      <c r="N139" s="29"/>
      <c r="O139" s="83" t="s">
        <v>435</v>
      </c>
      <c r="P139" s="83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24" customFormat="1" ht="7.5" customHeight="1">
      <c r="A140" s="423"/>
      <c r="B140" s="423"/>
      <c r="C140" s="423"/>
      <c r="D140" s="424"/>
      <c r="E140" s="424"/>
      <c r="F140" s="400"/>
      <c r="G140" s="31"/>
      <c r="H140" s="128"/>
      <c r="I140" s="29"/>
      <c r="J140" s="29"/>
      <c r="K140" s="29"/>
      <c r="L140" s="29"/>
      <c r="M140" s="29"/>
      <c r="N140" s="29"/>
      <c r="O140" s="83"/>
      <c r="P140" s="83"/>
      <c r="Q140" s="15"/>
      <c r="R140" s="15"/>
      <c r="S140" s="15"/>
      <c r="T140" s="15"/>
      <c r="U140" s="154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6" ht="13.5" customHeight="1">
      <c r="A141" s="736" t="s">
        <v>173</v>
      </c>
      <c r="B141" s="736"/>
      <c r="C141" s="736"/>
      <c r="D141" s="56"/>
      <c r="E141" s="18"/>
      <c r="F141" s="83"/>
    </row>
    <row r="142" spans="1:256" s="29" customFormat="1" ht="6.75" customHeight="1">
      <c r="A142" s="20"/>
      <c r="B142" s="20"/>
      <c r="C142" s="20"/>
      <c r="D142" s="56"/>
      <c r="E142" s="18"/>
      <c r="F142" s="83"/>
      <c r="G142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7" ht="25.5">
      <c r="A143" s="7" t="s">
        <v>106</v>
      </c>
      <c r="B143" s="7" t="s">
        <v>107</v>
      </c>
      <c r="C143" s="5" t="s">
        <v>108</v>
      </c>
      <c r="D143" s="52" t="s">
        <v>239</v>
      </c>
      <c r="E143" s="59" t="s">
        <v>240</v>
      </c>
      <c r="F143" s="5" t="s">
        <v>98</v>
      </c>
      <c r="G143" s="51" t="s">
        <v>241</v>
      </c>
    </row>
    <row r="144" spans="1:7" ht="25.5" customHeight="1">
      <c r="A144" s="150" t="s">
        <v>110</v>
      </c>
      <c r="B144" s="401" t="s">
        <v>880</v>
      </c>
      <c r="C144" s="137" t="s">
        <v>813</v>
      </c>
      <c r="D144" s="178">
        <v>9500</v>
      </c>
      <c r="E144" s="177">
        <v>9500</v>
      </c>
      <c r="F144" s="311">
        <v>2579</v>
      </c>
      <c r="G144" s="324">
        <f>F144/E144*100</f>
        <v>27.147368421052633</v>
      </c>
    </row>
    <row r="145" spans="1:7" ht="25.5" customHeight="1">
      <c r="A145" s="150" t="s">
        <v>110</v>
      </c>
      <c r="B145" s="401">
        <v>3419</v>
      </c>
      <c r="C145" s="531" t="s">
        <v>152</v>
      </c>
      <c r="D145" s="178">
        <v>0</v>
      </c>
      <c r="E145" s="177">
        <v>200</v>
      </c>
      <c r="F145" s="311">
        <v>200</v>
      </c>
      <c r="G145" s="324">
        <f>F145/E145*100</f>
        <v>100</v>
      </c>
    </row>
    <row r="146" spans="1:256" s="29" customFormat="1" ht="12.75">
      <c r="A146" s="204"/>
      <c r="B146" s="221"/>
      <c r="C146" s="220" t="s">
        <v>590</v>
      </c>
      <c r="D146" s="205">
        <f>SUM(D144:D144)</f>
        <v>9500</v>
      </c>
      <c r="E146" s="206">
        <f>SUM(E144:E145)</f>
        <v>9700</v>
      </c>
      <c r="F146" s="237">
        <f>SUM(F144:F145)</f>
        <v>2779</v>
      </c>
      <c r="G146" s="123">
        <f>F146/E146*100</f>
        <v>28.649484536082475</v>
      </c>
      <c r="O146" s="83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29" customFormat="1" ht="7.5" customHeight="1">
      <c r="A147" s="16"/>
      <c r="B147" s="68"/>
      <c r="C147" s="208"/>
      <c r="D147" s="209"/>
      <c r="E147" s="210"/>
      <c r="F147" s="262"/>
      <c r="G147" s="31"/>
      <c r="O147" s="83"/>
      <c r="P147" s="15"/>
      <c r="Q147" s="15"/>
      <c r="R147" s="15"/>
      <c r="S147" s="15"/>
      <c r="T147" s="15"/>
      <c r="U147" s="15"/>
      <c r="V147" s="154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29" customFormat="1" ht="12.75">
      <c r="A148" s="759" t="s">
        <v>906</v>
      </c>
      <c r="B148" s="760"/>
      <c r="C148" s="761"/>
      <c r="D148" s="209"/>
      <c r="E148" s="210"/>
      <c r="F148" s="262"/>
      <c r="G148" s="31"/>
      <c r="O148" s="83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24" customFormat="1" ht="25.5">
      <c r="A149" s="7" t="s">
        <v>106</v>
      </c>
      <c r="B149" s="7" t="s">
        <v>107</v>
      </c>
      <c r="C149" s="5" t="s">
        <v>108</v>
      </c>
      <c r="D149" s="52" t="s">
        <v>239</v>
      </c>
      <c r="E149" s="59" t="s">
        <v>240</v>
      </c>
      <c r="F149" s="5" t="s">
        <v>98</v>
      </c>
      <c r="G149" s="51" t="s">
        <v>241</v>
      </c>
      <c r="H149" s="29" t="s">
        <v>425</v>
      </c>
      <c r="I149" s="29"/>
      <c r="J149" s="29"/>
      <c r="K149" s="29"/>
      <c r="L149" s="29"/>
      <c r="M149" s="29"/>
      <c r="N149" s="29"/>
      <c r="O149" s="83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24" customFormat="1" ht="25.5" customHeight="1">
      <c r="A150" s="382">
        <v>30</v>
      </c>
      <c r="B150" s="465" t="s">
        <v>678</v>
      </c>
      <c r="C150" s="388" t="s">
        <v>815</v>
      </c>
      <c r="D150" s="178">
        <v>1000</v>
      </c>
      <c r="E150" s="178">
        <v>1000</v>
      </c>
      <c r="F150" s="311">
        <v>0</v>
      </c>
      <c r="G150" s="324">
        <f>F150/E150*100</f>
        <v>0</v>
      </c>
      <c r="H150" s="29"/>
      <c r="I150" s="29"/>
      <c r="J150" s="29"/>
      <c r="K150" s="29"/>
      <c r="L150" s="29"/>
      <c r="M150" s="29"/>
      <c r="N150" s="29"/>
      <c r="O150" s="83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24" customFormat="1" ht="25.5">
      <c r="A151" s="382">
        <v>30</v>
      </c>
      <c r="B151" s="465" t="s">
        <v>934</v>
      </c>
      <c r="C151" s="388" t="s">
        <v>679</v>
      </c>
      <c r="D151" s="178">
        <v>1000</v>
      </c>
      <c r="E151" s="178">
        <v>1000</v>
      </c>
      <c r="F151" s="311">
        <v>90</v>
      </c>
      <c r="G151" s="324">
        <f>F151/E151*100</f>
        <v>9</v>
      </c>
      <c r="H151" s="29"/>
      <c r="I151" s="29"/>
      <c r="J151" s="29"/>
      <c r="K151" s="29"/>
      <c r="L151" s="29"/>
      <c r="M151" s="29"/>
      <c r="N151" s="29"/>
      <c r="O151" s="83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24" customFormat="1" ht="25.5">
      <c r="A152" s="382">
        <v>30</v>
      </c>
      <c r="B152" s="465" t="s">
        <v>880</v>
      </c>
      <c r="C152" s="388" t="s">
        <v>814</v>
      </c>
      <c r="D152" s="178">
        <v>4000</v>
      </c>
      <c r="E152" s="178">
        <v>4000</v>
      </c>
      <c r="F152" s="311">
        <v>0</v>
      </c>
      <c r="G152" s="324">
        <f>F152/E152*100</f>
        <v>0</v>
      </c>
      <c r="H152" s="29"/>
      <c r="I152" s="29"/>
      <c r="J152" s="29"/>
      <c r="K152" s="29"/>
      <c r="L152" s="29"/>
      <c r="M152" s="29"/>
      <c r="N152" s="29"/>
      <c r="O152" s="83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24" customFormat="1" ht="12.75">
      <c r="A153" s="725" t="s">
        <v>938</v>
      </c>
      <c r="B153" s="714"/>
      <c r="C153" s="715"/>
      <c r="D153" s="122">
        <f>SUM(D150:D152)</f>
        <v>6000</v>
      </c>
      <c r="E153" s="122">
        <f>SUM(E150:E152)</f>
        <v>6000</v>
      </c>
      <c r="F153" s="350">
        <f>SUM(F150:F152)</f>
        <v>90</v>
      </c>
      <c r="G153" s="413">
        <f>F153/E153*100</f>
        <v>1.5</v>
      </c>
      <c r="H153" s="128" t="s">
        <v>424</v>
      </c>
      <c r="I153" s="29"/>
      <c r="J153" s="29"/>
      <c r="K153" s="29"/>
      <c r="L153" s="29"/>
      <c r="M153" s="29"/>
      <c r="N153" s="29"/>
      <c r="O153" s="83" t="s">
        <v>435</v>
      </c>
      <c r="P153" s="83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24" customFormat="1" ht="12.75">
      <c r="A154" s="423"/>
      <c r="B154" s="423"/>
      <c r="C154" s="423"/>
      <c r="D154" s="424"/>
      <c r="E154" s="424"/>
      <c r="F154" s="400"/>
      <c r="G154" s="592"/>
      <c r="H154" s="128"/>
      <c r="I154" s="29"/>
      <c r="J154" s="29"/>
      <c r="K154" s="29"/>
      <c r="L154" s="29"/>
      <c r="M154" s="29"/>
      <c r="N154" s="29"/>
      <c r="O154" s="83"/>
      <c r="P154" s="83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24" customFormat="1" ht="12.75">
      <c r="A155" s="762" t="s">
        <v>143</v>
      </c>
      <c r="B155" s="762"/>
      <c r="C155" s="762"/>
      <c r="D155" s="737"/>
      <c r="E155" s="737"/>
      <c r="F155" s="400"/>
      <c r="G155" s="592"/>
      <c r="H155" s="128"/>
      <c r="I155" s="29"/>
      <c r="J155" s="29"/>
      <c r="K155" s="29"/>
      <c r="L155" s="29"/>
      <c r="M155" s="29"/>
      <c r="N155" s="29"/>
      <c r="O155" s="83"/>
      <c r="P155" s="83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24" customFormat="1" ht="25.5">
      <c r="A156" s="7" t="s">
        <v>106</v>
      </c>
      <c r="B156" s="7" t="s">
        <v>107</v>
      </c>
      <c r="C156" s="5" t="s">
        <v>108</v>
      </c>
      <c r="D156" s="52" t="s">
        <v>239</v>
      </c>
      <c r="E156" s="59" t="s">
        <v>240</v>
      </c>
      <c r="F156" s="5" t="s">
        <v>98</v>
      </c>
      <c r="G156" s="51" t="s">
        <v>241</v>
      </c>
      <c r="H156" s="29" t="s">
        <v>425</v>
      </c>
      <c r="I156" s="29"/>
      <c r="J156" s="29"/>
      <c r="K156" s="29"/>
      <c r="L156" s="29"/>
      <c r="M156" s="29"/>
      <c r="N156" s="29"/>
      <c r="O156" s="83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24" customFormat="1" ht="12.75">
      <c r="A157" s="138">
        <v>30</v>
      </c>
      <c r="B157" s="389" t="s">
        <v>144</v>
      </c>
      <c r="C157" s="34" t="s">
        <v>146</v>
      </c>
      <c r="D157" s="28">
        <v>0</v>
      </c>
      <c r="E157" s="28">
        <v>770</v>
      </c>
      <c r="F157" s="332">
        <v>770</v>
      </c>
      <c r="G157" s="324">
        <f>F157/E157*100</f>
        <v>100</v>
      </c>
      <c r="H157" s="29"/>
      <c r="I157" s="29"/>
      <c r="J157" s="29"/>
      <c r="K157" s="29"/>
      <c r="L157" s="29"/>
      <c r="M157" s="29"/>
      <c r="N157" s="29"/>
      <c r="O157" s="83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29" customFormat="1" ht="9.75" customHeight="1">
      <c r="A158" s="16"/>
      <c r="B158" s="68"/>
      <c r="C158" s="208"/>
      <c r="D158" s="209"/>
      <c r="E158" s="210"/>
      <c r="F158" s="262"/>
      <c r="G158" s="31"/>
      <c r="O158" s="83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29" customFormat="1" ht="12.75">
      <c r="A159" s="213"/>
      <c r="B159" s="223"/>
      <c r="C159" s="222" t="s">
        <v>591</v>
      </c>
      <c r="D159" s="214">
        <f>D71+D92+D108+D119+D134+D139+D146+D153</f>
        <v>3947191</v>
      </c>
      <c r="E159" s="214">
        <f>E71+E92+E108+E119+E134+E139+E146+E153+E157</f>
        <v>4175508</v>
      </c>
      <c r="F159" s="214">
        <f>F71+F92+F108+F119+F134+F139+F146+F153+E157</f>
        <v>2076457</v>
      </c>
      <c r="G159" s="443">
        <f>F159/E159*100</f>
        <v>49.72944609374476</v>
      </c>
      <c r="O159" s="83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29" customFormat="1" ht="12.75">
      <c r="A160" s="16"/>
      <c r="B160" s="68"/>
      <c r="C160" s="208"/>
      <c r="D160" s="209"/>
      <c r="E160" s="210"/>
      <c r="F160" s="211"/>
      <c r="G160" s="212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3"/>
      <c r="FG160" s="83"/>
      <c r="FH160" s="83"/>
      <c r="FI160" s="83"/>
      <c r="FJ160" s="83"/>
      <c r="FK160" s="83"/>
      <c r="FL160" s="83"/>
      <c r="FM160" s="83"/>
      <c r="FN160" s="83"/>
      <c r="FO160" s="83"/>
      <c r="FP160" s="83"/>
      <c r="FQ160" s="83"/>
      <c r="FR160" s="83"/>
      <c r="FS160" s="83"/>
      <c r="FT160" s="83"/>
      <c r="FU160" s="83"/>
      <c r="FV160" s="83"/>
      <c r="FW160" s="83"/>
      <c r="FX160" s="83"/>
      <c r="FY160" s="83"/>
      <c r="FZ160" s="83"/>
      <c r="GA160" s="83"/>
      <c r="GB160" s="83"/>
      <c r="GC160" s="83"/>
      <c r="GD160" s="83"/>
      <c r="GE160" s="83"/>
      <c r="GF160" s="83"/>
      <c r="GG160" s="83"/>
      <c r="GH160" s="83"/>
      <c r="GI160" s="83"/>
      <c r="GJ160" s="83"/>
      <c r="GK160" s="83"/>
      <c r="GL160" s="83"/>
      <c r="GM160" s="83"/>
      <c r="GN160" s="83"/>
      <c r="GO160" s="83"/>
      <c r="GP160" s="83"/>
      <c r="GQ160" s="83"/>
      <c r="GR160" s="83"/>
      <c r="GS160" s="83"/>
      <c r="GT160" s="83"/>
      <c r="GU160" s="83"/>
      <c r="GV160" s="83"/>
      <c r="GW160" s="83"/>
      <c r="GX160" s="83"/>
      <c r="GY160" s="83"/>
      <c r="GZ160" s="83"/>
      <c r="HA160" s="83"/>
      <c r="HB160" s="83"/>
      <c r="HC160" s="83"/>
      <c r="HD160" s="83"/>
      <c r="HE160" s="83"/>
      <c r="HF160" s="83"/>
      <c r="HG160" s="83"/>
      <c r="HH160" s="83"/>
      <c r="HI160" s="83"/>
      <c r="HJ160" s="83"/>
      <c r="HK160" s="83"/>
      <c r="HL160" s="83"/>
      <c r="HM160" s="83"/>
      <c r="HN160" s="83"/>
      <c r="HO160" s="83"/>
      <c r="HP160" s="83"/>
      <c r="HQ160" s="83"/>
      <c r="HR160" s="83"/>
      <c r="HS160" s="83"/>
      <c r="HT160" s="83"/>
      <c r="HU160" s="83"/>
      <c r="HV160" s="83"/>
      <c r="HW160" s="83"/>
      <c r="HX160" s="83"/>
      <c r="HY160" s="83"/>
      <c r="HZ160" s="83"/>
      <c r="IA160" s="83"/>
      <c r="IB160" s="83"/>
      <c r="IC160" s="83"/>
      <c r="ID160" s="83"/>
      <c r="IE160" s="83"/>
      <c r="IF160" s="83"/>
      <c r="IG160" s="83"/>
      <c r="IH160" s="83"/>
      <c r="II160" s="83"/>
      <c r="IJ160" s="83"/>
      <c r="IK160" s="83"/>
      <c r="IL160" s="83"/>
      <c r="IM160" s="83"/>
      <c r="IN160" s="83"/>
      <c r="IO160" s="83"/>
      <c r="IP160" s="83"/>
      <c r="IQ160" s="83"/>
      <c r="IR160" s="83"/>
      <c r="IS160" s="83"/>
      <c r="IT160" s="83"/>
      <c r="IU160" s="83"/>
      <c r="IV160" s="83"/>
    </row>
    <row r="161" spans="1:256" s="124" customFormat="1" ht="15.75">
      <c r="A161" s="73" t="s">
        <v>174</v>
      </c>
      <c r="B161" s="29"/>
      <c r="C161" s="29"/>
      <c r="D161" s="83"/>
      <c r="E161" s="83"/>
      <c r="F161" s="83"/>
      <c r="G161" s="29"/>
      <c r="H161" s="29"/>
      <c r="I161" s="29"/>
      <c r="J161" s="29"/>
      <c r="K161" s="29"/>
      <c r="L161" s="29"/>
      <c r="M161" s="29"/>
      <c r="N161" s="29"/>
      <c r="O161" s="83" t="s">
        <v>438</v>
      </c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24" customFormat="1" ht="12.75">
      <c r="A162" s="29"/>
      <c r="B162"/>
      <c r="C162"/>
      <c r="D162" s="15"/>
      <c r="E162" s="15"/>
      <c r="F162" s="15"/>
      <c r="G162"/>
      <c r="H162" s="29"/>
      <c r="I162" s="29"/>
      <c r="J162" s="29"/>
      <c r="K162" s="29"/>
      <c r="L162" s="29"/>
      <c r="M162" s="29"/>
      <c r="N162" s="29"/>
      <c r="O162" s="83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24" customFormat="1" ht="12.75">
      <c r="A163" s="64" t="s">
        <v>172</v>
      </c>
      <c r="B163"/>
      <c r="C163"/>
      <c r="D163" s="15"/>
      <c r="E163" s="15"/>
      <c r="F163" s="15"/>
      <c r="G163"/>
      <c r="H163" s="29"/>
      <c r="I163" s="29"/>
      <c r="J163" s="29"/>
      <c r="K163" s="29"/>
      <c r="L163" s="29"/>
      <c r="M163" s="29"/>
      <c r="N163" s="29"/>
      <c r="O163" s="83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24" customFormat="1" ht="12.75">
      <c r="A164" s="29"/>
      <c r="B164"/>
      <c r="C164"/>
      <c r="D164" s="15"/>
      <c r="E164" s="15"/>
      <c r="F164" s="15"/>
      <c r="G164"/>
      <c r="H164" s="29"/>
      <c r="I164" s="29"/>
      <c r="J164" s="29"/>
      <c r="K164" s="29"/>
      <c r="L164" s="29"/>
      <c r="M164" s="29"/>
      <c r="N164" s="29"/>
      <c r="O164" s="83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24" customFormat="1" ht="25.5">
      <c r="A165" s="7" t="s">
        <v>106</v>
      </c>
      <c r="B165" s="7" t="s">
        <v>107</v>
      </c>
      <c r="C165" s="5" t="s">
        <v>108</v>
      </c>
      <c r="D165" s="52" t="s">
        <v>239</v>
      </c>
      <c r="E165" s="59" t="s">
        <v>240</v>
      </c>
      <c r="F165" s="5" t="s">
        <v>98</v>
      </c>
      <c r="G165" s="51" t="s">
        <v>241</v>
      </c>
      <c r="H165" s="29"/>
      <c r="I165" s="29"/>
      <c r="J165" s="29"/>
      <c r="K165" s="29"/>
      <c r="L165" s="29"/>
      <c r="M165" s="29"/>
      <c r="N165" s="29"/>
      <c r="O165" s="83"/>
      <c r="P165" s="15"/>
      <c r="Q165" s="15"/>
      <c r="R165" s="15"/>
      <c r="S165" s="154"/>
      <c r="T165" s="15"/>
      <c r="U165" s="154"/>
      <c r="V165" s="154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18" ht="12.75">
      <c r="A166" s="465" t="s">
        <v>175</v>
      </c>
      <c r="B166" s="401">
        <v>3317</v>
      </c>
      <c r="C166" s="310" t="s">
        <v>818</v>
      </c>
      <c r="D166" s="358">
        <v>350</v>
      </c>
      <c r="E166" s="177">
        <v>280</v>
      </c>
      <c r="F166" s="311">
        <v>0</v>
      </c>
      <c r="G166" s="324">
        <f>F166/E166*100</f>
        <v>0</v>
      </c>
      <c r="R166" s="188"/>
    </row>
    <row r="167" spans="1:19" ht="12.75">
      <c r="A167" s="465" t="s">
        <v>175</v>
      </c>
      <c r="B167" s="401">
        <v>3319</v>
      </c>
      <c r="C167" s="310" t="s">
        <v>12</v>
      </c>
      <c r="D167" s="358">
        <v>1500</v>
      </c>
      <c r="E167" s="177">
        <v>1635</v>
      </c>
      <c r="F167" s="311">
        <v>291</v>
      </c>
      <c r="G167" s="324">
        <f>F167/E167*100</f>
        <v>17.79816513761468</v>
      </c>
      <c r="S167" s="154"/>
    </row>
    <row r="168" spans="1:7" ht="25.5" customHeight="1">
      <c r="A168" s="465" t="s">
        <v>175</v>
      </c>
      <c r="B168" s="401">
        <v>3322</v>
      </c>
      <c r="C168" s="310" t="s">
        <v>822</v>
      </c>
      <c r="D168" s="358">
        <v>500</v>
      </c>
      <c r="E168" s="311">
        <v>500</v>
      </c>
      <c r="F168" s="311">
        <v>23</v>
      </c>
      <c r="G168" s="324">
        <f>F168/E168*100</f>
        <v>4.6</v>
      </c>
    </row>
    <row r="169" spans="1:7" ht="12.75" hidden="1">
      <c r="A169" s="263"/>
      <c r="B169" s="264"/>
      <c r="C169" s="565" t="s">
        <v>457</v>
      </c>
      <c r="D169" s="566"/>
      <c r="E169" s="457"/>
      <c r="F169" s="351"/>
      <c r="G169" s="72"/>
    </row>
    <row r="170" spans="1:7" ht="12.75" customHeight="1" hidden="1">
      <c r="A170" s="756" t="s">
        <v>458</v>
      </c>
      <c r="B170" s="756"/>
      <c r="C170" s="756"/>
      <c r="D170" s="756"/>
      <c r="E170" s="457"/>
      <c r="F170" s="351"/>
      <c r="G170" s="72"/>
    </row>
    <row r="171" spans="1:7" ht="12.75" customHeight="1" hidden="1">
      <c r="A171" s="756" t="s">
        <v>459</v>
      </c>
      <c r="B171" s="756"/>
      <c r="C171" s="756"/>
      <c r="D171" s="756"/>
      <c r="E171" s="457"/>
      <c r="F171" s="351"/>
      <c r="G171" s="72"/>
    </row>
    <row r="172" spans="1:7" ht="12.75" customHeight="1" hidden="1">
      <c r="A172" s="756" t="s">
        <v>460</v>
      </c>
      <c r="B172" s="756"/>
      <c r="C172" s="756"/>
      <c r="D172" s="756"/>
      <c r="E172" s="457"/>
      <c r="F172" s="351"/>
      <c r="G172" s="72"/>
    </row>
    <row r="173" spans="1:7" ht="12.75" customHeight="1" hidden="1">
      <c r="A173" s="756" t="s">
        <v>461</v>
      </c>
      <c r="B173" s="756"/>
      <c r="C173" s="756"/>
      <c r="D173" s="756"/>
      <c r="E173" s="457"/>
      <c r="F173" s="351"/>
      <c r="G173" s="72"/>
    </row>
    <row r="174" spans="1:7" ht="12.75" customHeight="1" hidden="1">
      <c r="A174" s="739" t="s">
        <v>462</v>
      </c>
      <c r="B174" s="739"/>
      <c r="C174" s="739"/>
      <c r="D174" s="739"/>
      <c r="E174" s="457"/>
      <c r="F174" s="351"/>
      <c r="G174" s="72"/>
    </row>
    <row r="175" spans="1:7" ht="14.25" customHeight="1">
      <c r="A175" s="465" t="s">
        <v>175</v>
      </c>
      <c r="B175" s="401">
        <v>3313</v>
      </c>
      <c r="C175" s="310" t="s">
        <v>816</v>
      </c>
      <c r="D175" s="358">
        <v>200</v>
      </c>
      <c r="E175" s="311">
        <v>200</v>
      </c>
      <c r="F175" s="311">
        <v>0</v>
      </c>
      <c r="G175" s="324">
        <f>F175/E175*100</f>
        <v>0</v>
      </c>
    </row>
    <row r="176" spans="1:7" ht="14.25" customHeight="1">
      <c r="A176" s="465" t="s">
        <v>175</v>
      </c>
      <c r="B176" s="401">
        <v>3329</v>
      </c>
      <c r="C176" s="4" t="s">
        <v>153</v>
      </c>
      <c r="D176" s="358">
        <v>0</v>
      </c>
      <c r="E176" s="311">
        <v>410</v>
      </c>
      <c r="F176" s="311">
        <v>60</v>
      </c>
      <c r="G176" s="324">
        <f>F176/E176*100</f>
        <v>14.634146341463413</v>
      </c>
    </row>
    <row r="177" spans="1:7" ht="14.25" customHeight="1">
      <c r="A177" s="465" t="s">
        <v>175</v>
      </c>
      <c r="B177" s="401">
        <v>3314</v>
      </c>
      <c r="C177" s="310" t="s">
        <v>154</v>
      </c>
      <c r="D177" s="358">
        <v>0</v>
      </c>
      <c r="E177" s="311">
        <v>7</v>
      </c>
      <c r="F177" s="311">
        <v>7</v>
      </c>
      <c r="G177" s="324">
        <f>F177/E177*100</f>
        <v>100</v>
      </c>
    </row>
    <row r="178" spans="1:256" s="124" customFormat="1" ht="12.75">
      <c r="A178" s="204"/>
      <c r="B178" s="221"/>
      <c r="C178" s="220" t="s">
        <v>589</v>
      </c>
      <c r="D178" s="255">
        <f>SUM(D166:D175)</f>
        <v>2550</v>
      </c>
      <c r="E178" s="255">
        <f>SUM(E166:E177)</f>
        <v>3032</v>
      </c>
      <c r="F178" s="255">
        <f>SUM(F166:F177)</f>
        <v>381</v>
      </c>
      <c r="G178" s="413">
        <f>F178/E178*100</f>
        <v>12.565963060686016</v>
      </c>
      <c r="H178" s="128" t="s">
        <v>186</v>
      </c>
      <c r="I178" s="29"/>
      <c r="J178" s="29"/>
      <c r="K178" s="29"/>
      <c r="L178" s="29"/>
      <c r="M178" s="29"/>
      <c r="N178" s="29"/>
      <c r="O178" s="83" t="s">
        <v>436</v>
      </c>
      <c r="P178" s="83"/>
      <c r="Q178" s="15"/>
      <c r="R178" s="154"/>
      <c r="S178" s="15"/>
      <c r="T178" s="15"/>
      <c r="U178" s="154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24" customFormat="1" ht="12" customHeight="1">
      <c r="A179" s="16"/>
      <c r="B179" s="68"/>
      <c r="C179" s="208"/>
      <c r="D179" s="412"/>
      <c r="E179" s="210"/>
      <c r="F179" s="262"/>
      <c r="G179" s="31"/>
      <c r="H179" s="128"/>
      <c r="I179" s="29"/>
      <c r="J179" s="29"/>
      <c r="K179" s="29"/>
      <c r="L179" s="29"/>
      <c r="M179" s="29"/>
      <c r="N179" s="29"/>
      <c r="O179" s="83"/>
      <c r="P179" s="83"/>
      <c r="Q179" s="15"/>
      <c r="R179" s="154"/>
      <c r="S179" s="15"/>
      <c r="T179" s="15"/>
      <c r="U179" s="154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24" customFormat="1" ht="12" customHeight="1">
      <c r="A180" s="407" t="s">
        <v>93</v>
      </c>
      <c r="B180" s="209"/>
      <c r="C180" s="210"/>
      <c r="D180" s="262"/>
      <c r="E180" s="210"/>
      <c r="F180" s="262"/>
      <c r="G180" s="31"/>
      <c r="H180" s="128"/>
      <c r="I180" s="29"/>
      <c r="J180" s="29"/>
      <c r="K180" s="29"/>
      <c r="L180" s="29"/>
      <c r="M180" s="29"/>
      <c r="N180" s="29"/>
      <c r="O180" s="83"/>
      <c r="P180" s="83"/>
      <c r="Q180" s="15"/>
      <c r="R180" s="154"/>
      <c r="S180" s="15"/>
      <c r="T180" s="15"/>
      <c r="U180" s="154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24" customFormat="1" ht="25.5">
      <c r="A181" s="7" t="s">
        <v>106</v>
      </c>
      <c r="B181" s="7" t="s">
        <v>107</v>
      </c>
      <c r="C181" s="5" t="s">
        <v>108</v>
      </c>
      <c r="D181" s="52" t="s">
        <v>239</v>
      </c>
      <c r="E181" s="59" t="s">
        <v>240</v>
      </c>
      <c r="F181" s="5" t="s">
        <v>98</v>
      </c>
      <c r="G181" s="51" t="s">
        <v>241</v>
      </c>
      <c r="H181" s="128"/>
      <c r="I181" s="29"/>
      <c r="J181" s="29"/>
      <c r="K181" s="29"/>
      <c r="L181" s="29"/>
      <c r="M181" s="29"/>
      <c r="N181" s="29"/>
      <c r="O181" s="83"/>
      <c r="P181" s="83"/>
      <c r="Q181" s="15"/>
      <c r="R181" s="154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24" customFormat="1" ht="12.75">
      <c r="A182" s="150" t="s">
        <v>175</v>
      </c>
      <c r="B182" s="146">
        <v>3311</v>
      </c>
      <c r="C182" s="137" t="s">
        <v>939</v>
      </c>
      <c r="D182" s="358">
        <v>28400</v>
      </c>
      <c r="E182" s="311">
        <v>28521</v>
      </c>
      <c r="F182" s="311">
        <v>11951</v>
      </c>
      <c r="G182" s="324">
        <f>F182/E182*100</f>
        <v>41.90245783808422</v>
      </c>
      <c r="H182" s="128"/>
      <c r="I182" s="29"/>
      <c r="J182" s="29"/>
      <c r="K182" s="29"/>
      <c r="L182" s="29"/>
      <c r="M182" s="29"/>
      <c r="N182" s="29"/>
      <c r="O182" s="83"/>
      <c r="P182" s="83"/>
      <c r="Q182" s="15"/>
      <c r="R182" s="154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24" customFormat="1" ht="12.75">
      <c r="A183" s="365">
        <v>40</v>
      </c>
      <c r="B183" s="365">
        <v>3314</v>
      </c>
      <c r="C183" s="368" t="s">
        <v>940</v>
      </c>
      <c r="D183" s="366">
        <v>13824</v>
      </c>
      <c r="E183" s="367">
        <v>19824</v>
      </c>
      <c r="F183" s="311">
        <v>8260</v>
      </c>
      <c r="G183" s="324">
        <f>F183/E183*100</f>
        <v>41.66666666666667</v>
      </c>
      <c r="H183" s="128"/>
      <c r="I183" s="29"/>
      <c r="J183" s="29"/>
      <c r="K183" s="29"/>
      <c r="L183" s="29"/>
      <c r="M183" s="29"/>
      <c r="N183" s="29"/>
      <c r="O183" s="83"/>
      <c r="P183" s="83"/>
      <c r="Q183" s="15"/>
      <c r="R183" s="154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24" customFormat="1" ht="12.75">
      <c r="A184" s="365">
        <v>40</v>
      </c>
      <c r="B184" s="365">
        <v>3315</v>
      </c>
      <c r="C184" s="368" t="s">
        <v>932</v>
      </c>
      <c r="D184" s="366">
        <v>56201</v>
      </c>
      <c r="E184" s="367">
        <v>56720</v>
      </c>
      <c r="F184" s="311">
        <v>23050</v>
      </c>
      <c r="G184" s="324">
        <f>F184/E184*100</f>
        <v>40.63822284908321</v>
      </c>
      <c r="H184" s="128"/>
      <c r="I184" s="29"/>
      <c r="J184" s="29"/>
      <c r="K184" s="29"/>
      <c r="L184" s="29"/>
      <c r="M184" s="29"/>
      <c r="N184" s="29"/>
      <c r="O184" s="83"/>
      <c r="P184" s="83"/>
      <c r="Q184" s="15"/>
      <c r="R184" s="154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24" customFormat="1" ht="12.75">
      <c r="A185" s="365">
        <v>40</v>
      </c>
      <c r="B185" s="365">
        <v>3319</v>
      </c>
      <c r="C185" s="368" t="s">
        <v>752</v>
      </c>
      <c r="D185" s="366">
        <v>40</v>
      </c>
      <c r="E185" s="367">
        <v>65</v>
      </c>
      <c r="F185" s="311">
        <v>0</v>
      </c>
      <c r="G185" s="324">
        <v>0</v>
      </c>
      <c r="H185" s="128"/>
      <c r="I185" s="29"/>
      <c r="J185" s="29"/>
      <c r="K185" s="29"/>
      <c r="L185" s="29"/>
      <c r="M185" s="29"/>
      <c r="N185" s="29"/>
      <c r="O185" s="83"/>
      <c r="P185" s="83"/>
      <c r="Q185" s="15"/>
      <c r="R185" s="154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24" customFormat="1" ht="12.75">
      <c r="A186" s="150">
        <v>40</v>
      </c>
      <c r="B186" s="146">
        <v>3321</v>
      </c>
      <c r="C186" s="147" t="s">
        <v>821</v>
      </c>
      <c r="D186" s="548">
        <v>1750</v>
      </c>
      <c r="E186" s="311">
        <v>1750</v>
      </c>
      <c r="F186" s="311">
        <v>725</v>
      </c>
      <c r="G186" s="324">
        <f>F186/E186*100</f>
        <v>41.42857142857143</v>
      </c>
      <c r="H186" s="128"/>
      <c r="I186" s="29"/>
      <c r="J186" s="29"/>
      <c r="K186" s="29"/>
      <c r="L186" s="29"/>
      <c r="M186" s="29"/>
      <c r="N186" s="29"/>
      <c r="O186" s="83"/>
      <c r="P186" s="83"/>
      <c r="Q186" s="15"/>
      <c r="R186" s="154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24" customFormat="1" ht="12.75">
      <c r="A187" s="204"/>
      <c r="B187" s="221"/>
      <c r="C187" s="220" t="s">
        <v>18</v>
      </c>
      <c r="D187" s="205">
        <f>SUM(D182:D186)</f>
        <v>100215</v>
      </c>
      <c r="E187" s="205">
        <f>SUM(E182:E186)</f>
        <v>106880</v>
      </c>
      <c r="F187" s="411">
        <f>SUM(F182:F186)</f>
        <v>43986</v>
      </c>
      <c r="G187" s="123">
        <f>F187/E187*100</f>
        <v>41.15456586826347</v>
      </c>
      <c r="H187" s="128"/>
      <c r="I187" s="29"/>
      <c r="J187" s="29"/>
      <c r="K187" s="29"/>
      <c r="L187" s="29"/>
      <c r="M187" s="29"/>
      <c r="N187" s="29"/>
      <c r="O187" s="83"/>
      <c r="P187" s="83"/>
      <c r="Q187" s="15"/>
      <c r="R187" s="154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24" customFormat="1" ht="12.75">
      <c r="A188" s="16"/>
      <c r="B188" s="68"/>
      <c r="C188" s="208"/>
      <c r="D188" s="209"/>
      <c r="E188" s="210"/>
      <c r="F188" s="262"/>
      <c r="G188" s="31"/>
      <c r="H188" s="128"/>
      <c r="I188" s="29"/>
      <c r="J188" s="29"/>
      <c r="K188" s="29"/>
      <c r="L188" s="29"/>
      <c r="M188" s="29"/>
      <c r="N188" s="29"/>
      <c r="O188" s="83"/>
      <c r="P188" s="83"/>
      <c r="Q188" s="15"/>
      <c r="R188" s="154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24" customFormat="1" ht="12.75">
      <c r="A189" s="734" t="s">
        <v>13</v>
      </c>
      <c r="B189" s="740"/>
      <c r="C189" s="737"/>
      <c r="D189" s="737"/>
      <c r="E189" s="737"/>
      <c r="F189" s="737"/>
      <c r="G189" s="737"/>
      <c r="H189" s="128"/>
      <c r="I189" s="29"/>
      <c r="J189" s="29"/>
      <c r="K189" s="29"/>
      <c r="L189" s="29"/>
      <c r="M189" s="29"/>
      <c r="N189" s="29"/>
      <c r="O189" s="83"/>
      <c r="P189" s="83"/>
      <c r="Q189" s="15"/>
      <c r="R189" s="15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24" customFormat="1" ht="25.5">
      <c r="A190" s="7" t="s">
        <v>106</v>
      </c>
      <c r="B190" s="7" t="s">
        <v>107</v>
      </c>
      <c r="C190" s="5" t="s">
        <v>108</v>
      </c>
      <c r="D190" s="52" t="s">
        <v>239</v>
      </c>
      <c r="E190" s="59" t="s">
        <v>240</v>
      </c>
      <c r="F190" s="5" t="s">
        <v>98</v>
      </c>
      <c r="G190" s="51" t="s">
        <v>241</v>
      </c>
      <c r="H190" s="128"/>
      <c r="I190" s="29"/>
      <c r="J190" s="29"/>
      <c r="K190" s="29"/>
      <c r="L190" s="29"/>
      <c r="M190" s="29"/>
      <c r="N190" s="29"/>
      <c r="O190" s="83"/>
      <c r="P190" s="83"/>
      <c r="Q190" s="15"/>
      <c r="R190" s="154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24" customFormat="1" ht="12.75">
      <c r="A191" s="248">
        <v>40</v>
      </c>
      <c r="B191" s="248">
        <v>3314</v>
      </c>
      <c r="C191" s="271" t="s">
        <v>47</v>
      </c>
      <c r="D191" s="564">
        <v>8030</v>
      </c>
      <c r="E191" s="509">
        <v>8030</v>
      </c>
      <c r="F191" s="610">
        <v>5352</v>
      </c>
      <c r="G191" s="180">
        <f aca="true" t="shared" si="7" ref="G191:G196">F191/E191*100</f>
        <v>66.65006226650063</v>
      </c>
      <c r="H191" s="128"/>
      <c r="I191" s="29"/>
      <c r="J191" s="29"/>
      <c r="K191" s="29"/>
      <c r="L191" s="29"/>
      <c r="M191" s="29"/>
      <c r="N191" s="29"/>
      <c r="O191" s="83"/>
      <c r="P191" s="83"/>
      <c r="Q191" s="15"/>
      <c r="R191" s="15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24" customFormat="1" ht="12.75">
      <c r="A192" s="248">
        <v>40</v>
      </c>
      <c r="B192" s="248">
        <v>3315</v>
      </c>
      <c r="C192" s="271" t="s">
        <v>817</v>
      </c>
      <c r="D192" s="564">
        <v>500</v>
      </c>
      <c r="E192" s="509">
        <v>500</v>
      </c>
      <c r="F192" s="610">
        <v>500</v>
      </c>
      <c r="G192" s="180">
        <f t="shared" si="7"/>
        <v>100</v>
      </c>
      <c r="H192" s="128"/>
      <c r="I192" s="29"/>
      <c r="J192" s="29"/>
      <c r="K192" s="29"/>
      <c r="L192" s="29"/>
      <c r="M192" s="29"/>
      <c r="N192" s="29"/>
      <c r="O192" s="83"/>
      <c r="P192" s="83"/>
      <c r="Q192" s="15"/>
      <c r="R192" s="15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24" customFormat="1" ht="25.5">
      <c r="A193" s="150">
        <v>40</v>
      </c>
      <c r="B193" s="146">
        <v>3322</v>
      </c>
      <c r="C193" s="147" t="s">
        <v>931</v>
      </c>
      <c r="D193" s="548">
        <v>3000</v>
      </c>
      <c r="E193" s="311">
        <v>3000</v>
      </c>
      <c r="F193" s="311">
        <v>3000</v>
      </c>
      <c r="G193" s="180">
        <f t="shared" si="7"/>
        <v>100</v>
      </c>
      <c r="H193" s="128"/>
      <c r="I193" s="29"/>
      <c r="J193" s="29"/>
      <c r="K193" s="29"/>
      <c r="L193" s="29"/>
      <c r="M193" s="29"/>
      <c r="N193" s="29"/>
      <c r="O193" s="83"/>
      <c r="P193" s="83"/>
      <c r="Q193" s="15"/>
      <c r="R193" s="15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24" customFormat="1" ht="12.75">
      <c r="A194" s="248">
        <v>40</v>
      </c>
      <c r="B194" s="248">
        <v>3322</v>
      </c>
      <c r="C194" s="271" t="s">
        <v>930</v>
      </c>
      <c r="D194" s="564">
        <v>16500</v>
      </c>
      <c r="E194" s="509">
        <v>19799</v>
      </c>
      <c r="F194" s="610">
        <v>72</v>
      </c>
      <c r="G194" s="180">
        <f>F194/E194*100</f>
        <v>0.36365473003687054</v>
      </c>
      <c r="H194" s="128"/>
      <c r="I194" s="29"/>
      <c r="J194" s="29"/>
      <c r="K194" s="29"/>
      <c r="L194" s="29"/>
      <c r="M194" s="29"/>
      <c r="N194" s="29"/>
      <c r="O194" s="83"/>
      <c r="P194" s="83"/>
      <c r="Q194" s="15"/>
      <c r="R194" s="15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24" customFormat="1" ht="12.75">
      <c r="A195" s="248">
        <v>40</v>
      </c>
      <c r="B195" s="248">
        <v>3399</v>
      </c>
      <c r="C195" s="271" t="s">
        <v>820</v>
      </c>
      <c r="D195" s="564">
        <v>100</v>
      </c>
      <c r="E195" s="509">
        <v>100</v>
      </c>
      <c r="F195" s="610">
        <v>100</v>
      </c>
      <c r="G195" s="180">
        <f t="shared" si="7"/>
        <v>100</v>
      </c>
      <c r="H195" s="128"/>
      <c r="I195" s="29"/>
      <c r="J195" s="29"/>
      <c r="K195" s="29"/>
      <c r="L195" s="29"/>
      <c r="M195" s="29"/>
      <c r="N195" s="29"/>
      <c r="O195" s="83"/>
      <c r="P195" s="83"/>
      <c r="Q195" s="15"/>
      <c r="R195" s="15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24" customFormat="1" ht="12.75">
      <c r="A196" s="204"/>
      <c r="B196" s="221"/>
      <c r="C196" s="220" t="s">
        <v>19</v>
      </c>
      <c r="D196" s="205">
        <f>SUM(D191:D195)</f>
        <v>28130</v>
      </c>
      <c r="E196" s="205">
        <f>SUM(E191:E195)</f>
        <v>31429</v>
      </c>
      <c r="F196" s="411">
        <f>SUM(F191:F195)</f>
        <v>9024</v>
      </c>
      <c r="G196" s="123">
        <f t="shared" si="7"/>
        <v>28.71233574087626</v>
      </c>
      <c r="H196" s="128"/>
      <c r="I196" s="29"/>
      <c r="J196" s="29"/>
      <c r="K196" s="29"/>
      <c r="L196" s="29"/>
      <c r="M196" s="29"/>
      <c r="N196" s="29"/>
      <c r="O196" s="83"/>
      <c r="P196" s="83"/>
      <c r="Q196" s="15"/>
      <c r="R196" s="15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24" customFormat="1" ht="12.75">
      <c r="A197" s="16"/>
      <c r="B197" s="68"/>
      <c r="C197" s="208"/>
      <c r="D197" s="70"/>
      <c r="E197" s="210"/>
      <c r="F197" s="211"/>
      <c r="G197" s="31"/>
      <c r="H197" s="128"/>
      <c r="I197" s="29"/>
      <c r="J197" s="29"/>
      <c r="K197" s="29"/>
      <c r="L197" s="29"/>
      <c r="M197" s="29"/>
      <c r="N197" s="29"/>
      <c r="O197" s="83"/>
      <c r="P197" s="83"/>
      <c r="Q197" s="15"/>
      <c r="R197" s="154"/>
      <c r="S197" s="15"/>
      <c r="T197" s="15"/>
      <c r="U197" s="154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24" customFormat="1" ht="12.75">
      <c r="A198" s="736" t="s">
        <v>173</v>
      </c>
      <c r="B198" s="736"/>
      <c r="C198" s="736"/>
      <c r="D198" s="70"/>
      <c r="E198" s="210"/>
      <c r="F198" s="211"/>
      <c r="G198" s="31"/>
      <c r="H198" s="128"/>
      <c r="I198" s="29"/>
      <c r="J198" s="29"/>
      <c r="K198" s="29"/>
      <c r="L198" s="29"/>
      <c r="M198" s="29"/>
      <c r="N198" s="29"/>
      <c r="O198" s="83"/>
      <c r="P198" s="83"/>
      <c r="Q198" s="15"/>
      <c r="R198" s="154"/>
      <c r="S198" s="15"/>
      <c r="T198" s="15"/>
      <c r="U198" s="154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24" customFormat="1" ht="12" customHeight="1">
      <c r="A199" s="407" t="s">
        <v>93</v>
      </c>
      <c r="B199" s="209"/>
      <c r="C199" s="210"/>
      <c r="D199" s="262"/>
      <c r="E199" s="210"/>
      <c r="F199" s="262"/>
      <c r="G199" s="31"/>
      <c r="H199" s="128"/>
      <c r="I199" s="29"/>
      <c r="J199" s="29"/>
      <c r="K199" s="29"/>
      <c r="L199" s="29"/>
      <c r="M199" s="29"/>
      <c r="N199" s="29"/>
      <c r="O199" s="83"/>
      <c r="P199" s="83"/>
      <c r="Q199" s="15"/>
      <c r="R199" s="154"/>
      <c r="S199" s="15"/>
      <c r="T199" s="15"/>
      <c r="U199" s="154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24" customFormat="1" ht="25.5">
      <c r="A200" s="7" t="s">
        <v>106</v>
      </c>
      <c r="B200" s="7" t="s">
        <v>107</v>
      </c>
      <c r="C200" s="5" t="s">
        <v>108</v>
      </c>
      <c r="D200" s="52" t="s">
        <v>239</v>
      </c>
      <c r="E200" s="59" t="s">
        <v>240</v>
      </c>
      <c r="F200" s="5" t="s">
        <v>98</v>
      </c>
      <c r="G200" s="51" t="s">
        <v>241</v>
      </c>
      <c r="H200" s="128"/>
      <c r="I200" s="29"/>
      <c r="J200" s="29"/>
      <c r="K200" s="29"/>
      <c r="L200" s="29"/>
      <c r="M200" s="29"/>
      <c r="N200" s="29"/>
      <c r="O200" s="83"/>
      <c r="P200" s="83"/>
      <c r="Q200" s="15"/>
      <c r="R200" s="15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24" customFormat="1" ht="38.25">
      <c r="A201" s="150">
        <v>40</v>
      </c>
      <c r="B201" s="146">
        <v>3314</v>
      </c>
      <c r="C201" s="310" t="s">
        <v>733</v>
      </c>
      <c r="D201" s="225">
        <v>400</v>
      </c>
      <c r="E201" s="311">
        <v>400</v>
      </c>
      <c r="F201" s="311">
        <v>0</v>
      </c>
      <c r="G201" s="180">
        <f>F201/E201*100</f>
        <v>0</v>
      </c>
      <c r="H201" s="128"/>
      <c r="I201" s="29"/>
      <c r="J201" s="29"/>
      <c r="K201" s="29"/>
      <c r="L201" s="29"/>
      <c r="M201" s="29"/>
      <c r="N201" s="29"/>
      <c r="O201" s="83"/>
      <c r="P201" s="83"/>
      <c r="Q201" s="15"/>
      <c r="R201" s="15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24" customFormat="1" ht="12.75">
      <c r="A202" s="248">
        <v>40</v>
      </c>
      <c r="B202" s="248">
        <v>3315</v>
      </c>
      <c r="C202" s="271" t="s">
        <v>20</v>
      </c>
      <c r="D202" s="173">
        <v>1050</v>
      </c>
      <c r="E202" s="509">
        <v>1150</v>
      </c>
      <c r="F202" s="271">
        <v>0</v>
      </c>
      <c r="G202" s="168">
        <f>F202/E202*100</f>
        <v>0</v>
      </c>
      <c r="H202" s="128"/>
      <c r="I202" s="29"/>
      <c r="J202" s="29"/>
      <c r="K202" s="29"/>
      <c r="L202" s="29"/>
      <c r="M202" s="29"/>
      <c r="N202" s="29"/>
      <c r="O202" s="83"/>
      <c r="P202" s="83"/>
      <c r="Q202" s="15"/>
      <c r="R202" s="15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24" customFormat="1" ht="12.75">
      <c r="A203" s="204"/>
      <c r="B203" s="221"/>
      <c r="C203" s="220" t="s">
        <v>590</v>
      </c>
      <c r="D203" s="205">
        <f>SUM(D201:D202)</f>
        <v>1450</v>
      </c>
      <c r="E203" s="205">
        <f>SUM(E201:E202)</f>
        <v>1550</v>
      </c>
      <c r="F203" s="205">
        <f>SUM(F201:F202)</f>
        <v>0</v>
      </c>
      <c r="G203" s="123">
        <f>F203/E203*100</f>
        <v>0</v>
      </c>
      <c r="H203" s="128"/>
      <c r="I203" s="29"/>
      <c r="J203" s="29"/>
      <c r="K203" s="29"/>
      <c r="L203" s="29"/>
      <c r="M203" s="29"/>
      <c r="N203" s="29"/>
      <c r="O203" s="83"/>
      <c r="P203" s="83"/>
      <c r="Q203" s="15"/>
      <c r="R203" s="15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24" customFormat="1" ht="12.75">
      <c r="A204" s="16"/>
      <c r="B204" s="68"/>
      <c r="C204" s="208"/>
      <c r="D204" s="209"/>
      <c r="E204" s="210"/>
      <c r="F204" s="211"/>
      <c r="G204" s="212"/>
      <c r="H204" s="128"/>
      <c r="I204" s="29"/>
      <c r="J204" s="29"/>
      <c r="K204" s="29"/>
      <c r="L204" s="29"/>
      <c r="M204" s="29"/>
      <c r="N204" s="29"/>
      <c r="O204" s="83"/>
      <c r="P204" s="83"/>
      <c r="Q204" s="15"/>
      <c r="R204" s="15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24" customFormat="1" ht="12.75">
      <c r="A205" s="213"/>
      <c r="B205" s="223"/>
      <c r="C205" s="222" t="s">
        <v>591</v>
      </c>
      <c r="D205" s="214">
        <f>D178+D187+D196+D203</f>
        <v>132345</v>
      </c>
      <c r="E205" s="214">
        <f>E178+E187+E196+E203</f>
        <v>142891</v>
      </c>
      <c r="F205" s="214">
        <f>F178+F187+F196+F203</f>
        <v>53391</v>
      </c>
      <c r="G205" s="10">
        <f>F205/E205*100</f>
        <v>37.364844531845954</v>
      </c>
      <c r="H205" s="128"/>
      <c r="I205" s="29"/>
      <c r="J205" s="29"/>
      <c r="K205" s="29"/>
      <c r="L205" s="29"/>
      <c r="M205" s="29"/>
      <c r="N205" s="29"/>
      <c r="O205" s="83"/>
      <c r="P205" s="83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24" customFormat="1" ht="12.75">
      <c r="A206" s="16"/>
      <c r="B206" s="68"/>
      <c r="C206" s="208"/>
      <c r="D206" s="209"/>
      <c r="E206" s="210"/>
      <c r="F206" s="211"/>
      <c r="G206" s="212"/>
      <c r="H206" s="128"/>
      <c r="I206" s="29"/>
      <c r="J206" s="29"/>
      <c r="K206" s="29"/>
      <c r="L206" s="29"/>
      <c r="M206" s="29"/>
      <c r="N206" s="29"/>
      <c r="O206" s="83"/>
      <c r="P206" s="83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24" customFormat="1" ht="15.75">
      <c r="A207" s="73" t="s">
        <v>427</v>
      </c>
      <c r="B207" s="29"/>
      <c r="C207" s="29"/>
      <c r="D207" s="83"/>
      <c r="E207" s="83"/>
      <c r="F207" s="83"/>
      <c r="G207" s="29"/>
      <c r="H207" s="29"/>
      <c r="I207" s="29"/>
      <c r="J207" s="29"/>
      <c r="K207" s="29"/>
      <c r="L207" s="29"/>
      <c r="M207" s="29"/>
      <c r="N207" s="29"/>
      <c r="O207" s="83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24" customFormat="1" ht="12.75">
      <c r="A208" s="29"/>
      <c r="B208"/>
      <c r="C208"/>
      <c r="D208" s="15"/>
      <c r="E208" s="15"/>
      <c r="F208" s="15"/>
      <c r="G208"/>
      <c r="H208" s="29"/>
      <c r="I208" s="29"/>
      <c r="J208" s="29"/>
      <c r="K208" s="29"/>
      <c r="L208" s="29"/>
      <c r="M208" s="29"/>
      <c r="N208" s="29"/>
      <c r="O208" s="83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24" customFormat="1" ht="12.75">
      <c r="A209" s="64" t="s">
        <v>172</v>
      </c>
      <c r="B209"/>
      <c r="C209"/>
      <c r="D209" s="15"/>
      <c r="E209" s="15"/>
      <c r="F209" s="15"/>
      <c r="G209"/>
      <c r="H209" s="29"/>
      <c r="I209" s="29"/>
      <c r="J209" s="29"/>
      <c r="K209" s="29"/>
      <c r="L209" s="29"/>
      <c r="M209" s="29"/>
      <c r="N209" s="29"/>
      <c r="O209" s="83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24" customFormat="1" ht="12.75">
      <c r="A210" s="29"/>
      <c r="B210"/>
      <c r="C210"/>
      <c r="D210" s="15"/>
      <c r="E210" s="15"/>
      <c r="F210" s="15"/>
      <c r="G210"/>
      <c r="H210" s="29"/>
      <c r="I210" s="29"/>
      <c r="J210" s="29"/>
      <c r="K210" s="29"/>
      <c r="L210" s="29"/>
      <c r="M210" s="29"/>
      <c r="N210" s="29"/>
      <c r="O210" s="83"/>
      <c r="P210" s="15"/>
      <c r="Q210" s="15"/>
      <c r="R210" s="15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24" customFormat="1" ht="25.5">
      <c r="A211" s="7" t="s">
        <v>106</v>
      </c>
      <c r="B211" s="7" t="s">
        <v>107</v>
      </c>
      <c r="C211" s="5" t="s">
        <v>108</v>
      </c>
      <c r="D211" s="52" t="s">
        <v>239</v>
      </c>
      <c r="E211" s="59" t="s">
        <v>240</v>
      </c>
      <c r="F211" s="5" t="s">
        <v>98</v>
      </c>
      <c r="G211" s="51" t="s">
        <v>241</v>
      </c>
      <c r="H211" s="29"/>
      <c r="I211" s="29"/>
      <c r="J211" s="29"/>
      <c r="K211" s="29"/>
      <c r="L211" s="29"/>
      <c r="M211" s="29"/>
      <c r="N211" s="29"/>
      <c r="O211" s="83"/>
      <c r="P211" s="15"/>
      <c r="Q211" s="15"/>
      <c r="R211" s="15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24" customFormat="1" ht="25.5">
      <c r="A212" s="150" t="s">
        <v>176</v>
      </c>
      <c r="B212" s="146">
        <v>3539</v>
      </c>
      <c r="C212" s="147" t="s">
        <v>22</v>
      </c>
      <c r="D212" s="225">
        <v>3640</v>
      </c>
      <c r="E212" s="311">
        <v>3660</v>
      </c>
      <c r="F212" s="311">
        <v>1979</v>
      </c>
      <c r="G212" s="180">
        <f aca="true" t="shared" si="8" ref="G212:G222">F212/E212*100</f>
        <v>54.07103825136612</v>
      </c>
      <c r="H212" s="29"/>
      <c r="I212" s="29"/>
      <c r="J212" s="29"/>
      <c r="K212" s="29"/>
      <c r="L212" s="29"/>
      <c r="M212" s="29"/>
      <c r="N212" s="29"/>
      <c r="O212" s="83"/>
      <c r="P212" s="15"/>
      <c r="Q212" s="15"/>
      <c r="R212" s="15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24" customFormat="1" ht="25.5">
      <c r="A213" s="150" t="s">
        <v>176</v>
      </c>
      <c r="B213" s="146">
        <v>3549</v>
      </c>
      <c r="C213" s="137" t="s">
        <v>926</v>
      </c>
      <c r="D213" s="225">
        <v>300</v>
      </c>
      <c r="E213" s="311">
        <v>300</v>
      </c>
      <c r="F213" s="311">
        <v>0</v>
      </c>
      <c r="G213" s="180">
        <f>F213/E213*100</f>
        <v>0</v>
      </c>
      <c r="H213" s="29"/>
      <c r="I213" s="29"/>
      <c r="J213" s="29"/>
      <c r="K213" s="29"/>
      <c r="L213" s="29"/>
      <c r="M213" s="29"/>
      <c r="N213" s="29"/>
      <c r="O213" s="83"/>
      <c r="P213" s="15"/>
      <c r="Q213" s="15"/>
      <c r="R213" s="15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24" customFormat="1" ht="25.5">
      <c r="A214" s="150">
        <v>50</v>
      </c>
      <c r="B214" s="146">
        <v>3569</v>
      </c>
      <c r="C214" s="147" t="s">
        <v>925</v>
      </c>
      <c r="D214" s="225">
        <v>200</v>
      </c>
      <c r="E214" s="311">
        <v>200</v>
      </c>
      <c r="F214" s="311">
        <v>42</v>
      </c>
      <c r="G214" s="180">
        <f t="shared" si="8"/>
        <v>21</v>
      </c>
      <c r="H214" s="29"/>
      <c r="I214" s="29"/>
      <c r="J214" s="29"/>
      <c r="K214" s="29"/>
      <c r="L214" s="29"/>
      <c r="M214" s="29"/>
      <c r="N214" s="29"/>
      <c r="O214" s="83"/>
      <c r="P214" s="15"/>
      <c r="Q214" s="15"/>
      <c r="R214" s="15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24" customFormat="1" ht="25.5">
      <c r="A215" s="150" t="s">
        <v>176</v>
      </c>
      <c r="B215" s="146">
        <v>3592</v>
      </c>
      <c r="C215" s="137" t="s">
        <v>929</v>
      </c>
      <c r="D215" s="225">
        <v>500</v>
      </c>
      <c r="E215" s="311">
        <v>480</v>
      </c>
      <c r="F215" s="311">
        <v>4</v>
      </c>
      <c r="G215" s="180">
        <f>F215/E215*100</f>
        <v>0.8333333333333334</v>
      </c>
      <c r="H215" s="29"/>
      <c r="I215" s="29"/>
      <c r="J215" s="29"/>
      <c r="K215" s="29"/>
      <c r="L215" s="29"/>
      <c r="M215" s="29"/>
      <c r="N215" s="29"/>
      <c r="O215" s="83"/>
      <c r="P215" s="15"/>
      <c r="Q215" s="15"/>
      <c r="R215" s="15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24" customFormat="1" ht="12.75">
      <c r="A216" s="150" t="s">
        <v>176</v>
      </c>
      <c r="B216" s="146" t="s">
        <v>880</v>
      </c>
      <c r="C216" s="137" t="s">
        <v>941</v>
      </c>
      <c r="D216" s="311">
        <f>D217+D218+D219+D220+D221</f>
        <v>36800</v>
      </c>
      <c r="E216" s="311">
        <f>E217+E218+E219+E220+E221</f>
        <v>38364</v>
      </c>
      <c r="F216" s="311">
        <f>F217+F218+F219+F220+F221</f>
        <v>12816</v>
      </c>
      <c r="G216" s="180">
        <f t="shared" si="8"/>
        <v>33.40631842352205</v>
      </c>
      <c r="H216" s="29"/>
      <c r="I216" s="29"/>
      <c r="J216" s="29"/>
      <c r="K216" s="29"/>
      <c r="L216" s="29"/>
      <c r="M216" s="29"/>
      <c r="N216" s="29"/>
      <c r="O216" s="83"/>
      <c r="P216" s="15"/>
      <c r="Q216" s="15"/>
      <c r="R216" s="154"/>
      <c r="S216" s="15"/>
      <c r="T216" s="15"/>
      <c r="U216" s="15"/>
      <c r="V216" s="154"/>
      <c r="W216" s="154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24" customFormat="1" ht="12.75">
      <c r="A217" s="150" t="s">
        <v>176</v>
      </c>
      <c r="B217" s="431" t="s">
        <v>23</v>
      </c>
      <c r="C217" s="432" t="s">
        <v>24</v>
      </c>
      <c r="D217" s="433">
        <v>32730</v>
      </c>
      <c r="E217" s="434">
        <v>32730</v>
      </c>
      <c r="F217" s="434">
        <v>10376</v>
      </c>
      <c r="G217" s="435">
        <f t="shared" si="8"/>
        <v>31.701802627558816</v>
      </c>
      <c r="H217" s="29"/>
      <c r="I217" s="29"/>
      <c r="J217" s="29"/>
      <c r="K217" s="29"/>
      <c r="L217" s="29"/>
      <c r="M217" s="29"/>
      <c r="N217" s="29"/>
      <c r="O217" s="83"/>
      <c r="P217" s="15"/>
      <c r="Q217" s="15"/>
      <c r="R217" s="154"/>
      <c r="S217" s="15"/>
      <c r="T217" s="15"/>
      <c r="U217" s="15"/>
      <c r="V217" s="15"/>
      <c r="W217" s="154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24" customFormat="1" ht="12.75">
      <c r="A218" s="150" t="s">
        <v>176</v>
      </c>
      <c r="B218" s="431" t="s">
        <v>25</v>
      </c>
      <c r="C218" s="432" t="s">
        <v>26</v>
      </c>
      <c r="D218" s="433">
        <v>200</v>
      </c>
      <c r="E218" s="434">
        <v>333</v>
      </c>
      <c r="F218" s="434">
        <v>135</v>
      </c>
      <c r="G218" s="435">
        <f t="shared" si="8"/>
        <v>40.54054054054054</v>
      </c>
      <c r="H218" s="29"/>
      <c r="I218" s="29"/>
      <c r="J218" s="29"/>
      <c r="K218" s="29"/>
      <c r="L218" s="29"/>
      <c r="M218" s="29"/>
      <c r="N218" s="29"/>
      <c r="O218" s="83"/>
      <c r="P218" s="15"/>
      <c r="Q218" s="15"/>
      <c r="R218" s="154"/>
      <c r="S218" s="15"/>
      <c r="T218" s="15"/>
      <c r="U218" s="15"/>
      <c r="V218" s="15"/>
      <c r="W218" s="154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24" customFormat="1" ht="12.75">
      <c r="A219" s="150" t="s">
        <v>176</v>
      </c>
      <c r="B219" s="431" t="s">
        <v>27</v>
      </c>
      <c r="C219" s="432" t="s">
        <v>28</v>
      </c>
      <c r="D219" s="502">
        <v>700</v>
      </c>
      <c r="E219" s="434">
        <v>1346</v>
      </c>
      <c r="F219" s="434">
        <v>1281</v>
      </c>
      <c r="G219" s="435">
        <f t="shared" si="8"/>
        <v>95.17087667161961</v>
      </c>
      <c r="H219" s="29"/>
      <c r="I219" s="29"/>
      <c r="J219" s="29"/>
      <c r="K219" s="29"/>
      <c r="L219" s="29"/>
      <c r="M219" s="29"/>
      <c r="N219" s="29"/>
      <c r="O219" s="83"/>
      <c r="P219" s="15"/>
      <c r="Q219" s="15"/>
      <c r="R219" s="154"/>
      <c r="S219" s="15"/>
      <c r="T219" s="15"/>
      <c r="U219" s="15"/>
      <c r="V219" s="15"/>
      <c r="W219" s="154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24" customFormat="1" ht="12.75">
      <c r="A220" s="150" t="s">
        <v>176</v>
      </c>
      <c r="B220" s="431" t="s">
        <v>29</v>
      </c>
      <c r="C220" s="432" t="s">
        <v>30</v>
      </c>
      <c r="D220" s="502">
        <v>1800</v>
      </c>
      <c r="E220" s="434">
        <v>1800</v>
      </c>
      <c r="F220" s="434">
        <v>413</v>
      </c>
      <c r="G220" s="435">
        <f t="shared" si="8"/>
        <v>22.944444444444446</v>
      </c>
      <c r="H220" s="29"/>
      <c r="I220" s="29"/>
      <c r="J220" s="29"/>
      <c r="K220" s="29"/>
      <c r="L220" s="29"/>
      <c r="M220" s="29"/>
      <c r="N220" s="29"/>
      <c r="O220" s="83"/>
      <c r="P220" s="15"/>
      <c r="Q220" s="15"/>
      <c r="R220" s="154"/>
      <c r="S220" s="15"/>
      <c r="T220" s="15"/>
      <c r="U220" s="15"/>
      <c r="V220" s="15"/>
      <c r="W220" s="154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24" customFormat="1" ht="12.75">
      <c r="A221" s="150" t="s">
        <v>176</v>
      </c>
      <c r="B221" s="431" t="s">
        <v>29</v>
      </c>
      <c r="C221" s="432" t="s">
        <v>31</v>
      </c>
      <c r="D221" s="433">
        <v>1370</v>
      </c>
      <c r="E221" s="434">
        <v>2155</v>
      </c>
      <c r="F221" s="434">
        <v>611</v>
      </c>
      <c r="G221" s="435">
        <f t="shared" si="8"/>
        <v>28.35266821345708</v>
      </c>
      <c r="H221" s="29"/>
      <c r="I221" s="29"/>
      <c r="J221" s="29"/>
      <c r="K221" s="29"/>
      <c r="L221" s="29"/>
      <c r="M221" s="29"/>
      <c r="N221" s="29"/>
      <c r="O221" s="83"/>
      <c r="P221" s="15"/>
      <c r="Q221" s="15"/>
      <c r="R221" s="154"/>
      <c r="S221" s="15"/>
      <c r="T221" s="15"/>
      <c r="U221" s="15"/>
      <c r="V221" s="15"/>
      <c r="W221" s="154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24" customFormat="1" ht="12.75">
      <c r="A222" s="204"/>
      <c r="B222" s="221"/>
      <c r="C222" s="220" t="s">
        <v>43</v>
      </c>
      <c r="D222" s="205">
        <f>SUM(D212:D221)-D216</f>
        <v>41440</v>
      </c>
      <c r="E222" s="205">
        <f>SUM(E212:E221)-E216</f>
        <v>43004</v>
      </c>
      <c r="F222" s="411">
        <f>SUM(F212:F221)-F216</f>
        <v>14841</v>
      </c>
      <c r="G222" s="470">
        <f t="shared" si="8"/>
        <v>34.51074318668031</v>
      </c>
      <c r="H222" s="128" t="s">
        <v>186</v>
      </c>
      <c r="I222" s="29"/>
      <c r="J222" s="29"/>
      <c r="K222" s="29"/>
      <c r="L222" s="29"/>
      <c r="M222" s="29"/>
      <c r="N222" s="29"/>
      <c r="O222" s="83" t="s">
        <v>436</v>
      </c>
      <c r="P222" s="83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24" customFormat="1" ht="12.75">
      <c r="A223" s="16"/>
      <c r="B223" s="68"/>
      <c r="C223" s="208"/>
      <c r="D223" s="209"/>
      <c r="E223" s="209"/>
      <c r="F223" s="209"/>
      <c r="G223" s="460"/>
      <c r="H223" s="128"/>
      <c r="I223" s="29"/>
      <c r="J223" s="29"/>
      <c r="K223" s="29"/>
      <c r="L223" s="29"/>
      <c r="M223" s="29"/>
      <c r="N223" s="29"/>
      <c r="O223" s="83"/>
      <c r="P223" s="83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24" customFormat="1" ht="12.75">
      <c r="A224" s="407" t="s">
        <v>918</v>
      </c>
      <c r="B224" s="209"/>
      <c r="C224" s="210"/>
      <c r="D224" s="262"/>
      <c r="E224" s="210"/>
      <c r="F224" s="262"/>
      <c r="G224" s="118"/>
      <c r="H224" s="128"/>
      <c r="I224" s="29"/>
      <c r="J224" s="29"/>
      <c r="K224" s="29"/>
      <c r="L224" s="29"/>
      <c r="M224" s="29"/>
      <c r="N224" s="29"/>
      <c r="O224" s="83"/>
      <c r="P224" s="83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24" customFormat="1" ht="25.5">
      <c r="A225" s="7" t="s">
        <v>106</v>
      </c>
      <c r="B225" s="7" t="s">
        <v>107</v>
      </c>
      <c r="C225" s="5" t="s">
        <v>108</v>
      </c>
      <c r="D225" s="52" t="s">
        <v>239</v>
      </c>
      <c r="E225" s="59" t="s">
        <v>240</v>
      </c>
      <c r="F225" s="5" t="s">
        <v>98</v>
      </c>
      <c r="G225" s="51" t="s">
        <v>241</v>
      </c>
      <c r="H225" s="128"/>
      <c r="I225" s="29"/>
      <c r="J225" s="29"/>
      <c r="K225" s="29"/>
      <c r="L225" s="29"/>
      <c r="M225" s="29"/>
      <c r="N225" s="29"/>
      <c r="O225" s="83"/>
      <c r="P225" s="83"/>
      <c r="Q225" s="15"/>
      <c r="R225" s="15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24" customFormat="1" ht="12.75">
      <c r="A226" s="365">
        <v>50</v>
      </c>
      <c r="B226" s="365">
        <v>3522</v>
      </c>
      <c r="C226" s="368" t="s">
        <v>51</v>
      </c>
      <c r="D226" s="366">
        <v>8400</v>
      </c>
      <c r="E226" s="367">
        <v>10526</v>
      </c>
      <c r="F226" s="311">
        <v>3359</v>
      </c>
      <c r="G226" s="180">
        <f>F226/E226*100</f>
        <v>31.91145734372031</v>
      </c>
      <c r="H226" s="128"/>
      <c r="I226" s="29"/>
      <c r="J226" s="29"/>
      <c r="K226" s="29"/>
      <c r="L226" s="29"/>
      <c r="M226" s="29"/>
      <c r="N226" s="29"/>
      <c r="O226" s="83"/>
      <c r="P226" s="83"/>
      <c r="Q226" s="15"/>
      <c r="R226" s="15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24" customFormat="1" ht="12.75">
      <c r="A227" s="365">
        <v>50</v>
      </c>
      <c r="B227" s="365">
        <v>3529</v>
      </c>
      <c r="C227" s="368" t="s">
        <v>927</v>
      </c>
      <c r="D227" s="366">
        <v>23336</v>
      </c>
      <c r="E227" s="367">
        <v>25537</v>
      </c>
      <c r="F227" s="311">
        <v>9720</v>
      </c>
      <c r="G227" s="180">
        <f>F227/E227*100</f>
        <v>38.06241923483572</v>
      </c>
      <c r="H227" s="128"/>
      <c r="I227" s="29"/>
      <c r="J227" s="29"/>
      <c r="K227" s="29"/>
      <c r="L227" s="29"/>
      <c r="M227" s="29"/>
      <c r="N227" s="29"/>
      <c r="O227" s="83"/>
      <c r="P227" s="83"/>
      <c r="Q227" s="15"/>
      <c r="R227" s="15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24" customFormat="1" ht="12.75">
      <c r="A228" s="150">
        <v>50</v>
      </c>
      <c r="B228" s="146">
        <v>3533</v>
      </c>
      <c r="C228" s="147" t="s">
        <v>928</v>
      </c>
      <c r="D228" s="409">
        <v>128238</v>
      </c>
      <c r="E228" s="311">
        <v>128488</v>
      </c>
      <c r="F228" s="311">
        <v>53680</v>
      </c>
      <c r="G228" s="180">
        <f>F228/E228*100</f>
        <v>41.77822053421331</v>
      </c>
      <c r="H228" s="128"/>
      <c r="I228" s="29"/>
      <c r="J228" s="29"/>
      <c r="K228" s="29"/>
      <c r="L228" s="29"/>
      <c r="M228" s="29"/>
      <c r="N228" s="29"/>
      <c r="O228" s="83"/>
      <c r="P228" s="83"/>
      <c r="Q228" s="15"/>
      <c r="R228" s="154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24" customFormat="1" ht="12.75">
      <c r="A229" s="204"/>
      <c r="B229" s="221"/>
      <c r="C229" s="220" t="s">
        <v>18</v>
      </c>
      <c r="D229" s="205">
        <f>SUM(D226:D228)</f>
        <v>159974</v>
      </c>
      <c r="E229" s="206">
        <f>SUM(E226:E228)</f>
        <v>164551</v>
      </c>
      <c r="F229" s="237">
        <f>SUM(F226:F228)</f>
        <v>66759</v>
      </c>
      <c r="G229" s="123">
        <f>F229/E229*100</f>
        <v>40.5704006660549</v>
      </c>
      <c r="H229" s="128"/>
      <c r="I229" s="29"/>
      <c r="J229" s="29"/>
      <c r="K229" s="29"/>
      <c r="L229" s="29"/>
      <c r="M229" s="29"/>
      <c r="N229" s="29"/>
      <c r="O229" s="83"/>
      <c r="P229" s="83"/>
      <c r="Q229" s="15"/>
      <c r="R229" s="154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24" customFormat="1" ht="13.5" customHeight="1">
      <c r="A230" s="204"/>
      <c r="B230" s="221"/>
      <c r="C230" s="220" t="s">
        <v>589</v>
      </c>
      <c r="D230" s="205">
        <f>D222+D229</f>
        <v>201414</v>
      </c>
      <c r="E230" s="205">
        <f>E222+E229</f>
        <v>207555</v>
      </c>
      <c r="F230" s="205">
        <f>F222+F229</f>
        <v>81600</v>
      </c>
      <c r="G230" s="115">
        <f>F230/E230*100</f>
        <v>39.314880393148805</v>
      </c>
      <c r="H230" s="128"/>
      <c r="I230" s="29"/>
      <c r="J230" s="29"/>
      <c r="K230" s="29"/>
      <c r="L230" s="29"/>
      <c r="M230" s="29"/>
      <c r="N230" s="29"/>
      <c r="O230" s="83"/>
      <c r="P230" s="83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24" customFormat="1" ht="13.5" customHeight="1">
      <c r="A231" s="16"/>
      <c r="B231" s="68"/>
      <c r="C231" s="208"/>
      <c r="D231" s="209"/>
      <c r="E231" s="209"/>
      <c r="F231" s="209"/>
      <c r="G231" s="118"/>
      <c r="H231" s="128"/>
      <c r="I231" s="29"/>
      <c r="J231" s="29"/>
      <c r="K231" s="29"/>
      <c r="L231" s="29"/>
      <c r="M231" s="29"/>
      <c r="N231" s="29"/>
      <c r="O231" s="83"/>
      <c r="P231" s="83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29" customFormat="1" ht="12.75">
      <c r="A232" s="407" t="s">
        <v>906</v>
      </c>
      <c r="B232" s="407"/>
      <c r="C232" s="407"/>
      <c r="D232" s="154"/>
      <c r="E232" s="154"/>
      <c r="F232" s="15"/>
      <c r="G232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7" ht="25.5">
      <c r="A233" s="7" t="s">
        <v>106</v>
      </c>
      <c r="B233" s="7" t="s">
        <v>107</v>
      </c>
      <c r="C233" s="5" t="s">
        <v>108</v>
      </c>
      <c r="D233" s="52" t="s">
        <v>239</v>
      </c>
      <c r="E233" s="59" t="s">
        <v>240</v>
      </c>
      <c r="F233" s="5" t="s">
        <v>98</v>
      </c>
      <c r="G233" s="51" t="s">
        <v>241</v>
      </c>
    </row>
    <row r="234" spans="1:7" ht="25.5">
      <c r="A234" s="150" t="s">
        <v>176</v>
      </c>
      <c r="B234" s="146">
        <v>3522</v>
      </c>
      <c r="C234" s="137" t="s">
        <v>823</v>
      </c>
      <c r="D234" s="225">
        <v>180000</v>
      </c>
      <c r="E234" s="311">
        <v>180000</v>
      </c>
      <c r="F234" s="311">
        <v>30193</v>
      </c>
      <c r="G234" s="180">
        <f>F234/E234*100</f>
        <v>16.773888888888887</v>
      </c>
    </row>
    <row r="235" spans="1:8" ht="13.5" customHeight="1">
      <c r="A235" s="150" t="s">
        <v>176</v>
      </c>
      <c r="B235" s="146">
        <v>3522</v>
      </c>
      <c r="C235" s="137" t="s">
        <v>824</v>
      </c>
      <c r="D235" s="225">
        <v>80000</v>
      </c>
      <c r="E235" s="311">
        <v>80000</v>
      </c>
      <c r="F235" s="311">
        <v>18746</v>
      </c>
      <c r="G235" s="180">
        <f>F235/E235*100</f>
        <v>23.4325</v>
      </c>
      <c r="H235" s="180"/>
    </row>
    <row r="236" spans="1:7" ht="25.5">
      <c r="A236" s="150" t="s">
        <v>176</v>
      </c>
      <c r="B236" s="146">
        <v>6409</v>
      </c>
      <c r="C236" s="137" t="s">
        <v>718</v>
      </c>
      <c r="D236" s="225">
        <v>0</v>
      </c>
      <c r="E236" s="311">
        <v>1060</v>
      </c>
      <c r="F236" s="311">
        <v>1040</v>
      </c>
      <c r="G236" s="180">
        <f>F236/E236*100</f>
        <v>98.11320754716981</v>
      </c>
    </row>
    <row r="237" spans="1:256" s="29" customFormat="1" ht="12.75">
      <c r="A237" s="204"/>
      <c r="B237" s="221"/>
      <c r="C237" s="410" t="s">
        <v>905</v>
      </c>
      <c r="D237" s="205">
        <f>SUM(D234:D236)</f>
        <v>260000</v>
      </c>
      <c r="E237" s="206">
        <f>SUM(E234:E236)</f>
        <v>261060</v>
      </c>
      <c r="F237" s="237">
        <f>SUM(F234:F236)</f>
        <v>49979</v>
      </c>
      <c r="G237" s="115">
        <f>F237/E237*100</f>
        <v>19.144641078679232</v>
      </c>
      <c r="O237" s="83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29" customFormat="1" ht="12.75">
      <c r="A238" s="16"/>
      <c r="B238" s="68"/>
      <c r="C238" s="208"/>
      <c r="D238" s="209"/>
      <c r="E238" s="411"/>
      <c r="F238" s="211"/>
      <c r="G238" s="31"/>
      <c r="H238" s="128"/>
      <c r="O238" s="83"/>
      <c r="P238" s="83"/>
      <c r="Q238" s="83"/>
      <c r="R238" s="83"/>
      <c r="S238" s="83"/>
      <c r="T238" s="83"/>
      <c r="U238" s="83"/>
      <c r="V238" s="154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DY238" s="83"/>
      <c r="DZ238" s="83"/>
      <c r="EA238" s="83"/>
      <c r="EB238" s="83"/>
      <c r="EC238" s="83"/>
      <c r="ED238" s="83"/>
      <c r="EE238" s="83"/>
      <c r="EF238" s="83"/>
      <c r="EG238" s="83"/>
      <c r="EH238" s="83"/>
      <c r="EI238" s="83"/>
      <c r="EJ238" s="83"/>
      <c r="EK238" s="83"/>
      <c r="EL238" s="83"/>
      <c r="EM238" s="83"/>
      <c r="EN238" s="83"/>
      <c r="EO238" s="83"/>
      <c r="EP238" s="83"/>
      <c r="EQ238" s="83"/>
      <c r="ER238" s="83"/>
      <c r="ES238" s="83"/>
      <c r="ET238" s="83"/>
      <c r="EU238" s="83"/>
      <c r="EV238" s="83"/>
      <c r="EW238" s="83"/>
      <c r="EX238" s="83"/>
      <c r="EY238" s="83"/>
      <c r="EZ238" s="83"/>
      <c r="FA238" s="83"/>
      <c r="FB238" s="83"/>
      <c r="FC238" s="83"/>
      <c r="FD238" s="83"/>
      <c r="FE238" s="83"/>
      <c r="FF238" s="83"/>
      <c r="FG238" s="83"/>
      <c r="FH238" s="83"/>
      <c r="FI238" s="83"/>
      <c r="FJ238" s="83"/>
      <c r="FK238" s="83"/>
      <c r="FL238" s="83"/>
      <c r="FM238" s="83"/>
      <c r="FN238" s="83"/>
      <c r="FO238" s="83"/>
      <c r="FP238" s="83"/>
      <c r="FQ238" s="83"/>
      <c r="FR238" s="83"/>
      <c r="FS238" s="83"/>
      <c r="FT238" s="83"/>
      <c r="FU238" s="83"/>
      <c r="FV238" s="83"/>
      <c r="FW238" s="83"/>
      <c r="FX238" s="83"/>
      <c r="FY238" s="83"/>
      <c r="FZ238" s="83"/>
      <c r="GA238" s="83"/>
      <c r="GB238" s="83"/>
      <c r="GC238" s="83"/>
      <c r="GD238" s="83"/>
      <c r="GE238" s="83"/>
      <c r="GF238" s="83"/>
      <c r="GG238" s="83"/>
      <c r="GH238" s="83"/>
      <c r="GI238" s="83"/>
      <c r="GJ238" s="83"/>
      <c r="GK238" s="83"/>
      <c r="GL238" s="83"/>
      <c r="GM238" s="83"/>
      <c r="GN238" s="83"/>
      <c r="GO238" s="83"/>
      <c r="GP238" s="83"/>
      <c r="GQ238" s="83"/>
      <c r="GR238" s="83"/>
      <c r="GS238" s="83"/>
      <c r="GT238" s="83"/>
      <c r="GU238" s="83"/>
      <c r="GV238" s="83"/>
      <c r="GW238" s="83"/>
      <c r="GX238" s="83"/>
      <c r="GY238" s="83"/>
      <c r="GZ238" s="83"/>
      <c r="HA238" s="83"/>
      <c r="HB238" s="83"/>
      <c r="HC238" s="83"/>
      <c r="HD238" s="83"/>
      <c r="HE238" s="83"/>
      <c r="HF238" s="83"/>
      <c r="HG238" s="83"/>
      <c r="HH238" s="83"/>
      <c r="HI238" s="83"/>
      <c r="HJ238" s="83"/>
      <c r="HK238" s="83"/>
      <c r="HL238" s="83"/>
      <c r="HM238" s="83"/>
      <c r="HN238" s="83"/>
      <c r="HO238" s="83"/>
      <c r="HP238" s="83"/>
      <c r="HQ238" s="83"/>
      <c r="HR238" s="83"/>
      <c r="HS238" s="83"/>
      <c r="HT238" s="83"/>
      <c r="HU238" s="83"/>
      <c r="HV238" s="83"/>
      <c r="HW238" s="83"/>
      <c r="HX238" s="83"/>
      <c r="HY238" s="83"/>
      <c r="HZ238" s="83"/>
      <c r="IA238" s="83"/>
      <c r="IB238" s="83"/>
      <c r="IC238" s="83"/>
      <c r="ID238" s="83"/>
      <c r="IE238" s="83"/>
      <c r="IF238" s="83"/>
      <c r="IG238" s="83"/>
      <c r="IH238" s="83"/>
      <c r="II238" s="83"/>
      <c r="IJ238" s="83"/>
      <c r="IK238" s="83"/>
      <c r="IL238" s="83"/>
      <c r="IM238" s="83"/>
      <c r="IN238" s="83"/>
      <c r="IO238" s="83"/>
      <c r="IP238" s="83"/>
      <c r="IQ238" s="83"/>
      <c r="IR238" s="83"/>
      <c r="IS238" s="83"/>
      <c r="IT238" s="83"/>
      <c r="IU238" s="83"/>
      <c r="IV238" s="83"/>
    </row>
    <row r="239" spans="1:256" s="124" customFormat="1" ht="12.75">
      <c r="A239" s="213"/>
      <c r="B239" s="223"/>
      <c r="C239" s="222" t="s">
        <v>591</v>
      </c>
      <c r="D239" s="214">
        <f>D230+D237</f>
        <v>461414</v>
      </c>
      <c r="E239" s="214">
        <f>E230+E237</f>
        <v>468615</v>
      </c>
      <c r="F239" s="214">
        <f>F230+F237</f>
        <v>131579</v>
      </c>
      <c r="G239" s="442">
        <f>F239/E239*100</f>
        <v>28.07827320935096</v>
      </c>
      <c r="H239" s="128"/>
      <c r="I239" s="29"/>
      <c r="J239" s="29"/>
      <c r="K239" s="29"/>
      <c r="L239" s="29"/>
      <c r="M239" s="29"/>
      <c r="N239" s="29"/>
      <c r="O239" s="83"/>
      <c r="P239" s="83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5:6" ht="12.75">
      <c r="E240" s="83"/>
      <c r="F240" s="83"/>
    </row>
    <row r="241" spans="1:256" s="29" customFormat="1" ht="15.75">
      <c r="A241" s="73" t="s">
        <v>177</v>
      </c>
      <c r="D241" s="83"/>
      <c r="E241" s="83"/>
      <c r="F241" s="83"/>
      <c r="O241" s="83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2:256" s="29" customFormat="1" ht="12.75">
      <c r="B242"/>
      <c r="C242"/>
      <c r="D242" s="15"/>
      <c r="E242" s="15"/>
      <c r="F242" s="83"/>
      <c r="G242"/>
      <c r="O242" s="83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29" customFormat="1" ht="12.75">
      <c r="A243" s="64" t="s">
        <v>172</v>
      </c>
      <c r="B243"/>
      <c r="C243"/>
      <c r="D243" s="15"/>
      <c r="E243" s="15"/>
      <c r="F243" s="83"/>
      <c r="G243"/>
      <c r="O243" s="83"/>
      <c r="P243" s="15"/>
      <c r="Q243" s="15"/>
      <c r="R243" s="15"/>
      <c r="S243" s="15"/>
      <c r="T243" s="15"/>
      <c r="U243" s="15"/>
      <c r="V243" s="15"/>
      <c r="W243" s="15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2:256" s="29" customFormat="1" ht="12.75">
      <c r="B244"/>
      <c r="C244"/>
      <c r="D244" s="15"/>
      <c r="E244" s="15"/>
      <c r="F244" s="83"/>
      <c r="G244"/>
      <c r="O244" s="83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29" customFormat="1" ht="25.5">
      <c r="A245" s="7" t="s">
        <v>106</v>
      </c>
      <c r="B245" s="7" t="s">
        <v>107</v>
      </c>
      <c r="C245" s="5" t="s">
        <v>108</v>
      </c>
      <c r="D245" s="52" t="s">
        <v>239</v>
      </c>
      <c r="E245" s="59" t="s">
        <v>240</v>
      </c>
      <c r="F245" s="5" t="s">
        <v>98</v>
      </c>
      <c r="G245" s="51" t="s">
        <v>241</v>
      </c>
      <c r="O245" s="83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29" customFormat="1" ht="25.5">
      <c r="A246" s="150">
        <v>60</v>
      </c>
      <c r="B246" s="146">
        <v>3719</v>
      </c>
      <c r="C246" s="137" t="s">
        <v>63</v>
      </c>
      <c r="D246" s="225">
        <v>130</v>
      </c>
      <c r="E246" s="311">
        <v>130</v>
      </c>
      <c r="F246" s="311">
        <v>0</v>
      </c>
      <c r="G246" s="180">
        <f aca="true" t="shared" si="9" ref="G246:G254">F246/E246*100</f>
        <v>0</v>
      </c>
      <c r="O246" s="83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29" customFormat="1" ht="13.5" customHeight="1">
      <c r="A247" s="150" t="s">
        <v>178</v>
      </c>
      <c r="B247" s="146">
        <v>3729</v>
      </c>
      <c r="C247" s="137" t="s">
        <v>922</v>
      </c>
      <c r="D247" s="225">
        <v>150</v>
      </c>
      <c r="E247" s="311">
        <v>150</v>
      </c>
      <c r="F247" s="311">
        <v>0</v>
      </c>
      <c r="G247" s="180">
        <f t="shared" si="9"/>
        <v>0</v>
      </c>
      <c r="O247" s="83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29" customFormat="1" ht="15" customHeight="1">
      <c r="A248" s="150" t="s">
        <v>178</v>
      </c>
      <c r="B248" s="146">
        <v>3792</v>
      </c>
      <c r="C248" s="137" t="s">
        <v>32</v>
      </c>
      <c r="D248" s="225">
        <v>100</v>
      </c>
      <c r="E248" s="311">
        <v>70</v>
      </c>
      <c r="F248" s="311">
        <v>0</v>
      </c>
      <c r="G248" s="180">
        <f>F248/E248*100</f>
        <v>0</v>
      </c>
      <c r="O248" s="83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29" customFormat="1" ht="14.25" customHeight="1">
      <c r="A249" s="150" t="s">
        <v>178</v>
      </c>
      <c r="B249" s="146">
        <v>3799</v>
      </c>
      <c r="C249" s="137" t="s">
        <v>923</v>
      </c>
      <c r="D249" s="225">
        <v>300</v>
      </c>
      <c r="E249" s="311">
        <v>300</v>
      </c>
      <c r="F249" s="311">
        <v>0</v>
      </c>
      <c r="G249" s="180">
        <f t="shared" si="9"/>
        <v>0</v>
      </c>
      <c r="O249" s="83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29" customFormat="1" ht="13.5" customHeight="1">
      <c r="A250" s="150" t="s">
        <v>178</v>
      </c>
      <c r="B250" s="146">
        <v>3742</v>
      </c>
      <c r="C250" s="137" t="s">
        <v>924</v>
      </c>
      <c r="D250" s="225">
        <v>4500</v>
      </c>
      <c r="E250" s="311">
        <v>4500</v>
      </c>
      <c r="F250" s="311">
        <v>66</v>
      </c>
      <c r="G250" s="180">
        <f t="shared" si="9"/>
        <v>1.4666666666666666</v>
      </c>
      <c r="O250" s="83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29" customFormat="1" ht="13.5" customHeight="1">
      <c r="A251" s="150" t="s">
        <v>178</v>
      </c>
      <c r="B251" s="146">
        <v>3741</v>
      </c>
      <c r="C251" s="137" t="s">
        <v>48</v>
      </c>
      <c r="D251" s="225">
        <v>150</v>
      </c>
      <c r="E251" s="311">
        <v>150</v>
      </c>
      <c r="F251" s="311">
        <v>1028</v>
      </c>
      <c r="G251" s="180" t="s">
        <v>588</v>
      </c>
      <c r="O251" s="83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29" customFormat="1" ht="14.25" customHeight="1">
      <c r="A252" s="150" t="s">
        <v>178</v>
      </c>
      <c r="B252" s="146">
        <v>3773</v>
      </c>
      <c r="C252" s="137" t="s">
        <v>825</v>
      </c>
      <c r="D252" s="225">
        <v>0</v>
      </c>
      <c r="E252" s="311">
        <v>0</v>
      </c>
      <c r="F252" s="311">
        <v>4</v>
      </c>
      <c r="G252" s="180" t="s">
        <v>588</v>
      </c>
      <c r="O252" s="83"/>
      <c r="P252" s="198"/>
      <c r="Q252" s="15"/>
      <c r="R252" s="15"/>
      <c r="S252" s="15"/>
      <c r="T252" s="15"/>
      <c r="U252" s="15"/>
      <c r="V252" s="15"/>
      <c r="W252" s="154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29" customFormat="1" ht="14.25" customHeight="1">
      <c r="A253" s="150" t="s">
        <v>178</v>
      </c>
      <c r="B253" s="146">
        <v>3727</v>
      </c>
      <c r="C253" s="137" t="s">
        <v>826</v>
      </c>
      <c r="D253" s="225">
        <v>0</v>
      </c>
      <c r="E253" s="311">
        <v>2980</v>
      </c>
      <c r="F253" s="311">
        <v>0</v>
      </c>
      <c r="G253" s="180">
        <f t="shared" si="9"/>
        <v>0</v>
      </c>
      <c r="O253" s="83"/>
      <c r="P253" s="198"/>
      <c r="Q253" s="15"/>
      <c r="R253" s="15"/>
      <c r="S253" s="15"/>
      <c r="T253" s="15"/>
      <c r="U253" s="15"/>
      <c r="V253" s="15"/>
      <c r="W253" s="154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14" s="83" customFormat="1" ht="12.75">
      <c r="A254" s="204"/>
      <c r="B254" s="221"/>
      <c r="C254" s="220" t="s">
        <v>589</v>
      </c>
      <c r="D254" s="205">
        <f>SUM(D246:D252)</f>
        <v>5330</v>
      </c>
      <c r="E254" s="206">
        <f>SUM(E246:E253)</f>
        <v>8280</v>
      </c>
      <c r="F254" s="237">
        <f>SUM(F246:F253)</f>
        <v>1098</v>
      </c>
      <c r="G254" s="123">
        <f t="shared" si="9"/>
        <v>13.260869565217392</v>
      </c>
      <c r="H254" s="29"/>
      <c r="I254" s="29"/>
      <c r="J254" s="29"/>
      <c r="K254" s="29"/>
      <c r="L254" s="29"/>
      <c r="M254" s="29"/>
      <c r="N254" s="29"/>
    </row>
    <row r="255" spans="1:14" s="83" customFormat="1" ht="12.75">
      <c r="A255" s="479" t="s">
        <v>1</v>
      </c>
      <c r="B255" s="478"/>
      <c r="C255" s="478"/>
      <c r="D255" s="478"/>
      <c r="E255" s="478"/>
      <c r="F255" s="478"/>
      <c r="G255" s="478"/>
      <c r="H255" s="29"/>
      <c r="I255" s="29"/>
      <c r="J255" s="29"/>
      <c r="K255" s="29"/>
      <c r="L255" s="29"/>
      <c r="M255" s="29"/>
      <c r="N255" s="29"/>
    </row>
    <row r="256" spans="1:256" s="29" customFormat="1" ht="12.75">
      <c r="A256" s="466" t="s">
        <v>2</v>
      </c>
      <c r="B256" s="467"/>
      <c r="C256" s="467"/>
      <c r="D256" s="467"/>
      <c r="E256" s="467"/>
      <c r="F256" s="467"/>
      <c r="G256" s="467"/>
      <c r="H256" s="128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  <c r="DN256" s="83"/>
      <c r="DO256" s="83"/>
      <c r="DP256" s="83"/>
      <c r="DQ256" s="83"/>
      <c r="DR256" s="83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  <c r="EH256" s="83"/>
      <c r="EI256" s="83"/>
      <c r="EJ256" s="83"/>
      <c r="EK256" s="83"/>
      <c r="EL256" s="83"/>
      <c r="EM256" s="83"/>
      <c r="EN256" s="83"/>
      <c r="EO256" s="83"/>
      <c r="EP256" s="83"/>
      <c r="EQ256" s="83"/>
      <c r="ER256" s="83"/>
      <c r="ES256" s="83"/>
      <c r="ET256" s="83"/>
      <c r="EU256" s="83"/>
      <c r="EV256" s="83"/>
      <c r="EW256" s="83"/>
      <c r="EX256" s="83"/>
      <c r="EY256" s="83"/>
      <c r="EZ256" s="83"/>
      <c r="FA256" s="83"/>
      <c r="FB256" s="83"/>
      <c r="FC256" s="83"/>
      <c r="FD256" s="83"/>
      <c r="FE256" s="83"/>
      <c r="FF256" s="83"/>
      <c r="FG256" s="83"/>
      <c r="FH256" s="83"/>
      <c r="FI256" s="83"/>
      <c r="FJ256" s="83"/>
      <c r="FK256" s="83"/>
      <c r="FL256" s="83"/>
      <c r="FM256" s="83"/>
      <c r="FN256" s="83"/>
      <c r="FO256" s="83"/>
      <c r="FP256" s="83"/>
      <c r="FQ256" s="83"/>
      <c r="FR256" s="83"/>
      <c r="FS256" s="83"/>
      <c r="FT256" s="83"/>
      <c r="FU256" s="83"/>
      <c r="FV256" s="83"/>
      <c r="FW256" s="83"/>
      <c r="FX256" s="83"/>
      <c r="FY256" s="83"/>
      <c r="FZ256" s="83"/>
      <c r="GA256" s="83"/>
      <c r="GB256" s="83"/>
      <c r="GC256" s="83"/>
      <c r="GD256" s="83"/>
      <c r="GE256" s="83"/>
      <c r="GF256" s="83"/>
      <c r="GG256" s="83"/>
      <c r="GH256" s="83"/>
      <c r="GI256" s="83"/>
      <c r="GJ256" s="83"/>
      <c r="GK256" s="83"/>
      <c r="GL256" s="83"/>
      <c r="GM256" s="83"/>
      <c r="GN256" s="83"/>
      <c r="GO256" s="83"/>
      <c r="GP256" s="83"/>
      <c r="GQ256" s="83"/>
      <c r="GR256" s="83"/>
      <c r="GS256" s="83"/>
      <c r="GT256" s="83"/>
      <c r="GU256" s="83"/>
      <c r="GV256" s="83"/>
      <c r="GW256" s="83"/>
      <c r="GX256" s="83"/>
      <c r="GY256" s="83"/>
      <c r="GZ256" s="83"/>
      <c r="HA256" s="83"/>
      <c r="HB256" s="83"/>
      <c r="HC256" s="83"/>
      <c r="HD256" s="83"/>
      <c r="HE256" s="83"/>
      <c r="HF256" s="83"/>
      <c r="HG256" s="83"/>
      <c r="HH256" s="83"/>
      <c r="HI256" s="83"/>
      <c r="HJ256" s="83"/>
      <c r="HK256" s="83"/>
      <c r="HL256" s="83"/>
      <c r="HM256" s="83"/>
      <c r="HN256" s="83"/>
      <c r="HO256" s="83"/>
      <c r="HP256" s="83"/>
      <c r="HQ256" s="83"/>
      <c r="HR256" s="83"/>
      <c r="HS256" s="83"/>
      <c r="HT256" s="83"/>
      <c r="HU256" s="83"/>
      <c r="HV256" s="83"/>
      <c r="HW256" s="83"/>
      <c r="HX256" s="83"/>
      <c r="HY256" s="83"/>
      <c r="HZ256" s="83"/>
      <c r="IA256" s="83"/>
      <c r="IB256" s="83"/>
      <c r="IC256" s="83"/>
      <c r="ID256" s="83"/>
      <c r="IE256" s="83"/>
      <c r="IF256" s="83"/>
      <c r="IG256" s="83"/>
      <c r="IH256" s="83"/>
      <c r="II256" s="83"/>
      <c r="IJ256" s="83"/>
      <c r="IK256" s="83"/>
      <c r="IL256" s="83"/>
      <c r="IM256" s="83"/>
      <c r="IN256" s="83"/>
      <c r="IO256" s="83"/>
      <c r="IP256" s="83"/>
      <c r="IQ256" s="83"/>
      <c r="IR256" s="83"/>
      <c r="IS256" s="83"/>
      <c r="IT256" s="83"/>
      <c r="IU256" s="83"/>
      <c r="IV256" s="83"/>
    </row>
    <row r="257" spans="1:256" s="29" customFormat="1" ht="12.75">
      <c r="A257" s="466" t="s">
        <v>0</v>
      </c>
      <c r="B257" s="467"/>
      <c r="C257" s="467"/>
      <c r="D257" s="467"/>
      <c r="E257" s="467"/>
      <c r="F257" s="467"/>
      <c r="G257" s="467"/>
      <c r="H257" s="128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  <c r="DJ257" s="83"/>
      <c r="DK257" s="83"/>
      <c r="DL257" s="83"/>
      <c r="DM257" s="83"/>
      <c r="DN257" s="83"/>
      <c r="DO257" s="83"/>
      <c r="DP257" s="83"/>
      <c r="DQ257" s="83"/>
      <c r="DR257" s="83"/>
      <c r="DS257" s="83"/>
      <c r="DT257" s="83"/>
      <c r="DU257" s="83"/>
      <c r="DV257" s="83"/>
      <c r="DW257" s="83"/>
      <c r="DX257" s="83"/>
      <c r="DY257" s="83"/>
      <c r="DZ257" s="83"/>
      <c r="EA257" s="83"/>
      <c r="EB257" s="83"/>
      <c r="EC257" s="83"/>
      <c r="ED257" s="83"/>
      <c r="EE257" s="83"/>
      <c r="EF257" s="83"/>
      <c r="EG257" s="83"/>
      <c r="EH257" s="83"/>
      <c r="EI257" s="83"/>
      <c r="EJ257" s="83"/>
      <c r="EK257" s="83"/>
      <c r="EL257" s="83"/>
      <c r="EM257" s="83"/>
      <c r="EN257" s="83"/>
      <c r="EO257" s="83"/>
      <c r="EP257" s="83"/>
      <c r="EQ257" s="83"/>
      <c r="ER257" s="83"/>
      <c r="ES257" s="83"/>
      <c r="ET257" s="83"/>
      <c r="EU257" s="83"/>
      <c r="EV257" s="83"/>
      <c r="EW257" s="83"/>
      <c r="EX257" s="83"/>
      <c r="EY257" s="83"/>
      <c r="EZ257" s="83"/>
      <c r="FA257" s="83"/>
      <c r="FB257" s="83"/>
      <c r="FC257" s="83"/>
      <c r="FD257" s="83"/>
      <c r="FE257" s="83"/>
      <c r="FF257" s="83"/>
      <c r="FG257" s="83"/>
      <c r="FH257" s="83"/>
      <c r="FI257" s="83"/>
      <c r="FJ257" s="83"/>
      <c r="FK257" s="83"/>
      <c r="FL257" s="83"/>
      <c r="FM257" s="83"/>
      <c r="FN257" s="83"/>
      <c r="FO257" s="83"/>
      <c r="FP257" s="83"/>
      <c r="FQ257" s="83"/>
      <c r="FR257" s="83"/>
      <c r="FS257" s="83"/>
      <c r="FT257" s="83"/>
      <c r="FU257" s="83"/>
      <c r="FV257" s="83"/>
      <c r="FW257" s="83"/>
      <c r="FX257" s="83"/>
      <c r="FY257" s="83"/>
      <c r="FZ257" s="83"/>
      <c r="GA257" s="83"/>
      <c r="GB257" s="83"/>
      <c r="GC257" s="83"/>
      <c r="GD257" s="83"/>
      <c r="GE257" s="83"/>
      <c r="GF257" s="83"/>
      <c r="GG257" s="83"/>
      <c r="GH257" s="83"/>
      <c r="GI257" s="83"/>
      <c r="GJ257" s="83"/>
      <c r="GK257" s="83"/>
      <c r="GL257" s="83"/>
      <c r="GM257" s="83"/>
      <c r="GN257" s="83"/>
      <c r="GO257" s="83"/>
      <c r="GP257" s="83"/>
      <c r="GQ257" s="83"/>
      <c r="GR257" s="83"/>
      <c r="GS257" s="83"/>
      <c r="GT257" s="83"/>
      <c r="GU257" s="83"/>
      <c r="GV257" s="83"/>
      <c r="GW257" s="83"/>
      <c r="GX257" s="83"/>
      <c r="GY257" s="83"/>
      <c r="GZ257" s="83"/>
      <c r="HA257" s="83"/>
      <c r="HB257" s="83"/>
      <c r="HC257" s="83"/>
      <c r="HD257" s="83"/>
      <c r="HE257" s="83"/>
      <c r="HF257" s="83"/>
      <c r="HG257" s="83"/>
      <c r="HH257" s="83"/>
      <c r="HI257" s="83"/>
      <c r="HJ257" s="83"/>
      <c r="HK257" s="83"/>
      <c r="HL257" s="83"/>
      <c r="HM257" s="83"/>
      <c r="HN257" s="83"/>
      <c r="HO257" s="83"/>
      <c r="HP257" s="83"/>
      <c r="HQ257" s="83"/>
      <c r="HR257" s="83"/>
      <c r="HS257" s="83"/>
      <c r="HT257" s="83"/>
      <c r="HU257" s="83"/>
      <c r="HV257" s="83"/>
      <c r="HW257" s="83"/>
      <c r="HX257" s="83"/>
      <c r="HY257" s="83"/>
      <c r="HZ257" s="83"/>
      <c r="IA257" s="83"/>
      <c r="IB257" s="83"/>
      <c r="IC257" s="83"/>
      <c r="ID257" s="83"/>
      <c r="IE257" s="83"/>
      <c r="IF257" s="83"/>
      <c r="IG257" s="83"/>
      <c r="IH257" s="83"/>
      <c r="II257" s="83"/>
      <c r="IJ257" s="83"/>
      <c r="IK257" s="83"/>
      <c r="IL257" s="83"/>
      <c r="IM257" s="83"/>
      <c r="IN257" s="83"/>
      <c r="IO257" s="83"/>
      <c r="IP257" s="83"/>
      <c r="IQ257" s="83"/>
      <c r="IR257" s="83"/>
      <c r="IS257" s="83"/>
      <c r="IT257" s="83"/>
      <c r="IU257" s="83"/>
      <c r="IV257" s="83"/>
    </row>
    <row r="258" spans="1:256" s="29" customFormat="1" ht="12.75">
      <c r="A258" s="466" t="s">
        <v>827</v>
      </c>
      <c r="B258" s="467"/>
      <c r="C258" s="467"/>
      <c r="D258" s="467"/>
      <c r="E258" s="467"/>
      <c r="F258" s="467"/>
      <c r="G258" s="467"/>
      <c r="H258" s="128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83"/>
      <c r="EZ258" s="83"/>
      <c r="FA258" s="83"/>
      <c r="FB258" s="83"/>
      <c r="FC258" s="83"/>
      <c r="FD258" s="83"/>
      <c r="FE258" s="83"/>
      <c r="FF258" s="83"/>
      <c r="FG258" s="83"/>
      <c r="FH258" s="83"/>
      <c r="FI258" s="83"/>
      <c r="FJ258" s="83"/>
      <c r="FK258" s="83"/>
      <c r="FL258" s="83"/>
      <c r="FM258" s="83"/>
      <c r="FN258" s="83"/>
      <c r="FO258" s="83"/>
      <c r="FP258" s="83"/>
      <c r="FQ258" s="83"/>
      <c r="FR258" s="83"/>
      <c r="FS258" s="83"/>
      <c r="FT258" s="83"/>
      <c r="FU258" s="83"/>
      <c r="FV258" s="83"/>
      <c r="FW258" s="83"/>
      <c r="FX258" s="83"/>
      <c r="FY258" s="83"/>
      <c r="FZ258" s="83"/>
      <c r="GA258" s="83"/>
      <c r="GB258" s="83"/>
      <c r="GC258" s="83"/>
      <c r="GD258" s="83"/>
      <c r="GE258" s="83"/>
      <c r="GF258" s="83"/>
      <c r="GG258" s="83"/>
      <c r="GH258" s="83"/>
      <c r="GI258" s="83"/>
      <c r="GJ258" s="83"/>
      <c r="GK258" s="83"/>
      <c r="GL258" s="83"/>
      <c r="GM258" s="83"/>
      <c r="GN258" s="83"/>
      <c r="GO258" s="83"/>
      <c r="GP258" s="83"/>
      <c r="GQ258" s="83"/>
      <c r="GR258" s="83"/>
      <c r="GS258" s="83"/>
      <c r="GT258" s="83"/>
      <c r="GU258" s="83"/>
      <c r="GV258" s="83"/>
      <c r="GW258" s="83"/>
      <c r="GX258" s="83"/>
      <c r="GY258" s="83"/>
      <c r="GZ258" s="83"/>
      <c r="HA258" s="83"/>
      <c r="HB258" s="83"/>
      <c r="HC258" s="83"/>
      <c r="HD258" s="83"/>
      <c r="HE258" s="83"/>
      <c r="HF258" s="83"/>
      <c r="HG258" s="83"/>
      <c r="HH258" s="83"/>
      <c r="HI258" s="83"/>
      <c r="HJ258" s="83"/>
      <c r="HK258" s="83"/>
      <c r="HL258" s="83"/>
      <c r="HM258" s="83"/>
      <c r="HN258" s="83"/>
      <c r="HO258" s="83"/>
      <c r="HP258" s="83"/>
      <c r="HQ258" s="83"/>
      <c r="HR258" s="83"/>
      <c r="HS258" s="83"/>
      <c r="HT258" s="83"/>
      <c r="HU258" s="83"/>
      <c r="HV258" s="83"/>
      <c r="HW258" s="83"/>
      <c r="HX258" s="83"/>
      <c r="HY258" s="83"/>
      <c r="HZ258" s="83"/>
      <c r="IA258" s="83"/>
      <c r="IB258" s="83"/>
      <c r="IC258" s="83"/>
      <c r="ID258" s="83"/>
      <c r="IE258" s="83"/>
      <c r="IF258" s="83"/>
      <c r="IG258" s="83"/>
      <c r="IH258" s="83"/>
      <c r="II258" s="83"/>
      <c r="IJ258" s="83"/>
      <c r="IK258" s="83"/>
      <c r="IL258" s="83"/>
      <c r="IM258" s="83"/>
      <c r="IN258" s="83"/>
      <c r="IO258" s="83"/>
      <c r="IP258" s="83"/>
      <c r="IQ258" s="83"/>
      <c r="IR258" s="83"/>
      <c r="IS258" s="83"/>
      <c r="IT258" s="83"/>
      <c r="IU258" s="83"/>
      <c r="IV258" s="83"/>
    </row>
    <row r="259" spans="1:256" s="29" customFormat="1" ht="12.75">
      <c r="A259" s="466"/>
      <c r="B259" s="467"/>
      <c r="C259" s="467"/>
      <c r="D259" s="467"/>
      <c r="E259" s="467"/>
      <c r="F259" s="467"/>
      <c r="G259" s="467"/>
      <c r="H259" s="128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3"/>
      <c r="EH259" s="83"/>
      <c r="EI259" s="83"/>
      <c r="EJ259" s="83"/>
      <c r="EK259" s="83"/>
      <c r="EL259" s="83"/>
      <c r="EM259" s="83"/>
      <c r="EN259" s="83"/>
      <c r="EO259" s="83"/>
      <c r="EP259" s="83"/>
      <c r="EQ259" s="83"/>
      <c r="ER259" s="83"/>
      <c r="ES259" s="83"/>
      <c r="ET259" s="83"/>
      <c r="EU259" s="83"/>
      <c r="EV259" s="83"/>
      <c r="EW259" s="83"/>
      <c r="EX259" s="83"/>
      <c r="EY259" s="83"/>
      <c r="EZ259" s="83"/>
      <c r="FA259" s="83"/>
      <c r="FB259" s="83"/>
      <c r="FC259" s="83"/>
      <c r="FD259" s="83"/>
      <c r="FE259" s="83"/>
      <c r="FF259" s="83"/>
      <c r="FG259" s="83"/>
      <c r="FH259" s="83"/>
      <c r="FI259" s="83"/>
      <c r="FJ259" s="83"/>
      <c r="FK259" s="83"/>
      <c r="FL259" s="83"/>
      <c r="FM259" s="83"/>
      <c r="FN259" s="83"/>
      <c r="FO259" s="83"/>
      <c r="FP259" s="83"/>
      <c r="FQ259" s="83"/>
      <c r="FR259" s="83"/>
      <c r="FS259" s="83"/>
      <c r="FT259" s="83"/>
      <c r="FU259" s="83"/>
      <c r="FV259" s="83"/>
      <c r="FW259" s="83"/>
      <c r="FX259" s="83"/>
      <c r="FY259" s="83"/>
      <c r="FZ259" s="83"/>
      <c r="GA259" s="83"/>
      <c r="GB259" s="83"/>
      <c r="GC259" s="83"/>
      <c r="GD259" s="83"/>
      <c r="GE259" s="83"/>
      <c r="GF259" s="83"/>
      <c r="GG259" s="83"/>
      <c r="GH259" s="83"/>
      <c r="GI259" s="83"/>
      <c r="GJ259" s="83"/>
      <c r="GK259" s="83"/>
      <c r="GL259" s="83"/>
      <c r="GM259" s="83"/>
      <c r="GN259" s="83"/>
      <c r="GO259" s="83"/>
      <c r="GP259" s="83"/>
      <c r="GQ259" s="83"/>
      <c r="GR259" s="83"/>
      <c r="GS259" s="83"/>
      <c r="GT259" s="83"/>
      <c r="GU259" s="83"/>
      <c r="GV259" s="83"/>
      <c r="GW259" s="83"/>
      <c r="GX259" s="83"/>
      <c r="GY259" s="83"/>
      <c r="GZ259" s="83"/>
      <c r="HA259" s="83"/>
      <c r="HB259" s="83"/>
      <c r="HC259" s="83"/>
      <c r="HD259" s="83"/>
      <c r="HE259" s="83"/>
      <c r="HF259" s="83"/>
      <c r="HG259" s="83"/>
      <c r="HH259" s="83"/>
      <c r="HI259" s="83"/>
      <c r="HJ259" s="83"/>
      <c r="HK259" s="83"/>
      <c r="HL259" s="83"/>
      <c r="HM259" s="83"/>
      <c r="HN259" s="83"/>
      <c r="HO259" s="83"/>
      <c r="HP259" s="83"/>
      <c r="HQ259" s="83"/>
      <c r="HR259" s="83"/>
      <c r="HS259" s="83"/>
      <c r="HT259" s="83"/>
      <c r="HU259" s="83"/>
      <c r="HV259" s="83"/>
      <c r="HW259" s="83"/>
      <c r="HX259" s="83"/>
      <c r="HY259" s="83"/>
      <c r="HZ259" s="83"/>
      <c r="IA259" s="83"/>
      <c r="IB259" s="83"/>
      <c r="IC259" s="83"/>
      <c r="ID259" s="83"/>
      <c r="IE259" s="83"/>
      <c r="IF259" s="83"/>
      <c r="IG259" s="83"/>
      <c r="IH259" s="83"/>
      <c r="II259" s="83"/>
      <c r="IJ259" s="83"/>
      <c r="IK259" s="83"/>
      <c r="IL259" s="83"/>
      <c r="IM259" s="83"/>
      <c r="IN259" s="83"/>
      <c r="IO259" s="83"/>
      <c r="IP259" s="83"/>
      <c r="IQ259" s="83"/>
      <c r="IR259" s="83"/>
      <c r="IS259" s="83"/>
      <c r="IT259" s="83"/>
      <c r="IU259" s="83"/>
      <c r="IV259" s="83"/>
    </row>
    <row r="260" spans="1:256" s="29" customFormat="1" ht="12.75">
      <c r="A260" s="213"/>
      <c r="B260" s="223"/>
      <c r="C260" s="222" t="s">
        <v>591</v>
      </c>
      <c r="D260" s="214">
        <f>D254</f>
        <v>5330</v>
      </c>
      <c r="E260" s="215">
        <f>E254</f>
        <v>8280</v>
      </c>
      <c r="F260" s="216">
        <f>F254</f>
        <v>1098</v>
      </c>
      <c r="G260" s="10">
        <f>F260/E260*100</f>
        <v>13.260869565217392</v>
      </c>
      <c r="H260" s="128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  <c r="DJ260" s="83"/>
      <c r="DK260" s="83"/>
      <c r="DL260" s="83"/>
      <c r="DM260" s="83"/>
      <c r="DN260" s="83"/>
      <c r="DO260" s="83"/>
      <c r="DP260" s="83"/>
      <c r="DQ260" s="83"/>
      <c r="DR260" s="83"/>
      <c r="DS260" s="83"/>
      <c r="DT260" s="83"/>
      <c r="DU260" s="83"/>
      <c r="DV260" s="83"/>
      <c r="DW260" s="83"/>
      <c r="DX260" s="83"/>
      <c r="DY260" s="83"/>
      <c r="DZ260" s="83"/>
      <c r="EA260" s="83"/>
      <c r="EB260" s="83"/>
      <c r="EC260" s="83"/>
      <c r="ED260" s="83"/>
      <c r="EE260" s="83"/>
      <c r="EF260" s="83"/>
      <c r="EG260" s="83"/>
      <c r="EH260" s="83"/>
      <c r="EI260" s="83"/>
      <c r="EJ260" s="83"/>
      <c r="EK260" s="83"/>
      <c r="EL260" s="83"/>
      <c r="EM260" s="83"/>
      <c r="EN260" s="83"/>
      <c r="EO260" s="83"/>
      <c r="EP260" s="83"/>
      <c r="EQ260" s="83"/>
      <c r="ER260" s="83"/>
      <c r="ES260" s="83"/>
      <c r="ET260" s="83"/>
      <c r="EU260" s="83"/>
      <c r="EV260" s="83"/>
      <c r="EW260" s="83"/>
      <c r="EX260" s="83"/>
      <c r="EY260" s="83"/>
      <c r="EZ260" s="83"/>
      <c r="FA260" s="83"/>
      <c r="FB260" s="83"/>
      <c r="FC260" s="83"/>
      <c r="FD260" s="83"/>
      <c r="FE260" s="83"/>
      <c r="FF260" s="83"/>
      <c r="FG260" s="83"/>
      <c r="FH260" s="83"/>
      <c r="FI260" s="83"/>
      <c r="FJ260" s="83"/>
      <c r="FK260" s="83"/>
      <c r="FL260" s="83"/>
      <c r="FM260" s="83"/>
      <c r="FN260" s="83"/>
      <c r="FO260" s="83"/>
      <c r="FP260" s="83"/>
      <c r="FQ260" s="83"/>
      <c r="FR260" s="83"/>
      <c r="FS260" s="83"/>
      <c r="FT260" s="83"/>
      <c r="FU260" s="83"/>
      <c r="FV260" s="83"/>
      <c r="FW260" s="83"/>
      <c r="FX260" s="83"/>
      <c r="FY260" s="83"/>
      <c r="FZ260" s="83"/>
      <c r="GA260" s="83"/>
      <c r="GB260" s="83"/>
      <c r="GC260" s="83"/>
      <c r="GD260" s="83"/>
      <c r="GE260" s="83"/>
      <c r="GF260" s="83"/>
      <c r="GG260" s="83"/>
      <c r="GH260" s="83"/>
      <c r="GI260" s="83"/>
      <c r="GJ260" s="83"/>
      <c r="GK260" s="83"/>
      <c r="GL260" s="83"/>
      <c r="GM260" s="83"/>
      <c r="GN260" s="83"/>
      <c r="GO260" s="83"/>
      <c r="GP260" s="83"/>
      <c r="GQ260" s="83"/>
      <c r="GR260" s="83"/>
      <c r="GS260" s="83"/>
      <c r="GT260" s="83"/>
      <c r="GU260" s="83"/>
      <c r="GV260" s="83"/>
      <c r="GW260" s="83"/>
      <c r="GX260" s="83"/>
      <c r="GY260" s="83"/>
      <c r="GZ260" s="83"/>
      <c r="HA260" s="83"/>
      <c r="HB260" s="83"/>
      <c r="HC260" s="83"/>
      <c r="HD260" s="83"/>
      <c r="HE260" s="83"/>
      <c r="HF260" s="83"/>
      <c r="HG260" s="83"/>
      <c r="HH260" s="83"/>
      <c r="HI260" s="83"/>
      <c r="HJ260" s="83"/>
      <c r="HK260" s="83"/>
      <c r="HL260" s="83"/>
      <c r="HM260" s="83"/>
      <c r="HN260" s="83"/>
      <c r="HO260" s="83"/>
      <c r="HP260" s="83"/>
      <c r="HQ260" s="83"/>
      <c r="HR260" s="83"/>
      <c r="HS260" s="83"/>
      <c r="HT260" s="83"/>
      <c r="HU260" s="83"/>
      <c r="HV260" s="83"/>
      <c r="HW260" s="83"/>
      <c r="HX260" s="83"/>
      <c r="HY260" s="83"/>
      <c r="HZ260" s="83"/>
      <c r="IA260" s="83"/>
      <c r="IB260" s="83"/>
      <c r="IC260" s="83"/>
      <c r="ID260" s="83"/>
      <c r="IE260" s="83"/>
      <c r="IF260" s="83"/>
      <c r="IG260" s="83"/>
      <c r="IH260" s="83"/>
      <c r="II260" s="83"/>
      <c r="IJ260" s="83"/>
      <c r="IK260" s="83"/>
      <c r="IL260" s="83"/>
      <c r="IM260" s="83"/>
      <c r="IN260" s="83"/>
      <c r="IO260" s="83"/>
      <c r="IP260" s="83"/>
      <c r="IQ260" s="83"/>
      <c r="IR260" s="83"/>
      <c r="IS260" s="83"/>
      <c r="IT260" s="83"/>
      <c r="IU260" s="83"/>
      <c r="IV260" s="83"/>
    </row>
    <row r="261" spans="1:256" s="29" customFormat="1" ht="12.75">
      <c r="A261" s="263"/>
      <c r="B261" s="264"/>
      <c r="C261" s="265"/>
      <c r="D261" s="266"/>
      <c r="E261" s="267"/>
      <c r="F261" s="262"/>
      <c r="G261" s="261"/>
      <c r="H261" s="128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  <c r="DU261" s="83"/>
      <c r="DV261" s="83"/>
      <c r="DW261" s="83"/>
      <c r="DX261" s="83"/>
      <c r="DY261" s="83"/>
      <c r="DZ261" s="83"/>
      <c r="EA261" s="83"/>
      <c r="EB261" s="83"/>
      <c r="EC261" s="83"/>
      <c r="ED261" s="83"/>
      <c r="EE261" s="83"/>
      <c r="EF261" s="83"/>
      <c r="EG261" s="83"/>
      <c r="EH261" s="83"/>
      <c r="EI261" s="83"/>
      <c r="EJ261" s="83"/>
      <c r="EK261" s="83"/>
      <c r="EL261" s="83"/>
      <c r="EM261" s="83"/>
      <c r="EN261" s="83"/>
      <c r="EO261" s="83"/>
      <c r="EP261" s="83"/>
      <c r="EQ261" s="83"/>
      <c r="ER261" s="83"/>
      <c r="ES261" s="83"/>
      <c r="ET261" s="83"/>
      <c r="EU261" s="83"/>
      <c r="EV261" s="83"/>
      <c r="EW261" s="83"/>
      <c r="EX261" s="83"/>
      <c r="EY261" s="83"/>
      <c r="EZ261" s="83"/>
      <c r="FA261" s="83"/>
      <c r="FB261" s="83"/>
      <c r="FC261" s="83"/>
      <c r="FD261" s="83"/>
      <c r="FE261" s="83"/>
      <c r="FF261" s="83"/>
      <c r="FG261" s="83"/>
      <c r="FH261" s="83"/>
      <c r="FI261" s="83"/>
      <c r="FJ261" s="83"/>
      <c r="FK261" s="83"/>
      <c r="FL261" s="83"/>
      <c r="FM261" s="83"/>
      <c r="FN261" s="83"/>
      <c r="FO261" s="83"/>
      <c r="FP261" s="83"/>
      <c r="FQ261" s="83"/>
      <c r="FR261" s="83"/>
      <c r="FS261" s="83"/>
      <c r="FT261" s="83"/>
      <c r="FU261" s="83"/>
      <c r="FV261" s="83"/>
      <c r="FW261" s="83"/>
      <c r="FX261" s="83"/>
      <c r="FY261" s="83"/>
      <c r="FZ261" s="83"/>
      <c r="GA261" s="83"/>
      <c r="GB261" s="83"/>
      <c r="GC261" s="83"/>
      <c r="GD261" s="83"/>
      <c r="GE261" s="83"/>
      <c r="GF261" s="83"/>
      <c r="GG261" s="83"/>
      <c r="GH261" s="83"/>
      <c r="GI261" s="83"/>
      <c r="GJ261" s="83"/>
      <c r="GK261" s="83"/>
      <c r="GL261" s="83"/>
      <c r="GM261" s="83"/>
      <c r="GN261" s="83"/>
      <c r="GO261" s="83"/>
      <c r="GP261" s="83"/>
      <c r="GQ261" s="83"/>
      <c r="GR261" s="83"/>
      <c r="GS261" s="83"/>
      <c r="GT261" s="83"/>
      <c r="GU261" s="83"/>
      <c r="GV261" s="83"/>
      <c r="GW261" s="83"/>
      <c r="GX261" s="83"/>
      <c r="GY261" s="83"/>
      <c r="GZ261" s="83"/>
      <c r="HA261" s="83"/>
      <c r="HB261" s="83"/>
      <c r="HC261" s="83"/>
      <c r="HD261" s="83"/>
      <c r="HE261" s="83"/>
      <c r="HF261" s="83"/>
      <c r="HG261" s="83"/>
      <c r="HH261" s="83"/>
      <c r="HI261" s="83"/>
      <c r="HJ261" s="83"/>
      <c r="HK261" s="83"/>
      <c r="HL261" s="83"/>
      <c r="HM261" s="83"/>
      <c r="HN261" s="83"/>
      <c r="HO261" s="83"/>
      <c r="HP261" s="83"/>
      <c r="HQ261" s="83"/>
      <c r="HR261" s="83"/>
      <c r="HS261" s="83"/>
      <c r="HT261" s="83"/>
      <c r="HU261" s="83"/>
      <c r="HV261" s="83"/>
      <c r="HW261" s="83"/>
      <c r="HX261" s="83"/>
      <c r="HY261" s="83"/>
      <c r="HZ261" s="83"/>
      <c r="IA261" s="83"/>
      <c r="IB261" s="83"/>
      <c r="IC261" s="83"/>
      <c r="ID261" s="83"/>
      <c r="IE261" s="83"/>
      <c r="IF261" s="83"/>
      <c r="IG261" s="83"/>
      <c r="IH261" s="83"/>
      <c r="II261" s="83"/>
      <c r="IJ261" s="83"/>
      <c r="IK261" s="83"/>
      <c r="IL261" s="83"/>
      <c r="IM261" s="83"/>
      <c r="IN261" s="83"/>
      <c r="IO261" s="83"/>
      <c r="IP261" s="83"/>
      <c r="IQ261" s="83"/>
      <c r="IR261" s="83"/>
      <c r="IS261" s="83"/>
      <c r="IT261" s="83"/>
      <c r="IU261" s="83"/>
      <c r="IV261" s="83"/>
    </row>
    <row r="262" spans="1:256" s="29" customFormat="1" ht="15.75">
      <c r="A262" s="73" t="s">
        <v>429</v>
      </c>
      <c r="D262" s="83"/>
      <c r="E262" s="83"/>
      <c r="F262" s="83"/>
      <c r="O262" s="83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2:256" s="29" customFormat="1" ht="12.75">
      <c r="B263"/>
      <c r="C263"/>
      <c r="D263" s="15"/>
      <c r="E263" s="15"/>
      <c r="F263" s="15"/>
      <c r="G263"/>
      <c r="O263" s="83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15" ht="13.5" customHeight="1">
      <c r="A264" s="64" t="s">
        <v>172</v>
      </c>
      <c r="O264" s="83"/>
    </row>
    <row r="265" ht="12" customHeight="1">
      <c r="O265" s="83"/>
    </row>
    <row r="266" spans="1:15" ht="25.5" customHeight="1">
      <c r="A266" s="7" t="s">
        <v>106</v>
      </c>
      <c r="B266" s="7" t="s">
        <v>107</v>
      </c>
      <c r="C266" s="5" t="s">
        <v>108</v>
      </c>
      <c r="D266" s="52" t="s">
        <v>239</v>
      </c>
      <c r="E266" s="59" t="s">
        <v>240</v>
      </c>
      <c r="F266" s="5" t="s">
        <v>98</v>
      </c>
      <c r="G266" s="51" t="s">
        <v>241</v>
      </c>
      <c r="O266" s="83"/>
    </row>
    <row r="267" spans="1:15" ht="15" customHeight="1">
      <c r="A267" s="150" t="s">
        <v>179</v>
      </c>
      <c r="B267" s="146">
        <v>3635</v>
      </c>
      <c r="C267" s="137" t="s">
        <v>920</v>
      </c>
      <c r="D267" s="225">
        <v>500</v>
      </c>
      <c r="E267" s="311">
        <v>500</v>
      </c>
      <c r="F267" s="311">
        <v>0</v>
      </c>
      <c r="G267" s="180">
        <v>0</v>
      </c>
      <c r="O267" s="83"/>
    </row>
    <row r="268" spans="1:7" ht="12.75">
      <c r="A268" s="204"/>
      <c r="B268" s="221"/>
      <c r="C268" s="220" t="s">
        <v>589</v>
      </c>
      <c r="D268" s="205">
        <f>D267</f>
        <v>500</v>
      </c>
      <c r="E268" s="206">
        <f>E267</f>
        <v>500</v>
      </c>
      <c r="F268" s="237">
        <f>F267</f>
        <v>0</v>
      </c>
      <c r="G268" s="115">
        <v>0</v>
      </c>
    </row>
    <row r="269" spans="1:7" ht="12.75">
      <c r="A269" s="16"/>
      <c r="B269" s="68"/>
      <c r="C269" s="208"/>
      <c r="D269" s="209"/>
      <c r="E269" s="210"/>
      <c r="F269" s="211"/>
      <c r="G269" s="31"/>
    </row>
    <row r="270" spans="1:6" ht="12.75">
      <c r="A270" s="77" t="s">
        <v>173</v>
      </c>
      <c r="D270" s="83"/>
      <c r="E270" s="83"/>
      <c r="F270" s="83"/>
    </row>
    <row r="271" spans="2:256" s="29" customFormat="1" ht="12.75">
      <c r="B271"/>
      <c r="C271"/>
      <c r="D271" s="83"/>
      <c r="E271" s="83"/>
      <c r="F271" s="83"/>
      <c r="G271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7" ht="25.5">
      <c r="A272" s="7" t="s">
        <v>106</v>
      </c>
      <c r="B272" s="7" t="s">
        <v>107</v>
      </c>
      <c r="C272" s="5" t="s">
        <v>108</v>
      </c>
      <c r="D272" s="52" t="s">
        <v>239</v>
      </c>
      <c r="E272" s="59" t="s">
        <v>240</v>
      </c>
      <c r="F272" s="5" t="s">
        <v>98</v>
      </c>
      <c r="G272" s="51" t="s">
        <v>241</v>
      </c>
    </row>
    <row r="273" spans="1:7" ht="25.5">
      <c r="A273" s="150">
        <v>70</v>
      </c>
      <c r="B273" s="146">
        <v>3635</v>
      </c>
      <c r="C273" s="408" t="s">
        <v>921</v>
      </c>
      <c r="D273" s="225">
        <v>6600</v>
      </c>
      <c r="E273" s="311">
        <v>6600</v>
      </c>
      <c r="F273" s="311">
        <v>718</v>
      </c>
      <c r="G273" s="180">
        <f>F273/E273*100</f>
        <v>10.878787878787879</v>
      </c>
    </row>
    <row r="274" spans="1:7" ht="25.5" customHeight="1">
      <c r="A274" s="150" t="s">
        <v>179</v>
      </c>
      <c r="B274" s="146">
        <v>3635</v>
      </c>
      <c r="C274" s="137" t="s">
        <v>828</v>
      </c>
      <c r="D274" s="225">
        <v>1500</v>
      </c>
      <c r="E274" s="311">
        <v>1500</v>
      </c>
      <c r="F274" s="311">
        <v>0</v>
      </c>
      <c r="G274" s="180">
        <f>F274/E274*100</f>
        <v>0</v>
      </c>
    </row>
    <row r="275" spans="1:7" ht="12.75">
      <c r="A275" s="204"/>
      <c r="B275" s="221"/>
      <c r="C275" s="220" t="s">
        <v>590</v>
      </c>
      <c r="D275" s="205">
        <f>SUM(D273:D274)</f>
        <v>8100</v>
      </c>
      <c r="E275" s="206">
        <f>SUM(E273:E274)</f>
        <v>8100</v>
      </c>
      <c r="F275" s="237">
        <f>SUM(F273:F274)</f>
        <v>718</v>
      </c>
      <c r="G275" s="115">
        <f>F275/E275*100</f>
        <v>8.864197530864198</v>
      </c>
    </row>
    <row r="276" spans="1:7" ht="12.75">
      <c r="A276" s="16"/>
      <c r="B276" s="68"/>
      <c r="C276" s="208"/>
      <c r="D276" s="209"/>
      <c r="E276" s="210"/>
      <c r="F276" s="211"/>
      <c r="G276" s="212"/>
    </row>
    <row r="277" spans="1:256" s="124" customFormat="1" ht="12.75">
      <c r="A277" s="213"/>
      <c r="B277" s="223"/>
      <c r="C277" s="222" t="s">
        <v>591</v>
      </c>
      <c r="D277" s="214">
        <f>D268+D275</f>
        <v>8600</v>
      </c>
      <c r="E277" s="215">
        <f>E268+E275</f>
        <v>8600</v>
      </c>
      <c r="F277" s="216">
        <f>F268+F275</f>
        <v>718</v>
      </c>
      <c r="G277" s="27">
        <f>F277/E277*100</f>
        <v>8.348837209302326</v>
      </c>
      <c r="H277" s="128"/>
      <c r="I277" s="29"/>
      <c r="J277" s="29"/>
      <c r="K277" s="29"/>
      <c r="L277" s="29"/>
      <c r="M277" s="29"/>
      <c r="N277" s="29"/>
      <c r="O277" s="83"/>
      <c r="P277" s="83"/>
      <c r="Q277" s="154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ht="12.75">
      <c r="D278" s="83"/>
    </row>
    <row r="279" spans="1:256" s="29" customFormat="1" ht="15.75">
      <c r="A279" s="73" t="s">
        <v>428</v>
      </c>
      <c r="D279" s="83"/>
      <c r="E279" s="83"/>
      <c r="F279" s="83"/>
      <c r="O279" s="83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2:256" s="29" customFormat="1" ht="12.75">
      <c r="B280"/>
      <c r="C280"/>
      <c r="D280" s="15"/>
      <c r="E280" s="15"/>
      <c r="F280" s="15"/>
      <c r="G280"/>
      <c r="O280" s="83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9" customFormat="1" ht="12.75">
      <c r="A281" s="64" t="s">
        <v>172</v>
      </c>
      <c r="B281"/>
      <c r="C281"/>
      <c r="D281" s="15"/>
      <c r="E281" s="15"/>
      <c r="F281" s="15"/>
      <c r="G281"/>
      <c r="O281" s="83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2:256" s="29" customFormat="1" ht="12.75">
      <c r="B282"/>
      <c r="C282"/>
      <c r="D282" s="15"/>
      <c r="E282" s="15"/>
      <c r="F282" s="15"/>
      <c r="G282"/>
      <c r="O282" s="83"/>
      <c r="P282" s="15"/>
      <c r="Q282" s="15"/>
      <c r="R282" s="15"/>
      <c r="S282" s="15"/>
      <c r="T282" s="15"/>
      <c r="U282" s="15"/>
      <c r="V282" s="15"/>
      <c r="W282" s="154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9" customFormat="1" ht="25.5">
      <c r="A283" s="7" t="s">
        <v>106</v>
      </c>
      <c r="B283" s="7" t="s">
        <v>107</v>
      </c>
      <c r="C283" s="5" t="s">
        <v>108</v>
      </c>
      <c r="D283" s="52" t="s">
        <v>239</v>
      </c>
      <c r="E283" s="59" t="s">
        <v>240</v>
      </c>
      <c r="F283" s="5" t="s">
        <v>98</v>
      </c>
      <c r="G283" s="51" t="s">
        <v>241</v>
      </c>
      <c r="O283" s="83"/>
      <c r="P283" s="15"/>
      <c r="Q283" s="15"/>
      <c r="R283" s="154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9" customFormat="1" ht="25.5">
      <c r="A284" s="150" t="s">
        <v>180</v>
      </c>
      <c r="B284" s="146">
        <v>2212</v>
      </c>
      <c r="C284" s="137" t="s">
        <v>85</v>
      </c>
      <c r="D284" s="225">
        <v>800</v>
      </c>
      <c r="E284" s="177">
        <v>1731</v>
      </c>
      <c r="F284" s="311">
        <v>28</v>
      </c>
      <c r="G284" s="180">
        <f aca="true" t="shared" si="10" ref="G284:G292">F284/E284*100</f>
        <v>1.6175621028307337</v>
      </c>
      <c r="O284" s="15"/>
      <c r="P284" s="15"/>
      <c r="Q284" s="15"/>
      <c r="R284" s="15"/>
      <c r="S284" s="15"/>
      <c r="T284" s="154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9" customFormat="1" ht="15" customHeight="1">
      <c r="A285" s="150" t="s">
        <v>180</v>
      </c>
      <c r="B285" s="146">
        <v>2221</v>
      </c>
      <c r="C285" s="137" t="s">
        <v>829</v>
      </c>
      <c r="D285" s="225">
        <v>140</v>
      </c>
      <c r="E285" s="177">
        <v>140</v>
      </c>
      <c r="F285" s="311">
        <v>0</v>
      </c>
      <c r="G285" s="180">
        <f t="shared" si="10"/>
        <v>0</v>
      </c>
      <c r="O285" s="15"/>
      <c r="P285" s="15"/>
      <c r="Q285" s="15"/>
      <c r="R285" s="15"/>
      <c r="S285" s="15"/>
      <c r="T285" s="154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9" customFormat="1" ht="12.75">
      <c r="A286" s="150" t="s">
        <v>180</v>
      </c>
      <c r="B286" s="146">
        <v>2223</v>
      </c>
      <c r="C286" s="137" t="s">
        <v>851</v>
      </c>
      <c r="D286" s="225">
        <v>150</v>
      </c>
      <c r="E286" s="177">
        <v>196</v>
      </c>
      <c r="F286" s="311">
        <v>63</v>
      </c>
      <c r="G286" s="180">
        <f>F286/E286*100</f>
        <v>32.142857142857146</v>
      </c>
      <c r="O286" s="15"/>
      <c r="P286" s="15"/>
      <c r="Q286" s="15"/>
      <c r="R286" s="15"/>
      <c r="S286" s="15"/>
      <c r="T286" s="154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9" customFormat="1" ht="14.25" customHeight="1">
      <c r="A287" s="150" t="s">
        <v>180</v>
      </c>
      <c r="B287" s="146">
        <v>2212</v>
      </c>
      <c r="C287" s="137" t="s">
        <v>915</v>
      </c>
      <c r="D287" s="225">
        <v>508850</v>
      </c>
      <c r="E287" s="177">
        <v>508881</v>
      </c>
      <c r="F287" s="311">
        <v>230031</v>
      </c>
      <c r="G287" s="180">
        <f>F287/E287*100</f>
        <v>45.203299003106814</v>
      </c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9" customFormat="1" ht="24.75" customHeight="1">
      <c r="A288" s="150" t="s">
        <v>180</v>
      </c>
      <c r="B288" s="146">
        <v>2221</v>
      </c>
      <c r="C288" s="137" t="s">
        <v>37</v>
      </c>
      <c r="D288" s="225">
        <v>229020</v>
      </c>
      <c r="E288" s="177">
        <v>229020</v>
      </c>
      <c r="F288" s="311">
        <v>105648</v>
      </c>
      <c r="G288" s="313">
        <f>F288/E288*100</f>
        <v>46.130468954676445</v>
      </c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9" customFormat="1" ht="25.5">
      <c r="A289" s="150" t="s">
        <v>180</v>
      </c>
      <c r="B289" s="146">
        <v>2242</v>
      </c>
      <c r="C289" s="137" t="s">
        <v>33</v>
      </c>
      <c r="D289" s="225">
        <v>253960</v>
      </c>
      <c r="E289" s="177">
        <v>253960</v>
      </c>
      <c r="F289" s="311">
        <v>105825</v>
      </c>
      <c r="G289" s="180">
        <f t="shared" si="10"/>
        <v>41.66994802331076</v>
      </c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9" customFormat="1" ht="27.75" customHeight="1">
      <c r="A290" s="150" t="s">
        <v>180</v>
      </c>
      <c r="B290" s="146" t="s">
        <v>38</v>
      </c>
      <c r="C290" s="137" t="s">
        <v>919</v>
      </c>
      <c r="D290" s="225">
        <v>30000</v>
      </c>
      <c r="E290" s="311">
        <v>30000</v>
      </c>
      <c r="F290" s="311">
        <v>12456</v>
      </c>
      <c r="G290" s="180">
        <f t="shared" si="10"/>
        <v>41.52</v>
      </c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9" customFormat="1" ht="38.25" customHeight="1">
      <c r="A291" s="503" t="s">
        <v>180</v>
      </c>
      <c r="B291" s="504">
        <v>2212</v>
      </c>
      <c r="C291" s="505" t="s">
        <v>750</v>
      </c>
      <c r="D291" s="506">
        <v>700000</v>
      </c>
      <c r="E291" s="352">
        <v>700000</v>
      </c>
      <c r="F291" s="352">
        <v>62250</v>
      </c>
      <c r="G291" s="470">
        <f t="shared" si="10"/>
        <v>8.892857142857142</v>
      </c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7" ht="12.75">
      <c r="A292" s="204"/>
      <c r="B292" s="221"/>
      <c r="C292" s="220" t="s">
        <v>589</v>
      </c>
      <c r="D292" s="205">
        <f>SUM(D284:D291)</f>
        <v>1722920</v>
      </c>
      <c r="E292" s="205">
        <f>SUM(E284:E291)</f>
        <v>1723928</v>
      </c>
      <c r="F292" s="205">
        <f>SUM(F284:F291)</f>
        <v>516301</v>
      </c>
      <c r="G292" s="115">
        <f t="shared" si="10"/>
        <v>29.949104602976455</v>
      </c>
    </row>
    <row r="293" spans="1:7" ht="12.75">
      <c r="A293" s="186"/>
      <c r="B293" s="187"/>
      <c r="C293" s="459"/>
      <c r="D293" s="209"/>
      <c r="E293" s="210"/>
      <c r="F293" s="262"/>
      <c r="G293" s="118"/>
    </row>
    <row r="294" spans="1:256" s="29" customFormat="1" ht="14.25" customHeight="1">
      <c r="A294" s="736" t="s">
        <v>173</v>
      </c>
      <c r="B294" s="736"/>
      <c r="C294" s="736"/>
      <c r="D294" s="70"/>
      <c r="E294" s="70"/>
      <c r="F294" s="70"/>
      <c r="G294" s="84"/>
      <c r="O294" s="83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9" customFormat="1" ht="14.25" customHeight="1">
      <c r="A295" s="269"/>
      <c r="B295" s="68"/>
      <c r="C295" s="69"/>
      <c r="D295" s="70"/>
      <c r="E295" s="70"/>
      <c r="F295" s="70"/>
      <c r="G295" s="84"/>
      <c r="O295" s="83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29" customFormat="1" ht="25.5" customHeight="1">
      <c r="A296" s="7" t="s">
        <v>106</v>
      </c>
      <c r="B296" s="7" t="s">
        <v>107</v>
      </c>
      <c r="C296" s="5" t="s">
        <v>108</v>
      </c>
      <c r="D296" s="52" t="s">
        <v>239</v>
      </c>
      <c r="E296" s="59" t="s">
        <v>240</v>
      </c>
      <c r="F296" s="5" t="s">
        <v>98</v>
      </c>
      <c r="G296" s="51" t="s">
        <v>241</v>
      </c>
      <c r="O296" s="83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s="29" customFormat="1" ht="24.75" customHeight="1">
      <c r="A297" s="150" t="s">
        <v>180</v>
      </c>
      <c r="B297" s="146">
        <v>2212</v>
      </c>
      <c r="C297" s="137" t="s">
        <v>830</v>
      </c>
      <c r="D297" s="225">
        <v>9000</v>
      </c>
      <c r="E297" s="311">
        <v>9000</v>
      </c>
      <c r="F297" s="311">
        <v>0</v>
      </c>
      <c r="G297" s="180">
        <f>F297/E297*100</f>
        <v>0</v>
      </c>
      <c r="O297" s="83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s="29" customFormat="1" ht="13.5" customHeight="1">
      <c r="A298" s="150" t="s">
        <v>180</v>
      </c>
      <c r="B298" s="146">
        <v>2212</v>
      </c>
      <c r="C298" s="137" t="s">
        <v>831</v>
      </c>
      <c r="D298" s="225">
        <v>0</v>
      </c>
      <c r="E298" s="311">
        <v>9000</v>
      </c>
      <c r="F298" s="311">
        <v>0</v>
      </c>
      <c r="G298" s="180">
        <f>F298/E298*100</f>
        <v>0</v>
      </c>
      <c r="O298" s="83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s="29" customFormat="1" ht="14.25" customHeight="1">
      <c r="A299" s="204"/>
      <c r="B299" s="221"/>
      <c r="C299" s="220" t="s">
        <v>590</v>
      </c>
      <c r="D299" s="207">
        <f>SUM(D297:D298)</f>
        <v>9000</v>
      </c>
      <c r="E299" s="207">
        <f>SUM(E297:E298)</f>
        <v>18000</v>
      </c>
      <c r="F299" s="207">
        <f>SUM(F297:F298)</f>
        <v>0</v>
      </c>
      <c r="G299" s="235">
        <f>F299/E299*100</f>
        <v>0</v>
      </c>
      <c r="O299" s="83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29" customFormat="1" ht="14.25" customHeight="1">
      <c r="A300" s="186"/>
      <c r="B300" s="187"/>
      <c r="C300" s="459"/>
      <c r="D300" s="211"/>
      <c r="E300" s="211"/>
      <c r="F300" s="262"/>
      <c r="G300" s="399"/>
      <c r="O300" s="83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124" customFormat="1" ht="14.25" customHeight="1">
      <c r="A301" s="734" t="s">
        <v>895</v>
      </c>
      <c r="B301" s="735"/>
      <c r="C301" s="735"/>
      <c r="D301" s="290"/>
      <c r="E301" s="291"/>
      <c r="F301" s="292"/>
      <c r="G301" s="230"/>
      <c r="H301" s="128"/>
      <c r="I301" s="29"/>
      <c r="J301" s="29"/>
      <c r="K301" s="29"/>
      <c r="L301" s="29"/>
      <c r="M301" s="29"/>
      <c r="N301" s="29"/>
      <c r="O301" s="83"/>
      <c r="P301" s="83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16" ht="25.5">
      <c r="A302" s="7" t="s">
        <v>106</v>
      </c>
      <c r="B302" s="7" t="s">
        <v>107</v>
      </c>
      <c r="C302" s="5" t="s">
        <v>108</v>
      </c>
      <c r="D302" s="52" t="s">
        <v>239</v>
      </c>
      <c r="E302" s="59" t="s">
        <v>240</v>
      </c>
      <c r="F302" s="5" t="s">
        <v>98</v>
      </c>
      <c r="G302" s="51" t="s">
        <v>241</v>
      </c>
      <c r="P302" s="154"/>
    </row>
    <row r="303" spans="1:16" ht="12.75">
      <c r="A303" s="150" t="s">
        <v>180</v>
      </c>
      <c r="B303" s="145">
        <v>2223</v>
      </c>
      <c r="C303" s="137" t="s">
        <v>72</v>
      </c>
      <c r="D303" s="225">
        <v>1500</v>
      </c>
      <c r="E303" s="177">
        <v>1454</v>
      </c>
      <c r="F303" s="612">
        <v>0</v>
      </c>
      <c r="G303" s="180">
        <f>F303/E303*100</f>
        <v>0</v>
      </c>
      <c r="P303" s="154"/>
    </row>
    <row r="304" spans="1:16" ht="25.5">
      <c r="A304" s="150" t="s">
        <v>180</v>
      </c>
      <c r="B304" s="145">
        <v>2212</v>
      </c>
      <c r="C304" s="137" t="s">
        <v>684</v>
      </c>
      <c r="D304" s="225">
        <v>0</v>
      </c>
      <c r="E304" s="177">
        <v>821</v>
      </c>
      <c r="F304" s="612">
        <v>0</v>
      </c>
      <c r="G304" s="180">
        <v>0</v>
      </c>
      <c r="P304" s="154"/>
    </row>
    <row r="305" spans="1:16" ht="12.75">
      <c r="A305" s="150" t="s">
        <v>180</v>
      </c>
      <c r="B305" s="145">
        <v>2221</v>
      </c>
      <c r="C305" s="137" t="s">
        <v>35</v>
      </c>
      <c r="D305" s="225">
        <v>0</v>
      </c>
      <c r="E305" s="177">
        <v>50</v>
      </c>
      <c r="F305" s="612">
        <v>0</v>
      </c>
      <c r="G305" s="180">
        <v>0</v>
      </c>
      <c r="P305" s="154"/>
    </row>
    <row r="306" spans="1:7" ht="12.75">
      <c r="A306" s="204"/>
      <c r="B306" s="221"/>
      <c r="C306" s="220" t="s">
        <v>907</v>
      </c>
      <c r="D306" s="309">
        <f>SUM(D303:D303)</f>
        <v>1500</v>
      </c>
      <c r="E306" s="309">
        <f>SUM(E303:E305)</f>
        <v>2325</v>
      </c>
      <c r="F306" s="309">
        <f>SUM(F303:F305)</f>
        <v>0</v>
      </c>
      <c r="G306" s="115">
        <f>F306/E306*100</f>
        <v>0</v>
      </c>
    </row>
    <row r="307" spans="1:7" ht="12.75">
      <c r="A307" s="16"/>
      <c r="B307" s="68"/>
      <c r="C307" s="208"/>
      <c r="D307" s="209"/>
      <c r="E307" s="210"/>
      <c r="F307" s="262"/>
      <c r="G307" s="305"/>
    </row>
    <row r="308" spans="1:7" ht="12.75">
      <c r="A308" s="213"/>
      <c r="B308" s="223"/>
      <c r="C308" s="222" t="s">
        <v>591</v>
      </c>
      <c r="D308" s="214">
        <f>D292+D299+D306</f>
        <v>1733420</v>
      </c>
      <c r="E308" s="214">
        <f>E292+E299+E306</f>
        <v>1744253</v>
      </c>
      <c r="F308" s="214">
        <f>F292+F299+F306</f>
        <v>516301</v>
      </c>
      <c r="G308" s="27">
        <f>F308/E308*100</f>
        <v>29.600121083352015</v>
      </c>
    </row>
    <row r="309" spans="1:7" ht="12.75">
      <c r="A309" s="16"/>
      <c r="B309" s="68"/>
      <c r="C309" s="208"/>
      <c r="D309" s="209"/>
      <c r="E309" s="210"/>
      <c r="F309" s="262"/>
      <c r="G309" s="118"/>
    </row>
    <row r="310" spans="1:256" s="29" customFormat="1" ht="15.75">
      <c r="A310" s="73" t="s">
        <v>181</v>
      </c>
      <c r="D310" s="83"/>
      <c r="E310" s="83"/>
      <c r="F310" s="83"/>
      <c r="O310" s="83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56" s="29" customFormat="1" ht="15.75">
      <c r="A311" s="73"/>
      <c r="D311" s="83"/>
      <c r="E311" s="83"/>
      <c r="F311" s="83"/>
      <c r="O311" s="83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</row>
    <row r="312" spans="1:7" ht="12.75">
      <c r="A312" s="64" t="s">
        <v>172</v>
      </c>
      <c r="D312" s="209"/>
      <c r="E312" s="210"/>
      <c r="F312" s="262"/>
      <c r="G312" s="231"/>
    </row>
    <row r="313" spans="1:7" ht="12.75">
      <c r="A313" s="64"/>
      <c r="D313" s="209"/>
      <c r="E313" s="210"/>
      <c r="F313" s="262"/>
      <c r="G313" s="231"/>
    </row>
    <row r="314" spans="1:256" s="29" customFormat="1" ht="25.5">
      <c r="A314" s="7" t="s">
        <v>106</v>
      </c>
      <c r="B314" s="7" t="s">
        <v>107</v>
      </c>
      <c r="C314" s="5" t="s">
        <v>108</v>
      </c>
      <c r="D314" s="52" t="s">
        <v>239</v>
      </c>
      <c r="E314" s="59" t="s">
        <v>240</v>
      </c>
      <c r="F314" s="5" t="s">
        <v>98</v>
      </c>
      <c r="G314" s="51" t="s">
        <v>241</v>
      </c>
      <c r="O314" s="83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9" customFormat="1" ht="15" customHeight="1">
      <c r="A315" s="150" t="s">
        <v>629</v>
      </c>
      <c r="B315" s="146">
        <v>4339</v>
      </c>
      <c r="C315" s="310" t="s">
        <v>834</v>
      </c>
      <c r="D315" s="225">
        <v>860</v>
      </c>
      <c r="E315" s="311">
        <v>860</v>
      </c>
      <c r="F315" s="311">
        <v>0</v>
      </c>
      <c r="G315" s="180">
        <v>0</v>
      </c>
      <c r="O315" s="83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9" customFormat="1" ht="25.5">
      <c r="A316" s="150" t="s">
        <v>629</v>
      </c>
      <c r="B316" s="146">
        <v>4399</v>
      </c>
      <c r="C316" s="310" t="s">
        <v>909</v>
      </c>
      <c r="D316" s="225">
        <v>1819</v>
      </c>
      <c r="E316" s="311">
        <v>1819</v>
      </c>
      <c r="F316" s="311">
        <v>1707</v>
      </c>
      <c r="G316" s="180">
        <f>F316/E316*100</f>
        <v>93.84277075316108</v>
      </c>
      <c r="O316" s="83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9" customFormat="1" ht="13.5" customHeight="1">
      <c r="A317" s="150" t="s">
        <v>629</v>
      </c>
      <c r="B317" s="146">
        <v>4332</v>
      </c>
      <c r="C317" s="310" t="s">
        <v>835</v>
      </c>
      <c r="D317" s="225">
        <v>1200</v>
      </c>
      <c r="E317" s="311">
        <v>1200</v>
      </c>
      <c r="F317" s="311">
        <v>450</v>
      </c>
      <c r="G317" s="180">
        <f>F317/E317*100</f>
        <v>37.5</v>
      </c>
      <c r="O317" s="83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9" customFormat="1" ht="12.75">
      <c r="A318" s="204"/>
      <c r="B318" s="221"/>
      <c r="C318" s="220" t="s">
        <v>39</v>
      </c>
      <c r="D318" s="205">
        <f>SUM(D315:D317)</f>
        <v>3879</v>
      </c>
      <c r="E318" s="205">
        <f>SUM(E315:E317)</f>
        <v>3879</v>
      </c>
      <c r="F318" s="411">
        <f>SUM(F315:F317)</f>
        <v>2157</v>
      </c>
      <c r="G318" s="470">
        <f>F318/E318*100</f>
        <v>55.60711523588554</v>
      </c>
      <c r="O318" s="83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2:256" s="29" customFormat="1" ht="12.75">
      <c r="B319"/>
      <c r="C319"/>
      <c r="D319" s="15"/>
      <c r="E319" s="15"/>
      <c r="F319" s="15"/>
      <c r="G319"/>
      <c r="O319" s="83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9" customFormat="1" ht="12.75">
      <c r="A320" s="407" t="s">
        <v>918</v>
      </c>
      <c r="B320" s="407"/>
      <c r="C320" s="407"/>
      <c r="D320" s="154"/>
      <c r="E320" s="154"/>
      <c r="F320" s="15"/>
      <c r="G320"/>
      <c r="O320" s="83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9" customFormat="1" ht="25.5">
      <c r="A321" s="7" t="s">
        <v>106</v>
      </c>
      <c r="B321" s="7" t="s">
        <v>107</v>
      </c>
      <c r="C321" s="5" t="s">
        <v>108</v>
      </c>
      <c r="D321" s="52" t="s">
        <v>239</v>
      </c>
      <c r="E321" s="59" t="s">
        <v>240</v>
      </c>
      <c r="F321" s="5" t="s">
        <v>98</v>
      </c>
      <c r="G321" s="51" t="s">
        <v>241</v>
      </c>
      <c r="O321" s="83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7" ht="15" customHeight="1">
      <c r="A322" s="150" t="s">
        <v>629</v>
      </c>
      <c r="B322" s="146">
        <v>4339</v>
      </c>
      <c r="C322" s="137" t="s">
        <v>910</v>
      </c>
      <c r="D322" s="358">
        <v>635</v>
      </c>
      <c r="E322" s="311">
        <v>635</v>
      </c>
      <c r="F322" s="311">
        <v>317</v>
      </c>
      <c r="G322" s="324">
        <f>F322/E322*100</f>
        <v>49.92125984251968</v>
      </c>
    </row>
    <row r="323" spans="1:7" ht="15" customHeight="1">
      <c r="A323" s="150" t="s">
        <v>629</v>
      </c>
      <c r="B323" s="146">
        <v>4357</v>
      </c>
      <c r="C323" s="137" t="s">
        <v>837</v>
      </c>
      <c r="D323" s="358">
        <v>38595</v>
      </c>
      <c r="E323" s="311">
        <v>38815</v>
      </c>
      <c r="F323" s="311">
        <v>20307</v>
      </c>
      <c r="G323" s="324">
        <f>F323/E323*100</f>
        <v>52.31740306582506</v>
      </c>
    </row>
    <row r="324" spans="1:21" ht="15" customHeight="1">
      <c r="A324" s="150" t="s">
        <v>629</v>
      </c>
      <c r="B324" s="146">
        <v>4324</v>
      </c>
      <c r="C324" s="137" t="s">
        <v>571</v>
      </c>
      <c r="D324" s="358">
        <v>0</v>
      </c>
      <c r="E324" s="311">
        <v>21</v>
      </c>
      <c r="F324" s="311">
        <v>0</v>
      </c>
      <c r="G324" s="324">
        <v>0</v>
      </c>
      <c r="U324" s="154"/>
    </row>
    <row r="325" spans="1:7" ht="12.75">
      <c r="A325" s="204"/>
      <c r="B325" s="221"/>
      <c r="C325" s="220" t="s">
        <v>914</v>
      </c>
      <c r="D325" s="205">
        <f>SUM(D322:D323)</f>
        <v>39230</v>
      </c>
      <c r="E325" s="206">
        <f>SUM(E322:E324)</f>
        <v>39471</v>
      </c>
      <c r="F325" s="237">
        <f>SUM(F322:F324)</f>
        <v>20624</v>
      </c>
      <c r="G325" s="194">
        <f>F325/E325*100</f>
        <v>52.25101973600872</v>
      </c>
    </row>
    <row r="326" spans="1:7" ht="12.75" customHeight="1" hidden="1">
      <c r="A326" s="738" t="s">
        <v>579</v>
      </c>
      <c r="B326" s="738"/>
      <c r="C326" s="738"/>
      <c r="F326" s="83"/>
      <c r="G326" s="15"/>
    </row>
    <row r="327" spans="1:7" ht="12.75" customHeight="1" hidden="1">
      <c r="A327" s="744" t="s">
        <v>578</v>
      </c>
      <c r="B327" s="744"/>
      <c r="C327" s="744"/>
      <c r="F327" s="83"/>
      <c r="G327" s="15"/>
    </row>
    <row r="328" spans="1:7" ht="12.75" customHeight="1" hidden="1">
      <c r="A328" s="744" t="s">
        <v>580</v>
      </c>
      <c r="B328" s="744"/>
      <c r="C328" s="744"/>
      <c r="F328" s="83"/>
      <c r="G328" s="15"/>
    </row>
    <row r="329" spans="1:7" ht="12.75" customHeight="1">
      <c r="A329" s="67"/>
      <c r="B329" s="67"/>
      <c r="C329" s="67"/>
      <c r="F329" s="83"/>
      <c r="G329" s="15"/>
    </row>
    <row r="330" spans="1:7" ht="12.75" customHeight="1">
      <c r="A330" s="405" t="s">
        <v>40</v>
      </c>
      <c r="B330" s="405"/>
      <c r="C330" s="404"/>
      <c r="F330" s="83"/>
      <c r="G330" s="15"/>
    </row>
    <row r="331" spans="1:256" s="29" customFormat="1" ht="25.5">
      <c r="A331" s="7" t="s">
        <v>106</v>
      </c>
      <c r="B331" s="7" t="s">
        <v>107</v>
      </c>
      <c r="C331" s="5" t="s">
        <v>108</v>
      </c>
      <c r="D331" s="52" t="s">
        <v>239</v>
      </c>
      <c r="E331" s="59" t="s">
        <v>240</v>
      </c>
      <c r="F331" s="5" t="s">
        <v>98</v>
      </c>
      <c r="G331" s="51" t="s">
        <v>241</v>
      </c>
      <c r="O331" s="83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9" customFormat="1" ht="23.25" customHeight="1">
      <c r="A332" s="150" t="s">
        <v>629</v>
      </c>
      <c r="B332" s="401">
        <v>4329</v>
      </c>
      <c r="C332" s="402" t="s">
        <v>735</v>
      </c>
      <c r="D332" s="403">
        <v>638</v>
      </c>
      <c r="E332" s="325">
        <v>638</v>
      </c>
      <c r="F332" s="325">
        <v>477</v>
      </c>
      <c r="G332" s="313">
        <f>F332/E332*100</f>
        <v>74.76489028213166</v>
      </c>
      <c r="O332" s="83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9" customFormat="1" ht="12.75">
      <c r="A333" s="150" t="s">
        <v>629</v>
      </c>
      <c r="B333" s="401">
        <v>4333</v>
      </c>
      <c r="C333" s="402" t="s">
        <v>911</v>
      </c>
      <c r="D333" s="403">
        <v>2088</v>
      </c>
      <c r="E333" s="325">
        <v>2088</v>
      </c>
      <c r="F333" s="325">
        <v>1566</v>
      </c>
      <c r="G333" s="313">
        <f aca="true" t="shared" si="11" ref="G333:G340">F333/E333*100</f>
        <v>75</v>
      </c>
      <c r="O333" s="83"/>
      <c r="P333" s="154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7" ht="25.5">
      <c r="A334" s="150" t="s">
        <v>629</v>
      </c>
      <c r="B334" s="401">
        <v>4341</v>
      </c>
      <c r="C334" s="310" t="s">
        <v>912</v>
      </c>
      <c r="D334" s="358">
        <v>535</v>
      </c>
      <c r="E334" s="311">
        <v>535</v>
      </c>
      <c r="F334" s="311">
        <v>0</v>
      </c>
      <c r="G334" s="324">
        <f t="shared" si="11"/>
        <v>0</v>
      </c>
    </row>
    <row r="335" spans="1:20" ht="25.5">
      <c r="A335" s="150" t="s">
        <v>629</v>
      </c>
      <c r="B335" s="146">
        <v>4349</v>
      </c>
      <c r="C335" s="137" t="s">
        <v>913</v>
      </c>
      <c r="D335" s="358">
        <v>2903</v>
      </c>
      <c r="E335" s="311">
        <v>2903</v>
      </c>
      <c r="F335" s="311">
        <v>2050</v>
      </c>
      <c r="G335" s="179">
        <f t="shared" si="11"/>
        <v>70.6166035136066</v>
      </c>
      <c r="T335" s="154"/>
    </row>
    <row r="336" spans="1:20" ht="25.5">
      <c r="A336" s="150" t="s">
        <v>629</v>
      </c>
      <c r="B336" s="146">
        <v>4351</v>
      </c>
      <c r="C336" s="137" t="s">
        <v>836</v>
      </c>
      <c r="D336" s="358">
        <v>20316</v>
      </c>
      <c r="E336" s="311">
        <v>20316</v>
      </c>
      <c r="F336" s="311">
        <v>7045</v>
      </c>
      <c r="G336" s="179">
        <f>F336/E336*100</f>
        <v>34.67710179169128</v>
      </c>
      <c r="T336" s="154"/>
    </row>
    <row r="337" spans="1:20" ht="12.75">
      <c r="A337" s="150" t="s">
        <v>629</v>
      </c>
      <c r="B337" s="146">
        <v>4357</v>
      </c>
      <c r="C337" s="137" t="s">
        <v>837</v>
      </c>
      <c r="D337" s="358">
        <v>8020</v>
      </c>
      <c r="E337" s="311">
        <v>8020</v>
      </c>
      <c r="F337" s="311">
        <v>1604</v>
      </c>
      <c r="G337" s="179">
        <f>F337/E337*100</f>
        <v>20</v>
      </c>
      <c r="T337" s="154"/>
    </row>
    <row r="338" spans="1:20" ht="25.5">
      <c r="A338" s="150" t="s">
        <v>629</v>
      </c>
      <c r="B338" s="146">
        <v>4356</v>
      </c>
      <c r="C338" s="137" t="s">
        <v>463</v>
      </c>
      <c r="D338" s="358">
        <v>0</v>
      </c>
      <c r="E338" s="358">
        <v>600</v>
      </c>
      <c r="F338" s="358">
        <v>0</v>
      </c>
      <c r="G338" s="179">
        <v>0</v>
      </c>
      <c r="T338" s="154"/>
    </row>
    <row r="339" spans="1:7" ht="12.75">
      <c r="A339" s="204"/>
      <c r="B339" s="221"/>
      <c r="C339" s="220" t="s">
        <v>905</v>
      </c>
      <c r="D339" s="237">
        <f>SUM(D332:D337)</f>
        <v>34500</v>
      </c>
      <c r="E339" s="237">
        <f>SUM(E332:E338)</f>
        <v>35100</v>
      </c>
      <c r="F339" s="237">
        <f>SUM(F332:F338)</f>
        <v>12742</v>
      </c>
      <c r="G339" s="194">
        <f t="shared" si="11"/>
        <v>36.3019943019943</v>
      </c>
    </row>
    <row r="340" spans="1:7" ht="12.75">
      <c r="A340" s="204"/>
      <c r="B340" s="221"/>
      <c r="C340" s="220" t="s">
        <v>41</v>
      </c>
      <c r="D340" s="205">
        <f>D318+D325+D339</f>
        <v>77609</v>
      </c>
      <c r="E340" s="205">
        <f>E318+E325+E339</f>
        <v>78450</v>
      </c>
      <c r="F340" s="205">
        <f>F318+F325+F339</f>
        <v>35523</v>
      </c>
      <c r="G340" s="194">
        <f t="shared" si="11"/>
        <v>45.281070745697896</v>
      </c>
    </row>
    <row r="341" spans="1:7" ht="12" customHeight="1">
      <c r="A341" s="16"/>
      <c r="B341" s="68"/>
      <c r="C341" s="208"/>
      <c r="D341" s="209"/>
      <c r="E341" s="210"/>
      <c r="F341" s="262"/>
      <c r="G341" s="231"/>
    </row>
    <row r="342" spans="1:7" ht="12.75" customHeight="1">
      <c r="A342" s="77" t="s">
        <v>173</v>
      </c>
      <c r="B342" s="14"/>
      <c r="F342" s="83"/>
      <c r="G342" s="15"/>
    </row>
    <row r="343" spans="1:7" ht="12.75" customHeight="1">
      <c r="A343" s="747"/>
      <c r="B343" s="747"/>
      <c r="C343" s="747"/>
      <c r="F343" s="83"/>
      <c r="G343" s="15"/>
    </row>
    <row r="344" spans="1:7" ht="25.5" customHeight="1">
      <c r="A344" s="7" t="s">
        <v>106</v>
      </c>
      <c r="B344" s="7" t="s">
        <v>107</v>
      </c>
      <c r="C344" s="5" t="s">
        <v>108</v>
      </c>
      <c r="D344" s="52" t="s">
        <v>239</v>
      </c>
      <c r="E344" s="59" t="s">
        <v>240</v>
      </c>
      <c r="F344" s="5" t="s">
        <v>98</v>
      </c>
      <c r="G344" s="51" t="s">
        <v>241</v>
      </c>
    </row>
    <row r="345" spans="1:22" ht="38.25" customHeight="1">
      <c r="A345" s="150" t="s">
        <v>629</v>
      </c>
      <c r="B345" s="146">
        <v>4357</v>
      </c>
      <c r="C345" s="137" t="s">
        <v>833</v>
      </c>
      <c r="D345" s="358">
        <v>1800</v>
      </c>
      <c r="E345" s="358">
        <v>1800</v>
      </c>
      <c r="F345" s="358">
        <v>0</v>
      </c>
      <c r="G345" s="179">
        <f>F345/E345*100</f>
        <v>0</v>
      </c>
      <c r="V345" s="360"/>
    </row>
    <row r="346" spans="1:256" s="124" customFormat="1" ht="14.25" customHeight="1">
      <c r="A346" s="204"/>
      <c r="B346" s="221"/>
      <c r="C346" s="220" t="s">
        <v>590</v>
      </c>
      <c r="D346" s="205">
        <f>SUM(D345:D345)</f>
        <v>1800</v>
      </c>
      <c r="E346" s="361">
        <f>SUM(E345:E345)</f>
        <v>1800</v>
      </c>
      <c r="F346" s="237">
        <f>SUM(F345:F345)</f>
        <v>0</v>
      </c>
      <c r="G346" s="194">
        <f>F346/E346*100</f>
        <v>0</v>
      </c>
      <c r="H346" s="128"/>
      <c r="I346" s="29"/>
      <c r="J346" s="29"/>
      <c r="K346" s="29"/>
      <c r="L346" s="29"/>
      <c r="M346" s="29"/>
      <c r="N346" s="29"/>
      <c r="O346" s="83"/>
      <c r="P346" s="83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7" ht="12.75" customHeight="1">
      <c r="A347" s="16"/>
      <c r="B347" s="68"/>
      <c r="C347" s="208"/>
      <c r="D347" s="209"/>
      <c r="E347" s="210"/>
      <c r="F347" s="262"/>
      <c r="G347" s="231"/>
    </row>
    <row r="348" spans="1:256" s="124" customFormat="1" ht="14.25" customHeight="1">
      <c r="A348" s="734" t="s">
        <v>906</v>
      </c>
      <c r="B348" s="735"/>
      <c r="C348" s="735"/>
      <c r="D348" s="209"/>
      <c r="E348" s="210"/>
      <c r="F348" s="262"/>
      <c r="G348" s="31"/>
      <c r="H348" s="128"/>
      <c r="I348" s="29"/>
      <c r="J348" s="29"/>
      <c r="K348" s="29"/>
      <c r="L348" s="29"/>
      <c r="M348" s="29"/>
      <c r="N348" s="29"/>
      <c r="O348" s="83"/>
      <c r="P348" s="83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7" ht="25.5" customHeight="1">
      <c r="A349" s="7" t="s">
        <v>106</v>
      </c>
      <c r="B349" s="7" t="s">
        <v>107</v>
      </c>
      <c r="C349" s="5" t="s">
        <v>108</v>
      </c>
      <c r="D349" s="52" t="s">
        <v>239</v>
      </c>
      <c r="E349" s="59" t="s">
        <v>240</v>
      </c>
      <c r="F349" s="5" t="s">
        <v>98</v>
      </c>
      <c r="G349" s="51" t="s">
        <v>241</v>
      </c>
    </row>
    <row r="350" spans="1:22" ht="37.5" customHeight="1">
      <c r="A350" s="150" t="s">
        <v>629</v>
      </c>
      <c r="B350" s="146">
        <v>4357</v>
      </c>
      <c r="C350" s="137" t="s">
        <v>832</v>
      </c>
      <c r="D350" s="358">
        <v>4000</v>
      </c>
      <c r="E350" s="311">
        <v>4000</v>
      </c>
      <c r="F350" s="311">
        <v>0</v>
      </c>
      <c r="G350" s="179">
        <f>F350/E350*100</f>
        <v>0</v>
      </c>
      <c r="V350" s="360"/>
    </row>
    <row r="351" spans="1:256" s="124" customFormat="1" ht="14.25" customHeight="1">
      <c r="A351" s="204"/>
      <c r="B351" s="221"/>
      <c r="C351" s="220" t="s">
        <v>905</v>
      </c>
      <c r="D351" s="205">
        <f>SUM(D350)</f>
        <v>4000</v>
      </c>
      <c r="E351" s="361">
        <f>SUM(E350:E350)</f>
        <v>4000</v>
      </c>
      <c r="F351" s="361">
        <f>SUM(F350:F350)</f>
        <v>0</v>
      </c>
      <c r="G351" s="194">
        <f>F351/E351*100</f>
        <v>0</v>
      </c>
      <c r="H351" s="128"/>
      <c r="I351" s="29"/>
      <c r="J351" s="29"/>
      <c r="K351" s="29"/>
      <c r="L351" s="29"/>
      <c r="M351" s="29"/>
      <c r="N351" s="29"/>
      <c r="O351" s="83"/>
      <c r="P351" s="83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124" customFormat="1" ht="14.25" customHeight="1">
      <c r="A352" s="16"/>
      <c r="B352" s="68"/>
      <c r="C352" s="208"/>
      <c r="D352" s="209"/>
      <c r="E352" s="210"/>
      <c r="F352" s="262"/>
      <c r="G352" s="31"/>
      <c r="H352" s="128"/>
      <c r="I352" s="29"/>
      <c r="J352" s="29"/>
      <c r="K352" s="29"/>
      <c r="L352" s="29"/>
      <c r="M352" s="29"/>
      <c r="N352" s="29"/>
      <c r="O352" s="83"/>
      <c r="P352" s="83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124" customFormat="1" ht="14.25" customHeight="1">
      <c r="A353" s="213"/>
      <c r="B353" s="223"/>
      <c r="C353" s="222" t="s">
        <v>591</v>
      </c>
      <c r="D353" s="214">
        <f>D340+D346+D351</f>
        <v>83409</v>
      </c>
      <c r="E353" s="214">
        <f>E340+E346+E351</f>
        <v>84250</v>
      </c>
      <c r="F353" s="214">
        <f>F340+F346+F351</f>
        <v>35523</v>
      </c>
      <c r="G353" s="227">
        <f>F353/E353*100</f>
        <v>42.16379821958457</v>
      </c>
      <c r="H353" s="128"/>
      <c r="I353" s="29"/>
      <c r="J353" s="29"/>
      <c r="K353" s="29"/>
      <c r="L353" s="29"/>
      <c r="M353" s="29"/>
      <c r="N353" s="29"/>
      <c r="O353" s="83"/>
      <c r="P353" s="83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124" customFormat="1" ht="8.25" customHeight="1">
      <c r="A354" s="263"/>
      <c r="B354" s="264"/>
      <c r="C354" s="265"/>
      <c r="D354" s="266"/>
      <c r="E354" s="400"/>
      <c r="F354" s="262"/>
      <c r="G354" s="261"/>
      <c r="H354" s="128"/>
      <c r="I354" s="29"/>
      <c r="J354" s="29"/>
      <c r="K354" s="29"/>
      <c r="L354" s="29"/>
      <c r="M354" s="29"/>
      <c r="N354" s="29"/>
      <c r="O354" s="83"/>
      <c r="P354" s="83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9" customFormat="1" ht="15.75">
      <c r="A355" s="73" t="s">
        <v>182</v>
      </c>
      <c r="D355" s="83"/>
      <c r="E355" s="83"/>
      <c r="F355" s="83"/>
      <c r="O355" s="83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9:15" ht="13.5" customHeight="1">
      <c r="I356" s="29"/>
      <c r="O356" s="83"/>
    </row>
    <row r="357" spans="1:15" ht="15" customHeight="1">
      <c r="A357" s="64" t="s">
        <v>172</v>
      </c>
      <c r="I357" s="29"/>
      <c r="O357" s="83"/>
    </row>
    <row r="358" spans="9:15" ht="13.5" customHeight="1">
      <c r="I358" s="29"/>
      <c r="O358" s="83"/>
    </row>
    <row r="359" spans="1:15" ht="25.5">
      <c r="A359" s="7" t="s">
        <v>106</v>
      </c>
      <c r="B359" s="7" t="s">
        <v>107</v>
      </c>
      <c r="C359" s="5" t="s">
        <v>108</v>
      </c>
      <c r="D359" s="52" t="s">
        <v>239</v>
      </c>
      <c r="E359" s="59" t="s">
        <v>240</v>
      </c>
      <c r="F359" s="5" t="s">
        <v>98</v>
      </c>
      <c r="G359" s="51" t="s">
        <v>241</v>
      </c>
      <c r="I359" s="29"/>
      <c r="O359" s="83"/>
    </row>
    <row r="360" spans="1:15" ht="25.5">
      <c r="A360" s="150">
        <v>15</v>
      </c>
      <c r="B360" s="146">
        <v>5529</v>
      </c>
      <c r="C360" s="137" t="s">
        <v>903</v>
      </c>
      <c r="D360" s="178">
        <v>250</v>
      </c>
      <c r="E360" s="178">
        <v>267</v>
      </c>
      <c r="F360" s="358">
        <v>66</v>
      </c>
      <c r="G360" s="324">
        <f>F360/E360*100</f>
        <v>24.719101123595504</v>
      </c>
      <c r="I360" s="29"/>
      <c r="O360" s="83"/>
    </row>
    <row r="361" spans="1:15" ht="25.5">
      <c r="A361" s="150" t="s">
        <v>246</v>
      </c>
      <c r="B361" s="146">
        <v>5512</v>
      </c>
      <c r="C361" s="137" t="s">
        <v>917</v>
      </c>
      <c r="D361" s="178">
        <v>10010</v>
      </c>
      <c r="E361" s="178">
        <v>10010</v>
      </c>
      <c r="F361" s="358">
        <v>5950</v>
      </c>
      <c r="G361" s="179">
        <f>F361/E361*100</f>
        <v>59.44055944055944</v>
      </c>
      <c r="I361" s="29"/>
      <c r="O361" s="83"/>
    </row>
    <row r="362" spans="1:256" s="29" customFormat="1" ht="12.75">
      <c r="A362" s="204"/>
      <c r="B362" s="221"/>
      <c r="C362" s="220" t="s">
        <v>589</v>
      </c>
      <c r="D362" s="205">
        <f>SUM(D360:D361)</f>
        <v>10260</v>
      </c>
      <c r="E362" s="206">
        <f>SUM(E360:E361)</f>
        <v>10277</v>
      </c>
      <c r="F362" s="237">
        <f>SUM(F360:F361)</f>
        <v>6016</v>
      </c>
      <c r="G362" s="235">
        <f>F362/E362*100</f>
        <v>58.53848399338328</v>
      </c>
      <c r="O362" s="83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7" ht="12" customHeight="1">
      <c r="A363" s="16"/>
      <c r="B363" s="68"/>
      <c r="C363" s="69"/>
      <c r="D363" s="189"/>
      <c r="E363" s="71"/>
      <c r="F363" s="54"/>
      <c r="G363" s="84"/>
    </row>
    <row r="364" spans="1:7" ht="14.25" customHeight="1">
      <c r="A364" s="734" t="s">
        <v>259</v>
      </c>
      <c r="B364" s="735"/>
      <c r="C364" s="735"/>
      <c r="D364" s="737"/>
      <c r="E364" s="210"/>
      <c r="F364" s="262"/>
      <c r="G364" s="399"/>
    </row>
    <row r="365" spans="1:7" ht="25.5">
      <c r="A365" s="7" t="s">
        <v>106</v>
      </c>
      <c r="B365" s="7" t="s">
        <v>107</v>
      </c>
      <c r="C365" s="5" t="s">
        <v>108</v>
      </c>
      <c r="D365" s="52" t="s">
        <v>239</v>
      </c>
      <c r="E365" s="59" t="s">
        <v>240</v>
      </c>
      <c r="F365" s="5" t="s">
        <v>98</v>
      </c>
      <c r="G365" s="51" t="s">
        <v>241</v>
      </c>
    </row>
    <row r="366" spans="1:7" ht="25.5">
      <c r="A366" s="150" t="s">
        <v>246</v>
      </c>
      <c r="B366" s="146">
        <v>5311</v>
      </c>
      <c r="C366" s="147" t="s">
        <v>904</v>
      </c>
      <c r="D366" s="296">
        <v>1000</v>
      </c>
      <c r="E366" s="297">
        <v>1000</v>
      </c>
      <c r="F366" s="325">
        <v>0</v>
      </c>
      <c r="G366" s="179">
        <f>F366/E366*100</f>
        <v>0</v>
      </c>
    </row>
    <row r="367" spans="1:7" ht="25.5">
      <c r="A367" s="150" t="s">
        <v>246</v>
      </c>
      <c r="B367" s="146">
        <v>5511</v>
      </c>
      <c r="C367" s="147" t="s">
        <v>838</v>
      </c>
      <c r="D367" s="296">
        <v>4000</v>
      </c>
      <c r="E367" s="297">
        <v>4000</v>
      </c>
      <c r="F367" s="325">
        <v>4000</v>
      </c>
      <c r="G367" s="179">
        <f>F367/E367*100</f>
        <v>100</v>
      </c>
    </row>
    <row r="368" spans="1:7" ht="14.25" customHeight="1">
      <c r="A368" s="150" t="s">
        <v>246</v>
      </c>
      <c r="B368" s="146">
        <v>5269</v>
      </c>
      <c r="C368" s="147" t="s">
        <v>721</v>
      </c>
      <c r="D368" s="296">
        <v>0</v>
      </c>
      <c r="E368" s="297">
        <v>8</v>
      </c>
      <c r="F368" s="325">
        <v>8</v>
      </c>
      <c r="G368" s="179">
        <f>F368/E368*100</f>
        <v>100</v>
      </c>
    </row>
    <row r="369" spans="1:7" ht="36.75" customHeight="1">
      <c r="A369" s="150" t="s">
        <v>246</v>
      </c>
      <c r="B369" s="146">
        <v>5529</v>
      </c>
      <c r="C369" s="147" t="s">
        <v>36</v>
      </c>
      <c r="D369" s="296">
        <v>0</v>
      </c>
      <c r="E369" s="297">
        <v>690</v>
      </c>
      <c r="F369" s="325">
        <v>0</v>
      </c>
      <c r="G369" s="179">
        <v>0</v>
      </c>
    </row>
    <row r="370" spans="1:7" ht="12.75">
      <c r="A370" s="204"/>
      <c r="B370" s="221"/>
      <c r="C370" s="220" t="s">
        <v>905</v>
      </c>
      <c r="D370" s="205">
        <f>SUM(D366:D367)</f>
        <v>5000</v>
      </c>
      <c r="E370" s="205">
        <f>SUM(E366:E369)</f>
        <v>5698</v>
      </c>
      <c r="F370" s="205">
        <f>SUM(F366:F369)</f>
        <v>4008</v>
      </c>
      <c r="G370" s="235">
        <f>F370/E370*100</f>
        <v>70.34047034047035</v>
      </c>
    </row>
    <row r="371" spans="1:7" ht="9" customHeight="1">
      <c r="A371" s="16"/>
      <c r="B371" s="68"/>
      <c r="C371" s="208"/>
      <c r="D371" s="209"/>
      <c r="E371" s="210"/>
      <c r="F371" s="262"/>
      <c r="G371" s="399"/>
    </row>
    <row r="372" spans="1:256" s="29" customFormat="1" ht="12.75">
      <c r="A372" s="213"/>
      <c r="B372" s="223"/>
      <c r="C372" s="222" t="s">
        <v>591</v>
      </c>
      <c r="D372" s="214">
        <f>D362+D370</f>
        <v>15260</v>
      </c>
      <c r="E372" s="214">
        <f>E362+E370</f>
        <v>15975</v>
      </c>
      <c r="F372" s="214">
        <f>F362+F370</f>
        <v>10024</v>
      </c>
      <c r="G372" s="236">
        <f>F372/E372*100</f>
        <v>62.74804381846636</v>
      </c>
      <c r="H372" s="128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H372" s="83"/>
      <c r="CI372" s="83"/>
      <c r="CJ372" s="83"/>
      <c r="CK372" s="83"/>
      <c r="CL372" s="83"/>
      <c r="CM372" s="83"/>
      <c r="CN372" s="83"/>
      <c r="CO372" s="83"/>
      <c r="CP372" s="83"/>
      <c r="CQ372" s="83"/>
      <c r="CR372" s="83"/>
      <c r="CS372" s="83"/>
      <c r="CT372" s="83"/>
      <c r="CU372" s="83"/>
      <c r="CV372" s="83"/>
      <c r="CW372" s="83"/>
      <c r="CX372" s="83"/>
      <c r="CY372" s="83"/>
      <c r="CZ372" s="83"/>
      <c r="DA372" s="83"/>
      <c r="DB372" s="83"/>
      <c r="DC372" s="83"/>
      <c r="DD372" s="83"/>
      <c r="DE372" s="83"/>
      <c r="DF372" s="83"/>
      <c r="DG372" s="83"/>
      <c r="DH372" s="83"/>
      <c r="DI372" s="83"/>
      <c r="DJ372" s="83"/>
      <c r="DK372" s="83"/>
      <c r="DL372" s="83"/>
      <c r="DM372" s="83"/>
      <c r="DN372" s="83"/>
      <c r="DO372" s="83"/>
      <c r="DP372" s="83"/>
      <c r="DQ372" s="83"/>
      <c r="DR372" s="83"/>
      <c r="DS372" s="83"/>
      <c r="DT372" s="83"/>
      <c r="DU372" s="83"/>
      <c r="DV372" s="83"/>
      <c r="DW372" s="83"/>
      <c r="DX372" s="83"/>
      <c r="DY372" s="83"/>
      <c r="DZ372" s="83"/>
      <c r="EA372" s="83"/>
      <c r="EB372" s="83"/>
      <c r="EC372" s="83"/>
      <c r="ED372" s="83"/>
      <c r="EE372" s="83"/>
      <c r="EF372" s="83"/>
      <c r="EG372" s="83"/>
      <c r="EH372" s="83"/>
      <c r="EI372" s="83"/>
      <c r="EJ372" s="83"/>
      <c r="EK372" s="83"/>
      <c r="EL372" s="83"/>
      <c r="EM372" s="83"/>
      <c r="EN372" s="83"/>
      <c r="EO372" s="83"/>
      <c r="EP372" s="83"/>
      <c r="EQ372" s="83"/>
      <c r="ER372" s="83"/>
      <c r="ES372" s="83"/>
      <c r="ET372" s="83"/>
      <c r="EU372" s="83"/>
      <c r="EV372" s="83"/>
      <c r="EW372" s="83"/>
      <c r="EX372" s="83"/>
      <c r="EY372" s="83"/>
      <c r="EZ372" s="83"/>
      <c r="FA372" s="83"/>
      <c r="FB372" s="83"/>
      <c r="FC372" s="83"/>
      <c r="FD372" s="83"/>
      <c r="FE372" s="83"/>
      <c r="FF372" s="83"/>
      <c r="FG372" s="83"/>
      <c r="FH372" s="83"/>
      <c r="FI372" s="83"/>
      <c r="FJ372" s="83"/>
      <c r="FK372" s="83"/>
      <c r="FL372" s="83"/>
      <c r="FM372" s="83"/>
      <c r="FN372" s="83"/>
      <c r="FO372" s="83"/>
      <c r="FP372" s="83"/>
      <c r="FQ372" s="83"/>
      <c r="FR372" s="83"/>
      <c r="FS372" s="83"/>
      <c r="FT372" s="83"/>
      <c r="FU372" s="83"/>
      <c r="FV372" s="83"/>
      <c r="FW372" s="83"/>
      <c r="FX372" s="83"/>
      <c r="FY372" s="83"/>
      <c r="FZ372" s="83"/>
      <c r="GA372" s="83"/>
      <c r="GB372" s="83"/>
      <c r="GC372" s="83"/>
      <c r="GD372" s="83"/>
      <c r="GE372" s="83"/>
      <c r="GF372" s="83"/>
      <c r="GG372" s="83"/>
      <c r="GH372" s="83"/>
      <c r="GI372" s="83"/>
      <c r="GJ372" s="83"/>
      <c r="GK372" s="83"/>
      <c r="GL372" s="83"/>
      <c r="GM372" s="83"/>
      <c r="GN372" s="83"/>
      <c r="GO372" s="83"/>
      <c r="GP372" s="83"/>
      <c r="GQ372" s="83"/>
      <c r="GR372" s="83"/>
      <c r="GS372" s="83"/>
      <c r="GT372" s="83"/>
      <c r="GU372" s="83"/>
      <c r="GV372" s="83"/>
      <c r="GW372" s="83"/>
      <c r="GX372" s="83"/>
      <c r="GY372" s="83"/>
      <c r="GZ372" s="83"/>
      <c r="HA372" s="83"/>
      <c r="HB372" s="83"/>
      <c r="HC372" s="83"/>
      <c r="HD372" s="83"/>
      <c r="HE372" s="83"/>
      <c r="HF372" s="83"/>
      <c r="HG372" s="83"/>
      <c r="HH372" s="83"/>
      <c r="HI372" s="83"/>
      <c r="HJ372" s="83"/>
      <c r="HK372" s="83"/>
      <c r="HL372" s="83"/>
      <c r="HM372" s="83"/>
      <c r="HN372" s="83"/>
      <c r="HO372" s="83"/>
      <c r="HP372" s="83"/>
      <c r="HQ372" s="83"/>
      <c r="HR372" s="83"/>
      <c r="HS372" s="83"/>
      <c r="HT372" s="83"/>
      <c r="HU372" s="83"/>
      <c r="HV372" s="83"/>
      <c r="HW372" s="83"/>
      <c r="HX372" s="83"/>
      <c r="HY372" s="83"/>
      <c r="HZ372" s="83"/>
      <c r="IA372" s="83"/>
      <c r="IB372" s="83"/>
      <c r="IC372" s="83"/>
      <c r="ID372" s="83"/>
      <c r="IE372" s="83"/>
      <c r="IF372" s="83"/>
      <c r="IG372" s="83"/>
      <c r="IH372" s="83"/>
      <c r="II372" s="83"/>
      <c r="IJ372" s="83"/>
      <c r="IK372" s="83"/>
      <c r="IL372" s="83"/>
      <c r="IM372" s="83"/>
      <c r="IN372" s="83"/>
      <c r="IO372" s="83"/>
      <c r="IP372" s="83"/>
      <c r="IQ372" s="83"/>
      <c r="IR372" s="83"/>
      <c r="IS372" s="83"/>
      <c r="IT372" s="83"/>
      <c r="IU372" s="83"/>
      <c r="IV372" s="83"/>
    </row>
    <row r="373" spans="1:23" s="234" customFormat="1" ht="15.75">
      <c r="A373" s="16"/>
      <c r="B373" s="68"/>
      <c r="C373" s="208"/>
      <c r="D373" s="209"/>
      <c r="E373" s="294"/>
      <c r="F373" s="211"/>
      <c r="G373" s="84"/>
      <c r="W373" s="234" t="s">
        <v>262</v>
      </c>
    </row>
    <row r="374" spans="1:256" s="29" customFormat="1" ht="15.75">
      <c r="A374" s="233" t="s">
        <v>202</v>
      </c>
      <c r="B374" s="234"/>
      <c r="C374" s="234"/>
      <c r="D374" s="362"/>
      <c r="E374" s="234"/>
      <c r="F374" s="234"/>
      <c r="G374" s="234"/>
      <c r="O374" s="83" t="s">
        <v>439</v>
      </c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</row>
    <row r="375" spans="1:256" s="29" customFormat="1" ht="12.75">
      <c r="A375" s="67"/>
      <c r="B375" s="14"/>
      <c r="C375"/>
      <c r="D375" s="15"/>
      <c r="E375" s="15"/>
      <c r="F375" s="15"/>
      <c r="G375"/>
      <c r="O375" s="83" t="s">
        <v>440</v>
      </c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s="29" customFormat="1" ht="12.75">
      <c r="A376" s="77" t="s">
        <v>172</v>
      </c>
      <c r="B376" s="14"/>
      <c r="C376"/>
      <c r="D376" s="15"/>
      <c r="E376" s="15"/>
      <c r="F376" s="15"/>
      <c r="G376"/>
      <c r="O376" s="83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29" customFormat="1" ht="12.75">
      <c r="A377" s="67"/>
      <c r="B377" s="14"/>
      <c r="C377"/>
      <c r="D377" s="15"/>
      <c r="E377" s="15"/>
      <c r="F377" s="15"/>
      <c r="G377"/>
      <c r="O377" s="83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s="29" customFormat="1" ht="25.5" customHeight="1">
      <c r="A378" s="7" t="s">
        <v>106</v>
      </c>
      <c r="B378" s="7" t="s">
        <v>107</v>
      </c>
      <c r="C378" s="5" t="s">
        <v>108</v>
      </c>
      <c r="D378" s="52" t="s">
        <v>239</v>
      </c>
      <c r="E378" s="59" t="s">
        <v>240</v>
      </c>
      <c r="F378" s="5" t="s">
        <v>98</v>
      </c>
      <c r="G378" s="51" t="s">
        <v>241</v>
      </c>
      <c r="O378" s="83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29" customFormat="1" ht="25.5" customHeight="1">
      <c r="A379" s="150" t="s">
        <v>183</v>
      </c>
      <c r="B379" s="146">
        <v>6113</v>
      </c>
      <c r="C379" s="137" t="s">
        <v>916</v>
      </c>
      <c r="D379" s="178">
        <v>31770</v>
      </c>
      <c r="E379" s="178">
        <v>31900</v>
      </c>
      <c r="F379" s="358">
        <v>9732</v>
      </c>
      <c r="G379" s="179">
        <f>F379/E379*100</f>
        <v>30.50783699059561</v>
      </c>
      <c r="O379" s="83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9" customFormat="1" ht="38.25" customHeight="1">
      <c r="A380" s="150" t="s">
        <v>183</v>
      </c>
      <c r="B380" s="146">
        <v>6113</v>
      </c>
      <c r="C380" s="137" t="s">
        <v>871</v>
      </c>
      <c r="D380" s="178">
        <v>400</v>
      </c>
      <c r="E380" s="178">
        <v>700</v>
      </c>
      <c r="F380" s="358">
        <v>0</v>
      </c>
      <c r="G380" s="179">
        <f>F380/E380*100</f>
        <v>0</v>
      </c>
      <c r="O380" s="83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9" customFormat="1" ht="24.75" customHeight="1">
      <c r="A381" s="150" t="s">
        <v>183</v>
      </c>
      <c r="B381" s="146">
        <v>6223</v>
      </c>
      <c r="C381" s="137" t="s">
        <v>155</v>
      </c>
      <c r="D381" s="178">
        <v>0</v>
      </c>
      <c r="E381" s="178">
        <v>100</v>
      </c>
      <c r="F381" s="358">
        <v>59</v>
      </c>
      <c r="G381" s="179">
        <f>F381/E381*100</f>
        <v>59</v>
      </c>
      <c r="O381" s="83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9" customFormat="1" ht="24.75" customHeight="1">
      <c r="A382" s="150" t="s">
        <v>207</v>
      </c>
      <c r="B382" s="146">
        <v>6113</v>
      </c>
      <c r="C382" s="137" t="s">
        <v>94</v>
      </c>
      <c r="D382" s="178">
        <v>200</v>
      </c>
      <c r="E382" s="178">
        <v>200</v>
      </c>
      <c r="F382" s="358">
        <v>99</v>
      </c>
      <c r="G382" s="179">
        <f>F382/E382*100</f>
        <v>49.5</v>
      </c>
      <c r="O382" s="83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9" customFormat="1" ht="13.5" customHeight="1">
      <c r="A383" s="150" t="s">
        <v>185</v>
      </c>
      <c r="B383" s="146">
        <v>6113</v>
      </c>
      <c r="C383" s="436" t="s">
        <v>844</v>
      </c>
      <c r="D383" s="178">
        <v>25</v>
      </c>
      <c r="E383" s="178">
        <v>25</v>
      </c>
      <c r="F383" s="358">
        <v>0</v>
      </c>
      <c r="G383" s="179">
        <v>0</v>
      </c>
      <c r="O383" s="83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9" customFormat="1" ht="14.25" customHeight="1">
      <c r="A384" s="204"/>
      <c r="B384" s="221"/>
      <c r="C384" s="220" t="s">
        <v>589</v>
      </c>
      <c r="D384" s="207">
        <f>SUM(D379:D383)</f>
        <v>32395</v>
      </c>
      <c r="E384" s="207">
        <f>SUM(E379:E383)</f>
        <v>32925</v>
      </c>
      <c r="F384" s="207">
        <f>SUM(F379:F383)</f>
        <v>9890</v>
      </c>
      <c r="G384" s="235">
        <f>F384/E384*100</f>
        <v>30.037965072133638</v>
      </c>
      <c r="O384" s="83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9" customFormat="1" ht="14.25" customHeight="1">
      <c r="A385" s="736"/>
      <c r="B385" s="736"/>
      <c r="C385" s="736"/>
      <c r="D385" s="70"/>
      <c r="E385" s="70"/>
      <c r="F385" s="70"/>
      <c r="G385" s="84"/>
      <c r="O385" s="83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9" customFormat="1" ht="14.25" customHeight="1">
      <c r="A386" s="736" t="s">
        <v>173</v>
      </c>
      <c r="B386" s="736"/>
      <c r="C386" s="736"/>
      <c r="D386" s="70"/>
      <c r="E386" s="70"/>
      <c r="F386" s="70"/>
      <c r="G386" s="84"/>
      <c r="O386" s="83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9" customFormat="1" ht="14.25" customHeight="1">
      <c r="A387" s="269"/>
      <c r="B387" s="68"/>
      <c r="C387" s="69"/>
      <c r="D387" s="70"/>
      <c r="E387" s="70"/>
      <c r="F387" s="70"/>
      <c r="G387" s="84"/>
      <c r="O387" s="83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9" customFormat="1" ht="25.5" customHeight="1">
      <c r="A388" s="7" t="s">
        <v>106</v>
      </c>
      <c r="B388" s="7" t="s">
        <v>107</v>
      </c>
      <c r="C388" s="5" t="s">
        <v>108</v>
      </c>
      <c r="D388" s="52" t="s">
        <v>239</v>
      </c>
      <c r="E388" s="59" t="s">
        <v>240</v>
      </c>
      <c r="F388" s="5" t="s">
        <v>98</v>
      </c>
      <c r="G388" s="51" t="s">
        <v>241</v>
      </c>
      <c r="O388" s="83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9" customFormat="1" ht="14.25" customHeight="1">
      <c r="A389" s="135" t="s">
        <v>183</v>
      </c>
      <c r="B389" s="136">
        <v>6113</v>
      </c>
      <c r="C389" s="137" t="s">
        <v>42</v>
      </c>
      <c r="D389" s="174">
        <v>100</v>
      </c>
      <c r="E389" s="174">
        <v>100</v>
      </c>
      <c r="F389" s="509">
        <v>0</v>
      </c>
      <c r="G389" s="175">
        <f>F389/E389*100</f>
        <v>0</v>
      </c>
      <c r="O389" s="83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9" customFormat="1" ht="14.25" customHeight="1">
      <c r="A390" s="204"/>
      <c r="B390" s="221"/>
      <c r="C390" s="220" t="s">
        <v>590</v>
      </c>
      <c r="D390" s="207">
        <f>D389</f>
        <v>100</v>
      </c>
      <c r="E390" s="207">
        <f>E389</f>
        <v>100</v>
      </c>
      <c r="F390" s="237">
        <f>F389</f>
        <v>0</v>
      </c>
      <c r="G390" s="235">
        <f>F390/E390*100</f>
        <v>0</v>
      </c>
      <c r="O390" s="83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9" customFormat="1" ht="14.25" customHeight="1">
      <c r="A391" s="186"/>
      <c r="B391" s="187"/>
      <c r="C391" s="397"/>
      <c r="D391" s="398"/>
      <c r="E391" s="398"/>
      <c r="F391" s="70"/>
      <c r="G391" s="84"/>
      <c r="O391" s="83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7" ht="25.5">
      <c r="A392" s="7" t="s">
        <v>106</v>
      </c>
      <c r="B392" s="7" t="s">
        <v>107</v>
      </c>
      <c r="C392" s="5" t="s">
        <v>108</v>
      </c>
      <c r="D392" s="52" t="s">
        <v>239</v>
      </c>
      <c r="E392" s="59" t="s">
        <v>240</v>
      </c>
      <c r="F392" s="5" t="s">
        <v>98</v>
      </c>
      <c r="G392" s="51" t="s">
        <v>241</v>
      </c>
    </row>
    <row r="393" spans="1:7" ht="15" customHeight="1">
      <c r="A393" s="150" t="s">
        <v>203</v>
      </c>
      <c r="B393" s="146">
        <v>6330</v>
      </c>
      <c r="C393" s="137" t="s">
        <v>204</v>
      </c>
      <c r="D393" s="463">
        <v>190</v>
      </c>
      <c r="E393" s="178">
        <v>190</v>
      </c>
      <c r="F393" s="358">
        <v>94</v>
      </c>
      <c r="G393" s="179">
        <f>F393/E393*100</f>
        <v>49.473684210526315</v>
      </c>
    </row>
    <row r="394" spans="1:7" s="203" customFormat="1" ht="14.25" customHeight="1">
      <c r="A394" s="16"/>
      <c r="B394" s="68"/>
      <c r="C394" s="208"/>
      <c r="D394" s="209"/>
      <c r="E394" s="210"/>
      <c r="F394" s="211"/>
      <c r="G394" s="268"/>
    </row>
    <row r="395" spans="1:256" s="29" customFormat="1" ht="14.25" customHeight="1">
      <c r="A395" s="213"/>
      <c r="B395" s="223"/>
      <c r="C395" s="222" t="s">
        <v>900</v>
      </c>
      <c r="D395" s="214">
        <f>D384+D390+D393</f>
        <v>32685</v>
      </c>
      <c r="E395" s="214">
        <f>E384+E390+E393</f>
        <v>33215</v>
      </c>
      <c r="F395" s="214">
        <f>F384+F390+F393</f>
        <v>9984</v>
      </c>
      <c r="G395" s="227">
        <f>F395/E395*100</f>
        <v>30.058708414872797</v>
      </c>
      <c r="O395" s="83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7" s="203" customFormat="1" ht="14.25" customHeight="1">
      <c r="A396" s="16"/>
      <c r="B396" s="68"/>
      <c r="C396" s="208"/>
      <c r="D396" s="209"/>
      <c r="E396" s="210"/>
      <c r="F396" s="211"/>
      <c r="G396" s="268"/>
    </row>
    <row r="397" spans="1:6" s="203" customFormat="1" ht="14.25" customHeight="1">
      <c r="A397" s="745" t="s">
        <v>901</v>
      </c>
      <c r="B397" s="736"/>
      <c r="C397" s="736"/>
      <c r="D397" s="746"/>
      <c r="E397" s="746"/>
      <c r="F397" s="300"/>
    </row>
    <row r="398" spans="1:256" s="29" customFormat="1" ht="25.5" customHeight="1">
      <c r="A398" s="7" t="s">
        <v>106</v>
      </c>
      <c r="B398" s="7" t="s">
        <v>107</v>
      </c>
      <c r="C398" s="5" t="s">
        <v>108</v>
      </c>
      <c r="D398" s="52" t="s">
        <v>239</v>
      </c>
      <c r="E398" s="59" t="s">
        <v>240</v>
      </c>
      <c r="F398" s="5" t="s">
        <v>98</v>
      </c>
      <c r="G398" s="51" t="s">
        <v>241</v>
      </c>
      <c r="O398" s="83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9" customFormat="1" ht="24.75" customHeight="1">
      <c r="A399" s="150" t="s">
        <v>183</v>
      </c>
      <c r="B399" s="146" t="s">
        <v>880</v>
      </c>
      <c r="C399" s="137" t="s">
        <v>902</v>
      </c>
      <c r="D399" s="463">
        <v>4400</v>
      </c>
      <c r="E399" s="178">
        <v>4400</v>
      </c>
      <c r="F399" s="358">
        <v>1766</v>
      </c>
      <c r="G399" s="179">
        <f>F399/E399*100</f>
        <v>40.13636363636364</v>
      </c>
      <c r="O399" s="83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9" customFormat="1" ht="15" customHeight="1">
      <c r="A400" s="150" t="s">
        <v>183</v>
      </c>
      <c r="B400" s="146" t="s">
        <v>880</v>
      </c>
      <c r="C400" s="137" t="s">
        <v>839</v>
      </c>
      <c r="D400" s="463">
        <v>0</v>
      </c>
      <c r="E400" s="178">
        <v>655</v>
      </c>
      <c r="F400" s="358">
        <v>186</v>
      </c>
      <c r="G400" s="179">
        <f>F400/E400*100</f>
        <v>28.396946564885496</v>
      </c>
      <c r="O400" s="83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9" customFormat="1" ht="14.25" customHeight="1">
      <c r="A401" s="204"/>
      <c r="B401" s="221"/>
      <c r="C401" s="220" t="s">
        <v>908</v>
      </c>
      <c r="D401" s="207">
        <f>SUM(D399:D400)</f>
        <v>4400</v>
      </c>
      <c r="E401" s="207">
        <f>SUM(E399:E400)</f>
        <v>5055</v>
      </c>
      <c r="F401" s="237">
        <f>SUM(F399:F400)</f>
        <v>1952</v>
      </c>
      <c r="G401" s="235">
        <f>F401/E401*100</f>
        <v>38.61523244312562</v>
      </c>
      <c r="O401" s="83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6" s="203" customFormat="1" ht="14.25" customHeight="1">
      <c r="A402" s="43"/>
      <c r="B402" s="20"/>
      <c r="C402" s="20"/>
      <c r="D402" s="376"/>
      <c r="E402" s="376"/>
      <c r="F402" s="300"/>
    </row>
    <row r="403" spans="1:6" s="203" customFormat="1" ht="14.25" customHeight="1">
      <c r="A403" s="748" t="s">
        <v>737</v>
      </c>
      <c r="B403" s="749"/>
      <c r="C403" s="749"/>
      <c r="D403" s="376"/>
      <c r="E403" s="376"/>
      <c r="F403" s="300"/>
    </row>
    <row r="404" spans="1:7" ht="25.5">
      <c r="A404" s="7" t="s">
        <v>106</v>
      </c>
      <c r="B404" s="7" t="s">
        <v>107</v>
      </c>
      <c r="C404" s="5" t="s">
        <v>108</v>
      </c>
      <c r="D404" s="52" t="s">
        <v>239</v>
      </c>
      <c r="E404" s="59" t="s">
        <v>240</v>
      </c>
      <c r="F404" s="5" t="s">
        <v>98</v>
      </c>
      <c r="G404" s="51" t="s">
        <v>241</v>
      </c>
    </row>
    <row r="405" spans="1:7" ht="25.5">
      <c r="A405" s="150">
        <v>14</v>
      </c>
      <c r="B405" s="146">
        <v>3636</v>
      </c>
      <c r="C405" s="137" t="s">
        <v>674</v>
      </c>
      <c r="D405" s="178">
        <v>180</v>
      </c>
      <c r="E405" s="178">
        <v>180</v>
      </c>
      <c r="F405" s="358">
        <v>0</v>
      </c>
      <c r="G405" s="179">
        <f>F405/E405*100</f>
        <v>0</v>
      </c>
    </row>
    <row r="406" spans="1:7" ht="25.5">
      <c r="A406" s="150" t="s">
        <v>872</v>
      </c>
      <c r="B406" s="146">
        <v>6171</v>
      </c>
      <c r="C406" s="137" t="s">
        <v>675</v>
      </c>
      <c r="D406" s="178">
        <v>520</v>
      </c>
      <c r="E406" s="178">
        <v>520</v>
      </c>
      <c r="F406" s="358">
        <v>0</v>
      </c>
      <c r="G406" s="179">
        <f>F406/E406*100</f>
        <v>0</v>
      </c>
    </row>
    <row r="407" spans="1:256" s="124" customFormat="1" ht="12.75">
      <c r="A407" s="16"/>
      <c r="B407" s="68"/>
      <c r="C407" s="69"/>
      <c r="D407" s="70"/>
      <c r="E407" s="71"/>
      <c r="F407" s="54"/>
      <c r="G407" s="272"/>
      <c r="H407" s="128"/>
      <c r="I407" s="29"/>
      <c r="J407" s="29"/>
      <c r="K407" s="29"/>
      <c r="L407" s="29"/>
      <c r="M407" s="29"/>
      <c r="N407" s="29"/>
      <c r="O407" s="83"/>
      <c r="P407" s="83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1:7" ht="12.75">
      <c r="A408" s="213"/>
      <c r="B408" s="223"/>
      <c r="C408" s="222" t="s">
        <v>614</v>
      </c>
      <c r="D408" s="214">
        <f>D384+D390+D393+D401+D405+D406</f>
        <v>37785</v>
      </c>
      <c r="E408" s="214">
        <f>E384+E390+E393+E401+E405+E406</f>
        <v>38970</v>
      </c>
      <c r="F408" s="214">
        <f>F384+F390+F393+F401+F405+F406</f>
        <v>11936</v>
      </c>
      <c r="G408" s="227">
        <f>F408/E408*100</f>
        <v>30.628688734924303</v>
      </c>
    </row>
    <row r="409" spans="1:256" s="29" customFormat="1" ht="12.75">
      <c r="A409" s="67"/>
      <c r="B409" s="14"/>
      <c r="C409"/>
      <c r="D409" s="83"/>
      <c r="E409" s="83"/>
      <c r="F409" s="83"/>
      <c r="G409"/>
      <c r="O409" s="83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29" customFormat="1" ht="15.75">
      <c r="A410" s="152" t="s">
        <v>205</v>
      </c>
      <c r="B410" s="67"/>
      <c r="D410" s="83"/>
      <c r="E410" s="83"/>
      <c r="F410" s="83"/>
      <c r="O410" s="83" t="s">
        <v>442</v>
      </c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29" customFormat="1" ht="12.75">
      <c r="A411" s="67"/>
      <c r="B411" s="14"/>
      <c r="C411"/>
      <c r="D411" s="83"/>
      <c r="E411" s="83"/>
      <c r="F411" s="83"/>
      <c r="G411"/>
      <c r="O411" s="83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6" ht="12.75">
      <c r="A412" s="77" t="s">
        <v>172</v>
      </c>
      <c r="B412" s="14"/>
      <c r="D412" s="83"/>
      <c r="E412" s="83"/>
      <c r="F412" s="83"/>
    </row>
    <row r="413" spans="1:6" ht="12.75">
      <c r="A413" s="67"/>
      <c r="B413" s="14"/>
      <c r="D413" s="83" t="s">
        <v>594</v>
      </c>
      <c r="E413" s="83"/>
      <c r="F413" s="83"/>
    </row>
    <row r="414" spans="1:256" s="29" customFormat="1" ht="25.5">
      <c r="A414" s="7" t="s">
        <v>106</v>
      </c>
      <c r="B414" s="7" t="s">
        <v>107</v>
      </c>
      <c r="C414" s="5" t="s">
        <v>108</v>
      </c>
      <c r="D414" s="52" t="s">
        <v>239</v>
      </c>
      <c r="E414" s="59" t="s">
        <v>240</v>
      </c>
      <c r="F414" s="5" t="s">
        <v>98</v>
      </c>
      <c r="G414" s="51" t="s">
        <v>241</v>
      </c>
      <c r="O414" s="83" t="s">
        <v>455</v>
      </c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9" customFormat="1" ht="25.5">
      <c r="A415" s="150" t="s">
        <v>206</v>
      </c>
      <c r="B415" s="146">
        <v>6172</v>
      </c>
      <c r="C415" s="137" t="s">
        <v>841</v>
      </c>
      <c r="D415" s="178">
        <v>259716</v>
      </c>
      <c r="E415" s="178">
        <v>260101</v>
      </c>
      <c r="F415" s="358">
        <v>90229</v>
      </c>
      <c r="G415" s="179">
        <f>F415/E415*100</f>
        <v>34.689985813203336</v>
      </c>
      <c r="O415" s="83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29" customFormat="1" ht="14.25" customHeight="1">
      <c r="A416" s="150" t="s">
        <v>206</v>
      </c>
      <c r="B416" s="146">
        <v>6115</v>
      </c>
      <c r="C416" s="137" t="s">
        <v>840</v>
      </c>
      <c r="D416" s="178">
        <v>0</v>
      </c>
      <c r="E416" s="178">
        <v>20</v>
      </c>
      <c r="F416" s="358">
        <v>12</v>
      </c>
      <c r="G416" s="179">
        <f>F416/E416*100</f>
        <v>60</v>
      </c>
      <c r="O416" s="83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7" ht="14.25" customHeight="1">
      <c r="A417" s="204"/>
      <c r="B417" s="221"/>
      <c r="C417" s="220" t="s">
        <v>589</v>
      </c>
      <c r="D417" s="205">
        <f>SUM(D415:D416)</f>
        <v>259716</v>
      </c>
      <c r="E417" s="206">
        <f>SUM(E415:E416)</f>
        <v>260121</v>
      </c>
      <c r="F417" s="237">
        <f>SUM(F415:F416)</f>
        <v>90241</v>
      </c>
      <c r="G417" s="115">
        <f>F417/E417*100</f>
        <v>34.69193183172447</v>
      </c>
    </row>
    <row r="418" spans="1:18" ht="13.5" customHeight="1">
      <c r="A418" s="16"/>
      <c r="B418" s="68"/>
      <c r="C418" s="208"/>
      <c r="D418" s="209"/>
      <c r="E418" s="210"/>
      <c r="F418" s="211"/>
      <c r="G418" s="31"/>
      <c r="R418" s="154"/>
    </row>
    <row r="419" spans="1:18" ht="12.75">
      <c r="A419" s="43" t="s">
        <v>173</v>
      </c>
      <c r="B419" s="19"/>
      <c r="C419" s="42"/>
      <c r="D419" s="57"/>
      <c r="E419" s="60"/>
      <c r="F419" s="54"/>
      <c r="G419" s="38"/>
      <c r="R419" s="154"/>
    </row>
    <row r="420" spans="1:18" ht="12.75">
      <c r="A420" s="16"/>
      <c r="B420" s="19"/>
      <c r="C420" s="42"/>
      <c r="D420" s="57"/>
      <c r="E420" s="60"/>
      <c r="F420" s="54"/>
      <c r="G420" s="38"/>
      <c r="R420" s="154"/>
    </row>
    <row r="421" spans="1:256" s="29" customFormat="1" ht="25.5">
      <c r="A421" s="7" t="s">
        <v>106</v>
      </c>
      <c r="B421" s="7" t="s">
        <v>107</v>
      </c>
      <c r="C421" s="5" t="s">
        <v>108</v>
      </c>
      <c r="D421" s="52" t="s">
        <v>239</v>
      </c>
      <c r="E421" s="59" t="s">
        <v>240</v>
      </c>
      <c r="F421" s="5" t="s">
        <v>98</v>
      </c>
      <c r="G421" s="51" t="s">
        <v>241</v>
      </c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1:7" ht="14.25" customHeight="1">
      <c r="A422" s="150" t="s">
        <v>206</v>
      </c>
      <c r="B422" s="146">
        <v>6172</v>
      </c>
      <c r="C422" s="137" t="s">
        <v>842</v>
      </c>
      <c r="D422" s="178">
        <v>3000</v>
      </c>
      <c r="E422" s="178">
        <v>3070</v>
      </c>
      <c r="F422" s="358">
        <v>1166</v>
      </c>
      <c r="G422" s="179">
        <f>F422/E422*100</f>
        <v>37.98045602605863</v>
      </c>
    </row>
    <row r="423" spans="1:7" ht="12.75">
      <c r="A423" s="204"/>
      <c r="B423" s="221"/>
      <c r="C423" s="220" t="s">
        <v>590</v>
      </c>
      <c r="D423" s="205">
        <f>SUM(D422:D422)</f>
        <v>3000</v>
      </c>
      <c r="E423" s="206">
        <f>SUM(E422:E422)</f>
        <v>3070</v>
      </c>
      <c r="F423" s="237">
        <f>SUM(F422:F422)</f>
        <v>1166</v>
      </c>
      <c r="G423" s="123">
        <f>F423/E423*100</f>
        <v>37.98045602605863</v>
      </c>
    </row>
    <row r="424" spans="1:7" ht="12.75">
      <c r="A424" s="57"/>
      <c r="B424" s="60"/>
      <c r="C424" s="37"/>
      <c r="D424" s="38"/>
      <c r="E424" s="57"/>
      <c r="F424" s="60"/>
      <c r="G424" s="37"/>
    </row>
    <row r="425" spans="1:7" ht="25.5">
      <c r="A425" s="7" t="s">
        <v>106</v>
      </c>
      <c r="B425" s="7" t="s">
        <v>107</v>
      </c>
      <c r="C425" s="5" t="s">
        <v>108</v>
      </c>
      <c r="D425" s="52" t="s">
        <v>239</v>
      </c>
      <c r="E425" s="59" t="s">
        <v>240</v>
      </c>
      <c r="F425" s="5" t="s">
        <v>98</v>
      </c>
      <c r="G425" s="51" t="s">
        <v>241</v>
      </c>
    </row>
    <row r="426" spans="1:7" ht="12.75">
      <c r="A426" s="135" t="s">
        <v>203</v>
      </c>
      <c r="B426" s="136">
        <v>6330</v>
      </c>
      <c r="C426" s="137" t="s">
        <v>204</v>
      </c>
      <c r="D426" s="174">
        <v>4262</v>
      </c>
      <c r="E426" s="169">
        <v>4262</v>
      </c>
      <c r="F426" s="332">
        <v>2132</v>
      </c>
      <c r="G426" s="168">
        <f>F426/E426*100</f>
        <v>50.02346316283435</v>
      </c>
    </row>
    <row r="427" spans="1:7" ht="12.75">
      <c r="A427" s="16"/>
      <c r="B427" s="68"/>
      <c r="C427" s="69"/>
      <c r="D427" s="70"/>
      <c r="E427" s="71"/>
      <c r="F427" s="54"/>
      <c r="G427" s="272"/>
    </row>
    <row r="428" spans="1:256" s="29" customFormat="1" ht="12" customHeight="1">
      <c r="A428" s="213"/>
      <c r="B428" s="223"/>
      <c r="C428" s="222" t="s">
        <v>614</v>
      </c>
      <c r="D428" s="214">
        <f>D417+D423+D426</f>
        <v>266978</v>
      </c>
      <c r="E428" s="214">
        <f>E417+E423+E426</f>
        <v>267453</v>
      </c>
      <c r="F428" s="214">
        <f>F417+F423+F426</f>
        <v>93539</v>
      </c>
      <c r="G428" s="227">
        <f>F428/E428*100</f>
        <v>34.97399543097292</v>
      </c>
      <c r="H428" s="128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Q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83"/>
      <c r="CG428" s="83"/>
      <c r="CH428" s="83"/>
      <c r="CI428" s="83"/>
      <c r="CJ428" s="83"/>
      <c r="CK428" s="83"/>
      <c r="CL428" s="83"/>
      <c r="CM428" s="83"/>
      <c r="CN428" s="83"/>
      <c r="CO428" s="83"/>
      <c r="CP428" s="83"/>
      <c r="CQ428" s="83"/>
      <c r="CR428" s="83"/>
      <c r="CS428" s="83"/>
      <c r="CT428" s="83"/>
      <c r="CU428" s="83"/>
      <c r="CV428" s="83"/>
      <c r="CW428" s="83"/>
      <c r="CX428" s="83"/>
      <c r="CY428" s="83"/>
      <c r="CZ428" s="83"/>
      <c r="DA428" s="83"/>
      <c r="DB428" s="83"/>
      <c r="DC428" s="83"/>
      <c r="DD428" s="83"/>
      <c r="DE428" s="83"/>
      <c r="DF428" s="83"/>
      <c r="DG428" s="83"/>
      <c r="DH428" s="83"/>
      <c r="DI428" s="83"/>
      <c r="DJ428" s="83"/>
      <c r="DK428" s="83"/>
      <c r="DL428" s="83"/>
      <c r="DM428" s="83"/>
      <c r="DN428" s="83"/>
      <c r="DO428" s="83"/>
      <c r="DP428" s="83"/>
      <c r="DQ428" s="83"/>
      <c r="DR428" s="83"/>
      <c r="DS428" s="83"/>
      <c r="DT428" s="83"/>
      <c r="DU428" s="83"/>
      <c r="DV428" s="83"/>
      <c r="DW428" s="83"/>
      <c r="DX428" s="83"/>
      <c r="DY428" s="83"/>
      <c r="DZ428" s="83"/>
      <c r="EA428" s="83"/>
      <c r="EB428" s="83"/>
      <c r="EC428" s="83"/>
      <c r="ED428" s="83"/>
      <c r="EE428" s="83"/>
      <c r="EF428" s="83"/>
      <c r="EG428" s="83"/>
      <c r="EH428" s="83"/>
      <c r="EI428" s="83"/>
      <c r="EJ428" s="83"/>
      <c r="EK428" s="83"/>
      <c r="EL428" s="83"/>
      <c r="EM428" s="83"/>
      <c r="EN428" s="83"/>
      <c r="EO428" s="83"/>
      <c r="EP428" s="83"/>
      <c r="EQ428" s="83"/>
      <c r="ER428" s="83"/>
      <c r="ES428" s="83"/>
      <c r="ET428" s="83"/>
      <c r="EU428" s="83"/>
      <c r="EV428" s="83"/>
      <c r="EW428" s="83"/>
      <c r="EX428" s="83"/>
      <c r="EY428" s="83"/>
      <c r="EZ428" s="83"/>
      <c r="FA428" s="83"/>
      <c r="FB428" s="83"/>
      <c r="FC428" s="83"/>
      <c r="FD428" s="83"/>
      <c r="FE428" s="83"/>
      <c r="FF428" s="83"/>
      <c r="FG428" s="83"/>
      <c r="FH428" s="83"/>
      <c r="FI428" s="83"/>
      <c r="FJ428" s="83"/>
      <c r="FK428" s="83"/>
      <c r="FL428" s="83"/>
      <c r="FM428" s="83"/>
      <c r="FN428" s="83"/>
      <c r="FO428" s="83"/>
      <c r="FP428" s="83"/>
      <c r="FQ428" s="83"/>
      <c r="FR428" s="83"/>
      <c r="FS428" s="83"/>
      <c r="FT428" s="83"/>
      <c r="FU428" s="83"/>
      <c r="FV428" s="83"/>
      <c r="FW428" s="83"/>
      <c r="FX428" s="83"/>
      <c r="FY428" s="83"/>
      <c r="FZ428" s="83"/>
      <c r="GA428" s="83"/>
      <c r="GB428" s="83"/>
      <c r="GC428" s="83"/>
      <c r="GD428" s="83"/>
      <c r="GE428" s="83"/>
      <c r="GF428" s="83"/>
      <c r="GG428" s="83"/>
      <c r="GH428" s="83"/>
      <c r="GI428" s="83"/>
      <c r="GJ428" s="83"/>
      <c r="GK428" s="83"/>
      <c r="GL428" s="83"/>
      <c r="GM428" s="83"/>
      <c r="GN428" s="83"/>
      <c r="GO428" s="83"/>
      <c r="GP428" s="83"/>
      <c r="GQ428" s="83"/>
      <c r="GR428" s="83"/>
      <c r="GS428" s="83"/>
      <c r="GT428" s="83"/>
      <c r="GU428" s="83"/>
      <c r="GV428" s="83"/>
      <c r="GW428" s="83"/>
      <c r="GX428" s="83"/>
      <c r="GY428" s="83"/>
      <c r="GZ428" s="83"/>
      <c r="HA428" s="83"/>
      <c r="HB428" s="83"/>
      <c r="HC428" s="83"/>
      <c r="HD428" s="83"/>
      <c r="HE428" s="83"/>
      <c r="HF428" s="83"/>
      <c r="HG428" s="83"/>
      <c r="HH428" s="83"/>
      <c r="HI428" s="83"/>
      <c r="HJ428" s="83"/>
      <c r="HK428" s="83"/>
      <c r="HL428" s="83"/>
      <c r="HM428" s="83"/>
      <c r="HN428" s="83"/>
      <c r="HO428" s="83"/>
      <c r="HP428" s="83"/>
      <c r="HQ428" s="83"/>
      <c r="HR428" s="83"/>
      <c r="HS428" s="83"/>
      <c r="HT428" s="83"/>
      <c r="HU428" s="83"/>
      <c r="HV428" s="83"/>
      <c r="HW428" s="83"/>
      <c r="HX428" s="83"/>
      <c r="HY428" s="83"/>
      <c r="HZ428" s="83"/>
      <c r="IA428" s="83"/>
      <c r="IB428" s="83"/>
      <c r="IC428" s="83"/>
      <c r="ID428" s="83"/>
      <c r="IE428" s="83"/>
      <c r="IF428" s="83"/>
      <c r="IG428" s="83"/>
      <c r="IH428" s="83"/>
      <c r="II428" s="83"/>
      <c r="IJ428" s="83"/>
      <c r="IK428" s="83"/>
      <c r="IL428" s="83"/>
      <c r="IM428" s="83"/>
      <c r="IN428" s="83"/>
      <c r="IO428" s="83"/>
      <c r="IP428" s="83"/>
      <c r="IQ428" s="83"/>
      <c r="IR428" s="83"/>
      <c r="IS428" s="83"/>
      <c r="IT428" s="83"/>
      <c r="IU428" s="83"/>
      <c r="IV428" s="83"/>
    </row>
    <row r="429" spans="1:256" s="29" customFormat="1" ht="12" customHeight="1">
      <c r="A429" s="16"/>
      <c r="B429" s="68"/>
      <c r="C429" s="208"/>
      <c r="D429" s="209"/>
      <c r="E429" s="210"/>
      <c r="F429" s="211"/>
      <c r="G429" s="31"/>
      <c r="H429" s="29" t="s">
        <v>423</v>
      </c>
      <c r="O429" s="83" t="s">
        <v>444</v>
      </c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256" s="29" customFormat="1" ht="14.25" customHeight="1">
      <c r="A430" s="152" t="s">
        <v>248</v>
      </c>
      <c r="B430" s="68"/>
      <c r="C430" s="42"/>
      <c r="D430" s="70"/>
      <c r="E430" s="71"/>
      <c r="F430" s="54"/>
      <c r="G430" s="72"/>
      <c r="O430" s="83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s="29" customFormat="1" ht="14.25" customHeight="1">
      <c r="A431" s="78"/>
      <c r="B431" s="19"/>
      <c r="C431" s="69"/>
      <c r="D431" s="57"/>
      <c r="E431" s="60"/>
      <c r="F431" s="462"/>
      <c r="G431" s="38"/>
      <c r="O431" s="83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256" s="29" customFormat="1" ht="12" customHeight="1">
      <c r="A432" s="64" t="s">
        <v>172</v>
      </c>
      <c r="B432"/>
      <c r="C432" s="42"/>
      <c r="D432" s="15"/>
      <c r="E432" s="15"/>
      <c r="F432" s="15"/>
      <c r="G432"/>
      <c r="O432" s="83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4" spans="1:16" ht="25.5">
      <c r="A434" s="86" t="s">
        <v>106</v>
      </c>
      <c r="B434" s="7" t="s">
        <v>107</v>
      </c>
      <c r="C434" s="5" t="s">
        <v>108</v>
      </c>
      <c r="D434" s="52" t="s">
        <v>239</v>
      </c>
      <c r="E434" s="59" t="s">
        <v>240</v>
      </c>
      <c r="F434" s="5" t="s">
        <v>98</v>
      </c>
      <c r="G434" s="51" t="s">
        <v>241</v>
      </c>
      <c r="P434" s="83"/>
    </row>
    <row r="435" spans="1:16" ht="25.5">
      <c r="A435" s="150" t="s">
        <v>859</v>
      </c>
      <c r="B435" s="153" t="s">
        <v>171</v>
      </c>
      <c r="C435" s="147" t="s">
        <v>597</v>
      </c>
      <c r="D435" s="178">
        <v>4500</v>
      </c>
      <c r="E435" s="178">
        <v>10800</v>
      </c>
      <c r="F435" s="613">
        <v>914</v>
      </c>
      <c r="G435" s="180">
        <f aca="true" t="shared" si="12" ref="G435:G440">F435/E435*100</f>
        <v>8.462962962962962</v>
      </c>
      <c r="P435" s="200"/>
    </row>
    <row r="436" spans="1:16" ht="14.25" customHeight="1">
      <c r="A436" s="150" t="s">
        <v>860</v>
      </c>
      <c r="B436" s="153" t="s">
        <v>171</v>
      </c>
      <c r="C436" s="137" t="s">
        <v>249</v>
      </c>
      <c r="D436" s="178">
        <v>57900</v>
      </c>
      <c r="E436" s="178">
        <v>64827</v>
      </c>
      <c r="F436" s="613">
        <v>6829</v>
      </c>
      <c r="G436" s="180">
        <f t="shared" si="12"/>
        <v>10.534191000663304</v>
      </c>
      <c r="P436" s="154"/>
    </row>
    <row r="437" spans="1:18" ht="25.5">
      <c r="A437" s="150" t="s">
        <v>861</v>
      </c>
      <c r="B437" s="146" t="s">
        <v>171</v>
      </c>
      <c r="C437" s="137" t="s">
        <v>622</v>
      </c>
      <c r="D437" s="178">
        <v>23250</v>
      </c>
      <c r="E437" s="178">
        <v>24464</v>
      </c>
      <c r="F437" s="612">
        <v>924</v>
      </c>
      <c r="G437" s="180">
        <f t="shared" si="12"/>
        <v>3.776978417266187</v>
      </c>
      <c r="P437" s="83"/>
      <c r="R437" s="188"/>
    </row>
    <row r="438" spans="1:18" ht="25.5">
      <c r="A438" s="150" t="s">
        <v>862</v>
      </c>
      <c r="B438" s="146" t="s">
        <v>171</v>
      </c>
      <c r="C438" s="137" t="s">
        <v>250</v>
      </c>
      <c r="D438" s="178">
        <v>8400</v>
      </c>
      <c r="E438" s="178">
        <v>8400</v>
      </c>
      <c r="F438" s="612">
        <v>697</v>
      </c>
      <c r="G438" s="180">
        <f t="shared" si="12"/>
        <v>8.297619047619047</v>
      </c>
      <c r="P438" s="83"/>
      <c r="R438" s="188"/>
    </row>
    <row r="439" spans="1:18" ht="14.25" customHeight="1">
      <c r="A439" s="150" t="s">
        <v>859</v>
      </c>
      <c r="B439" s="146">
        <v>3522</v>
      </c>
      <c r="C439" s="137" t="s">
        <v>156</v>
      </c>
      <c r="D439" s="178">
        <v>0</v>
      </c>
      <c r="E439" s="178">
        <v>100</v>
      </c>
      <c r="F439" s="612">
        <v>15</v>
      </c>
      <c r="G439" s="180">
        <f t="shared" si="12"/>
        <v>15</v>
      </c>
      <c r="P439" s="83"/>
      <c r="R439" s="188"/>
    </row>
    <row r="440" spans="1:256" s="29" customFormat="1" ht="13.5" customHeight="1">
      <c r="A440" s="204"/>
      <c r="B440" s="221"/>
      <c r="C440" s="220" t="s">
        <v>589</v>
      </c>
      <c r="D440" s="287">
        <f>SUM(D435:D439)</f>
        <v>94050</v>
      </c>
      <c r="E440" s="288">
        <f>SUM(E435:E439)</f>
        <v>108591</v>
      </c>
      <c r="F440" s="352">
        <f>SUM(F435:F439)</f>
        <v>9379</v>
      </c>
      <c r="G440" s="228">
        <f t="shared" si="12"/>
        <v>8.636995699459439</v>
      </c>
      <c r="O440" s="83"/>
      <c r="P440" s="15"/>
      <c r="Q440" s="15"/>
      <c r="R440" s="15"/>
      <c r="S440" s="15"/>
      <c r="T440" s="15"/>
      <c r="U440" s="15"/>
      <c r="V440" s="154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1:256" s="29" customFormat="1" ht="13.5" customHeight="1">
      <c r="A441" s="16"/>
      <c r="B441" s="68"/>
      <c r="C441" s="208"/>
      <c r="D441" s="290"/>
      <c r="E441" s="291"/>
      <c r="F441" s="292"/>
      <c r="G441" s="230"/>
      <c r="O441" s="83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s="29" customFormat="1" ht="12.75">
      <c r="A442" s="11" t="s">
        <v>173</v>
      </c>
      <c r="B442"/>
      <c r="C442"/>
      <c r="D442" s="15"/>
      <c r="E442" s="15"/>
      <c r="F442" s="15"/>
      <c r="G442"/>
      <c r="O442" s="83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256" s="29" customFormat="1" ht="12.75">
      <c r="A443" s="13"/>
      <c r="B443"/>
      <c r="C443"/>
      <c r="D443" s="15"/>
      <c r="E443" s="15"/>
      <c r="F443" s="15"/>
      <c r="G443"/>
      <c r="O443" s="83"/>
      <c r="P443" s="15"/>
      <c r="Q443" s="15"/>
      <c r="R443" s="191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256" s="29" customFormat="1" ht="25.5">
      <c r="A444" s="7" t="s">
        <v>106</v>
      </c>
      <c r="B444" s="85" t="s">
        <v>107</v>
      </c>
      <c r="C444" s="5" t="s">
        <v>108</v>
      </c>
      <c r="D444" s="52" t="s">
        <v>239</v>
      </c>
      <c r="E444" s="59" t="s">
        <v>240</v>
      </c>
      <c r="F444" s="5" t="s">
        <v>98</v>
      </c>
      <c r="G444" s="51" t="s">
        <v>241</v>
      </c>
      <c r="O444" s="83" t="s">
        <v>441</v>
      </c>
      <c r="P444" s="83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5" spans="1:256" s="29" customFormat="1" ht="32.25" customHeight="1">
      <c r="A445" s="150" t="s">
        <v>859</v>
      </c>
      <c r="B445" s="146" t="s">
        <v>171</v>
      </c>
      <c r="C445" s="147" t="s">
        <v>865</v>
      </c>
      <c r="D445" s="225">
        <v>4000</v>
      </c>
      <c r="E445" s="225">
        <v>4000</v>
      </c>
      <c r="F445" s="612">
        <v>615</v>
      </c>
      <c r="G445" s="313">
        <f aca="true" t="shared" si="13" ref="G445:G452">F445/E445*100</f>
        <v>15.375</v>
      </c>
      <c r="O445" s="83" t="s">
        <v>443</v>
      </c>
      <c r="P445" s="83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</row>
    <row r="446" spans="1:256" s="29" customFormat="1" ht="15.75" customHeight="1">
      <c r="A446" s="150" t="s">
        <v>860</v>
      </c>
      <c r="B446" s="146" t="s">
        <v>171</v>
      </c>
      <c r="C446" s="137" t="s">
        <v>249</v>
      </c>
      <c r="D446" s="225">
        <v>44100</v>
      </c>
      <c r="E446" s="225">
        <v>45395</v>
      </c>
      <c r="F446" s="612">
        <v>1899</v>
      </c>
      <c r="G446" s="313">
        <f t="shared" si="13"/>
        <v>4.183280096926975</v>
      </c>
      <c r="O446" s="83" t="s">
        <v>443</v>
      </c>
      <c r="P446" s="83"/>
      <c r="Q446" s="15"/>
      <c r="R446" s="190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256" s="29" customFormat="1" ht="25.5">
      <c r="A447" s="150" t="s">
        <v>861</v>
      </c>
      <c r="B447" s="146" t="s">
        <v>171</v>
      </c>
      <c r="C447" s="137" t="s">
        <v>622</v>
      </c>
      <c r="D447" s="225">
        <v>11750</v>
      </c>
      <c r="E447" s="225">
        <v>12436</v>
      </c>
      <c r="F447" s="612">
        <v>145</v>
      </c>
      <c r="G447" s="313">
        <f t="shared" si="13"/>
        <v>1.1659697651978127</v>
      </c>
      <c r="H447" s="29" t="s">
        <v>422</v>
      </c>
      <c r="O447" s="83" t="s">
        <v>445</v>
      </c>
      <c r="P447" s="83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s="29" customFormat="1" ht="12.75">
      <c r="A448" s="150" t="s">
        <v>861</v>
      </c>
      <c r="B448" s="146" t="s">
        <v>171</v>
      </c>
      <c r="C448" s="355" t="s">
        <v>943</v>
      </c>
      <c r="D448" s="225">
        <v>1000</v>
      </c>
      <c r="E448" s="225">
        <v>1629</v>
      </c>
      <c r="F448" s="612">
        <v>0</v>
      </c>
      <c r="G448" s="313">
        <f>F448/E448*100</f>
        <v>0</v>
      </c>
      <c r="O448" s="83"/>
      <c r="P448" s="83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29" customFormat="1" ht="25.5">
      <c r="A449" s="150" t="s">
        <v>862</v>
      </c>
      <c r="B449" s="146" t="s">
        <v>171</v>
      </c>
      <c r="C449" s="137" t="s">
        <v>250</v>
      </c>
      <c r="D449" s="225">
        <v>5600</v>
      </c>
      <c r="E449" s="225">
        <v>5600</v>
      </c>
      <c r="F449" s="612">
        <v>0</v>
      </c>
      <c r="G449" s="313">
        <f t="shared" si="13"/>
        <v>0</v>
      </c>
      <c r="O449" s="83" t="s">
        <v>446</v>
      </c>
      <c r="P449" s="83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16" ht="12.75">
      <c r="A450" s="135" t="s">
        <v>863</v>
      </c>
      <c r="B450" s="136" t="s">
        <v>171</v>
      </c>
      <c r="C450" s="137" t="s">
        <v>251</v>
      </c>
      <c r="D450" s="225">
        <v>172245</v>
      </c>
      <c r="E450" s="225">
        <v>159854</v>
      </c>
      <c r="F450" s="612">
        <v>9112</v>
      </c>
      <c r="G450" s="313">
        <f t="shared" si="13"/>
        <v>5.70020143380835</v>
      </c>
      <c r="P450" s="83"/>
    </row>
    <row r="451" spans="1:16" ht="12.75">
      <c r="A451" s="135" t="s">
        <v>864</v>
      </c>
      <c r="B451" s="136" t="s">
        <v>171</v>
      </c>
      <c r="C451" s="137" t="s">
        <v>253</v>
      </c>
      <c r="D451" s="225">
        <v>41500</v>
      </c>
      <c r="E451" s="225">
        <v>39795</v>
      </c>
      <c r="F451" s="612">
        <v>32</v>
      </c>
      <c r="G451" s="313">
        <f>F451/E451*100</f>
        <v>0.0804121120743812</v>
      </c>
      <c r="P451" s="83"/>
    </row>
    <row r="452" spans="1:16" ht="12.75">
      <c r="A452" s="135" t="s">
        <v>859</v>
      </c>
      <c r="B452" s="136" t="s">
        <v>171</v>
      </c>
      <c r="C452" s="137" t="s">
        <v>252</v>
      </c>
      <c r="D452" s="225">
        <v>8500</v>
      </c>
      <c r="E452" s="225">
        <v>9291</v>
      </c>
      <c r="F452" s="612">
        <v>18</v>
      </c>
      <c r="G452" s="313">
        <f t="shared" si="13"/>
        <v>0.19373587342589602</v>
      </c>
      <c r="P452" s="83"/>
    </row>
    <row r="453" spans="1:16" ht="12.75">
      <c r="A453" s="135" t="s">
        <v>859</v>
      </c>
      <c r="B453" s="136" t="s">
        <v>171</v>
      </c>
      <c r="C453" s="137" t="s">
        <v>619</v>
      </c>
      <c r="D453" s="225">
        <v>69400</v>
      </c>
      <c r="E453" s="225">
        <v>69400</v>
      </c>
      <c r="F453" s="612">
        <v>7850</v>
      </c>
      <c r="G453" s="313">
        <f>F453/E453*100</f>
        <v>11.311239193083573</v>
      </c>
      <c r="P453" s="83"/>
    </row>
    <row r="454" spans="1:21" ht="12.75">
      <c r="A454" s="135" t="s">
        <v>859</v>
      </c>
      <c r="B454" s="136" t="s">
        <v>171</v>
      </c>
      <c r="C454" s="137" t="s">
        <v>630</v>
      </c>
      <c r="D454" s="225">
        <v>3500</v>
      </c>
      <c r="E454" s="225">
        <v>5300</v>
      </c>
      <c r="F454" s="612">
        <v>4663</v>
      </c>
      <c r="G454" s="313">
        <f>F454/E454*100</f>
        <v>87.9811320754717</v>
      </c>
      <c r="P454" s="83"/>
      <c r="U454" s="493"/>
    </row>
    <row r="455" spans="1:17" ht="12.75">
      <c r="A455" s="135" t="s">
        <v>859</v>
      </c>
      <c r="B455" s="136">
        <v>6172</v>
      </c>
      <c r="C455" s="137" t="s">
        <v>676</v>
      </c>
      <c r="D455" s="225">
        <v>17280</v>
      </c>
      <c r="E455" s="225">
        <v>17280</v>
      </c>
      <c r="F455" s="612">
        <v>918</v>
      </c>
      <c r="G455" s="313">
        <f>F455/E455*100</f>
        <v>5.3125</v>
      </c>
      <c r="P455" s="83"/>
      <c r="Q455" s="154"/>
    </row>
    <row r="456" spans="1:256" s="124" customFormat="1" ht="14.25" customHeight="1">
      <c r="A456" s="204"/>
      <c r="B456" s="221"/>
      <c r="C456" s="289" t="s">
        <v>590</v>
      </c>
      <c r="D456" s="287">
        <f>SUM(D445:D455)</f>
        <v>378875</v>
      </c>
      <c r="E456" s="288">
        <f>SUM(E445:E455)</f>
        <v>369980</v>
      </c>
      <c r="F456" s="352">
        <f>SUM(F445:F455)</f>
        <v>25252</v>
      </c>
      <c r="G456" s="228">
        <f>F456/E456*100</f>
        <v>6.825233796421429</v>
      </c>
      <c r="H456" s="128"/>
      <c r="I456" s="29"/>
      <c r="J456" s="29"/>
      <c r="K456" s="29"/>
      <c r="L456" s="29"/>
      <c r="M456" s="29"/>
      <c r="N456" s="29"/>
      <c r="O456" s="83"/>
      <c r="P456" s="83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124" customFormat="1" ht="14.25" customHeight="1">
      <c r="A457" s="186"/>
      <c r="B457" s="187"/>
      <c r="C457" s="392"/>
      <c r="D457" s="393"/>
      <c r="E457" s="394"/>
      <c r="F457" s="395"/>
      <c r="G457" s="396"/>
      <c r="H457" s="128"/>
      <c r="I457" s="29"/>
      <c r="J457" s="29"/>
      <c r="K457" s="29"/>
      <c r="L457" s="29"/>
      <c r="M457" s="29"/>
      <c r="N457" s="29"/>
      <c r="O457" s="83"/>
      <c r="P457" s="83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9" customFormat="1" ht="14.25" customHeight="1">
      <c r="A458" s="213"/>
      <c r="B458" s="223"/>
      <c r="C458" s="222" t="s">
        <v>591</v>
      </c>
      <c r="D458" s="216">
        <f>D440+D456</f>
        <v>472925</v>
      </c>
      <c r="E458" s="216">
        <f>E440+E456</f>
        <v>478571</v>
      </c>
      <c r="F458" s="216">
        <f>F440+F456</f>
        <v>34631</v>
      </c>
      <c r="G458" s="229">
        <f>F458/E458*100</f>
        <v>7.236334838508811</v>
      </c>
      <c r="H458" s="128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83"/>
      <c r="BK458" s="83"/>
      <c r="BL458" s="83"/>
      <c r="BM458" s="83"/>
      <c r="BN458" s="83"/>
      <c r="BO458" s="83"/>
      <c r="BP458" s="83"/>
      <c r="BQ458" s="83"/>
      <c r="BR458" s="83"/>
      <c r="BS458" s="83"/>
      <c r="BT458" s="83"/>
      <c r="BU458" s="83"/>
      <c r="BV458" s="83"/>
      <c r="BW458" s="83"/>
      <c r="BX458" s="83"/>
      <c r="BY458" s="83"/>
      <c r="BZ458" s="83"/>
      <c r="CA458" s="83"/>
      <c r="CB458" s="83"/>
      <c r="CC458" s="83"/>
      <c r="CD458" s="83"/>
      <c r="CE458" s="83"/>
      <c r="CF458" s="83"/>
      <c r="CG458" s="83"/>
      <c r="CH458" s="83"/>
      <c r="CI458" s="83"/>
      <c r="CJ458" s="83"/>
      <c r="CK458" s="83"/>
      <c r="CL458" s="83"/>
      <c r="CM458" s="83"/>
      <c r="CN458" s="83"/>
      <c r="CO458" s="83"/>
      <c r="CP458" s="83"/>
      <c r="CQ458" s="83"/>
      <c r="CR458" s="83"/>
      <c r="CS458" s="83"/>
      <c r="CT458" s="83"/>
      <c r="CU458" s="83"/>
      <c r="CV458" s="83"/>
      <c r="CW458" s="83"/>
      <c r="CX458" s="83"/>
      <c r="CY458" s="83"/>
      <c r="CZ458" s="83"/>
      <c r="DA458" s="83"/>
      <c r="DB458" s="83"/>
      <c r="DC458" s="83"/>
      <c r="DD458" s="83"/>
      <c r="DE458" s="83"/>
      <c r="DF458" s="83"/>
      <c r="DG458" s="83"/>
      <c r="DH458" s="83"/>
      <c r="DI458" s="83"/>
      <c r="DJ458" s="83"/>
      <c r="DK458" s="83"/>
      <c r="DL458" s="83"/>
      <c r="DM458" s="83"/>
      <c r="DN458" s="83"/>
      <c r="DO458" s="83"/>
      <c r="DP458" s="83"/>
      <c r="DQ458" s="83"/>
      <c r="DR458" s="83"/>
      <c r="DS458" s="83"/>
      <c r="DT458" s="83"/>
      <c r="DU458" s="83"/>
      <c r="DV458" s="83"/>
      <c r="DW458" s="83"/>
      <c r="DX458" s="83"/>
      <c r="DY458" s="83"/>
      <c r="DZ458" s="83"/>
      <c r="EA458" s="83"/>
      <c r="EB458" s="83"/>
      <c r="EC458" s="83"/>
      <c r="ED458" s="83"/>
      <c r="EE458" s="83"/>
      <c r="EF458" s="83"/>
      <c r="EG458" s="83"/>
      <c r="EH458" s="83"/>
      <c r="EI458" s="83"/>
      <c r="EJ458" s="83"/>
      <c r="EK458" s="83"/>
      <c r="EL458" s="83"/>
      <c r="EM458" s="83"/>
      <c r="EN458" s="83"/>
      <c r="EO458" s="83"/>
      <c r="EP458" s="83"/>
      <c r="EQ458" s="83"/>
      <c r="ER458" s="83"/>
      <c r="ES458" s="83"/>
      <c r="ET458" s="83"/>
      <c r="EU458" s="83"/>
      <c r="EV458" s="83"/>
      <c r="EW458" s="83"/>
      <c r="EX458" s="83"/>
      <c r="EY458" s="83"/>
      <c r="EZ458" s="83"/>
      <c r="FA458" s="83"/>
      <c r="FB458" s="83"/>
      <c r="FC458" s="83"/>
      <c r="FD458" s="83"/>
      <c r="FE458" s="83"/>
      <c r="FF458" s="83"/>
      <c r="FG458" s="83"/>
      <c r="FH458" s="83"/>
      <c r="FI458" s="83"/>
      <c r="FJ458" s="83"/>
      <c r="FK458" s="83"/>
      <c r="FL458" s="83"/>
      <c r="FM458" s="83"/>
      <c r="FN458" s="83"/>
      <c r="FO458" s="83"/>
      <c r="FP458" s="83"/>
      <c r="FQ458" s="83"/>
      <c r="FR458" s="83"/>
      <c r="FS458" s="83"/>
      <c r="FT458" s="83"/>
      <c r="FU458" s="83"/>
      <c r="FV458" s="83"/>
      <c r="FW458" s="83"/>
      <c r="FX458" s="83"/>
      <c r="FY458" s="83"/>
      <c r="FZ458" s="83"/>
      <c r="GA458" s="83"/>
      <c r="GB458" s="83"/>
      <c r="GC458" s="83"/>
      <c r="GD458" s="83"/>
      <c r="GE458" s="83"/>
      <c r="GF458" s="83"/>
      <c r="GG458" s="83"/>
      <c r="GH458" s="83"/>
      <c r="GI458" s="83"/>
      <c r="GJ458" s="83"/>
      <c r="GK458" s="83"/>
      <c r="GL458" s="83"/>
      <c r="GM458" s="83"/>
      <c r="GN458" s="83"/>
      <c r="GO458" s="83"/>
      <c r="GP458" s="83"/>
      <c r="GQ458" s="83"/>
      <c r="GR458" s="83"/>
      <c r="GS458" s="83"/>
      <c r="GT458" s="83"/>
      <c r="GU458" s="83"/>
      <c r="GV458" s="83"/>
      <c r="GW458" s="83"/>
      <c r="GX458" s="83"/>
      <c r="GY458" s="83"/>
      <c r="GZ458" s="83"/>
      <c r="HA458" s="83"/>
      <c r="HB458" s="83"/>
      <c r="HC458" s="83"/>
      <c r="HD458" s="83"/>
      <c r="HE458" s="83"/>
      <c r="HF458" s="83"/>
      <c r="HG458" s="83"/>
      <c r="HH458" s="83"/>
      <c r="HI458" s="83"/>
      <c r="HJ458" s="83"/>
      <c r="HK458" s="83"/>
      <c r="HL458" s="83"/>
      <c r="HM458" s="83"/>
      <c r="HN458" s="83"/>
      <c r="HO458" s="83"/>
      <c r="HP458" s="83"/>
      <c r="HQ458" s="83"/>
      <c r="HR458" s="83"/>
      <c r="HS458" s="83"/>
      <c r="HT458" s="83"/>
      <c r="HU458" s="83"/>
      <c r="HV458" s="83"/>
      <c r="HW458" s="83"/>
      <c r="HX458" s="83"/>
      <c r="HY458" s="83"/>
      <c r="HZ458" s="83"/>
      <c r="IA458" s="83"/>
      <c r="IB458" s="83"/>
      <c r="IC458" s="83"/>
      <c r="ID458" s="83"/>
      <c r="IE458" s="83"/>
      <c r="IF458" s="83"/>
      <c r="IG458" s="83"/>
      <c r="IH458" s="83"/>
      <c r="II458" s="83"/>
      <c r="IJ458" s="83"/>
      <c r="IK458" s="83"/>
      <c r="IL458" s="83"/>
      <c r="IM458" s="83"/>
      <c r="IN458" s="83"/>
      <c r="IO458" s="83"/>
      <c r="IP458" s="83"/>
      <c r="IQ458" s="83"/>
      <c r="IR458" s="83"/>
      <c r="IS458" s="83"/>
      <c r="IT458" s="83"/>
      <c r="IU458" s="83"/>
      <c r="IV458" s="83"/>
    </row>
    <row r="459" spans="1:256" s="29" customFormat="1" ht="16.5" customHeight="1">
      <c r="A459" s="16"/>
      <c r="B459" s="68"/>
      <c r="C459" s="208"/>
      <c r="D459" s="209"/>
      <c r="E459" s="83"/>
      <c r="F459" s="211"/>
      <c r="G459" s="31"/>
      <c r="O459" s="83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9" customFormat="1" ht="15.75">
      <c r="A460" s="73" t="s">
        <v>184</v>
      </c>
      <c r="D460" s="83"/>
      <c r="E460" s="83"/>
      <c r="F460" s="83"/>
      <c r="O460" s="83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2:256" s="29" customFormat="1" ht="12.75">
      <c r="B461"/>
      <c r="C461"/>
      <c r="D461" s="15"/>
      <c r="E461" s="15"/>
      <c r="F461" s="15"/>
      <c r="G461"/>
      <c r="O461" s="83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29" customFormat="1" ht="12.75">
      <c r="A462" s="64" t="s">
        <v>172</v>
      </c>
      <c r="B462"/>
      <c r="C462"/>
      <c r="D462" s="15"/>
      <c r="E462" s="15"/>
      <c r="F462" s="15"/>
      <c r="G462"/>
      <c r="O462" s="83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2:256" s="29" customFormat="1" ht="12.75">
      <c r="B463"/>
      <c r="C463"/>
      <c r="D463" s="15"/>
      <c r="E463" s="15"/>
      <c r="F463" s="15"/>
      <c r="G463"/>
      <c r="O463" s="83" t="s">
        <v>447</v>
      </c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  <c r="IT463" s="15"/>
      <c r="IU463" s="15"/>
      <c r="IV463" s="15"/>
    </row>
    <row r="464" spans="1:256" s="29" customFormat="1" ht="25.5">
      <c r="A464" s="7" t="s">
        <v>106</v>
      </c>
      <c r="B464" s="7" t="s">
        <v>107</v>
      </c>
      <c r="C464" s="5" t="s">
        <v>108</v>
      </c>
      <c r="D464" s="52" t="s">
        <v>239</v>
      </c>
      <c r="E464" s="59" t="s">
        <v>240</v>
      </c>
      <c r="F464" s="5" t="s">
        <v>98</v>
      </c>
      <c r="G464" s="51" t="s">
        <v>241</v>
      </c>
      <c r="O464" s="83" t="s">
        <v>447</v>
      </c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15" ht="24">
      <c r="A465" s="150" t="s">
        <v>185</v>
      </c>
      <c r="B465" s="146">
        <v>2139</v>
      </c>
      <c r="C465" s="436" t="s">
        <v>899</v>
      </c>
      <c r="D465" s="178">
        <v>2100</v>
      </c>
      <c r="E465" s="311">
        <v>2130</v>
      </c>
      <c r="F465" s="612">
        <v>89</v>
      </c>
      <c r="G465" s="313">
        <f aca="true" t="shared" si="14" ref="G465:G472">F465/E465*100</f>
        <v>4.178403755868545</v>
      </c>
      <c r="H465" s="29"/>
      <c r="O465" s="154"/>
    </row>
    <row r="466" spans="1:18" ht="23.25" customHeight="1">
      <c r="A466" s="150" t="s">
        <v>185</v>
      </c>
      <c r="B466" s="146">
        <v>2141</v>
      </c>
      <c r="C466" s="436" t="s">
        <v>749</v>
      </c>
      <c r="D466" s="178">
        <v>700</v>
      </c>
      <c r="E466" s="311">
        <v>1131</v>
      </c>
      <c r="F466" s="612">
        <v>419</v>
      </c>
      <c r="G466" s="313">
        <f t="shared" si="14"/>
        <v>37.04686118479222</v>
      </c>
      <c r="H466" s="29"/>
      <c r="R466" s="155"/>
    </row>
    <row r="467" spans="1:18" ht="24" customHeight="1">
      <c r="A467" s="150" t="s">
        <v>185</v>
      </c>
      <c r="B467" s="146">
        <v>2143</v>
      </c>
      <c r="C467" s="436" t="s">
        <v>843</v>
      </c>
      <c r="D467" s="178">
        <v>1400</v>
      </c>
      <c r="E467" s="311">
        <v>1400</v>
      </c>
      <c r="F467" s="612">
        <v>206</v>
      </c>
      <c r="G467" s="313">
        <f t="shared" si="14"/>
        <v>14.714285714285714</v>
      </c>
      <c r="H467" s="29"/>
      <c r="R467" s="155"/>
    </row>
    <row r="468" spans="1:256" s="13" customFormat="1" ht="25.5">
      <c r="A468" s="150" t="s">
        <v>185</v>
      </c>
      <c r="B468" s="146">
        <v>2199</v>
      </c>
      <c r="C468" s="137" t="s">
        <v>898</v>
      </c>
      <c r="D468" s="178">
        <v>1300</v>
      </c>
      <c r="E468" s="177">
        <v>1300</v>
      </c>
      <c r="F468" s="311">
        <v>328</v>
      </c>
      <c r="G468" s="313">
        <f t="shared" si="14"/>
        <v>25.23076923076923</v>
      </c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256" s="13" customFormat="1" ht="25.5">
      <c r="A469" s="150" t="s">
        <v>185</v>
      </c>
      <c r="B469" s="146">
        <v>3699</v>
      </c>
      <c r="C469" s="137" t="s">
        <v>870</v>
      </c>
      <c r="D469" s="296">
        <v>69500</v>
      </c>
      <c r="E469" s="297">
        <v>71925</v>
      </c>
      <c r="F469" s="325">
        <v>6945</v>
      </c>
      <c r="G469" s="313">
        <f t="shared" si="14"/>
        <v>9.655891553701773</v>
      </c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13" customFormat="1" ht="24">
      <c r="A470" s="150" t="s">
        <v>185</v>
      </c>
      <c r="B470" s="146">
        <v>6174</v>
      </c>
      <c r="C470" s="436" t="s">
        <v>577</v>
      </c>
      <c r="D470" s="178">
        <v>14639</v>
      </c>
      <c r="E470" s="311">
        <v>15139</v>
      </c>
      <c r="F470" s="612">
        <v>9277</v>
      </c>
      <c r="G470" s="313">
        <f>F470/E470*100</f>
        <v>61.27881630226567</v>
      </c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13" customFormat="1" ht="12.75">
      <c r="A471" s="150" t="s">
        <v>185</v>
      </c>
      <c r="B471" s="146">
        <v>3314</v>
      </c>
      <c r="C471" s="436" t="s">
        <v>154</v>
      </c>
      <c r="D471" s="178">
        <v>0</v>
      </c>
      <c r="E471" s="311">
        <v>80</v>
      </c>
      <c r="F471" s="612">
        <v>0</v>
      </c>
      <c r="G471" s="313">
        <f>F471/E471*100</f>
        <v>0</v>
      </c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7" ht="12.75">
      <c r="A472" s="204"/>
      <c r="B472" s="221"/>
      <c r="C472" s="220" t="s">
        <v>589</v>
      </c>
      <c r="D472" s="205">
        <f>SUM(D465:D471)</f>
        <v>89639</v>
      </c>
      <c r="E472" s="206">
        <f>SUM(E465:E471)</f>
        <v>93105</v>
      </c>
      <c r="F472" s="237">
        <f>SUM(F465:F471)</f>
        <v>17264</v>
      </c>
      <c r="G472" s="115">
        <f t="shared" si="14"/>
        <v>18.542505773051932</v>
      </c>
    </row>
    <row r="473" spans="1:7" ht="12.75">
      <c r="A473" s="16"/>
      <c r="B473" s="68"/>
      <c r="C473" s="208"/>
      <c r="D473" s="209"/>
      <c r="E473" s="210"/>
      <c r="F473" s="262"/>
      <c r="G473" s="118"/>
    </row>
    <row r="474" spans="1:2" ht="12.75">
      <c r="A474" s="43" t="s">
        <v>173</v>
      </c>
      <c r="B474" s="14"/>
    </row>
    <row r="475" spans="1:4" ht="12.75">
      <c r="A475" s="67"/>
      <c r="B475" s="14"/>
      <c r="D475" s="15" t="s">
        <v>594</v>
      </c>
    </row>
    <row r="476" spans="1:16" ht="25.5">
      <c r="A476" s="7" t="s">
        <v>106</v>
      </c>
      <c r="B476" s="7" t="s">
        <v>107</v>
      </c>
      <c r="C476" s="5" t="s">
        <v>108</v>
      </c>
      <c r="D476" s="52" t="s">
        <v>239</v>
      </c>
      <c r="E476" s="59" t="s">
        <v>240</v>
      </c>
      <c r="F476" s="5" t="s">
        <v>98</v>
      </c>
      <c r="G476" s="51" t="s">
        <v>241</v>
      </c>
      <c r="P476" s="154"/>
    </row>
    <row r="477" spans="1:16" ht="24">
      <c r="A477" s="150" t="s">
        <v>185</v>
      </c>
      <c r="B477" s="146">
        <v>6174</v>
      </c>
      <c r="C477" s="436" t="s">
        <v>577</v>
      </c>
      <c r="D477" s="178">
        <v>2911</v>
      </c>
      <c r="E477" s="311">
        <v>2911</v>
      </c>
      <c r="F477" s="612">
        <v>1747</v>
      </c>
      <c r="G477" s="180">
        <f>F477/E477*100</f>
        <v>60.01374098248024</v>
      </c>
      <c r="P477" s="154"/>
    </row>
    <row r="478" spans="1:7" ht="12.75">
      <c r="A478" s="204"/>
      <c r="B478" s="221"/>
      <c r="C478" s="220" t="s">
        <v>590</v>
      </c>
      <c r="D478" s="309">
        <f>SUM(D477:D477)</f>
        <v>2911</v>
      </c>
      <c r="E478" s="309">
        <f>SUM(E477:E477)</f>
        <v>2911</v>
      </c>
      <c r="F478" s="353">
        <f>SUM(F477:F477)</f>
        <v>1747</v>
      </c>
      <c r="G478" s="180">
        <f>F478/E478*100</f>
        <v>60.01374098248024</v>
      </c>
    </row>
    <row r="479" spans="1:7" ht="12.75">
      <c r="A479" s="270"/>
      <c r="B479" s="221"/>
      <c r="C479" s="320"/>
      <c r="D479" s="321"/>
      <c r="E479" s="321"/>
      <c r="F479" s="322"/>
      <c r="G479" s="323"/>
    </row>
    <row r="480" spans="1:7" ht="12.75">
      <c r="A480" s="213"/>
      <c r="B480" s="223"/>
      <c r="C480" s="222" t="s">
        <v>591</v>
      </c>
      <c r="D480" s="214">
        <f>D472+D478</f>
        <v>92550</v>
      </c>
      <c r="E480" s="215">
        <f>E472+E478</f>
        <v>96016</v>
      </c>
      <c r="F480" s="216">
        <f>F472+F478</f>
        <v>19011</v>
      </c>
      <c r="G480" s="27">
        <f>F480/E480*100</f>
        <v>19.799825029161806</v>
      </c>
    </row>
    <row r="481" spans="1:7" ht="12.75">
      <c r="A481" s="16"/>
      <c r="B481" s="68"/>
      <c r="C481" s="208"/>
      <c r="G481" s="15"/>
    </row>
    <row r="482" spans="1:7" ht="15.75">
      <c r="A482" s="73" t="s">
        <v>628</v>
      </c>
      <c r="B482" s="29"/>
      <c r="C482" s="29"/>
      <c r="G482" s="15"/>
    </row>
    <row r="483" spans="1:7" ht="12.75">
      <c r="A483" s="16"/>
      <c r="B483" s="68"/>
      <c r="C483" s="208"/>
      <c r="G483" s="15"/>
    </row>
    <row r="484" spans="1:7" ht="12.75">
      <c r="A484" s="77" t="s">
        <v>172</v>
      </c>
      <c r="B484" s="14"/>
      <c r="G484" s="15"/>
    </row>
    <row r="485" spans="1:4" ht="12.75">
      <c r="A485" s="67"/>
      <c r="B485" s="14"/>
      <c r="D485" s="15" t="s">
        <v>594</v>
      </c>
    </row>
    <row r="486" spans="1:16" ht="25.5">
      <c r="A486" s="7" t="s">
        <v>106</v>
      </c>
      <c r="B486" s="7" t="s">
        <v>107</v>
      </c>
      <c r="C486" s="5" t="s">
        <v>108</v>
      </c>
      <c r="D486" s="52" t="s">
        <v>239</v>
      </c>
      <c r="E486" s="59" t="s">
        <v>240</v>
      </c>
      <c r="F486" s="5" t="s">
        <v>98</v>
      </c>
      <c r="G486" s="51" t="s">
        <v>241</v>
      </c>
      <c r="P486" s="154"/>
    </row>
    <row r="487" spans="1:16" ht="25.5">
      <c r="A487" s="343">
        <v>16</v>
      </c>
      <c r="B487" s="146">
        <v>3314</v>
      </c>
      <c r="C487" s="137" t="s">
        <v>71</v>
      </c>
      <c r="D487" s="296">
        <v>0</v>
      </c>
      <c r="E487" s="297">
        <v>18</v>
      </c>
      <c r="F487" s="325">
        <v>18</v>
      </c>
      <c r="G487" s="180">
        <f>F487/E487*100</f>
        <v>100</v>
      </c>
      <c r="P487" s="154"/>
    </row>
    <row r="488" spans="1:16" ht="24.75" customHeight="1">
      <c r="A488" s="343" t="s">
        <v>207</v>
      </c>
      <c r="B488" s="146">
        <v>3636</v>
      </c>
      <c r="C488" s="137" t="s">
        <v>59</v>
      </c>
      <c r="D488" s="296">
        <v>6500</v>
      </c>
      <c r="E488" s="297">
        <v>6500</v>
      </c>
      <c r="F488" s="325">
        <v>3557</v>
      </c>
      <c r="G488" s="180">
        <f>F488/E488*100</f>
        <v>54.72307692307692</v>
      </c>
      <c r="P488" s="154"/>
    </row>
    <row r="489" spans="1:16" ht="25.5" customHeight="1">
      <c r="A489" s="150" t="s">
        <v>207</v>
      </c>
      <c r="B489" s="145">
        <v>6172</v>
      </c>
      <c r="C489" s="137" t="s">
        <v>897</v>
      </c>
      <c r="D489" s="178">
        <v>12750</v>
      </c>
      <c r="E489" s="178">
        <v>14557</v>
      </c>
      <c r="F489" s="311">
        <v>5125</v>
      </c>
      <c r="G489" s="180">
        <f>F489/E489*100</f>
        <v>35.20642989626984</v>
      </c>
      <c r="P489" s="154"/>
    </row>
    <row r="490" spans="1:20" ht="12.75">
      <c r="A490" s="204"/>
      <c r="B490" s="221"/>
      <c r="C490" s="220" t="s">
        <v>589</v>
      </c>
      <c r="D490" s="309">
        <f>SUM(D487:D489)</f>
        <v>19250</v>
      </c>
      <c r="E490" s="309">
        <f>SUM(E487:E489)</f>
        <v>21075</v>
      </c>
      <c r="F490" s="353">
        <f>SUM(F487:F489)</f>
        <v>8700</v>
      </c>
      <c r="G490" s="115">
        <f>F490/E490*100</f>
        <v>41.281138790035584</v>
      </c>
      <c r="T490" s="15" t="s">
        <v>262</v>
      </c>
    </row>
    <row r="491" spans="1:7" ht="12.75">
      <c r="A491" s="16"/>
      <c r="B491" s="68"/>
      <c r="C491" s="208"/>
      <c r="D491" s="209"/>
      <c r="E491" s="210"/>
      <c r="F491" s="262"/>
      <c r="G491" s="31"/>
    </row>
    <row r="492" spans="1:7" ht="12.75">
      <c r="A492" s="43" t="s">
        <v>173</v>
      </c>
      <c r="B492" s="19"/>
      <c r="C492" s="42"/>
      <c r="D492" s="57"/>
      <c r="E492" s="60"/>
      <c r="F492" s="54"/>
      <c r="G492" s="38"/>
    </row>
    <row r="493" spans="1:7" ht="12.75">
      <c r="A493" s="16"/>
      <c r="B493" s="19"/>
      <c r="C493" s="42"/>
      <c r="D493" s="57"/>
      <c r="E493" s="60"/>
      <c r="F493" s="54"/>
      <c r="G493" s="38"/>
    </row>
    <row r="494" spans="1:7" ht="25.5">
      <c r="A494" s="7" t="s">
        <v>106</v>
      </c>
      <c r="B494" s="7" t="s">
        <v>107</v>
      </c>
      <c r="C494" s="5" t="s">
        <v>108</v>
      </c>
      <c r="D494" s="52" t="s">
        <v>239</v>
      </c>
      <c r="E494" s="59" t="s">
        <v>240</v>
      </c>
      <c r="F494" s="5" t="s">
        <v>98</v>
      </c>
      <c r="G494" s="51" t="s">
        <v>241</v>
      </c>
    </row>
    <row r="495" spans="1:7" ht="25.5">
      <c r="A495" s="150" t="s">
        <v>207</v>
      </c>
      <c r="B495" s="145">
        <v>3636</v>
      </c>
      <c r="C495" s="137" t="s">
        <v>59</v>
      </c>
      <c r="D495" s="178">
        <v>2500</v>
      </c>
      <c r="E495" s="178">
        <v>2700</v>
      </c>
      <c r="F495" s="311">
        <v>880</v>
      </c>
      <c r="G495" s="180">
        <f>F495/E495*100</f>
        <v>32.592592592592595</v>
      </c>
    </row>
    <row r="496" spans="1:7" ht="26.25" customHeight="1">
      <c r="A496" s="150" t="s">
        <v>207</v>
      </c>
      <c r="B496" s="145">
        <v>6172</v>
      </c>
      <c r="C496" s="137" t="s">
        <v>897</v>
      </c>
      <c r="D496" s="178">
        <v>6250</v>
      </c>
      <c r="E496" s="178">
        <v>5500</v>
      </c>
      <c r="F496" s="311">
        <v>752</v>
      </c>
      <c r="G496" s="180">
        <f>F496/E496*100</f>
        <v>13.672727272727272</v>
      </c>
    </row>
    <row r="497" spans="1:7" ht="12.75">
      <c r="A497" s="204"/>
      <c r="B497" s="221"/>
      <c r="C497" s="289" t="s">
        <v>590</v>
      </c>
      <c r="D497" s="287">
        <f>SUM(D495:D496)</f>
        <v>8750</v>
      </c>
      <c r="E497" s="288">
        <f>SUM(E495:E496)</f>
        <v>8200</v>
      </c>
      <c r="F497" s="288">
        <f>SUM(F495:F496)</f>
        <v>1632</v>
      </c>
      <c r="G497" s="228">
        <f>F497/E497*100</f>
        <v>19.902439024390244</v>
      </c>
    </row>
    <row r="498" spans="1:22" ht="12.75">
      <c r="A498" s="16"/>
      <c r="B498" s="68"/>
      <c r="C498" s="208"/>
      <c r="D498" s="209"/>
      <c r="E498" s="210"/>
      <c r="F498" s="262"/>
      <c r="G498" s="118"/>
      <c r="V498" s="440"/>
    </row>
    <row r="499" spans="1:256" s="13" customFormat="1" ht="12.75">
      <c r="A499" s="213"/>
      <c r="B499" s="223"/>
      <c r="C499" s="222" t="s">
        <v>591</v>
      </c>
      <c r="D499" s="214">
        <f>D490+D497</f>
        <v>28000</v>
      </c>
      <c r="E499" s="215">
        <f>E490+E497</f>
        <v>29275</v>
      </c>
      <c r="F499" s="216">
        <f>F490+F497</f>
        <v>10332</v>
      </c>
      <c r="G499" s="27">
        <f>F499/E499*100</f>
        <v>35.2929120409906</v>
      </c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  <c r="IT499" s="15"/>
      <c r="IU499" s="15"/>
      <c r="IV499" s="15"/>
    </row>
    <row r="500" spans="1:256" s="13" customFormat="1" ht="12.75">
      <c r="A500" s="263"/>
      <c r="B500" s="264"/>
      <c r="C500" s="265"/>
      <c r="D500" s="266"/>
      <c r="E500" s="267"/>
      <c r="F500" s="262"/>
      <c r="G500" s="30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  <c r="IR500" s="15"/>
      <c r="IS500" s="15"/>
      <c r="IT500" s="15"/>
      <c r="IU500" s="15"/>
      <c r="IV500" s="15"/>
    </row>
    <row r="501" spans="1:256" s="13" customFormat="1" ht="12.75">
      <c r="A501" s="15"/>
      <c r="B501" s="15"/>
      <c r="C501" s="15"/>
      <c r="D501" s="15"/>
      <c r="E501" s="15"/>
      <c r="F501" s="15"/>
      <c r="G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</row>
    <row r="502" spans="1:256" s="29" customFormat="1" ht="17.25" customHeight="1">
      <c r="A502" s="73" t="s">
        <v>208</v>
      </c>
      <c r="D502" s="83"/>
      <c r="E502" s="83"/>
      <c r="F502" s="83"/>
      <c r="O502" s="83"/>
      <c r="P502" s="15"/>
      <c r="Q502" s="15"/>
      <c r="R502" s="154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  <c r="IT502" s="15"/>
      <c r="IU502" s="15"/>
      <c r="IV502" s="15"/>
    </row>
    <row r="503" ht="12.75">
      <c r="R503" s="154"/>
    </row>
    <row r="504" spans="1:7" ht="25.5">
      <c r="A504" s="7" t="s">
        <v>106</v>
      </c>
      <c r="B504" s="7" t="s">
        <v>107</v>
      </c>
      <c r="C504" s="5" t="s">
        <v>108</v>
      </c>
      <c r="D504" s="52" t="s">
        <v>239</v>
      </c>
      <c r="E504" s="59" t="s">
        <v>240</v>
      </c>
      <c r="F504" s="5" t="s">
        <v>98</v>
      </c>
      <c r="G504" s="51" t="s">
        <v>241</v>
      </c>
    </row>
    <row r="505" spans="1:7" ht="25.5">
      <c r="A505" s="150" t="s">
        <v>203</v>
      </c>
      <c r="B505" s="146">
        <v>6409</v>
      </c>
      <c r="C505" s="147" t="s">
        <v>595</v>
      </c>
      <c r="D505" s="548">
        <v>100000</v>
      </c>
      <c r="E505" s="614">
        <v>83117</v>
      </c>
      <c r="F505" s="313" t="s">
        <v>588</v>
      </c>
      <c r="G505" s="313" t="s">
        <v>588</v>
      </c>
    </row>
    <row r="506" spans="1:7" ht="25.5">
      <c r="A506" s="150" t="s">
        <v>203</v>
      </c>
      <c r="B506" s="146">
        <v>6409</v>
      </c>
      <c r="C506" s="147" t="s">
        <v>596</v>
      </c>
      <c r="D506" s="548">
        <v>30000</v>
      </c>
      <c r="E506" s="614">
        <v>20825</v>
      </c>
      <c r="F506" s="313" t="s">
        <v>588</v>
      </c>
      <c r="G506" s="313" t="s">
        <v>588</v>
      </c>
    </row>
    <row r="507" spans="1:7" ht="25.5" customHeight="1">
      <c r="A507" s="150" t="s">
        <v>203</v>
      </c>
      <c r="B507" s="146">
        <v>6409</v>
      </c>
      <c r="C507" s="147" t="s">
        <v>846</v>
      </c>
      <c r="D507" s="548">
        <v>10000</v>
      </c>
      <c r="E507" s="614">
        <v>9013</v>
      </c>
      <c r="F507" s="313" t="s">
        <v>588</v>
      </c>
      <c r="G507" s="313" t="s">
        <v>588</v>
      </c>
    </row>
    <row r="508" spans="1:7" ht="12.75">
      <c r="A508" s="213"/>
      <c r="B508" s="223"/>
      <c r="C508" s="222" t="s">
        <v>591</v>
      </c>
      <c r="D508" s="214">
        <f>SUM(D505:D507)</f>
        <v>140000</v>
      </c>
      <c r="E508" s="215">
        <f>SUM(E505:E507)</f>
        <v>112955</v>
      </c>
      <c r="F508" s="216">
        <f>SUM(F505:F507)</f>
        <v>0</v>
      </c>
      <c r="G508" s="27">
        <f>F508/E508*100</f>
        <v>0</v>
      </c>
    </row>
    <row r="510" spans="1:3" ht="15.75">
      <c r="A510" s="73" t="s">
        <v>598</v>
      </c>
      <c r="B510" s="2"/>
      <c r="C510" s="2"/>
    </row>
    <row r="511" spans="1:19" ht="15.75">
      <c r="A511" s="73"/>
      <c r="B511" s="2"/>
      <c r="C511" s="2"/>
      <c r="S511" s="154"/>
    </row>
    <row r="512" spans="1:7" ht="25.5">
      <c r="A512" s="7" t="s">
        <v>106</v>
      </c>
      <c r="B512" s="7" t="s">
        <v>107</v>
      </c>
      <c r="C512" s="5" t="s">
        <v>108</v>
      </c>
      <c r="D512" s="52" t="s">
        <v>239</v>
      </c>
      <c r="E512" s="59" t="s">
        <v>240</v>
      </c>
      <c r="F512" s="5" t="s">
        <v>98</v>
      </c>
      <c r="G512" s="51" t="s">
        <v>241</v>
      </c>
    </row>
    <row r="513" spans="1:7" ht="12.75">
      <c r="A513" s="150" t="s">
        <v>854</v>
      </c>
      <c r="B513" s="146">
        <v>6402</v>
      </c>
      <c r="C513" s="147" t="s">
        <v>635</v>
      </c>
      <c r="D513" s="178">
        <v>0</v>
      </c>
      <c r="E513" s="311">
        <v>17596</v>
      </c>
      <c r="F513" s="325">
        <v>18206</v>
      </c>
      <c r="G513" s="36" t="s">
        <v>588</v>
      </c>
    </row>
    <row r="515" spans="1:3" ht="12.75">
      <c r="A515" s="726"/>
      <c r="B515" s="726"/>
      <c r="C515" s="726"/>
    </row>
    <row r="516" spans="1:7" ht="12.75">
      <c r="A516" s="741" t="s">
        <v>610</v>
      </c>
      <c r="B516" s="742"/>
      <c r="C516" s="743"/>
      <c r="D516" s="215">
        <f>D25</f>
        <v>7546237</v>
      </c>
      <c r="E516" s="215">
        <f>E25</f>
        <v>7798325</v>
      </c>
      <c r="F516" s="215">
        <f>F25</f>
        <v>3026539</v>
      </c>
      <c r="G516" s="329">
        <f>G25</f>
        <v>38.8101162749693</v>
      </c>
    </row>
  </sheetData>
  <mergeCells count="60">
    <mergeCell ref="A173:D173"/>
    <mergeCell ref="A108:C108"/>
    <mergeCell ref="A171:D171"/>
    <mergeCell ref="A141:C141"/>
    <mergeCell ref="A153:C153"/>
    <mergeCell ref="A148:C148"/>
    <mergeCell ref="A139:C139"/>
    <mergeCell ref="A119:C119"/>
    <mergeCell ref="A172:D172"/>
    <mergeCell ref="A155:E155"/>
    <mergeCell ref="A9:C9"/>
    <mergeCell ref="A11:C11"/>
    <mergeCell ref="A12:C12"/>
    <mergeCell ref="A170:D170"/>
    <mergeCell ref="A96:A107"/>
    <mergeCell ref="A93:G93"/>
    <mergeCell ref="A20:C20"/>
    <mergeCell ref="A21:C21"/>
    <mergeCell ref="A23:C23"/>
    <mergeCell ref="A75:A91"/>
    <mergeCell ref="A71:C71"/>
    <mergeCell ref="A10:C10"/>
    <mergeCell ref="A42:C42"/>
    <mergeCell ref="A13:C13"/>
    <mergeCell ref="A55:B55"/>
    <mergeCell ref="A59:A70"/>
    <mergeCell ref="A1:G1"/>
    <mergeCell ref="A22:C22"/>
    <mergeCell ref="A25:C25"/>
    <mergeCell ref="A4:C4"/>
    <mergeCell ref="A5:C5"/>
    <mergeCell ref="A6:C6"/>
    <mergeCell ref="A7:C7"/>
    <mergeCell ref="A16:C16"/>
    <mergeCell ref="A14:C14"/>
    <mergeCell ref="A17:C17"/>
    <mergeCell ref="A386:C386"/>
    <mergeCell ref="A515:C515"/>
    <mergeCell ref="A8:C8"/>
    <mergeCell ref="A134:C134"/>
    <mergeCell ref="A15:C15"/>
    <mergeCell ref="A29:B29"/>
    <mergeCell ref="A24:C24"/>
    <mergeCell ref="A92:C92"/>
    <mergeCell ref="A198:C198"/>
    <mergeCell ref="A94:G94"/>
    <mergeCell ref="A174:D174"/>
    <mergeCell ref="A189:G189"/>
    <mergeCell ref="A516:C516"/>
    <mergeCell ref="A327:C327"/>
    <mergeCell ref="A328:C328"/>
    <mergeCell ref="A385:C385"/>
    <mergeCell ref="A348:C348"/>
    <mergeCell ref="A397:E397"/>
    <mergeCell ref="A343:C343"/>
    <mergeCell ref="A403:C403"/>
    <mergeCell ref="A301:C301"/>
    <mergeCell ref="A294:C294"/>
    <mergeCell ref="A364:D364"/>
    <mergeCell ref="A326:C326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85" r:id="rId1"/>
  <headerFooter alignWithMargins="0">
    <oddFooter>&amp;C&amp;P</oddFooter>
  </headerFooter>
  <rowBreaks count="9" manualBreakCount="9">
    <brk id="52" max="6" man="1"/>
    <brk id="108" max="6" man="1"/>
    <brk id="160" max="6" man="1"/>
    <brk id="223" max="6" man="1"/>
    <brk id="277" max="6" man="1"/>
    <brk id="325" max="6" man="1"/>
    <brk id="372" max="6" man="1"/>
    <brk id="423" max="6" man="1"/>
    <brk id="47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67"/>
  <sheetViews>
    <sheetView workbookViewId="0" topLeftCell="A1">
      <selection activeCell="J12" sqref="J12"/>
    </sheetView>
  </sheetViews>
  <sheetFormatPr defaultColWidth="9.00390625" defaultRowHeight="12.75"/>
  <cols>
    <col min="1" max="1" width="8.125" style="0" customWidth="1"/>
    <col min="2" max="2" width="40.625" style="0" customWidth="1"/>
    <col min="3" max="4" width="10.75390625" style="0" customWidth="1"/>
    <col min="5" max="5" width="10.75390625" style="13" customWidth="1"/>
    <col min="6" max="6" width="10.875" style="101" customWidth="1"/>
    <col min="7" max="7" width="0" style="0" hidden="1" customWidth="1"/>
  </cols>
  <sheetData>
    <row r="1" spans="1:6" ht="18">
      <c r="A1" s="733" t="s">
        <v>795</v>
      </c>
      <c r="B1" s="733"/>
      <c r="C1" s="733"/>
      <c r="D1" s="733"/>
      <c r="E1" s="733"/>
      <c r="F1" s="733"/>
    </row>
    <row r="2" spans="1:6" ht="15.75">
      <c r="A2" s="73"/>
      <c r="B2" s="29"/>
      <c r="C2" s="29"/>
      <c r="D2" s="29"/>
      <c r="F2" s="119" t="s">
        <v>219</v>
      </c>
    </row>
    <row r="3" spans="1:7" ht="25.5" customHeight="1">
      <c r="A3" s="120" t="s">
        <v>265</v>
      </c>
      <c r="B3" s="120" t="s">
        <v>266</v>
      </c>
      <c r="C3" s="52" t="s">
        <v>239</v>
      </c>
      <c r="D3" s="6" t="s">
        <v>240</v>
      </c>
      <c r="E3" s="5" t="s">
        <v>98</v>
      </c>
      <c r="F3" s="51" t="s">
        <v>620</v>
      </c>
      <c r="G3" t="s">
        <v>448</v>
      </c>
    </row>
    <row r="4" spans="1:8" s="29" customFormat="1" ht="12.75">
      <c r="A4" s="34">
        <v>5011</v>
      </c>
      <c r="B4" s="34" t="s">
        <v>399</v>
      </c>
      <c r="C4" s="28">
        <v>142075</v>
      </c>
      <c r="D4" s="28">
        <v>142170</v>
      </c>
      <c r="E4" s="247">
        <v>54618</v>
      </c>
      <c r="F4" s="36">
        <f>E4/D4*100</f>
        <v>38.41738763452205</v>
      </c>
      <c r="G4" s="13"/>
      <c r="H4" s="201"/>
    </row>
    <row r="5" spans="1:8" s="29" customFormat="1" ht="12.75">
      <c r="A5" s="34">
        <v>5021</v>
      </c>
      <c r="B5" s="34" t="s">
        <v>400</v>
      </c>
      <c r="C5" s="28">
        <v>650</v>
      </c>
      <c r="D5" s="28">
        <v>650</v>
      </c>
      <c r="E5" s="247">
        <v>192</v>
      </c>
      <c r="F5" s="36">
        <f aca="true" t="shared" si="0" ref="F5:F56">E5/D5*100</f>
        <v>29.53846153846154</v>
      </c>
      <c r="G5" s="13"/>
      <c r="H5" s="201"/>
    </row>
    <row r="6" spans="1:8" s="29" customFormat="1" ht="12.75">
      <c r="A6" s="34">
        <v>5024</v>
      </c>
      <c r="B6" s="34" t="s">
        <v>732</v>
      </c>
      <c r="C6" s="28">
        <v>0</v>
      </c>
      <c r="D6" s="28">
        <v>4</v>
      </c>
      <c r="E6" s="247">
        <v>4</v>
      </c>
      <c r="F6" s="36">
        <f t="shared" si="0"/>
        <v>100</v>
      </c>
      <c r="G6" s="13"/>
      <c r="H6" s="201"/>
    </row>
    <row r="7" spans="1:8" s="29" customFormat="1" ht="12.75">
      <c r="A7" s="34">
        <v>5031</v>
      </c>
      <c r="B7" s="34" t="s">
        <v>401</v>
      </c>
      <c r="C7" s="28">
        <v>34963</v>
      </c>
      <c r="D7" s="28">
        <v>34988</v>
      </c>
      <c r="E7" s="247">
        <v>14469</v>
      </c>
      <c r="F7" s="36">
        <f t="shared" si="0"/>
        <v>41.354178575511604</v>
      </c>
      <c r="G7" s="13"/>
      <c r="H7" s="201"/>
    </row>
    <row r="8" spans="1:8" s="29" customFormat="1" ht="12.75">
      <c r="A8" s="34">
        <v>5032</v>
      </c>
      <c r="B8" s="34" t="s">
        <v>402</v>
      </c>
      <c r="C8" s="28">
        <v>13056</v>
      </c>
      <c r="D8" s="28">
        <v>13065</v>
      </c>
      <c r="E8" s="247">
        <v>5008</v>
      </c>
      <c r="F8" s="36">
        <f t="shared" si="0"/>
        <v>38.331419823957134</v>
      </c>
      <c r="G8" s="13"/>
      <c r="H8" s="25"/>
    </row>
    <row r="9" spans="1:8" s="29" customFormat="1" ht="12.75">
      <c r="A9" s="34">
        <v>5038</v>
      </c>
      <c r="B9" s="34" t="s">
        <v>403</v>
      </c>
      <c r="C9" s="28">
        <v>597</v>
      </c>
      <c r="D9" s="28">
        <v>597</v>
      </c>
      <c r="E9" s="247">
        <v>128</v>
      </c>
      <c r="F9" s="36">
        <f t="shared" si="0"/>
        <v>21.440536013400337</v>
      </c>
      <c r="G9" s="13"/>
      <c r="H9" s="83"/>
    </row>
    <row r="10" spans="1:8" ht="12.75">
      <c r="A10" s="130" t="s">
        <v>273</v>
      </c>
      <c r="B10" s="130" t="s">
        <v>274</v>
      </c>
      <c r="C10" s="114">
        <f>SUM(C4:C9)</f>
        <v>191341</v>
      </c>
      <c r="D10" s="114">
        <f>SUM(D4:D9)</f>
        <v>191474</v>
      </c>
      <c r="E10" s="114">
        <f>SUM(E4:E9)</f>
        <v>74419</v>
      </c>
      <c r="F10" s="126">
        <f t="shared" si="0"/>
        <v>38.86637350240763</v>
      </c>
      <c r="G10" s="129"/>
      <c r="H10" s="125"/>
    </row>
    <row r="11" spans="1:7" s="29" customFormat="1" ht="12.75">
      <c r="A11" s="34">
        <v>5131</v>
      </c>
      <c r="B11" s="34" t="s">
        <v>421</v>
      </c>
      <c r="C11" s="28">
        <v>90</v>
      </c>
      <c r="D11" s="28">
        <v>90</v>
      </c>
      <c r="E11" s="28">
        <v>22</v>
      </c>
      <c r="F11" s="36">
        <f t="shared" si="0"/>
        <v>24.444444444444443</v>
      </c>
      <c r="G11" s="13"/>
    </row>
    <row r="12" spans="1:7" s="29" customFormat="1" ht="12.75">
      <c r="A12" s="23">
        <v>5132</v>
      </c>
      <c r="B12" s="23" t="s">
        <v>404</v>
      </c>
      <c r="C12" s="26">
        <v>50</v>
      </c>
      <c r="D12" s="26">
        <v>75</v>
      </c>
      <c r="E12" s="26">
        <v>57</v>
      </c>
      <c r="F12" s="36">
        <f t="shared" si="0"/>
        <v>76</v>
      </c>
      <c r="G12" s="13"/>
    </row>
    <row r="13" spans="1:7" s="29" customFormat="1" ht="12.75">
      <c r="A13" s="23">
        <v>5133</v>
      </c>
      <c r="B13" s="23" t="s">
        <v>116</v>
      </c>
      <c r="C13" s="26">
        <v>0</v>
      </c>
      <c r="D13" s="26">
        <v>2</v>
      </c>
      <c r="E13" s="26">
        <v>1</v>
      </c>
      <c r="F13" s="36">
        <f t="shared" si="0"/>
        <v>50</v>
      </c>
      <c r="G13" s="13"/>
    </row>
    <row r="14" spans="1:7" s="29" customFormat="1" ht="12.75">
      <c r="A14" s="23">
        <v>5134</v>
      </c>
      <c r="B14" s="23" t="s">
        <v>405</v>
      </c>
      <c r="C14" s="26">
        <v>120</v>
      </c>
      <c r="D14" s="26">
        <v>120</v>
      </c>
      <c r="E14" s="26">
        <v>34</v>
      </c>
      <c r="F14" s="36">
        <f t="shared" si="0"/>
        <v>28.333333333333332</v>
      </c>
      <c r="G14" s="13"/>
    </row>
    <row r="15" spans="1:7" s="29" customFormat="1" ht="12.75">
      <c r="A15" s="23">
        <v>5136</v>
      </c>
      <c r="B15" s="23" t="s">
        <v>275</v>
      </c>
      <c r="C15" s="26">
        <v>500</v>
      </c>
      <c r="D15" s="26">
        <v>500</v>
      </c>
      <c r="E15" s="26">
        <v>71</v>
      </c>
      <c r="F15" s="36">
        <f t="shared" si="0"/>
        <v>14.2</v>
      </c>
      <c r="G15" s="13"/>
    </row>
    <row r="16" spans="1:9" s="29" customFormat="1" ht="12.75">
      <c r="A16" s="23">
        <v>5137</v>
      </c>
      <c r="B16" s="23" t="s">
        <v>406</v>
      </c>
      <c r="C16" s="26">
        <v>2600</v>
      </c>
      <c r="D16" s="26">
        <v>2811</v>
      </c>
      <c r="E16" s="26">
        <v>412</v>
      </c>
      <c r="F16" s="36">
        <f t="shared" si="0"/>
        <v>14.656705798648167</v>
      </c>
      <c r="G16" s="13"/>
      <c r="I16" s="29" t="s">
        <v>262</v>
      </c>
    </row>
    <row r="17" spans="1:7" s="29" customFormat="1" ht="12.75">
      <c r="A17" s="23">
        <v>5139</v>
      </c>
      <c r="B17" s="23" t="s">
        <v>410</v>
      </c>
      <c r="C17" s="26">
        <v>3500</v>
      </c>
      <c r="D17" s="26">
        <v>3504</v>
      </c>
      <c r="E17" s="26">
        <v>867</v>
      </c>
      <c r="F17" s="36">
        <f t="shared" si="0"/>
        <v>24.743150684931507</v>
      </c>
      <c r="G17" s="13"/>
    </row>
    <row r="18" spans="1:7" s="29" customFormat="1" ht="12.75">
      <c r="A18" s="23">
        <v>5142</v>
      </c>
      <c r="B18" s="23" t="s">
        <v>278</v>
      </c>
      <c r="C18" s="26">
        <v>40</v>
      </c>
      <c r="D18" s="26">
        <v>100</v>
      </c>
      <c r="E18" s="26">
        <v>111</v>
      </c>
      <c r="F18" s="36">
        <f t="shared" si="0"/>
        <v>111.00000000000001</v>
      </c>
      <c r="G18" s="13"/>
    </row>
    <row r="19" spans="1:7" s="29" customFormat="1" ht="12.75">
      <c r="A19" s="34">
        <v>5151</v>
      </c>
      <c r="B19" s="34" t="s">
        <v>411</v>
      </c>
      <c r="C19" s="26">
        <v>440</v>
      </c>
      <c r="D19" s="26">
        <v>440</v>
      </c>
      <c r="E19" s="26">
        <v>260</v>
      </c>
      <c r="F19" s="36">
        <f t="shared" si="0"/>
        <v>59.09090909090909</v>
      </c>
      <c r="G19" s="13"/>
    </row>
    <row r="20" spans="1:7" s="29" customFormat="1" ht="12.75">
      <c r="A20" s="34">
        <v>5152</v>
      </c>
      <c r="B20" s="34" t="s">
        <v>412</v>
      </c>
      <c r="C20" s="26">
        <v>150</v>
      </c>
      <c r="D20" s="26">
        <v>150</v>
      </c>
      <c r="E20" s="26">
        <v>24</v>
      </c>
      <c r="F20" s="36">
        <f t="shared" si="0"/>
        <v>16</v>
      </c>
      <c r="G20" s="13"/>
    </row>
    <row r="21" spans="1:7" s="29" customFormat="1" ht="12.75">
      <c r="A21" s="34">
        <v>5153</v>
      </c>
      <c r="B21" s="34" t="s">
        <v>279</v>
      </c>
      <c r="C21" s="26">
        <v>2000</v>
      </c>
      <c r="D21" s="26">
        <v>2000</v>
      </c>
      <c r="E21" s="26">
        <v>760</v>
      </c>
      <c r="F21" s="36">
        <f t="shared" si="0"/>
        <v>38</v>
      </c>
      <c r="G21" s="13"/>
    </row>
    <row r="22" spans="1:7" s="29" customFormat="1" ht="12.75">
      <c r="A22" s="34">
        <v>5154</v>
      </c>
      <c r="B22" s="34" t="s">
        <v>418</v>
      </c>
      <c r="C22" s="26">
        <v>3900</v>
      </c>
      <c r="D22" s="26">
        <v>3900</v>
      </c>
      <c r="E22" s="26">
        <v>1247</v>
      </c>
      <c r="F22" s="36">
        <f t="shared" si="0"/>
        <v>31.974358974358974</v>
      </c>
      <c r="G22" s="13"/>
    </row>
    <row r="23" spans="1:7" s="29" customFormat="1" ht="12.75">
      <c r="A23" s="34">
        <v>5156</v>
      </c>
      <c r="B23" s="34" t="s">
        <v>280</v>
      </c>
      <c r="C23" s="26">
        <v>1800</v>
      </c>
      <c r="D23" s="26">
        <v>1800</v>
      </c>
      <c r="E23" s="26">
        <v>664</v>
      </c>
      <c r="F23" s="36">
        <f t="shared" si="0"/>
        <v>36.888888888888886</v>
      </c>
      <c r="G23" s="13"/>
    </row>
    <row r="24" spans="1:7" s="29" customFormat="1" ht="12.75">
      <c r="A24" s="34">
        <v>5161</v>
      </c>
      <c r="B24" s="34" t="s">
        <v>281</v>
      </c>
      <c r="C24" s="26">
        <v>2600</v>
      </c>
      <c r="D24" s="26">
        <v>2600</v>
      </c>
      <c r="E24" s="26">
        <v>500</v>
      </c>
      <c r="F24" s="36">
        <f t="shared" si="0"/>
        <v>19.230769230769234</v>
      </c>
      <c r="G24" s="13"/>
    </row>
    <row r="25" spans="1:7" s="29" customFormat="1" ht="12.75">
      <c r="A25" s="34">
        <v>5162</v>
      </c>
      <c r="B25" s="34" t="s">
        <v>282</v>
      </c>
      <c r="C25" s="26">
        <v>3500</v>
      </c>
      <c r="D25" s="26">
        <v>3504</v>
      </c>
      <c r="E25" s="26">
        <v>1176</v>
      </c>
      <c r="F25" s="36">
        <f t="shared" si="0"/>
        <v>33.56164383561644</v>
      </c>
      <c r="G25" s="13"/>
    </row>
    <row r="26" spans="1:7" s="29" customFormat="1" ht="12.75">
      <c r="A26" s="23">
        <v>5163</v>
      </c>
      <c r="B26" s="23" t="s">
        <v>283</v>
      </c>
      <c r="C26" s="26">
        <v>1875</v>
      </c>
      <c r="D26" s="26">
        <v>1875</v>
      </c>
      <c r="E26" s="26">
        <v>1027</v>
      </c>
      <c r="F26" s="36">
        <f t="shared" si="0"/>
        <v>54.773333333333326</v>
      </c>
      <c r="G26" s="13"/>
    </row>
    <row r="27" spans="1:8" s="29" customFormat="1" ht="12.75">
      <c r="A27" s="23">
        <v>5164</v>
      </c>
      <c r="B27" s="23" t="s">
        <v>284</v>
      </c>
      <c r="C27" s="26">
        <v>1300</v>
      </c>
      <c r="D27" s="26">
        <v>1300</v>
      </c>
      <c r="E27" s="26">
        <v>117</v>
      </c>
      <c r="F27" s="36">
        <f t="shared" si="0"/>
        <v>9</v>
      </c>
      <c r="G27" s="13"/>
      <c r="H27" s="201"/>
    </row>
    <row r="28" spans="1:7" s="29" customFormat="1" ht="12.75">
      <c r="A28" s="23">
        <v>5166</v>
      </c>
      <c r="B28" s="23" t="s">
        <v>285</v>
      </c>
      <c r="C28" s="26">
        <v>1000</v>
      </c>
      <c r="D28" s="26">
        <v>1000</v>
      </c>
      <c r="E28" s="26">
        <v>212</v>
      </c>
      <c r="F28" s="36">
        <f t="shared" si="0"/>
        <v>21.2</v>
      </c>
      <c r="G28" s="13"/>
    </row>
    <row r="29" spans="1:7" s="29" customFormat="1" ht="12.75">
      <c r="A29" s="23">
        <v>5167</v>
      </c>
      <c r="B29" s="23" t="s">
        <v>286</v>
      </c>
      <c r="C29" s="26">
        <v>4400</v>
      </c>
      <c r="D29" s="26">
        <v>4400</v>
      </c>
      <c r="E29" s="26">
        <v>1050</v>
      </c>
      <c r="F29" s="36">
        <f t="shared" si="0"/>
        <v>23.863636363636363</v>
      </c>
      <c r="G29" s="13"/>
    </row>
    <row r="30" spans="1:7" s="29" customFormat="1" ht="12.75">
      <c r="A30" s="34">
        <v>5169</v>
      </c>
      <c r="B30" s="34" t="s">
        <v>287</v>
      </c>
      <c r="C30" s="26">
        <v>8860</v>
      </c>
      <c r="D30" s="26">
        <v>8775</v>
      </c>
      <c r="E30" s="26">
        <v>3643</v>
      </c>
      <c r="F30" s="36">
        <f t="shared" si="0"/>
        <v>41.515669515669515</v>
      </c>
      <c r="G30" s="13"/>
    </row>
    <row r="31" spans="1:7" s="29" customFormat="1" ht="12.75">
      <c r="A31" s="34">
        <v>5171</v>
      </c>
      <c r="B31" s="34" t="s">
        <v>288</v>
      </c>
      <c r="C31" s="26">
        <v>1000</v>
      </c>
      <c r="D31" s="26">
        <v>1034</v>
      </c>
      <c r="E31" s="26">
        <v>386</v>
      </c>
      <c r="F31" s="36">
        <f t="shared" si="0"/>
        <v>37.33075435203095</v>
      </c>
      <c r="G31" s="13"/>
    </row>
    <row r="32" spans="1:7" s="29" customFormat="1" ht="12.75">
      <c r="A32" s="23">
        <v>5173</v>
      </c>
      <c r="B32" s="23" t="s">
        <v>584</v>
      </c>
      <c r="C32" s="26">
        <v>5500</v>
      </c>
      <c r="D32" s="26">
        <v>5501</v>
      </c>
      <c r="E32" s="26">
        <v>2855</v>
      </c>
      <c r="F32" s="36">
        <f t="shared" si="0"/>
        <v>51.899654608253044</v>
      </c>
      <c r="G32" s="13"/>
    </row>
    <row r="33" spans="1:7" s="29" customFormat="1" ht="12.75">
      <c r="A33" s="23">
        <v>5175</v>
      </c>
      <c r="B33" s="23" t="s">
        <v>290</v>
      </c>
      <c r="C33" s="26">
        <v>300</v>
      </c>
      <c r="D33" s="26">
        <v>300</v>
      </c>
      <c r="E33" s="26">
        <v>165</v>
      </c>
      <c r="F33" s="36">
        <f t="shared" si="0"/>
        <v>55.00000000000001</v>
      </c>
      <c r="G33" s="13"/>
    </row>
    <row r="34" spans="1:7" s="29" customFormat="1" ht="12.75">
      <c r="A34" s="23">
        <v>5176</v>
      </c>
      <c r="B34" s="23" t="s">
        <v>291</v>
      </c>
      <c r="C34" s="26">
        <v>200</v>
      </c>
      <c r="D34" s="26">
        <v>200</v>
      </c>
      <c r="E34" s="26">
        <v>61</v>
      </c>
      <c r="F34" s="36">
        <f t="shared" si="0"/>
        <v>30.5</v>
      </c>
      <c r="G34" s="13"/>
    </row>
    <row r="35" spans="1:10" s="29" customFormat="1" ht="12.75">
      <c r="A35" s="23">
        <v>5179</v>
      </c>
      <c r="B35" s="23" t="s">
        <v>293</v>
      </c>
      <c r="C35" s="26">
        <v>50</v>
      </c>
      <c r="D35" s="26">
        <v>50</v>
      </c>
      <c r="E35" s="26">
        <v>6</v>
      </c>
      <c r="F35" s="36">
        <f t="shared" si="0"/>
        <v>12</v>
      </c>
      <c r="G35" s="13"/>
      <c r="H35" s="72"/>
      <c r="J35" s="193"/>
    </row>
    <row r="36" spans="1:10" s="29" customFormat="1" ht="12.75">
      <c r="A36" s="23">
        <v>5192</v>
      </c>
      <c r="B36" s="23" t="s">
        <v>615</v>
      </c>
      <c r="C36" s="26">
        <v>250</v>
      </c>
      <c r="D36" s="26">
        <v>250</v>
      </c>
      <c r="E36" s="26">
        <v>50</v>
      </c>
      <c r="F36" s="36">
        <f t="shared" si="0"/>
        <v>20</v>
      </c>
      <c r="G36" s="13"/>
      <c r="H36" s="72"/>
      <c r="J36" s="193"/>
    </row>
    <row r="37" spans="1:7" s="29" customFormat="1" ht="12.75">
      <c r="A37" s="23">
        <v>5194</v>
      </c>
      <c r="B37" s="23" t="s">
        <v>294</v>
      </c>
      <c r="C37" s="26">
        <v>50</v>
      </c>
      <c r="D37" s="26">
        <v>50</v>
      </c>
      <c r="E37" s="26">
        <v>0</v>
      </c>
      <c r="F37" s="36">
        <f t="shared" si="0"/>
        <v>0</v>
      </c>
      <c r="G37" s="13"/>
    </row>
    <row r="38" spans="1:7" ht="12.75">
      <c r="A38" s="113" t="s">
        <v>295</v>
      </c>
      <c r="B38" s="117" t="s">
        <v>296</v>
      </c>
      <c r="C38" s="114">
        <f>SUM(C11:C37)</f>
        <v>46075</v>
      </c>
      <c r="D38" s="114">
        <f>SUM(D11:D37)</f>
        <v>46331</v>
      </c>
      <c r="E38" s="114">
        <f>SUM(E11:E37)</f>
        <v>15778</v>
      </c>
      <c r="F38" s="115">
        <f t="shared" si="0"/>
        <v>34.0549524076752</v>
      </c>
      <c r="G38" s="13"/>
    </row>
    <row r="39" spans="1:7" s="29" customFormat="1" ht="12.75">
      <c r="A39" s="23">
        <v>5361</v>
      </c>
      <c r="B39" s="23" t="s">
        <v>301</v>
      </c>
      <c r="C39" s="26">
        <v>50</v>
      </c>
      <c r="D39" s="26">
        <v>50</v>
      </c>
      <c r="E39" s="28">
        <v>30</v>
      </c>
      <c r="F39" s="36">
        <f t="shared" si="0"/>
        <v>60</v>
      </c>
      <c r="G39" s="13"/>
    </row>
    <row r="40" spans="1:7" s="29" customFormat="1" ht="12.75">
      <c r="A40" s="23">
        <v>5362</v>
      </c>
      <c r="B40" s="23" t="s">
        <v>302</v>
      </c>
      <c r="C40" s="26">
        <v>80</v>
      </c>
      <c r="D40" s="26">
        <v>80</v>
      </c>
      <c r="E40" s="26">
        <v>3</v>
      </c>
      <c r="F40" s="36">
        <f>E40/D40*100</f>
        <v>3.75</v>
      </c>
      <c r="G40" s="13"/>
    </row>
    <row r="41" spans="1:7" s="29" customFormat="1" ht="12.75">
      <c r="A41" s="113" t="s">
        <v>303</v>
      </c>
      <c r="B41" s="113" t="s">
        <v>419</v>
      </c>
      <c r="C41" s="114">
        <f>SUM(C39:C40)</f>
        <v>130</v>
      </c>
      <c r="D41" s="114">
        <f>SUM(D39:D40)</f>
        <v>130</v>
      </c>
      <c r="E41" s="114">
        <f>SUM(E39:E40)</f>
        <v>33</v>
      </c>
      <c r="F41" s="115">
        <f t="shared" si="0"/>
        <v>25.384615384615383</v>
      </c>
      <c r="G41" s="13"/>
    </row>
    <row r="42" spans="1:7" s="29" customFormat="1" ht="12.75">
      <c r="A42" s="370">
        <v>5424</v>
      </c>
      <c r="B42" s="370" t="s">
        <v>647</v>
      </c>
      <c r="C42" s="371">
        <v>4000</v>
      </c>
      <c r="D42" s="28">
        <v>4000</v>
      </c>
      <c r="E42" s="28">
        <v>0</v>
      </c>
      <c r="F42" s="36">
        <f t="shared" si="0"/>
        <v>0</v>
      </c>
      <c r="G42" s="13"/>
    </row>
    <row r="43" spans="1:7" s="29" customFormat="1" ht="12.75">
      <c r="A43" s="113" t="s">
        <v>646</v>
      </c>
      <c r="B43" s="113" t="s">
        <v>648</v>
      </c>
      <c r="C43" s="114">
        <f>SUM(C42)</f>
        <v>4000</v>
      </c>
      <c r="D43" s="114">
        <f>SUM(D42)</f>
        <v>4000</v>
      </c>
      <c r="E43" s="114">
        <f>SUM(E42)</f>
        <v>0</v>
      </c>
      <c r="F43" s="36">
        <f t="shared" si="0"/>
        <v>0</v>
      </c>
      <c r="G43" s="13"/>
    </row>
    <row r="44" spans="1:7" s="29" customFormat="1" ht="12.75">
      <c r="A44" s="34">
        <v>5901</v>
      </c>
      <c r="B44" s="34" t="s">
        <v>305</v>
      </c>
      <c r="C44" s="298">
        <v>18170</v>
      </c>
      <c r="D44" s="298">
        <v>18166</v>
      </c>
      <c r="E44" s="61">
        <v>0</v>
      </c>
      <c r="F44" s="36">
        <f t="shared" si="0"/>
        <v>0</v>
      </c>
      <c r="G44" s="13"/>
    </row>
    <row r="45" spans="1:7" s="29" customFormat="1" ht="12.75">
      <c r="A45" s="34">
        <v>5909</v>
      </c>
      <c r="B45" s="34" t="s">
        <v>847</v>
      </c>
      <c r="C45" s="298">
        <v>0</v>
      </c>
      <c r="D45" s="298">
        <v>0</v>
      </c>
      <c r="E45" s="61">
        <v>0</v>
      </c>
      <c r="F45" s="36" t="s">
        <v>588</v>
      </c>
      <c r="G45" s="13"/>
    </row>
    <row r="46" spans="1:12" s="29" customFormat="1" ht="12.75">
      <c r="A46" s="113" t="s">
        <v>306</v>
      </c>
      <c r="B46" s="113" t="s">
        <v>386</v>
      </c>
      <c r="C46" s="63">
        <f>C44+C45</f>
        <v>18170</v>
      </c>
      <c r="D46" s="63">
        <f>D44+D45</f>
        <v>18166</v>
      </c>
      <c r="E46" s="63">
        <f>E44+E45</f>
        <v>0</v>
      </c>
      <c r="F46" s="115" t="s">
        <v>588</v>
      </c>
      <c r="G46" s="13"/>
      <c r="L46" s="192"/>
    </row>
    <row r="47" spans="1:12" s="29" customFormat="1" ht="12.75">
      <c r="A47" s="282"/>
      <c r="B47" s="283"/>
      <c r="C47" s="63"/>
      <c r="D47" s="63"/>
      <c r="E47" s="63"/>
      <c r="F47" s="115"/>
      <c r="G47" s="13"/>
      <c r="L47" s="192"/>
    </row>
    <row r="48" spans="1:7" s="29" customFormat="1" ht="12.75">
      <c r="A48" s="708" t="s">
        <v>387</v>
      </c>
      <c r="B48" s="710"/>
      <c r="C48" s="114">
        <f>C10+C38+C41+C43+C46</f>
        <v>259716</v>
      </c>
      <c r="D48" s="114">
        <f>D10+D38+D41+D43+D46</f>
        <v>260101</v>
      </c>
      <c r="E48" s="114">
        <f>E38+E41+E46+E10</f>
        <v>90230</v>
      </c>
      <c r="F48" s="115">
        <f>E48/D48*100</f>
        <v>34.69037027923768</v>
      </c>
      <c r="G48" s="13"/>
    </row>
    <row r="49" spans="1:7" s="29" customFormat="1" ht="12.75">
      <c r="A49" s="280"/>
      <c r="B49" s="281"/>
      <c r="C49" s="114"/>
      <c r="D49" s="114"/>
      <c r="E49" s="114"/>
      <c r="F49" s="115"/>
      <c r="G49" s="13"/>
    </row>
    <row r="50" spans="1:7" s="29" customFormat="1" ht="12" customHeight="1">
      <c r="A50" s="23">
        <v>6121</v>
      </c>
      <c r="B50" s="23" t="s">
        <v>420</v>
      </c>
      <c r="C50" s="26">
        <v>500</v>
      </c>
      <c r="D50" s="26">
        <v>500</v>
      </c>
      <c r="E50" s="26">
        <v>15</v>
      </c>
      <c r="F50" s="36">
        <f>E50/D50*100</f>
        <v>3</v>
      </c>
      <c r="G50" s="13"/>
    </row>
    <row r="51" spans="1:7" s="29" customFormat="1" ht="12" customHeight="1">
      <c r="A51" s="23">
        <v>6122</v>
      </c>
      <c r="B51" s="23" t="s">
        <v>852</v>
      </c>
      <c r="C51" s="26">
        <v>500</v>
      </c>
      <c r="D51" s="26">
        <v>500</v>
      </c>
      <c r="E51" s="26">
        <v>49</v>
      </c>
      <c r="F51" s="36">
        <f>E51/D51*100</f>
        <v>9.8</v>
      </c>
      <c r="G51" s="13"/>
    </row>
    <row r="52" spans="1:7" s="29" customFormat="1" ht="12.75">
      <c r="A52" s="23">
        <v>6123</v>
      </c>
      <c r="B52" s="23" t="s">
        <v>388</v>
      </c>
      <c r="C52" s="26">
        <v>2000</v>
      </c>
      <c r="D52" s="26">
        <v>2000</v>
      </c>
      <c r="E52" s="26">
        <v>1032</v>
      </c>
      <c r="F52" s="36">
        <f>E52/D52*100</f>
        <v>51.6</v>
      </c>
      <c r="G52" s="13"/>
    </row>
    <row r="53" spans="1:7" s="29" customFormat="1" ht="12.75">
      <c r="A53" s="23">
        <v>6127</v>
      </c>
      <c r="B53" s="23" t="s">
        <v>389</v>
      </c>
      <c r="C53" s="26">
        <v>0</v>
      </c>
      <c r="D53" s="26">
        <v>70</v>
      </c>
      <c r="E53" s="26">
        <v>70</v>
      </c>
      <c r="F53" s="36">
        <f>E53/D53*100</f>
        <v>100</v>
      </c>
      <c r="G53" s="13"/>
    </row>
    <row r="54" spans="1:7" s="29" customFormat="1" ht="12.75">
      <c r="A54" s="113" t="s">
        <v>390</v>
      </c>
      <c r="B54" s="113" t="s">
        <v>391</v>
      </c>
      <c r="C54" s="114">
        <f>SUM(C50:C53)</f>
        <v>3000</v>
      </c>
      <c r="D54" s="114">
        <f>SUM(D50:D53)</f>
        <v>3070</v>
      </c>
      <c r="E54" s="114">
        <f>SUM(E50:E53)</f>
        <v>1166</v>
      </c>
      <c r="F54" s="115">
        <f t="shared" si="0"/>
        <v>37.98045602605863</v>
      </c>
      <c r="G54" s="13"/>
    </row>
    <row r="55" spans="1:7" s="29" customFormat="1" ht="12.75">
      <c r="A55" s="282"/>
      <c r="B55" s="283"/>
      <c r="C55" s="114"/>
      <c r="D55" s="114"/>
      <c r="E55" s="114"/>
      <c r="F55" s="115"/>
      <c r="G55" s="13"/>
    </row>
    <row r="56" spans="1:7" ht="12.75">
      <c r="A56" s="763" t="s">
        <v>392</v>
      </c>
      <c r="B56" s="764"/>
      <c r="C56" s="9">
        <f>C48+C54</f>
        <v>262716</v>
      </c>
      <c r="D56" s="9">
        <f>D48+D54</f>
        <v>263171</v>
      </c>
      <c r="E56" s="9">
        <f>E48+E54</f>
        <v>91396</v>
      </c>
      <c r="F56" s="27">
        <f t="shared" si="0"/>
        <v>34.72875050822469</v>
      </c>
      <c r="G56" s="13"/>
    </row>
    <row r="57" spans="1:8" ht="12.75">
      <c r="A57" s="121"/>
      <c r="B57" s="13"/>
      <c r="C57" s="25"/>
      <c r="D57" s="25"/>
      <c r="E57" s="25"/>
      <c r="F57" s="72"/>
      <c r="G57" s="13"/>
      <c r="H57" s="29"/>
    </row>
    <row r="58" spans="1:6" ht="30" customHeight="1">
      <c r="A58" s="711" t="s">
        <v>393</v>
      </c>
      <c r="B58" s="713"/>
      <c r="C58" s="6" t="s">
        <v>239</v>
      </c>
      <c r="D58" s="6" t="s">
        <v>240</v>
      </c>
      <c r="E58" s="5" t="s">
        <v>98</v>
      </c>
      <c r="F58" s="51" t="s">
        <v>620</v>
      </c>
    </row>
    <row r="59" spans="1:6" ht="12.75">
      <c r="A59" s="765" t="s">
        <v>394</v>
      </c>
      <c r="B59" s="765"/>
      <c r="C59" s="26">
        <f>SUM(C4:C9)</f>
        <v>191341</v>
      </c>
      <c r="D59" s="26">
        <f>SUM(D4:D9)</f>
        <v>191474</v>
      </c>
      <c r="E59" s="26">
        <f>SUM(E4:E9)</f>
        <v>74419</v>
      </c>
      <c r="F59" s="36">
        <f>E59/D59*100</f>
        <v>38.86637350240763</v>
      </c>
    </row>
    <row r="60" spans="1:6" ht="12.75">
      <c r="A60" s="727" t="s">
        <v>395</v>
      </c>
      <c r="B60" s="724"/>
      <c r="C60" s="26">
        <f>C38+C41+C46+C42-C61</f>
        <v>46140</v>
      </c>
      <c r="D60" s="26">
        <f>D38+D41+D46+D42-D61</f>
        <v>46473</v>
      </c>
      <c r="E60" s="26">
        <f>E38+E41+E46+E42-E61</f>
        <v>8203</v>
      </c>
      <c r="F60" s="36">
        <f>E60/D60*100</f>
        <v>17.651109246228994</v>
      </c>
    </row>
    <row r="61" spans="1:6" ht="12.75">
      <c r="A61" s="727" t="s">
        <v>396</v>
      </c>
      <c r="B61" s="724"/>
      <c r="C61" s="26">
        <f>C24+C25+C26+C28+C29+C30</f>
        <v>22235</v>
      </c>
      <c r="D61" s="26">
        <f>D24+D25+D26+D28+D29+D30</f>
        <v>22154</v>
      </c>
      <c r="E61" s="26">
        <f>E24+E25+E26+E28+E29+E30</f>
        <v>7608</v>
      </c>
      <c r="F61" s="36">
        <f>E61/D61*100</f>
        <v>34.34142818452649</v>
      </c>
    </row>
    <row r="62" spans="1:6" ht="12.75">
      <c r="A62" s="727" t="s">
        <v>397</v>
      </c>
      <c r="B62" s="724"/>
      <c r="C62" s="26">
        <f>C54</f>
        <v>3000</v>
      </c>
      <c r="D62" s="26">
        <f>D54</f>
        <v>3070</v>
      </c>
      <c r="E62" s="26">
        <f>E54</f>
        <v>1166</v>
      </c>
      <c r="F62" s="36">
        <f>E62/D62*100</f>
        <v>37.98045602605863</v>
      </c>
    </row>
    <row r="63" spans="1:7" ht="12.75">
      <c r="A63" s="708" t="s">
        <v>398</v>
      </c>
      <c r="B63" s="710"/>
      <c r="C63" s="114">
        <f>SUM(C59:C62)</f>
        <v>262716</v>
      </c>
      <c r="D63" s="312">
        <f>SUM(D59:D62)</f>
        <v>263171</v>
      </c>
      <c r="E63" s="114">
        <f>SUM(E59:E62)</f>
        <v>91396</v>
      </c>
      <c r="F63" s="115">
        <f>E63/D63*100</f>
        <v>34.72875050822469</v>
      </c>
      <c r="G63" s="29"/>
    </row>
    <row r="64" spans="1:7" ht="12.75">
      <c r="A64" s="20"/>
      <c r="B64" s="20"/>
      <c r="C64" s="18"/>
      <c r="D64" s="18"/>
      <c r="E64" s="18"/>
      <c r="F64" s="118"/>
      <c r="G64" s="29"/>
    </row>
    <row r="65" spans="1:7" ht="12.75">
      <c r="A65" s="20"/>
      <c r="B65" s="20"/>
      <c r="C65" s="18"/>
      <c r="D65" s="18"/>
      <c r="E65" s="18"/>
      <c r="F65" s="118"/>
      <c r="G65" s="29"/>
    </row>
    <row r="66" spans="1:7" ht="12.75">
      <c r="A66" s="20"/>
      <c r="B66" s="20"/>
      <c r="C66" s="18"/>
      <c r="D66" s="18"/>
      <c r="E66" s="18"/>
      <c r="F66" s="118"/>
      <c r="G66" s="29"/>
    </row>
    <row r="67" spans="1:7" ht="12.75">
      <c r="A67" s="20"/>
      <c r="B67" s="20"/>
      <c r="C67" s="18"/>
      <c r="D67" s="18"/>
      <c r="E67" s="18"/>
      <c r="F67" s="118"/>
      <c r="G67" s="29"/>
    </row>
  </sheetData>
  <mergeCells count="9">
    <mergeCell ref="A63:B63"/>
    <mergeCell ref="A58:B58"/>
    <mergeCell ref="A59:B59"/>
    <mergeCell ref="A60:B60"/>
    <mergeCell ref="A61:B61"/>
    <mergeCell ref="A1:F1"/>
    <mergeCell ref="A62:B62"/>
    <mergeCell ref="A48:B48"/>
    <mergeCell ref="A56:B56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6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K60"/>
  <sheetViews>
    <sheetView workbookViewId="0" topLeftCell="A1">
      <selection activeCell="I17" sqref="I17"/>
    </sheetView>
  </sheetViews>
  <sheetFormatPr defaultColWidth="9.00390625" defaultRowHeight="12.75"/>
  <cols>
    <col min="1" max="1" width="8.125" style="0" customWidth="1"/>
    <col min="2" max="2" width="42.7539062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1" hidden="1" customWidth="1"/>
    <col min="8" max="8" width="15.375" style="102" customWidth="1"/>
    <col min="9" max="9" width="9.125" style="103" customWidth="1"/>
  </cols>
  <sheetData>
    <row r="1" spans="1:6" ht="18">
      <c r="A1" s="733" t="s">
        <v>796</v>
      </c>
      <c r="B1" s="733"/>
      <c r="C1" s="733"/>
      <c r="D1" s="733"/>
      <c r="E1" s="733"/>
      <c r="F1" s="733"/>
    </row>
    <row r="2" spans="1:6" ht="16.5">
      <c r="A2" s="104"/>
      <c r="F2" s="105" t="s">
        <v>219</v>
      </c>
    </row>
    <row r="3" spans="1:9" ht="26.25" customHeight="1">
      <c r="A3" s="106" t="s">
        <v>265</v>
      </c>
      <c r="B3" s="106" t="s">
        <v>266</v>
      </c>
      <c r="C3" s="107" t="s">
        <v>239</v>
      </c>
      <c r="D3" s="108" t="s">
        <v>240</v>
      </c>
      <c r="E3" s="80" t="s">
        <v>98</v>
      </c>
      <c r="F3" s="109" t="s">
        <v>241</v>
      </c>
      <c r="G3" s="110" t="s">
        <v>449</v>
      </c>
      <c r="H3" s="111"/>
      <c r="I3" s="102"/>
    </row>
    <row r="4" spans="1:11" s="29" customFormat="1" ht="12.75">
      <c r="A4" s="44">
        <v>5021</v>
      </c>
      <c r="B4" s="23" t="s">
        <v>267</v>
      </c>
      <c r="C4" s="28">
        <v>1895</v>
      </c>
      <c r="D4" s="28">
        <v>1895</v>
      </c>
      <c r="E4" s="247">
        <v>60</v>
      </c>
      <c r="F4" s="62">
        <f aca="true" t="shared" si="0" ref="F4:F51">E4/D4*100</f>
        <v>3.16622691292876</v>
      </c>
      <c r="G4" s="131"/>
      <c r="H4" s="131"/>
      <c r="I4" s="132"/>
      <c r="K4" s="133"/>
    </row>
    <row r="5" spans="1:11" s="29" customFormat="1" ht="12.75">
      <c r="A5" s="44">
        <v>5023</v>
      </c>
      <c r="B5" s="23" t="s">
        <v>268</v>
      </c>
      <c r="C5" s="28">
        <v>9000</v>
      </c>
      <c r="D5" s="28">
        <v>9000</v>
      </c>
      <c r="E5" s="247">
        <v>3723</v>
      </c>
      <c r="F5" s="62">
        <f t="shared" si="0"/>
        <v>41.36666666666667</v>
      </c>
      <c r="G5" s="131"/>
      <c r="H5" s="131"/>
      <c r="I5" s="132"/>
      <c r="K5" s="133"/>
    </row>
    <row r="6" spans="1:11" s="29" customFormat="1" ht="12.75">
      <c r="A6" s="44">
        <v>5029</v>
      </c>
      <c r="B6" s="23" t="s">
        <v>270</v>
      </c>
      <c r="C6" s="28">
        <v>500</v>
      </c>
      <c r="D6" s="28">
        <v>500</v>
      </c>
      <c r="E6" s="26">
        <v>72</v>
      </c>
      <c r="F6" s="62">
        <f t="shared" si="0"/>
        <v>14.399999999999999</v>
      </c>
      <c r="G6" s="131"/>
      <c r="H6" s="131"/>
      <c r="I6" s="132"/>
      <c r="K6" s="133"/>
    </row>
    <row r="7" spans="1:11" s="29" customFormat="1" ht="12.75">
      <c r="A7" s="44">
        <v>5031</v>
      </c>
      <c r="B7" s="23" t="s">
        <v>271</v>
      </c>
      <c r="C7" s="28">
        <v>1690</v>
      </c>
      <c r="D7" s="28">
        <v>1690</v>
      </c>
      <c r="E7" s="26">
        <v>724</v>
      </c>
      <c r="F7" s="62">
        <f t="shared" si="0"/>
        <v>42.84023668639053</v>
      </c>
      <c r="G7" s="131"/>
      <c r="H7" s="131"/>
      <c r="I7" s="132"/>
      <c r="K7" s="133"/>
    </row>
    <row r="8" spans="1:11" s="29" customFormat="1" ht="12.75">
      <c r="A8" s="44">
        <v>5032</v>
      </c>
      <c r="B8" s="23" t="s">
        <v>272</v>
      </c>
      <c r="C8" s="28">
        <v>585</v>
      </c>
      <c r="D8" s="28">
        <v>585</v>
      </c>
      <c r="E8" s="26">
        <v>250</v>
      </c>
      <c r="F8" s="62">
        <f t="shared" si="0"/>
        <v>42.73504273504273</v>
      </c>
      <c r="G8" s="131"/>
      <c r="H8" s="131"/>
      <c r="I8" s="132"/>
      <c r="K8" s="133"/>
    </row>
    <row r="9" spans="1:11" s="29" customFormat="1" ht="12.75">
      <c r="A9" s="44">
        <v>5038</v>
      </c>
      <c r="B9" s="23" t="s">
        <v>585</v>
      </c>
      <c r="C9" s="28">
        <v>30</v>
      </c>
      <c r="D9" s="28">
        <v>30</v>
      </c>
      <c r="E9" s="26">
        <v>7</v>
      </c>
      <c r="F9" s="62">
        <f t="shared" si="0"/>
        <v>23.333333333333332</v>
      </c>
      <c r="G9" s="131"/>
      <c r="H9" s="131"/>
      <c r="I9" s="132"/>
      <c r="K9" s="133"/>
    </row>
    <row r="10" spans="1:11" s="29" customFormat="1" ht="12.75">
      <c r="A10" s="44">
        <v>5039</v>
      </c>
      <c r="B10" s="23" t="s">
        <v>605</v>
      </c>
      <c r="C10" s="28">
        <v>100</v>
      </c>
      <c r="D10" s="28">
        <v>100</v>
      </c>
      <c r="E10" s="26">
        <v>14</v>
      </c>
      <c r="F10" s="62">
        <f t="shared" si="0"/>
        <v>14.000000000000002</v>
      </c>
      <c r="G10" s="131"/>
      <c r="H10" s="131"/>
      <c r="I10" s="132"/>
      <c r="K10" s="133" t="s">
        <v>262</v>
      </c>
    </row>
    <row r="11" spans="1:11" s="29" customFormat="1" ht="12.75">
      <c r="A11" s="112" t="s">
        <v>21</v>
      </c>
      <c r="B11" s="113" t="s">
        <v>274</v>
      </c>
      <c r="C11" s="114">
        <f>SUM(C4:C10)</f>
        <v>13800</v>
      </c>
      <c r="D11" s="114">
        <f>SUM(D4:D10)</f>
        <v>13800</v>
      </c>
      <c r="E11" s="114">
        <f>SUM(E4:E10)</f>
        <v>4850</v>
      </c>
      <c r="F11" s="115">
        <f t="shared" si="0"/>
        <v>35.14492753623188</v>
      </c>
      <c r="G11" s="131"/>
      <c r="H11" s="131"/>
      <c r="I11" s="132"/>
      <c r="K11" s="133"/>
    </row>
    <row r="12" spans="1:11" s="29" customFormat="1" ht="12.75">
      <c r="A12" s="44">
        <v>5136</v>
      </c>
      <c r="B12" s="23" t="s">
        <v>275</v>
      </c>
      <c r="C12" s="28">
        <v>50</v>
      </c>
      <c r="D12" s="28">
        <v>50</v>
      </c>
      <c r="E12" s="26">
        <v>10</v>
      </c>
      <c r="F12" s="62">
        <f t="shared" si="0"/>
        <v>20</v>
      </c>
      <c r="G12" s="131"/>
      <c r="H12" s="134"/>
      <c r="I12" s="133"/>
      <c r="K12" s="133"/>
    </row>
    <row r="13" spans="1:11" s="29" customFormat="1" ht="12.75">
      <c r="A13" s="33">
        <v>5137</v>
      </c>
      <c r="B13" s="34" t="s">
        <v>276</v>
      </c>
      <c r="C13" s="28">
        <v>200</v>
      </c>
      <c r="D13" s="28">
        <v>200</v>
      </c>
      <c r="E13" s="28">
        <v>12</v>
      </c>
      <c r="F13" s="62">
        <f t="shared" si="0"/>
        <v>6</v>
      </c>
      <c r="G13" s="131"/>
      <c r="H13" s="134"/>
      <c r="I13" s="133"/>
      <c r="K13" s="133"/>
    </row>
    <row r="14" spans="1:11" s="29" customFormat="1" ht="12.75">
      <c r="A14" s="44">
        <v>5139</v>
      </c>
      <c r="B14" s="23" t="s">
        <v>277</v>
      </c>
      <c r="C14" s="28">
        <v>1600</v>
      </c>
      <c r="D14" s="28">
        <v>1600</v>
      </c>
      <c r="E14" s="26">
        <v>650</v>
      </c>
      <c r="F14" s="62">
        <f t="shared" si="0"/>
        <v>40.625</v>
      </c>
      <c r="G14" s="131"/>
      <c r="H14" s="134"/>
      <c r="I14" s="133"/>
      <c r="K14" s="133"/>
    </row>
    <row r="15" spans="1:11" s="29" customFormat="1" ht="12.75">
      <c r="A15" s="44">
        <v>5142</v>
      </c>
      <c r="B15" s="23" t="s">
        <v>278</v>
      </c>
      <c r="C15" s="28">
        <v>5</v>
      </c>
      <c r="D15" s="28">
        <v>5</v>
      </c>
      <c r="E15" s="26">
        <v>0</v>
      </c>
      <c r="F15" s="62">
        <f t="shared" si="0"/>
        <v>0</v>
      </c>
      <c r="G15" s="131"/>
      <c r="H15" s="134"/>
      <c r="I15" s="133"/>
      <c r="K15" s="133"/>
    </row>
    <row r="16" spans="1:11" s="29" customFormat="1" ht="12.75">
      <c r="A16" s="44">
        <v>5153</v>
      </c>
      <c r="B16" s="23" t="s">
        <v>279</v>
      </c>
      <c r="C16" s="28">
        <v>5</v>
      </c>
      <c r="D16" s="28">
        <v>5</v>
      </c>
      <c r="E16" s="26">
        <v>0</v>
      </c>
      <c r="F16" s="62">
        <f t="shared" si="0"/>
        <v>0</v>
      </c>
      <c r="G16" s="131"/>
      <c r="H16" s="134"/>
      <c r="I16" s="133"/>
      <c r="K16" s="133"/>
    </row>
    <row r="17" spans="1:11" s="29" customFormat="1" ht="12.75">
      <c r="A17" s="44">
        <v>5156</v>
      </c>
      <c r="B17" s="23" t="s">
        <v>280</v>
      </c>
      <c r="C17" s="28">
        <v>800</v>
      </c>
      <c r="D17" s="28">
        <v>800</v>
      </c>
      <c r="E17" s="26">
        <v>144</v>
      </c>
      <c r="F17" s="62">
        <f t="shared" si="0"/>
        <v>18</v>
      </c>
      <c r="G17" s="131"/>
      <c r="H17" s="134"/>
      <c r="I17" s="133"/>
      <c r="K17" s="133"/>
    </row>
    <row r="18" spans="1:11" s="29" customFormat="1" ht="12.75">
      <c r="A18" s="44">
        <v>5161</v>
      </c>
      <c r="B18" s="23" t="s">
        <v>281</v>
      </c>
      <c r="C18" s="28">
        <v>300</v>
      </c>
      <c r="D18" s="28">
        <v>300</v>
      </c>
      <c r="E18" s="26">
        <v>30</v>
      </c>
      <c r="F18" s="62">
        <f t="shared" si="0"/>
        <v>10</v>
      </c>
      <c r="G18" s="131"/>
      <c r="H18" s="131"/>
      <c r="I18" s="133"/>
      <c r="K18" s="133"/>
    </row>
    <row r="19" spans="1:11" s="29" customFormat="1" ht="12.75">
      <c r="A19" s="44">
        <v>5162</v>
      </c>
      <c r="B19" s="23" t="s">
        <v>282</v>
      </c>
      <c r="C19" s="28">
        <v>550</v>
      </c>
      <c r="D19" s="28">
        <v>550</v>
      </c>
      <c r="E19" s="26">
        <v>111</v>
      </c>
      <c r="F19" s="62">
        <f t="shared" si="0"/>
        <v>20.18181818181818</v>
      </c>
      <c r="G19" s="131"/>
      <c r="H19" s="134"/>
      <c r="I19" s="133"/>
      <c r="K19" s="133"/>
    </row>
    <row r="20" spans="1:11" s="29" customFormat="1" ht="12.75">
      <c r="A20" s="44">
        <v>5163</v>
      </c>
      <c r="B20" s="23" t="s">
        <v>283</v>
      </c>
      <c r="C20" s="28">
        <v>50</v>
      </c>
      <c r="D20" s="28">
        <v>50</v>
      </c>
      <c r="E20" s="26">
        <v>1</v>
      </c>
      <c r="F20" s="62">
        <f t="shared" si="0"/>
        <v>2</v>
      </c>
      <c r="G20" s="131"/>
      <c r="H20" s="134"/>
      <c r="I20" s="133"/>
      <c r="K20" s="133"/>
    </row>
    <row r="21" spans="1:11" s="29" customFormat="1" ht="12.75">
      <c r="A21" s="44">
        <v>5164</v>
      </c>
      <c r="B21" s="23" t="s">
        <v>284</v>
      </c>
      <c r="C21" s="28">
        <v>100</v>
      </c>
      <c r="D21" s="28">
        <v>100</v>
      </c>
      <c r="E21" s="26">
        <v>17</v>
      </c>
      <c r="F21" s="62">
        <f t="shared" si="0"/>
        <v>17</v>
      </c>
      <c r="G21" s="131"/>
      <c r="H21" s="134"/>
      <c r="I21" s="133"/>
      <c r="K21" s="133"/>
    </row>
    <row r="22" spans="1:11" s="29" customFormat="1" ht="12.75">
      <c r="A22" s="44">
        <v>5166</v>
      </c>
      <c r="B22" s="23" t="s">
        <v>285</v>
      </c>
      <c r="C22" s="28">
        <v>10</v>
      </c>
      <c r="D22" s="28">
        <v>10</v>
      </c>
      <c r="E22" s="26">
        <v>0</v>
      </c>
      <c r="F22" s="62">
        <f t="shared" si="0"/>
        <v>0</v>
      </c>
      <c r="G22" s="131"/>
      <c r="H22" s="134"/>
      <c r="I22" s="133"/>
      <c r="K22" s="133"/>
    </row>
    <row r="23" spans="1:11" s="29" customFormat="1" ht="12.75">
      <c r="A23" s="44">
        <v>5167</v>
      </c>
      <c r="B23" s="23" t="s">
        <v>286</v>
      </c>
      <c r="C23" s="28">
        <v>50</v>
      </c>
      <c r="D23" s="28">
        <v>100</v>
      </c>
      <c r="E23" s="26">
        <v>47</v>
      </c>
      <c r="F23" s="62">
        <f t="shared" si="0"/>
        <v>47</v>
      </c>
      <c r="G23" s="131"/>
      <c r="H23" s="134"/>
      <c r="I23" s="133"/>
      <c r="K23" s="133"/>
    </row>
    <row r="24" spans="1:11" s="29" customFormat="1" ht="12.75">
      <c r="A24" s="44">
        <v>5169</v>
      </c>
      <c r="B24" s="23" t="s">
        <v>287</v>
      </c>
      <c r="C24" s="28">
        <v>8620</v>
      </c>
      <c r="D24" s="28">
        <v>8545</v>
      </c>
      <c r="E24" s="26">
        <v>2664</v>
      </c>
      <c r="F24" s="62">
        <f t="shared" si="0"/>
        <v>31.17612638970158</v>
      </c>
      <c r="G24" s="131"/>
      <c r="H24" s="134"/>
      <c r="I24" s="133"/>
      <c r="K24" s="133"/>
    </row>
    <row r="25" spans="1:11" s="29" customFormat="1" ht="12.75">
      <c r="A25" s="44">
        <v>5171</v>
      </c>
      <c r="B25" s="23" t="s">
        <v>288</v>
      </c>
      <c r="C25" s="28">
        <v>300</v>
      </c>
      <c r="D25" s="28">
        <v>300</v>
      </c>
      <c r="E25" s="26">
        <v>159</v>
      </c>
      <c r="F25" s="62">
        <f t="shared" si="0"/>
        <v>53</v>
      </c>
      <c r="G25" s="131"/>
      <c r="H25" s="134"/>
      <c r="I25" s="133"/>
      <c r="K25" s="133"/>
    </row>
    <row r="26" spans="1:11" s="29" customFormat="1" ht="12.75">
      <c r="A26" s="44">
        <v>5172</v>
      </c>
      <c r="B26" s="23" t="s">
        <v>289</v>
      </c>
      <c r="C26" s="28">
        <v>50</v>
      </c>
      <c r="D26" s="28">
        <v>50</v>
      </c>
      <c r="E26" s="26">
        <v>0</v>
      </c>
      <c r="F26" s="62">
        <f t="shared" si="0"/>
        <v>0</v>
      </c>
      <c r="G26" s="131"/>
      <c r="H26" s="134"/>
      <c r="I26" s="133"/>
      <c r="K26" s="133"/>
    </row>
    <row r="27" spans="1:11" s="29" customFormat="1" ht="12.75">
      <c r="A27" s="44">
        <v>5173</v>
      </c>
      <c r="B27" s="23" t="s">
        <v>586</v>
      </c>
      <c r="C27" s="28">
        <v>750</v>
      </c>
      <c r="D27" s="28">
        <v>750</v>
      </c>
      <c r="E27" s="26">
        <v>47</v>
      </c>
      <c r="F27" s="62">
        <f t="shared" si="0"/>
        <v>6.266666666666667</v>
      </c>
      <c r="G27" s="131"/>
      <c r="H27" s="134"/>
      <c r="I27" s="133"/>
      <c r="K27" s="133"/>
    </row>
    <row r="28" spans="1:11" s="29" customFormat="1" ht="13.5" customHeight="1">
      <c r="A28" s="44">
        <v>5175</v>
      </c>
      <c r="B28" s="23" t="s">
        <v>290</v>
      </c>
      <c r="C28" s="28">
        <v>1000</v>
      </c>
      <c r="D28" s="28">
        <v>1000</v>
      </c>
      <c r="E28" s="26">
        <v>487</v>
      </c>
      <c r="F28" s="62">
        <f t="shared" si="0"/>
        <v>48.699999999999996</v>
      </c>
      <c r="G28" s="131"/>
      <c r="H28" s="134"/>
      <c r="I28" s="133"/>
      <c r="K28" s="133"/>
    </row>
    <row r="29" spans="1:11" s="29" customFormat="1" ht="13.5" customHeight="1">
      <c r="A29" s="44">
        <v>5176</v>
      </c>
      <c r="B29" s="23" t="s">
        <v>291</v>
      </c>
      <c r="C29" s="28">
        <v>30</v>
      </c>
      <c r="D29" s="28">
        <v>30</v>
      </c>
      <c r="E29" s="26">
        <v>11</v>
      </c>
      <c r="F29" s="62">
        <f t="shared" si="0"/>
        <v>36.666666666666664</v>
      </c>
      <c r="G29" s="131"/>
      <c r="H29" s="134"/>
      <c r="I29" s="133"/>
      <c r="K29" s="133"/>
    </row>
    <row r="30" spans="1:11" s="29" customFormat="1" ht="12.75">
      <c r="A30" s="44">
        <v>5178</v>
      </c>
      <c r="B30" s="23" t="s">
        <v>292</v>
      </c>
      <c r="C30" s="28">
        <v>250</v>
      </c>
      <c r="D30" s="28">
        <v>250</v>
      </c>
      <c r="E30" s="26">
        <v>85</v>
      </c>
      <c r="F30" s="62">
        <f t="shared" si="0"/>
        <v>34</v>
      </c>
      <c r="G30" s="131"/>
      <c r="H30" s="134"/>
      <c r="I30" s="133"/>
      <c r="K30" s="133"/>
    </row>
    <row r="31" spans="1:11" s="29" customFormat="1" ht="12.75">
      <c r="A31" s="44">
        <v>5179</v>
      </c>
      <c r="B31" s="23" t="s">
        <v>293</v>
      </c>
      <c r="C31" s="28">
        <v>700</v>
      </c>
      <c r="D31" s="28">
        <v>700</v>
      </c>
      <c r="E31" s="26">
        <v>274</v>
      </c>
      <c r="F31" s="62">
        <f t="shared" si="0"/>
        <v>39.14285714285714</v>
      </c>
      <c r="G31" s="131"/>
      <c r="H31" s="134"/>
      <c r="I31" s="133"/>
      <c r="K31" s="133"/>
    </row>
    <row r="32" spans="1:11" s="29" customFormat="1" ht="12.75">
      <c r="A32" s="44">
        <v>5194</v>
      </c>
      <c r="B32" s="23" t="s">
        <v>294</v>
      </c>
      <c r="C32" s="28">
        <v>500</v>
      </c>
      <c r="D32" s="28">
        <v>500</v>
      </c>
      <c r="E32" s="26">
        <v>0</v>
      </c>
      <c r="F32" s="62">
        <f t="shared" si="0"/>
        <v>0</v>
      </c>
      <c r="G32" s="131"/>
      <c r="H32" s="134"/>
      <c r="I32" s="133"/>
      <c r="K32" s="133"/>
    </row>
    <row r="33" spans="1:11" s="29" customFormat="1" ht="12.75">
      <c r="A33" s="112" t="s">
        <v>295</v>
      </c>
      <c r="B33" s="113" t="s">
        <v>296</v>
      </c>
      <c r="C33" s="114">
        <f>SUM(C12:C32)</f>
        <v>15920</v>
      </c>
      <c r="D33" s="114">
        <f>SUM(D12:D32)</f>
        <v>15895</v>
      </c>
      <c r="E33" s="114">
        <f>SUM(E12:E32)</f>
        <v>4749</v>
      </c>
      <c r="F33" s="115">
        <f t="shared" si="0"/>
        <v>29.87731991192199</v>
      </c>
      <c r="G33" s="131"/>
      <c r="H33" s="134"/>
      <c r="I33" s="133"/>
      <c r="K33" s="133"/>
    </row>
    <row r="34" spans="1:11" s="29" customFormat="1" ht="12.75">
      <c r="A34" s="508">
        <v>5222</v>
      </c>
      <c r="B34" s="370" t="s">
        <v>649</v>
      </c>
      <c r="C34" s="371">
        <v>0</v>
      </c>
      <c r="D34" s="371">
        <v>130</v>
      </c>
      <c r="E34" s="371">
        <v>80</v>
      </c>
      <c r="F34" s="62">
        <f t="shared" si="0"/>
        <v>61.53846153846154</v>
      </c>
      <c r="G34" s="131"/>
      <c r="H34" s="134"/>
      <c r="I34" s="133"/>
      <c r="K34" s="133"/>
    </row>
    <row r="35" spans="1:11" s="29" customFormat="1" ht="12.75">
      <c r="A35" s="44">
        <v>5229</v>
      </c>
      <c r="B35" s="23" t="s">
        <v>298</v>
      </c>
      <c r="C35" s="28">
        <v>400</v>
      </c>
      <c r="D35" s="28">
        <v>700</v>
      </c>
      <c r="E35" s="26">
        <v>0</v>
      </c>
      <c r="F35" s="62">
        <f t="shared" si="0"/>
        <v>0</v>
      </c>
      <c r="G35" s="131"/>
      <c r="H35" s="134"/>
      <c r="I35" s="133"/>
      <c r="K35" s="133"/>
    </row>
    <row r="36" spans="1:9" s="29" customFormat="1" ht="12.75">
      <c r="A36" s="112" t="s">
        <v>299</v>
      </c>
      <c r="B36" s="113" t="s">
        <v>300</v>
      </c>
      <c r="C36" s="114">
        <f>C35</f>
        <v>400</v>
      </c>
      <c r="D36" s="114">
        <f>D35+D34</f>
        <v>830</v>
      </c>
      <c r="E36" s="114">
        <f>SUM(E34:E35)</f>
        <v>80</v>
      </c>
      <c r="F36" s="115">
        <f t="shared" si="0"/>
        <v>9.63855421686747</v>
      </c>
      <c r="G36" s="131"/>
      <c r="H36" s="134"/>
      <c r="I36" s="133"/>
    </row>
    <row r="37" spans="1:9" s="29" customFormat="1" ht="12.75">
      <c r="A37" s="44">
        <v>5361</v>
      </c>
      <c r="B37" s="23" t="s">
        <v>301</v>
      </c>
      <c r="C37" s="28">
        <v>10</v>
      </c>
      <c r="D37" s="28">
        <v>10</v>
      </c>
      <c r="E37" s="26">
        <v>0</v>
      </c>
      <c r="F37" s="62">
        <f t="shared" si="0"/>
        <v>0</v>
      </c>
      <c r="G37" s="131"/>
      <c r="H37" s="134"/>
      <c r="I37" s="133"/>
    </row>
    <row r="38" spans="1:9" s="29" customFormat="1" ht="12.75">
      <c r="A38" s="44">
        <v>5362</v>
      </c>
      <c r="B38" s="23" t="s">
        <v>302</v>
      </c>
      <c r="C38" s="28">
        <v>20</v>
      </c>
      <c r="D38" s="28">
        <v>20</v>
      </c>
      <c r="E38" s="28">
        <v>18</v>
      </c>
      <c r="F38" s="62">
        <f t="shared" si="0"/>
        <v>90</v>
      </c>
      <c r="G38" s="131"/>
      <c r="H38" s="134"/>
      <c r="I38" s="133"/>
    </row>
    <row r="39" spans="1:9" s="29" customFormat="1" ht="12.75">
      <c r="A39" s="112" t="s">
        <v>303</v>
      </c>
      <c r="B39" s="113" t="s">
        <v>304</v>
      </c>
      <c r="C39" s="207">
        <f>SUM(C37:C38)</f>
        <v>30</v>
      </c>
      <c r="D39" s="207">
        <f>SUM(D37:D38)</f>
        <v>30</v>
      </c>
      <c r="E39" s="207">
        <f>SUM(E37:E38)</f>
        <v>18</v>
      </c>
      <c r="F39" s="473">
        <f t="shared" si="0"/>
        <v>60</v>
      </c>
      <c r="G39" s="131"/>
      <c r="H39" s="134"/>
      <c r="I39" s="133"/>
    </row>
    <row r="40" spans="1:9" s="29" customFormat="1" ht="12.75">
      <c r="A40" s="44">
        <v>5492</v>
      </c>
      <c r="B40" s="23" t="s">
        <v>606</v>
      </c>
      <c r="C40" s="28">
        <v>20</v>
      </c>
      <c r="D40" s="28">
        <v>20</v>
      </c>
      <c r="E40" s="28">
        <v>10</v>
      </c>
      <c r="F40" s="62">
        <f t="shared" si="0"/>
        <v>50</v>
      </c>
      <c r="G40" s="131"/>
      <c r="H40" s="134"/>
      <c r="I40" s="133"/>
    </row>
    <row r="41" spans="1:9" s="29" customFormat="1" ht="12.75">
      <c r="A41" s="44">
        <v>5494</v>
      </c>
      <c r="B41" s="370" t="s">
        <v>647</v>
      </c>
      <c r="C41" s="28">
        <v>0</v>
      </c>
      <c r="D41" s="28">
        <v>25</v>
      </c>
      <c r="E41" s="28">
        <v>25</v>
      </c>
      <c r="F41" s="62">
        <f t="shared" si="0"/>
        <v>100</v>
      </c>
      <c r="G41" s="131"/>
      <c r="H41" s="134"/>
      <c r="I41" s="133"/>
    </row>
    <row r="42" spans="1:9" s="29" customFormat="1" ht="12.75">
      <c r="A42" s="113" t="s">
        <v>646</v>
      </c>
      <c r="B42" s="113" t="s">
        <v>648</v>
      </c>
      <c r="C42" s="114">
        <f>SUM(C40:C41)</f>
        <v>20</v>
      </c>
      <c r="D42" s="114">
        <f>SUM(D40:D41)</f>
        <v>45</v>
      </c>
      <c r="E42" s="114">
        <f>SUM(E40:E41)</f>
        <v>35</v>
      </c>
      <c r="F42" s="115">
        <f t="shared" si="0"/>
        <v>77.77777777777779</v>
      </c>
      <c r="G42" s="131"/>
      <c r="H42" s="134"/>
      <c r="I42" s="133"/>
    </row>
    <row r="43" spans="1:9" s="29" customFormat="1" ht="12.75">
      <c r="A43" s="33">
        <v>5901</v>
      </c>
      <c r="B43" s="34" t="s">
        <v>305</v>
      </c>
      <c r="C43" s="298">
        <v>2000</v>
      </c>
      <c r="D43" s="298">
        <v>2000</v>
      </c>
      <c r="E43" s="298">
        <v>0</v>
      </c>
      <c r="F43" s="62">
        <v>0</v>
      </c>
      <c r="G43" s="131"/>
      <c r="H43" s="134"/>
      <c r="I43" s="133"/>
    </row>
    <row r="44" spans="1:9" s="29" customFormat="1" ht="12.75">
      <c r="A44" s="112" t="s">
        <v>306</v>
      </c>
      <c r="B44" s="113" t="s">
        <v>386</v>
      </c>
      <c r="C44" s="63">
        <f>SUM(C43:C43)</f>
        <v>2000</v>
      </c>
      <c r="D44" s="63">
        <f>SUM(D43:D43)</f>
        <v>2000</v>
      </c>
      <c r="E44" s="63">
        <f>SUM(E43)</f>
        <v>0</v>
      </c>
      <c r="F44" s="115">
        <v>0</v>
      </c>
      <c r="G44" s="131"/>
      <c r="H44" s="134"/>
      <c r="I44" s="133"/>
    </row>
    <row r="45" spans="1:9" s="29" customFormat="1" ht="12.75">
      <c r="A45" s="112"/>
      <c r="B45" s="113"/>
      <c r="C45" s="114"/>
      <c r="D45" s="114"/>
      <c r="E45" s="26"/>
      <c r="F45" s="62"/>
      <c r="G45" s="131"/>
      <c r="H45" s="134"/>
      <c r="I45" s="133"/>
    </row>
    <row r="46" spans="1:9" s="29" customFormat="1" ht="12.75">
      <c r="A46" s="708" t="s">
        <v>387</v>
      </c>
      <c r="B46" s="710"/>
      <c r="C46" s="114">
        <f>C33+C36+C42+C44+C11+C39</f>
        <v>32170</v>
      </c>
      <c r="D46" s="114">
        <f>D33+D36+D42+D44+D11+D39</f>
        <v>32600</v>
      </c>
      <c r="E46" s="114">
        <f>E11+E33+E36+E39+E42+E44</f>
        <v>9732</v>
      </c>
      <c r="F46" s="115">
        <f t="shared" si="0"/>
        <v>29.85276073619632</v>
      </c>
      <c r="G46" s="131"/>
      <c r="H46" s="134"/>
      <c r="I46" s="133"/>
    </row>
    <row r="47" spans="1:9" s="29" customFormat="1" ht="12.75">
      <c r="A47" s="44"/>
      <c r="B47" s="23"/>
      <c r="C47" s="28"/>
      <c r="D47" s="23"/>
      <c r="E47" s="26"/>
      <c r="F47" s="62"/>
      <c r="G47" s="131"/>
      <c r="H47" s="134"/>
      <c r="I47" s="133"/>
    </row>
    <row r="48" spans="1:9" s="29" customFormat="1" ht="12.75">
      <c r="A48" s="44">
        <v>6127</v>
      </c>
      <c r="B48" s="23" t="s">
        <v>389</v>
      </c>
      <c r="C48" s="28">
        <v>100</v>
      </c>
      <c r="D48" s="28">
        <v>100</v>
      </c>
      <c r="E48" s="23">
        <v>0</v>
      </c>
      <c r="F48" s="62">
        <f t="shared" si="0"/>
        <v>0</v>
      </c>
      <c r="G48" s="131"/>
      <c r="H48" s="134"/>
      <c r="I48" s="133"/>
    </row>
    <row r="49" spans="1:9" s="29" customFormat="1" ht="12.75">
      <c r="A49" s="112" t="s">
        <v>390</v>
      </c>
      <c r="B49" s="113" t="s">
        <v>391</v>
      </c>
      <c r="C49" s="114">
        <f>SUM(C48:C48)</f>
        <v>100</v>
      </c>
      <c r="D49" s="114">
        <f>SUM(D48:D48)</f>
        <v>100</v>
      </c>
      <c r="E49" s="114">
        <f>SUM(E48)</f>
        <v>0</v>
      </c>
      <c r="F49" s="115">
        <f t="shared" si="0"/>
        <v>0</v>
      </c>
      <c r="G49" s="131"/>
      <c r="H49" s="134"/>
      <c r="I49" s="133"/>
    </row>
    <row r="50" spans="1:9" s="29" customFormat="1" ht="12.75">
      <c r="A50" s="112"/>
      <c r="B50" s="113"/>
      <c r="C50" s="114"/>
      <c r="D50" s="114"/>
      <c r="E50" s="114"/>
      <c r="F50" s="115"/>
      <c r="G50" s="131"/>
      <c r="H50" s="134"/>
      <c r="I50" s="133"/>
    </row>
    <row r="51" spans="1:8" ht="12.75">
      <c r="A51" s="763" t="s">
        <v>392</v>
      </c>
      <c r="B51" s="764"/>
      <c r="C51" s="9">
        <f>C46+C49</f>
        <v>32270</v>
      </c>
      <c r="D51" s="9">
        <f>D46+D49</f>
        <v>32700</v>
      </c>
      <c r="E51" s="9">
        <f>E46+E49</f>
        <v>9732</v>
      </c>
      <c r="F51" s="27">
        <f t="shared" si="0"/>
        <v>29.761467889908253</v>
      </c>
      <c r="G51" s="111"/>
      <c r="H51" s="116"/>
    </row>
    <row r="52" spans="1:8" ht="12.75">
      <c r="A52" s="20"/>
      <c r="B52" s="20"/>
      <c r="C52" s="18"/>
      <c r="D52" s="18"/>
      <c r="E52" s="18"/>
      <c r="F52" s="118"/>
      <c r="G52" s="111"/>
      <c r="H52" s="116"/>
    </row>
    <row r="53" spans="1:8" ht="12.75">
      <c r="A53" s="20"/>
      <c r="B53" s="20"/>
      <c r="C53" s="18"/>
      <c r="D53" s="18"/>
      <c r="E53" s="18"/>
      <c r="F53" s="118"/>
      <c r="G53" s="111"/>
      <c r="H53" s="116"/>
    </row>
    <row r="55" spans="1:6" ht="25.5" customHeight="1">
      <c r="A55" s="711" t="s">
        <v>393</v>
      </c>
      <c r="B55" s="713"/>
      <c r="C55" s="52" t="s">
        <v>239</v>
      </c>
      <c r="D55" s="6" t="s">
        <v>240</v>
      </c>
      <c r="E55" s="5" t="s">
        <v>98</v>
      </c>
      <c r="F55" s="51" t="s">
        <v>241</v>
      </c>
    </row>
    <row r="56" spans="1:6" ht="12.75">
      <c r="A56" s="765" t="s">
        <v>394</v>
      </c>
      <c r="B56" s="765"/>
      <c r="C56" s="26">
        <f>C11</f>
        <v>13800</v>
      </c>
      <c r="D56" s="26">
        <f>D11</f>
        <v>13800</v>
      </c>
      <c r="E56" s="26">
        <f>E11</f>
        <v>4850</v>
      </c>
      <c r="F56" s="36">
        <f>E56/D56*100</f>
        <v>35.14492753623188</v>
      </c>
    </row>
    <row r="57" spans="1:6" ht="12.75">
      <c r="A57" s="727" t="s">
        <v>395</v>
      </c>
      <c r="B57" s="724"/>
      <c r="C57" s="26">
        <f>C33+C36+C42+C44-C58+C39</f>
        <v>8790</v>
      </c>
      <c r="D57" s="26">
        <f>D33+D36+D42+D44-D58+D39</f>
        <v>9245</v>
      </c>
      <c r="E57" s="26">
        <f>E33+E36+E42+E44-E58+E39</f>
        <v>2029</v>
      </c>
      <c r="F57" s="36">
        <f>E57/D57*100</f>
        <v>21.94699837750135</v>
      </c>
    </row>
    <row r="58" spans="1:6" ht="12.75">
      <c r="A58" s="727" t="s">
        <v>396</v>
      </c>
      <c r="B58" s="724"/>
      <c r="C58" s="26">
        <f>C18+C19+C20+C22+C23+C24</f>
        <v>9580</v>
      </c>
      <c r="D58" s="26">
        <f>D18+D19+D20+D22+D23+D24</f>
        <v>9555</v>
      </c>
      <c r="E58" s="26">
        <f>E18+E19+E20+E22+E23+E24</f>
        <v>2853</v>
      </c>
      <c r="F58" s="36">
        <f>E58/D58*100</f>
        <v>29.858712715855575</v>
      </c>
    </row>
    <row r="59" spans="1:6" ht="12.75">
      <c r="A59" s="727" t="s">
        <v>397</v>
      </c>
      <c r="B59" s="724"/>
      <c r="C59" s="26">
        <f>C49</f>
        <v>100</v>
      </c>
      <c r="D59" s="26">
        <f>D49</f>
        <v>100</v>
      </c>
      <c r="E59" s="26">
        <f>E49</f>
        <v>0</v>
      </c>
      <c r="F59" s="36">
        <f>E59/D59*100</f>
        <v>0</v>
      </c>
    </row>
    <row r="60" spans="1:6" ht="12.75">
      <c r="A60" s="708" t="s">
        <v>398</v>
      </c>
      <c r="B60" s="710"/>
      <c r="C60" s="114">
        <f>SUM(C56:C59)</f>
        <v>32270</v>
      </c>
      <c r="D60" s="312">
        <f>SUM(D56:D59)</f>
        <v>32700</v>
      </c>
      <c r="E60" s="114">
        <f>SUM(E56:E59)</f>
        <v>9732</v>
      </c>
      <c r="F60" s="115">
        <f>E60/D60*100</f>
        <v>29.761467889908253</v>
      </c>
    </row>
  </sheetData>
  <mergeCells count="9">
    <mergeCell ref="A60:B60"/>
    <mergeCell ref="A56:B56"/>
    <mergeCell ref="A57:B57"/>
    <mergeCell ref="A58:B58"/>
    <mergeCell ref="A59:B59"/>
    <mergeCell ref="A1:F1"/>
    <mergeCell ref="A46:B46"/>
    <mergeCell ref="A51:B51"/>
    <mergeCell ref="A55:B55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R58"/>
  <sheetViews>
    <sheetView workbookViewId="0" topLeftCell="A1">
      <selection activeCell="I18" sqref="I18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9" t="s">
        <v>797</v>
      </c>
      <c r="B1" s="249"/>
      <c r="C1" s="249"/>
      <c r="D1" s="249"/>
      <c r="E1" s="249"/>
      <c r="F1" s="249"/>
      <c r="G1" s="249"/>
      <c r="H1" s="24"/>
      <c r="Q1" s="77"/>
      <c r="R1" s="77"/>
    </row>
    <row r="2" spans="1:18" ht="18">
      <c r="A2" s="249"/>
      <c r="B2" s="249"/>
      <c r="C2" s="249"/>
      <c r="D2" s="249"/>
      <c r="E2" s="249"/>
      <c r="F2" s="249"/>
      <c r="G2" s="249"/>
      <c r="H2" s="24"/>
      <c r="Q2" s="77"/>
      <c r="R2" s="77"/>
    </row>
    <row r="3" spans="1:2" ht="15.75">
      <c r="A3" s="1"/>
      <c r="B3" s="1"/>
    </row>
    <row r="4" spans="1:5" ht="15.75">
      <c r="A4" s="1" t="s">
        <v>867</v>
      </c>
      <c r="B4" s="1"/>
      <c r="D4" s="331">
        <v>775424.27</v>
      </c>
      <c r="E4" s="2" t="s">
        <v>209</v>
      </c>
    </row>
    <row r="5" spans="1:2" ht="15.75">
      <c r="A5" s="1"/>
      <c r="B5" s="1"/>
    </row>
    <row r="6" spans="1:8" ht="15.75">
      <c r="A6" s="1" t="s">
        <v>210</v>
      </c>
      <c r="B6" s="1"/>
      <c r="H6" s="2"/>
    </row>
    <row r="7" spans="1:6" ht="25.5" customHeight="1">
      <c r="A7" s="80"/>
      <c r="B7" s="52" t="s">
        <v>239</v>
      </c>
      <c r="C7" s="6" t="s">
        <v>240</v>
      </c>
      <c r="D7" s="5" t="s">
        <v>98</v>
      </c>
      <c r="E7" s="51" t="s">
        <v>241</v>
      </c>
      <c r="F7" t="s">
        <v>454</v>
      </c>
    </row>
    <row r="8" spans="1:5" ht="12.75">
      <c r="A8" s="34" t="s">
        <v>611</v>
      </c>
      <c r="B8" s="28">
        <v>4262000</v>
      </c>
      <c r="C8" s="28">
        <v>4262000</v>
      </c>
      <c r="D8" s="28">
        <v>2131000</v>
      </c>
      <c r="E8" s="36">
        <f>D8/C8*100</f>
        <v>50</v>
      </c>
    </row>
    <row r="9" spans="1:5" ht="12.75">
      <c r="A9" s="34" t="s">
        <v>612</v>
      </c>
      <c r="B9" s="28">
        <v>190000</v>
      </c>
      <c r="C9" s="28">
        <v>190000</v>
      </c>
      <c r="D9" s="28">
        <v>95000</v>
      </c>
      <c r="E9" s="36">
        <f>D9/C9*100</f>
        <v>50</v>
      </c>
    </row>
    <row r="10" spans="1:5" ht="25.5">
      <c r="A10" s="551" t="s">
        <v>722</v>
      </c>
      <c r="B10" s="297">
        <v>0</v>
      </c>
      <c r="C10" s="297">
        <v>0</v>
      </c>
      <c r="D10" s="297">
        <v>21347</v>
      </c>
      <c r="E10" s="180" t="s">
        <v>588</v>
      </c>
    </row>
    <row r="11" spans="1:5" ht="12.75">
      <c r="A11" s="3" t="s">
        <v>607</v>
      </c>
      <c r="B11" s="9">
        <f>SUM(B8:B10)</f>
        <v>4452000</v>
      </c>
      <c r="C11" s="9">
        <f>SUM(C8:C10)</f>
        <v>4452000</v>
      </c>
      <c r="D11" s="9">
        <f>SUM(D8:D10)</f>
        <v>2247347</v>
      </c>
      <c r="E11" s="27">
        <f>D11/C11*100</f>
        <v>50.479492362982924</v>
      </c>
    </row>
    <row r="12" spans="1:5" s="246" customFormat="1" ht="12.75">
      <c r="A12"/>
      <c r="B12"/>
      <c r="C12"/>
      <c r="D12"/>
      <c r="E12"/>
    </row>
    <row r="15" ht="17.25" customHeight="1"/>
    <row r="16" spans="1:4" ht="15.75">
      <c r="A16" s="1" t="s">
        <v>211</v>
      </c>
      <c r="B16" s="1"/>
      <c r="D16" s="29"/>
    </row>
    <row r="17" spans="1:18" ht="25.5">
      <c r="A17" s="3"/>
      <c r="B17" s="52" t="s">
        <v>239</v>
      </c>
      <c r="C17" s="6" t="s">
        <v>240</v>
      </c>
      <c r="D17" s="244" t="s">
        <v>98</v>
      </c>
      <c r="E17" s="51" t="s">
        <v>241</v>
      </c>
      <c r="F17" s="11" t="s">
        <v>453</v>
      </c>
      <c r="G17" s="12"/>
      <c r="H17" s="12"/>
      <c r="Q17" s="11"/>
      <c r="R17" s="12"/>
    </row>
    <row r="18" spans="1:18" ht="12.75">
      <c r="A18" s="34" t="s">
        <v>212</v>
      </c>
      <c r="B18" s="28">
        <v>1300000</v>
      </c>
      <c r="C18" s="28">
        <v>1300000</v>
      </c>
      <c r="D18" s="26">
        <v>613500</v>
      </c>
      <c r="E18" s="245">
        <f aca="true" t="shared" si="0" ref="E18:E23">D18/C18*100</f>
        <v>47.19230769230769</v>
      </c>
      <c r="F18" s="25" t="s">
        <v>450</v>
      </c>
      <c r="G18" s="58"/>
      <c r="H18" s="58"/>
      <c r="Q18" s="25"/>
      <c r="R18" s="58"/>
    </row>
    <row r="19" spans="1:18" ht="12.75">
      <c r="A19" s="34" t="s">
        <v>213</v>
      </c>
      <c r="B19" s="28">
        <v>3100000</v>
      </c>
      <c r="C19" s="28">
        <v>3100000</v>
      </c>
      <c r="D19" s="26">
        <v>1088500</v>
      </c>
      <c r="E19" s="245">
        <f t="shared" si="0"/>
        <v>35.112903225806456</v>
      </c>
      <c r="F19" s="25">
        <v>5179</v>
      </c>
      <c r="G19" s="58"/>
      <c r="H19" s="58"/>
      <c r="Q19" s="25"/>
      <c r="R19" s="58"/>
    </row>
    <row r="20" spans="1:18" ht="12.75">
      <c r="A20" s="34" t="s">
        <v>294</v>
      </c>
      <c r="B20" s="28">
        <v>52000</v>
      </c>
      <c r="C20" s="28">
        <v>52000</v>
      </c>
      <c r="D20" s="26">
        <v>12000</v>
      </c>
      <c r="E20" s="181">
        <f t="shared" si="0"/>
        <v>23.076923076923077</v>
      </c>
      <c r="F20" s="25">
        <v>5194</v>
      </c>
      <c r="G20" s="58"/>
      <c r="H20" s="58"/>
      <c r="Q20" s="25"/>
      <c r="R20" s="58"/>
    </row>
    <row r="21" spans="1:18" ht="12.75">
      <c r="A21" s="34" t="s">
        <v>747</v>
      </c>
      <c r="B21" s="28">
        <v>0</v>
      </c>
      <c r="C21" s="28">
        <v>150000</v>
      </c>
      <c r="D21" s="26">
        <v>112350</v>
      </c>
      <c r="E21" s="181">
        <f t="shared" si="0"/>
        <v>74.9</v>
      </c>
      <c r="F21" s="25"/>
      <c r="G21" s="58"/>
      <c r="H21" s="58"/>
      <c r="Q21" s="25"/>
      <c r="R21" s="58"/>
    </row>
    <row r="22" spans="1:18" ht="12.75">
      <c r="A22" s="34" t="s">
        <v>748</v>
      </c>
      <c r="B22" s="28">
        <v>0</v>
      </c>
      <c r="C22" s="28">
        <v>625420</v>
      </c>
      <c r="D22" s="26">
        <v>0</v>
      </c>
      <c r="E22" s="181">
        <f t="shared" si="0"/>
        <v>0</v>
      </c>
      <c r="F22" s="25"/>
      <c r="G22" s="58"/>
      <c r="H22" s="58"/>
      <c r="Q22" s="25"/>
      <c r="R22" s="58"/>
    </row>
    <row r="23" spans="1:18" ht="12.75">
      <c r="A23" s="3" t="s">
        <v>608</v>
      </c>
      <c r="B23" s="9">
        <f>SUM(B18:B22)</f>
        <v>4452000</v>
      </c>
      <c r="C23" s="9">
        <f>SUM(C18:C22)</f>
        <v>5227420</v>
      </c>
      <c r="D23" s="9">
        <f>SUM(D18:D22)</f>
        <v>1826350</v>
      </c>
      <c r="E23" s="10">
        <f t="shared" si="0"/>
        <v>34.93788522827705</v>
      </c>
      <c r="F23" s="18"/>
      <c r="G23" s="31"/>
      <c r="H23" s="31"/>
      <c r="Q23" s="18"/>
      <c r="R23" s="31"/>
    </row>
    <row r="26" spans="1:5" ht="15.75">
      <c r="A26" s="1" t="s">
        <v>709</v>
      </c>
      <c r="B26" s="1"/>
      <c r="D26" s="519">
        <v>1196421.27</v>
      </c>
      <c r="E26" s="302" t="s">
        <v>209</v>
      </c>
    </row>
    <row r="28" spans="1:4" ht="18.75">
      <c r="A28" s="157"/>
      <c r="D28" s="331"/>
    </row>
    <row r="29" spans="1:4" ht="18.75">
      <c r="A29" s="157"/>
      <c r="D29" s="331"/>
    </row>
    <row r="30" ht="18.75">
      <c r="A30" s="159"/>
    </row>
    <row r="31" ht="18.75">
      <c r="A31" s="159"/>
    </row>
    <row r="32" ht="15.75">
      <c r="A32" s="161"/>
    </row>
    <row r="33" ht="18.75">
      <c r="A33" s="159"/>
    </row>
    <row r="34" ht="18.75">
      <c r="A34" s="159"/>
    </row>
    <row r="35" ht="18.75">
      <c r="A35" s="159"/>
    </row>
    <row r="36" ht="18.75">
      <c r="A36" s="163"/>
    </row>
    <row r="37" ht="18.75">
      <c r="A37" s="163"/>
    </row>
    <row r="38" ht="18.75">
      <c r="A38" s="163"/>
    </row>
    <row r="39" ht="18.75">
      <c r="A39" s="159"/>
    </row>
    <row r="40" ht="18.75">
      <c r="A40" s="159"/>
    </row>
    <row r="41" ht="15.75">
      <c r="A41" s="162"/>
    </row>
    <row r="42" ht="18.75">
      <c r="A42" s="160"/>
    </row>
    <row r="43" ht="18.75">
      <c r="A43" s="160"/>
    </row>
    <row r="44" ht="18.75">
      <c r="A44" s="160"/>
    </row>
    <row r="45" ht="18.75">
      <c r="A45" s="158"/>
    </row>
    <row r="46" ht="18.75">
      <c r="A46" s="160"/>
    </row>
    <row r="47" ht="18.75">
      <c r="A47" s="160"/>
    </row>
    <row r="48" ht="18.75">
      <c r="A48" s="160"/>
    </row>
    <row r="49" ht="15.75">
      <c r="A49" s="161"/>
    </row>
    <row r="50" ht="18.75">
      <c r="A50" s="160"/>
    </row>
    <row r="51" ht="15.75">
      <c r="A51" s="162"/>
    </row>
    <row r="52" ht="18.75">
      <c r="A52" s="158"/>
    </row>
    <row r="53" ht="15.75">
      <c r="A53" s="161"/>
    </row>
    <row r="54" ht="15.75">
      <c r="A54" s="162"/>
    </row>
    <row r="55" ht="15.75">
      <c r="A55" s="162"/>
    </row>
    <row r="56" ht="18.75">
      <c r="A56" s="160"/>
    </row>
    <row r="57" spans="1:2" ht="18.75">
      <c r="A57" s="160"/>
      <c r="B57" s="158"/>
    </row>
    <row r="58" ht="18.75">
      <c r="A58" s="160"/>
    </row>
  </sheetData>
  <printOptions/>
  <pageMargins left="0.5905511811023623" right="0.3937007874015748" top="0.984251968503937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J30"/>
  <sheetViews>
    <sheetView workbookViewId="0" topLeftCell="A1">
      <selection activeCell="G22" sqref="G22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9" t="s">
        <v>798</v>
      </c>
      <c r="B1" s="249"/>
      <c r="C1" s="249"/>
      <c r="D1" s="249"/>
      <c r="E1" s="249"/>
    </row>
    <row r="2" spans="1:5" ht="17.25" customHeight="1">
      <c r="A2" s="249"/>
      <c r="B2" s="249"/>
      <c r="C2" s="249"/>
      <c r="D2" s="249"/>
      <c r="E2" s="249"/>
    </row>
    <row r="3" spans="1:2" ht="15.75">
      <c r="A3" s="1"/>
      <c r="B3" s="1"/>
    </row>
    <row r="4" spans="1:5" ht="15.75">
      <c r="A4" s="1" t="s">
        <v>867</v>
      </c>
      <c r="B4" s="1" t="s">
        <v>262</v>
      </c>
      <c r="D4" s="301">
        <v>31207896.2</v>
      </c>
      <c r="E4" s="2" t="s">
        <v>209</v>
      </c>
    </row>
    <row r="5" spans="1:2" ht="15.75">
      <c r="A5" s="1"/>
      <c r="B5" s="1"/>
    </row>
    <row r="6" spans="1:2" ht="15.75">
      <c r="A6" s="1" t="s">
        <v>782</v>
      </c>
      <c r="B6" s="1"/>
    </row>
    <row r="7" spans="1:5" ht="26.25" customHeight="1">
      <c r="A7" s="80"/>
      <c r="B7" s="52" t="s">
        <v>239</v>
      </c>
      <c r="C7" s="6" t="s">
        <v>240</v>
      </c>
      <c r="D7" s="5" t="s">
        <v>98</v>
      </c>
      <c r="E7" s="51" t="s">
        <v>241</v>
      </c>
    </row>
    <row r="8" spans="1:5" ht="15" customHeight="1">
      <c r="A8" s="600" t="s">
        <v>944</v>
      </c>
      <c r="B8" s="28">
        <v>0</v>
      </c>
      <c r="C8" s="28">
        <v>0</v>
      </c>
      <c r="D8" s="28">
        <v>333556</v>
      </c>
      <c r="E8" s="245" t="s">
        <v>588</v>
      </c>
    </row>
    <row r="9" spans="1:5" ht="12.75">
      <c r="A9" s="429" t="s">
        <v>744</v>
      </c>
      <c r="B9" s="28">
        <v>0</v>
      </c>
      <c r="C9" s="28">
        <v>0</v>
      </c>
      <c r="D9" s="28">
        <v>104578</v>
      </c>
      <c r="E9" s="245" t="s">
        <v>588</v>
      </c>
    </row>
    <row r="10" spans="1:5" ht="28.5" customHeight="1">
      <c r="A10" s="551" t="s">
        <v>789</v>
      </c>
      <c r="B10" s="297">
        <v>0</v>
      </c>
      <c r="C10" s="297">
        <v>0</v>
      </c>
      <c r="D10" s="297">
        <v>53200000</v>
      </c>
      <c r="E10" s="180" t="s">
        <v>588</v>
      </c>
    </row>
    <row r="11" spans="1:5" ht="25.5">
      <c r="A11" s="551" t="s">
        <v>650</v>
      </c>
      <c r="B11" s="297">
        <v>0</v>
      </c>
      <c r="C11" s="297">
        <v>2350000</v>
      </c>
      <c r="D11" s="297">
        <v>2350000</v>
      </c>
      <c r="E11" s="180">
        <f>D11/C11*100</f>
        <v>100</v>
      </c>
    </row>
    <row r="12" spans="1:5" ht="12.75">
      <c r="A12" s="531" t="s">
        <v>741</v>
      </c>
      <c r="B12" s="333">
        <v>0</v>
      </c>
      <c r="C12" s="28">
        <v>0</v>
      </c>
      <c r="D12" s="28">
        <v>40000000</v>
      </c>
      <c r="E12" s="245" t="s">
        <v>588</v>
      </c>
    </row>
    <row r="13" spans="1:5" ht="12.75">
      <c r="A13" s="3" t="s">
        <v>607</v>
      </c>
      <c r="B13" s="9">
        <f>SUM(B8)</f>
        <v>0</v>
      </c>
      <c r="C13" s="9">
        <f>SUM(C8:C12)</f>
        <v>2350000</v>
      </c>
      <c r="D13" s="9">
        <f>SUM(D8:D12)</f>
        <v>95988134</v>
      </c>
      <c r="E13" s="335" t="s">
        <v>588</v>
      </c>
    </row>
    <row r="14" ht="14.25" customHeight="1">
      <c r="A14" s="316"/>
    </row>
    <row r="15" ht="14.25" customHeight="1">
      <c r="A15" s="17"/>
    </row>
    <row r="16" spans="1:8" ht="15.75" customHeight="1">
      <c r="A16" s="1" t="s">
        <v>784</v>
      </c>
      <c r="B16" s="1"/>
      <c r="D16" s="567">
        <v>127196030.2</v>
      </c>
      <c r="E16" s="568" t="s">
        <v>209</v>
      </c>
      <c r="H16" s="125"/>
    </row>
    <row r="17" ht="12" customHeight="1"/>
    <row r="19" spans="1:2" ht="15.75">
      <c r="A19" s="1" t="s">
        <v>211</v>
      </c>
      <c r="B19" s="1"/>
    </row>
    <row r="20" spans="1:5" ht="26.25" customHeight="1">
      <c r="A20" s="3"/>
      <c r="B20" s="52" t="s">
        <v>239</v>
      </c>
      <c r="C20" s="6" t="s">
        <v>240</v>
      </c>
      <c r="D20" s="244" t="s">
        <v>98</v>
      </c>
      <c r="E20" s="51" t="s">
        <v>241</v>
      </c>
    </row>
    <row r="21" spans="1:5" ht="14.25" customHeight="1">
      <c r="A21" s="34" t="s">
        <v>609</v>
      </c>
      <c r="B21" s="28">
        <v>0</v>
      </c>
      <c r="C21" s="28">
        <v>86757900</v>
      </c>
      <c r="D21" s="26">
        <v>21765353</v>
      </c>
      <c r="E21" s="36" t="s">
        <v>588</v>
      </c>
    </row>
    <row r="22" spans="1:10" ht="12.75">
      <c r="A22" s="3" t="s">
        <v>608</v>
      </c>
      <c r="B22" s="9">
        <f>SUM(B21:B21)</f>
        <v>0</v>
      </c>
      <c r="C22" s="9">
        <f>SUM(C21)</f>
        <v>86757900</v>
      </c>
      <c r="D22" s="9">
        <f>SUM(D21:D21)</f>
        <v>21765353</v>
      </c>
      <c r="E22" s="335" t="s">
        <v>588</v>
      </c>
      <c r="H22" s="766"/>
      <c r="I22" s="766"/>
      <c r="J22" s="767"/>
    </row>
    <row r="23" ht="12" customHeight="1">
      <c r="C23" s="15"/>
    </row>
    <row r="25" spans="1:5" ht="12.75">
      <c r="A25" t="s">
        <v>631</v>
      </c>
      <c r="D25" s="517" t="s">
        <v>569</v>
      </c>
      <c r="E25" t="s">
        <v>209</v>
      </c>
    </row>
    <row r="26" spans="7:9" ht="12.75">
      <c r="G26" s="766"/>
      <c r="H26" s="766"/>
      <c r="I26" s="767"/>
    </row>
    <row r="27" spans="7:9" ht="12.75">
      <c r="G27" s="105"/>
      <c r="H27" s="105"/>
      <c r="I27" s="24"/>
    </row>
    <row r="28" spans="1:5" ht="15.75">
      <c r="A28" s="1" t="s">
        <v>708</v>
      </c>
      <c r="D28" s="518">
        <v>25487393.2</v>
      </c>
      <c r="E28" s="2" t="s">
        <v>209</v>
      </c>
    </row>
    <row r="30" ht="12.75">
      <c r="D30" s="15"/>
    </row>
  </sheetData>
  <mergeCells count="2">
    <mergeCell ref="H22:J22"/>
    <mergeCell ref="G26:I26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A1:R2254"/>
  <sheetViews>
    <sheetView workbookViewId="0" topLeftCell="A1">
      <selection activeCell="G123" sqref="G123"/>
    </sheetView>
  </sheetViews>
  <sheetFormatPr defaultColWidth="9.125" defaultRowHeight="12.75"/>
  <cols>
    <col min="1" max="1" width="5.2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430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776" t="s">
        <v>707</v>
      </c>
      <c r="B1" s="776"/>
      <c r="C1" s="776"/>
      <c r="D1" s="776"/>
      <c r="E1" s="776"/>
      <c r="F1" s="776"/>
      <c r="G1" s="776"/>
      <c r="H1" s="776"/>
      <c r="I1" s="776"/>
    </row>
    <row r="2" spans="1:8" ht="39.75" customHeight="1">
      <c r="A2" s="615" t="s">
        <v>464</v>
      </c>
      <c r="B2" s="616" t="s">
        <v>465</v>
      </c>
      <c r="C2" s="617" t="s">
        <v>466</v>
      </c>
      <c r="D2" s="617" t="s">
        <v>467</v>
      </c>
      <c r="E2" s="617" t="s">
        <v>468</v>
      </c>
      <c r="F2" s="617" t="s">
        <v>469</v>
      </c>
      <c r="G2" s="618" t="s">
        <v>39</v>
      </c>
      <c r="H2"/>
    </row>
    <row r="3" spans="1:9" ht="14.25">
      <c r="A3" s="777" t="s">
        <v>470</v>
      </c>
      <c r="B3" s="778"/>
      <c r="C3" s="778"/>
      <c r="D3" s="778"/>
      <c r="E3" s="778"/>
      <c r="F3" s="778"/>
      <c r="G3" s="779"/>
      <c r="H3"/>
      <c r="I3" s="430"/>
    </row>
    <row r="4" spans="1:9" ht="15">
      <c r="A4" s="619">
        <v>98</v>
      </c>
      <c r="B4" s="620" t="s">
        <v>471</v>
      </c>
      <c r="C4" s="621">
        <v>4987462</v>
      </c>
      <c r="D4" s="622">
        <v>213600</v>
      </c>
      <c r="E4" s="622">
        <v>3684918</v>
      </c>
      <c r="F4" s="623"/>
      <c r="G4" s="624">
        <f aca="true" t="shared" si="0" ref="G4:G39">SUM(D4:F4)</f>
        <v>3898518</v>
      </c>
      <c r="H4"/>
      <c r="I4" s="430"/>
    </row>
    <row r="5" spans="1:9" ht="15">
      <c r="A5" s="619">
        <v>99</v>
      </c>
      <c r="B5" s="620" t="s">
        <v>472</v>
      </c>
      <c r="C5" s="621">
        <v>2792756</v>
      </c>
      <c r="D5" s="622">
        <v>1477038</v>
      </c>
      <c r="E5" s="622">
        <v>1194945</v>
      </c>
      <c r="F5" s="623"/>
      <c r="G5" s="624">
        <f t="shared" si="0"/>
        <v>2671983</v>
      </c>
      <c r="H5"/>
      <c r="I5" s="430"/>
    </row>
    <row r="6" spans="1:9" ht="15">
      <c r="A6" s="619">
        <v>100</v>
      </c>
      <c r="B6" s="620" t="s">
        <v>473</v>
      </c>
      <c r="C6" s="621">
        <v>988200</v>
      </c>
      <c r="D6" s="622">
        <v>988200</v>
      </c>
      <c r="E6" s="622"/>
      <c r="F6" s="623"/>
      <c r="G6" s="624">
        <f t="shared" si="0"/>
        <v>988200</v>
      </c>
      <c r="H6"/>
      <c r="I6" s="430"/>
    </row>
    <row r="7" spans="1:9" ht="15">
      <c r="A7" s="619">
        <v>101</v>
      </c>
      <c r="B7" s="620" t="s">
        <v>474</v>
      </c>
      <c r="C7" s="621">
        <v>3582195</v>
      </c>
      <c r="D7" s="622">
        <v>3504074</v>
      </c>
      <c r="E7" s="622"/>
      <c r="F7" s="623"/>
      <c r="G7" s="624">
        <f t="shared" si="0"/>
        <v>3504074</v>
      </c>
      <c r="H7"/>
      <c r="I7" s="430"/>
    </row>
    <row r="8" spans="1:9" ht="15">
      <c r="A8" s="619">
        <v>102</v>
      </c>
      <c r="B8" s="620" t="s">
        <v>475</v>
      </c>
      <c r="C8" s="621">
        <v>1350262</v>
      </c>
      <c r="D8" s="622">
        <v>1141967</v>
      </c>
      <c r="E8" s="622">
        <v>81516</v>
      </c>
      <c r="F8" s="623"/>
      <c r="G8" s="624">
        <f t="shared" si="0"/>
        <v>1223483</v>
      </c>
      <c r="H8"/>
      <c r="I8" s="430"/>
    </row>
    <row r="9" spans="1:9" ht="15">
      <c r="A9" s="619">
        <v>103</v>
      </c>
      <c r="B9" s="620" t="s">
        <v>476</v>
      </c>
      <c r="C9" s="621">
        <v>1397929</v>
      </c>
      <c r="D9" s="622">
        <v>1359943</v>
      </c>
      <c r="E9" s="622"/>
      <c r="F9" s="623"/>
      <c r="G9" s="624">
        <f t="shared" si="0"/>
        <v>1359943</v>
      </c>
      <c r="H9"/>
      <c r="I9" s="430"/>
    </row>
    <row r="10" spans="1:9" ht="15">
      <c r="A10" s="619">
        <v>104</v>
      </c>
      <c r="B10" s="620" t="s">
        <v>477</v>
      </c>
      <c r="C10" s="621">
        <v>2000000</v>
      </c>
      <c r="D10" s="622">
        <v>1313678</v>
      </c>
      <c r="E10" s="622">
        <v>539298</v>
      </c>
      <c r="F10" s="623"/>
      <c r="G10" s="624">
        <f t="shared" si="0"/>
        <v>1852976</v>
      </c>
      <c r="H10"/>
      <c r="I10" s="430"/>
    </row>
    <row r="11" spans="1:9" ht="15">
      <c r="A11" s="619">
        <v>105</v>
      </c>
      <c r="B11" s="620" t="s">
        <v>478</v>
      </c>
      <c r="C11" s="621">
        <v>1497700</v>
      </c>
      <c r="D11" s="622"/>
      <c r="E11" s="622">
        <v>746880</v>
      </c>
      <c r="F11" s="623"/>
      <c r="G11" s="624">
        <f t="shared" si="0"/>
        <v>746880</v>
      </c>
      <c r="H11"/>
      <c r="I11" s="430"/>
    </row>
    <row r="12" spans="1:9" ht="14.25">
      <c r="A12" s="619">
        <v>106</v>
      </c>
      <c r="B12" s="625" t="s">
        <v>479</v>
      </c>
      <c r="C12" s="621">
        <v>2490186</v>
      </c>
      <c r="D12" s="622">
        <v>220000</v>
      </c>
      <c r="E12" s="622">
        <v>2054862</v>
      </c>
      <c r="F12" s="623"/>
      <c r="G12" s="624">
        <f t="shared" si="0"/>
        <v>2274862</v>
      </c>
      <c r="H12"/>
      <c r="I12" s="430"/>
    </row>
    <row r="13" spans="1:9" ht="14.25">
      <c r="A13" s="619">
        <v>107</v>
      </c>
      <c r="B13" s="625" t="s">
        <v>480</v>
      </c>
      <c r="C13" s="621">
        <v>3621035</v>
      </c>
      <c r="D13" s="622">
        <v>159600</v>
      </c>
      <c r="E13" s="622">
        <v>2574306</v>
      </c>
      <c r="F13" s="623"/>
      <c r="G13" s="624">
        <f t="shared" si="0"/>
        <v>2733906</v>
      </c>
      <c r="H13"/>
      <c r="I13" s="430"/>
    </row>
    <row r="14" spans="1:9" ht="14.25">
      <c r="A14" s="619">
        <v>108</v>
      </c>
      <c r="B14" s="625" t="s">
        <v>481</v>
      </c>
      <c r="C14" s="621">
        <v>1500000</v>
      </c>
      <c r="D14" s="622">
        <v>78483</v>
      </c>
      <c r="E14" s="622">
        <v>246594</v>
      </c>
      <c r="F14" s="623">
        <v>735862</v>
      </c>
      <c r="G14" s="624">
        <f t="shared" si="0"/>
        <v>1060939</v>
      </c>
      <c r="H14"/>
      <c r="I14" s="430"/>
    </row>
    <row r="15" spans="1:9" ht="15">
      <c r="A15" s="619">
        <v>109</v>
      </c>
      <c r="B15" s="620" t="s">
        <v>482</v>
      </c>
      <c r="C15" s="621">
        <v>851799</v>
      </c>
      <c r="D15" s="622">
        <v>342668.5</v>
      </c>
      <c r="E15" s="622">
        <v>270837</v>
      </c>
      <c r="F15" s="623"/>
      <c r="G15" s="624">
        <f t="shared" si="0"/>
        <v>613505.5</v>
      </c>
      <c r="H15"/>
      <c r="I15" s="430"/>
    </row>
    <row r="16" spans="1:9" ht="15">
      <c r="A16" s="619">
        <v>110</v>
      </c>
      <c r="B16" s="620" t="s">
        <v>483</v>
      </c>
      <c r="C16" s="621">
        <v>1734079</v>
      </c>
      <c r="D16" s="622">
        <v>992825</v>
      </c>
      <c r="E16" s="622">
        <v>583982</v>
      </c>
      <c r="F16" s="623"/>
      <c r="G16" s="624">
        <f t="shared" si="0"/>
        <v>1576807</v>
      </c>
      <c r="H16"/>
      <c r="I16" s="430"/>
    </row>
    <row r="17" spans="1:9" ht="15">
      <c r="A17" s="619">
        <v>111</v>
      </c>
      <c r="B17" s="620" t="s">
        <v>484</v>
      </c>
      <c r="C17" s="621">
        <v>1408980</v>
      </c>
      <c r="D17" s="622">
        <v>78000</v>
      </c>
      <c r="E17" s="622">
        <v>1155623</v>
      </c>
      <c r="F17" s="623"/>
      <c r="G17" s="624">
        <f t="shared" si="0"/>
        <v>1233623</v>
      </c>
      <c r="H17"/>
      <c r="I17" s="430"/>
    </row>
    <row r="18" spans="1:9" ht="14.25">
      <c r="A18" s="619">
        <v>112</v>
      </c>
      <c r="B18" s="625" t="s">
        <v>485</v>
      </c>
      <c r="C18" s="621">
        <v>1799144</v>
      </c>
      <c r="D18" s="622"/>
      <c r="E18" s="622">
        <v>1322538.6</v>
      </c>
      <c r="F18" s="623">
        <v>150000</v>
      </c>
      <c r="G18" s="624">
        <f t="shared" si="0"/>
        <v>1472538.6</v>
      </c>
      <c r="H18"/>
      <c r="I18" s="430"/>
    </row>
    <row r="19" spans="1:9" ht="15">
      <c r="A19" s="619">
        <v>113</v>
      </c>
      <c r="B19" s="620" t="s">
        <v>486</v>
      </c>
      <c r="C19" s="621">
        <v>1786000</v>
      </c>
      <c r="D19" s="622">
        <v>535800</v>
      </c>
      <c r="E19" s="622">
        <v>885192</v>
      </c>
      <c r="F19" s="623">
        <v>337408</v>
      </c>
      <c r="G19" s="624">
        <f t="shared" si="0"/>
        <v>1758400</v>
      </c>
      <c r="H19"/>
      <c r="I19" s="430"/>
    </row>
    <row r="20" spans="1:9" ht="14.25">
      <c r="A20" s="619">
        <v>114</v>
      </c>
      <c r="B20" s="625" t="s">
        <v>487</v>
      </c>
      <c r="C20" s="621">
        <v>1882748</v>
      </c>
      <c r="D20" s="622"/>
      <c r="E20" s="622">
        <v>1353014.8</v>
      </c>
      <c r="F20" s="623">
        <v>127662</v>
      </c>
      <c r="G20" s="624">
        <f t="shared" si="0"/>
        <v>1480676.8</v>
      </c>
      <c r="H20"/>
      <c r="I20" s="430"/>
    </row>
    <row r="21" spans="1:9" ht="15">
      <c r="A21" s="619">
        <v>115</v>
      </c>
      <c r="B21" s="620" t="s">
        <v>488</v>
      </c>
      <c r="C21" s="621">
        <v>2000000</v>
      </c>
      <c r="D21" s="622">
        <v>57544</v>
      </c>
      <c r="E21" s="622">
        <v>1872295</v>
      </c>
      <c r="F21" s="623"/>
      <c r="G21" s="624">
        <f t="shared" si="0"/>
        <v>1929839</v>
      </c>
      <c r="H21"/>
      <c r="I21" s="430"/>
    </row>
    <row r="22" spans="1:9" ht="15">
      <c r="A22" s="619">
        <v>116</v>
      </c>
      <c r="B22" s="620" t="s">
        <v>489</v>
      </c>
      <c r="C22" s="621">
        <v>916997</v>
      </c>
      <c r="D22" s="622">
        <v>873967</v>
      </c>
      <c r="E22" s="622"/>
      <c r="F22" s="623"/>
      <c r="G22" s="624">
        <f t="shared" si="0"/>
        <v>873967</v>
      </c>
      <c r="H22"/>
      <c r="I22" s="430"/>
    </row>
    <row r="23" spans="1:9" ht="15">
      <c r="A23" s="619">
        <v>117</v>
      </c>
      <c r="B23" s="620" t="s">
        <v>490</v>
      </c>
      <c r="C23" s="621">
        <v>4004669</v>
      </c>
      <c r="D23" s="622">
        <v>150000</v>
      </c>
      <c r="E23" s="622">
        <v>3394761</v>
      </c>
      <c r="F23" s="623"/>
      <c r="G23" s="624">
        <f t="shared" si="0"/>
        <v>3544761</v>
      </c>
      <c r="H23"/>
      <c r="I23" s="430"/>
    </row>
    <row r="24" spans="1:9" ht="14.25">
      <c r="A24" s="619">
        <v>118</v>
      </c>
      <c r="B24" s="625" t="s">
        <v>491</v>
      </c>
      <c r="C24" s="621">
        <v>1921491</v>
      </c>
      <c r="D24" s="622">
        <v>100000</v>
      </c>
      <c r="E24" s="622">
        <v>1069085</v>
      </c>
      <c r="F24" s="623">
        <v>55305</v>
      </c>
      <c r="G24" s="624">
        <f t="shared" si="0"/>
        <v>1224390</v>
      </c>
      <c r="H24"/>
      <c r="I24" s="430"/>
    </row>
    <row r="25" spans="1:9" ht="15">
      <c r="A25" s="619">
        <v>119</v>
      </c>
      <c r="B25" s="620" t="s">
        <v>492</v>
      </c>
      <c r="C25" s="621">
        <v>1498830</v>
      </c>
      <c r="D25" s="622">
        <v>1498830</v>
      </c>
      <c r="E25" s="622"/>
      <c r="F25" s="623"/>
      <c r="G25" s="624">
        <f t="shared" si="0"/>
        <v>1498830</v>
      </c>
      <c r="H25"/>
      <c r="I25" s="430"/>
    </row>
    <row r="26" spans="1:9" ht="15">
      <c r="A26" s="619">
        <v>120</v>
      </c>
      <c r="B26" s="620" t="s">
        <v>493</v>
      </c>
      <c r="C26" s="621">
        <v>1200000</v>
      </c>
      <c r="D26" s="622">
        <v>76850</v>
      </c>
      <c r="E26" s="622">
        <v>824185.2</v>
      </c>
      <c r="F26" s="623"/>
      <c r="G26" s="624">
        <f t="shared" si="0"/>
        <v>901035.2</v>
      </c>
      <c r="H26"/>
      <c r="I26" s="430"/>
    </row>
    <row r="27" spans="1:9" ht="14.25">
      <c r="A27" s="619">
        <v>121</v>
      </c>
      <c r="B27" s="625" t="s">
        <v>494</v>
      </c>
      <c r="C27" s="621">
        <v>5000000</v>
      </c>
      <c r="D27" s="622"/>
      <c r="E27" s="622">
        <v>4750999</v>
      </c>
      <c r="F27" s="623">
        <v>60000</v>
      </c>
      <c r="G27" s="624">
        <f t="shared" si="0"/>
        <v>4810999</v>
      </c>
      <c r="H27"/>
      <c r="I27" s="430"/>
    </row>
    <row r="28" spans="1:9" ht="14.25">
      <c r="A28" s="619">
        <v>122</v>
      </c>
      <c r="B28" s="625" t="s">
        <v>495</v>
      </c>
      <c r="C28" s="621">
        <v>1199738</v>
      </c>
      <c r="D28" s="622"/>
      <c r="E28" s="622">
        <v>947602</v>
      </c>
      <c r="F28" s="623">
        <v>97770</v>
      </c>
      <c r="G28" s="624">
        <f t="shared" si="0"/>
        <v>1045372</v>
      </c>
      <c r="H28"/>
      <c r="I28" s="430"/>
    </row>
    <row r="29" spans="1:9" ht="14.25">
      <c r="A29" s="619">
        <v>123</v>
      </c>
      <c r="B29" s="626" t="s">
        <v>496</v>
      </c>
      <c r="C29" s="621">
        <v>2000000</v>
      </c>
      <c r="D29" s="622"/>
      <c r="E29" s="622">
        <v>577102</v>
      </c>
      <c r="F29" s="623">
        <v>736100</v>
      </c>
      <c r="G29" s="624">
        <f t="shared" si="0"/>
        <v>1313202</v>
      </c>
      <c r="H29"/>
      <c r="I29" s="430"/>
    </row>
    <row r="30" spans="1:9" ht="15">
      <c r="A30" s="619">
        <v>124</v>
      </c>
      <c r="B30" s="620" t="s">
        <v>497</v>
      </c>
      <c r="C30" s="621">
        <v>2900000</v>
      </c>
      <c r="D30" s="622"/>
      <c r="E30" s="622">
        <v>2828800</v>
      </c>
      <c r="F30" s="623"/>
      <c r="G30" s="624">
        <f t="shared" si="0"/>
        <v>2828800</v>
      </c>
      <c r="H30"/>
      <c r="I30" s="430"/>
    </row>
    <row r="31" spans="1:9" ht="15">
      <c r="A31" s="619">
        <v>125</v>
      </c>
      <c r="B31" s="620" t="s">
        <v>498</v>
      </c>
      <c r="C31" s="627">
        <v>2900000</v>
      </c>
      <c r="D31" s="622"/>
      <c r="E31" s="622">
        <v>2900000</v>
      </c>
      <c r="F31" s="623"/>
      <c r="G31" s="624">
        <f t="shared" si="0"/>
        <v>2900000</v>
      </c>
      <c r="H31"/>
      <c r="I31" s="430"/>
    </row>
    <row r="32" spans="1:9" ht="15">
      <c r="A32" s="628">
        <v>126</v>
      </c>
      <c r="B32" s="629" t="s">
        <v>499</v>
      </c>
      <c r="C32" s="630">
        <v>500000</v>
      </c>
      <c r="D32" s="622">
        <v>42473</v>
      </c>
      <c r="E32" s="622">
        <v>394620.6</v>
      </c>
      <c r="F32" s="623"/>
      <c r="G32" s="624">
        <f t="shared" si="0"/>
        <v>437093.6</v>
      </c>
      <c r="H32"/>
      <c r="I32" s="430"/>
    </row>
    <row r="33" spans="1:9" ht="15">
      <c r="A33" s="628">
        <v>127</v>
      </c>
      <c r="B33" s="620" t="s">
        <v>500</v>
      </c>
      <c r="C33" s="630">
        <v>478294</v>
      </c>
      <c r="D33" s="622"/>
      <c r="E33" s="622">
        <v>471581</v>
      </c>
      <c r="F33" s="623"/>
      <c r="G33" s="624">
        <f t="shared" si="0"/>
        <v>471581</v>
      </c>
      <c r="H33"/>
      <c r="I33" s="430"/>
    </row>
    <row r="34" spans="1:9" ht="15">
      <c r="A34" s="628">
        <v>128</v>
      </c>
      <c r="B34" s="620" t="s">
        <v>501</v>
      </c>
      <c r="C34" s="630">
        <v>1007000</v>
      </c>
      <c r="D34" s="622"/>
      <c r="E34" s="622">
        <v>1007000</v>
      </c>
      <c r="F34" s="623"/>
      <c r="G34" s="624">
        <f t="shared" si="0"/>
        <v>1007000</v>
      </c>
      <c r="H34"/>
      <c r="I34" s="430"/>
    </row>
    <row r="35" spans="1:9" ht="14.25">
      <c r="A35" s="628">
        <v>129</v>
      </c>
      <c r="B35" s="625" t="s">
        <v>502</v>
      </c>
      <c r="C35" s="630">
        <v>1092280</v>
      </c>
      <c r="D35" s="622"/>
      <c r="E35" s="622">
        <v>868526</v>
      </c>
      <c r="F35" s="623"/>
      <c r="G35" s="624">
        <f t="shared" si="0"/>
        <v>868526</v>
      </c>
      <c r="H35"/>
      <c r="I35" s="430"/>
    </row>
    <row r="36" spans="1:9" ht="14.25">
      <c r="A36" s="628">
        <v>130</v>
      </c>
      <c r="B36" s="625" t="s">
        <v>503</v>
      </c>
      <c r="C36" s="630">
        <v>1999270</v>
      </c>
      <c r="D36" s="622"/>
      <c r="E36" s="622">
        <v>946941</v>
      </c>
      <c r="F36" s="623">
        <v>641858</v>
      </c>
      <c r="G36" s="624">
        <f t="shared" si="0"/>
        <v>1588799</v>
      </c>
      <c r="H36"/>
      <c r="I36" s="430"/>
    </row>
    <row r="37" spans="1:9" ht="15">
      <c r="A37" s="628">
        <v>131</v>
      </c>
      <c r="B37" s="620" t="s">
        <v>504</v>
      </c>
      <c r="C37" s="630">
        <v>948423</v>
      </c>
      <c r="D37" s="622"/>
      <c r="E37" s="622">
        <v>818006.5</v>
      </c>
      <c r="F37" s="623"/>
      <c r="G37" s="624">
        <f t="shared" si="0"/>
        <v>818006.5</v>
      </c>
      <c r="H37"/>
      <c r="I37" s="430"/>
    </row>
    <row r="38" spans="1:9" ht="14.25">
      <c r="A38" s="628">
        <v>132</v>
      </c>
      <c r="B38" s="625" t="s">
        <v>505</v>
      </c>
      <c r="C38" s="630">
        <v>1000000</v>
      </c>
      <c r="D38" s="622"/>
      <c r="E38" s="622">
        <v>328800</v>
      </c>
      <c r="F38" s="623">
        <v>471200</v>
      </c>
      <c r="G38" s="624">
        <f t="shared" si="0"/>
        <v>800000</v>
      </c>
      <c r="H38"/>
      <c r="I38" s="430"/>
    </row>
    <row r="39" spans="1:9" ht="14.25">
      <c r="A39" s="628">
        <v>133</v>
      </c>
      <c r="B39" s="625" t="s">
        <v>506</v>
      </c>
      <c r="C39" s="630">
        <v>1075900</v>
      </c>
      <c r="D39" s="622"/>
      <c r="E39" s="622">
        <v>313900</v>
      </c>
      <c r="F39" s="623">
        <v>140000</v>
      </c>
      <c r="G39" s="624">
        <f t="shared" si="0"/>
        <v>453900</v>
      </c>
      <c r="H39"/>
      <c r="I39" s="430"/>
    </row>
    <row r="40" spans="1:9" ht="14.25">
      <c r="A40" s="777" t="s">
        <v>507</v>
      </c>
      <c r="B40" s="778"/>
      <c r="C40" s="778"/>
      <c r="D40" s="778"/>
      <c r="E40" s="778"/>
      <c r="F40" s="778"/>
      <c r="G40" s="779"/>
      <c r="H40"/>
      <c r="I40" s="430"/>
    </row>
    <row r="41" spans="1:9" ht="15">
      <c r="A41" s="628">
        <v>134</v>
      </c>
      <c r="B41" s="620" t="s">
        <v>508</v>
      </c>
      <c r="C41" s="630">
        <v>2200000</v>
      </c>
      <c r="D41" s="622"/>
      <c r="E41" s="622">
        <v>2134643</v>
      </c>
      <c r="F41" s="623"/>
      <c r="G41" s="624">
        <f aca="true" t="shared" si="1" ref="G41:G71">SUM(D41:F41)</f>
        <v>2134643</v>
      </c>
      <c r="H41"/>
      <c r="I41" s="430"/>
    </row>
    <row r="42" spans="1:9" ht="14.25">
      <c r="A42" s="628">
        <v>135</v>
      </c>
      <c r="B42" s="625" t="s">
        <v>509</v>
      </c>
      <c r="C42" s="630">
        <v>2999999</v>
      </c>
      <c r="D42" s="622"/>
      <c r="E42" s="622">
        <v>901310</v>
      </c>
      <c r="F42" s="623">
        <v>1872503</v>
      </c>
      <c r="G42" s="624">
        <f t="shared" si="1"/>
        <v>2773813</v>
      </c>
      <c r="H42"/>
      <c r="I42" s="430"/>
    </row>
    <row r="43" spans="1:9" ht="15">
      <c r="A43" s="628">
        <v>136</v>
      </c>
      <c r="B43" s="620" t="s">
        <v>510</v>
      </c>
      <c r="C43" s="630">
        <v>999746</v>
      </c>
      <c r="D43" s="622"/>
      <c r="E43" s="622">
        <v>999746</v>
      </c>
      <c r="F43" s="623"/>
      <c r="G43" s="624">
        <f t="shared" si="1"/>
        <v>999746</v>
      </c>
      <c r="H43"/>
      <c r="I43" s="430"/>
    </row>
    <row r="44" spans="1:9" ht="14.25">
      <c r="A44" s="628">
        <v>137</v>
      </c>
      <c r="B44" s="625" t="s">
        <v>511</v>
      </c>
      <c r="C44" s="630">
        <v>1534864</v>
      </c>
      <c r="D44" s="622"/>
      <c r="E44" s="622">
        <v>1116397</v>
      </c>
      <c r="F44" s="623">
        <v>271550</v>
      </c>
      <c r="G44" s="624">
        <f t="shared" si="1"/>
        <v>1387947</v>
      </c>
      <c r="H44"/>
      <c r="I44" s="430"/>
    </row>
    <row r="45" spans="1:9" ht="14.25">
      <c r="A45" s="628">
        <v>138</v>
      </c>
      <c r="B45" s="625" t="s">
        <v>512</v>
      </c>
      <c r="C45" s="630">
        <v>2119000</v>
      </c>
      <c r="D45" s="622"/>
      <c r="E45" s="622">
        <v>1730846</v>
      </c>
      <c r="F45" s="623">
        <v>295500</v>
      </c>
      <c r="G45" s="624">
        <f t="shared" si="1"/>
        <v>2026346</v>
      </c>
      <c r="H45"/>
      <c r="I45" s="430"/>
    </row>
    <row r="46" spans="1:9" ht="14.25">
      <c r="A46" s="628">
        <v>139</v>
      </c>
      <c r="B46" s="625" t="s">
        <v>513</v>
      </c>
      <c r="C46" s="630">
        <v>6500000</v>
      </c>
      <c r="D46" s="622"/>
      <c r="E46" s="622">
        <v>1508110.5</v>
      </c>
      <c r="F46" s="623">
        <v>2066704</v>
      </c>
      <c r="G46" s="624">
        <f t="shared" si="1"/>
        <v>3574814.5</v>
      </c>
      <c r="H46"/>
      <c r="I46" s="430"/>
    </row>
    <row r="47" spans="1:9" ht="14.25">
      <c r="A47" s="628">
        <v>140</v>
      </c>
      <c r="B47" s="626" t="s">
        <v>514</v>
      </c>
      <c r="C47" s="630">
        <v>3624930</v>
      </c>
      <c r="D47" s="622"/>
      <c r="E47" s="622"/>
      <c r="F47" s="623">
        <v>625209</v>
      </c>
      <c r="G47" s="624">
        <f t="shared" si="1"/>
        <v>625209</v>
      </c>
      <c r="H47"/>
      <c r="I47" s="430"/>
    </row>
    <row r="48" spans="1:9" ht="14.25">
      <c r="A48" s="628">
        <v>141</v>
      </c>
      <c r="B48" s="626" t="s">
        <v>515</v>
      </c>
      <c r="C48" s="630">
        <v>2000000</v>
      </c>
      <c r="D48" s="622"/>
      <c r="E48" s="622">
        <v>641061</v>
      </c>
      <c r="F48" s="623">
        <v>28000</v>
      </c>
      <c r="G48" s="624">
        <f t="shared" si="1"/>
        <v>669061</v>
      </c>
      <c r="H48"/>
      <c r="I48" s="430"/>
    </row>
    <row r="49" spans="1:9" ht="13.5" customHeight="1">
      <c r="A49" s="619">
        <v>142</v>
      </c>
      <c r="B49" s="625" t="s">
        <v>516</v>
      </c>
      <c r="C49" s="630">
        <v>1500000</v>
      </c>
      <c r="D49" s="622"/>
      <c r="E49" s="622">
        <v>567357</v>
      </c>
      <c r="F49" s="623">
        <v>133606</v>
      </c>
      <c r="G49" s="624">
        <f t="shared" si="1"/>
        <v>700963</v>
      </c>
      <c r="H49"/>
      <c r="I49" s="430"/>
    </row>
    <row r="50" spans="1:9" ht="14.25">
      <c r="A50" s="628">
        <v>143</v>
      </c>
      <c r="B50" s="625" t="s">
        <v>517</v>
      </c>
      <c r="C50" s="630">
        <v>5499252</v>
      </c>
      <c r="D50" s="622"/>
      <c r="E50" s="622">
        <v>795216</v>
      </c>
      <c r="F50" s="623">
        <v>3710137</v>
      </c>
      <c r="G50" s="624">
        <f t="shared" si="1"/>
        <v>4505353</v>
      </c>
      <c r="H50"/>
      <c r="I50" s="430"/>
    </row>
    <row r="51" spans="1:9" ht="14.25">
      <c r="A51" s="628">
        <v>144</v>
      </c>
      <c r="B51" s="625" t="s">
        <v>518</v>
      </c>
      <c r="C51" s="630">
        <v>1241378</v>
      </c>
      <c r="D51" s="622"/>
      <c r="E51" s="622">
        <v>272867</v>
      </c>
      <c r="F51" s="623">
        <v>912700</v>
      </c>
      <c r="G51" s="624">
        <f t="shared" si="1"/>
        <v>1185567</v>
      </c>
      <c r="H51"/>
      <c r="I51" s="430"/>
    </row>
    <row r="52" spans="1:9" ht="14.25">
      <c r="A52" s="628">
        <v>145</v>
      </c>
      <c r="B52" s="625" t="s">
        <v>519</v>
      </c>
      <c r="C52" s="630">
        <v>5497642</v>
      </c>
      <c r="D52" s="622"/>
      <c r="E52" s="622">
        <v>300000</v>
      </c>
      <c r="F52" s="623">
        <v>2127365</v>
      </c>
      <c r="G52" s="624">
        <f t="shared" si="1"/>
        <v>2427365</v>
      </c>
      <c r="H52"/>
      <c r="I52" s="430"/>
    </row>
    <row r="53" spans="1:9" ht="14.25">
      <c r="A53" s="628">
        <v>146</v>
      </c>
      <c r="B53" s="631" t="s">
        <v>520</v>
      </c>
      <c r="C53" s="630">
        <v>2500000</v>
      </c>
      <c r="D53" s="622"/>
      <c r="E53" s="622">
        <v>371288</v>
      </c>
      <c r="F53" s="623">
        <v>453785</v>
      </c>
      <c r="G53" s="624">
        <f t="shared" si="1"/>
        <v>825073</v>
      </c>
      <c r="H53"/>
      <c r="I53" s="430"/>
    </row>
    <row r="54" spans="1:9" ht="14.25">
      <c r="A54" s="628">
        <v>147</v>
      </c>
      <c r="B54" s="631" t="s">
        <v>521</v>
      </c>
      <c r="C54" s="630">
        <v>1566600</v>
      </c>
      <c r="D54" s="622"/>
      <c r="E54" s="622">
        <v>469980</v>
      </c>
      <c r="F54" s="623"/>
      <c r="G54" s="624">
        <f t="shared" si="1"/>
        <v>469980</v>
      </c>
      <c r="H54"/>
      <c r="I54" s="430"/>
    </row>
    <row r="55" spans="1:9" ht="15">
      <c r="A55" s="628">
        <v>148</v>
      </c>
      <c r="B55" s="632" t="s">
        <v>522</v>
      </c>
      <c r="C55" s="630">
        <v>1022600</v>
      </c>
      <c r="D55" s="622"/>
      <c r="E55" s="622">
        <v>1022600</v>
      </c>
      <c r="F55" s="623"/>
      <c r="G55" s="624">
        <f t="shared" si="1"/>
        <v>1022600</v>
      </c>
      <c r="H55"/>
      <c r="I55" s="430"/>
    </row>
    <row r="56" spans="1:9" ht="14.25">
      <c r="A56" s="628">
        <v>149</v>
      </c>
      <c r="B56" s="631" t="s">
        <v>523</v>
      </c>
      <c r="C56" s="630">
        <v>1964451</v>
      </c>
      <c r="D56" s="622"/>
      <c r="E56" s="622">
        <v>52500</v>
      </c>
      <c r="F56" s="623">
        <v>499782</v>
      </c>
      <c r="G56" s="624">
        <f t="shared" si="1"/>
        <v>552282</v>
      </c>
      <c r="H56"/>
      <c r="I56" s="430"/>
    </row>
    <row r="57" spans="1:9" ht="14.25">
      <c r="A57" s="628">
        <v>150</v>
      </c>
      <c r="B57" s="631" t="s">
        <v>524</v>
      </c>
      <c r="C57" s="630">
        <v>703725</v>
      </c>
      <c r="D57" s="622"/>
      <c r="E57" s="622">
        <v>112626</v>
      </c>
      <c r="F57" s="623"/>
      <c r="G57" s="624">
        <f t="shared" si="1"/>
        <v>112626</v>
      </c>
      <c r="H57"/>
      <c r="I57" s="430"/>
    </row>
    <row r="58" spans="1:9" ht="14.25">
      <c r="A58" s="628">
        <v>151</v>
      </c>
      <c r="B58" s="631" t="s">
        <v>525</v>
      </c>
      <c r="C58" s="630">
        <v>1327704</v>
      </c>
      <c r="D58" s="622"/>
      <c r="E58" s="622"/>
      <c r="F58" s="623"/>
      <c r="G58" s="624">
        <f t="shared" si="1"/>
        <v>0</v>
      </c>
      <c r="H58"/>
      <c r="I58" s="430"/>
    </row>
    <row r="59" spans="1:9" ht="14.25">
      <c r="A59" s="628">
        <v>152</v>
      </c>
      <c r="B59" s="633" t="s">
        <v>526</v>
      </c>
      <c r="C59" s="630">
        <v>1173481</v>
      </c>
      <c r="D59" s="622"/>
      <c r="E59" s="622"/>
      <c r="F59" s="623"/>
      <c r="G59" s="624">
        <f t="shared" si="1"/>
        <v>0</v>
      </c>
      <c r="H59"/>
      <c r="I59" s="430"/>
    </row>
    <row r="60" spans="1:9" ht="14.25">
      <c r="A60" s="628">
        <v>153</v>
      </c>
      <c r="B60" s="634" t="s">
        <v>527</v>
      </c>
      <c r="C60" s="635">
        <v>1602896</v>
      </c>
      <c r="D60" s="622"/>
      <c r="E60" s="622">
        <v>31200</v>
      </c>
      <c r="F60" s="623">
        <v>231424</v>
      </c>
      <c r="G60" s="624">
        <f t="shared" si="1"/>
        <v>262624</v>
      </c>
      <c r="H60"/>
      <c r="I60" s="430"/>
    </row>
    <row r="61" spans="1:9" ht="14.25">
      <c r="A61" s="628">
        <v>154</v>
      </c>
      <c r="B61" s="634" t="s">
        <v>528</v>
      </c>
      <c r="C61" s="635">
        <v>1609762</v>
      </c>
      <c r="D61" s="622"/>
      <c r="E61" s="622"/>
      <c r="F61" s="623">
        <v>804881</v>
      </c>
      <c r="G61" s="624">
        <f t="shared" si="1"/>
        <v>804881</v>
      </c>
      <c r="H61"/>
      <c r="I61" s="430"/>
    </row>
    <row r="62" spans="1:9" ht="14.25">
      <c r="A62" s="628">
        <v>155</v>
      </c>
      <c r="B62" s="636" t="s">
        <v>529</v>
      </c>
      <c r="C62" s="635">
        <v>2500000</v>
      </c>
      <c r="D62" s="622"/>
      <c r="E62" s="622"/>
      <c r="F62" s="623"/>
      <c r="G62" s="624">
        <f t="shared" si="1"/>
        <v>0</v>
      </c>
      <c r="H62"/>
      <c r="I62" s="430"/>
    </row>
    <row r="63" spans="1:9" ht="14.25">
      <c r="A63" s="619">
        <v>156</v>
      </c>
      <c r="B63" s="636" t="s">
        <v>530</v>
      </c>
      <c r="C63" s="635">
        <v>1195364</v>
      </c>
      <c r="D63" s="622"/>
      <c r="E63" s="622"/>
      <c r="F63" s="623">
        <v>615732</v>
      </c>
      <c r="G63" s="624">
        <f t="shared" si="1"/>
        <v>615732</v>
      </c>
      <c r="H63"/>
      <c r="I63" s="430"/>
    </row>
    <row r="64" spans="1:9" ht="14.25">
      <c r="A64" s="628">
        <v>157</v>
      </c>
      <c r="B64" s="634" t="s">
        <v>531</v>
      </c>
      <c r="C64" s="635">
        <v>926898</v>
      </c>
      <c r="D64" s="622"/>
      <c r="E64" s="622"/>
      <c r="F64" s="623">
        <v>198823</v>
      </c>
      <c r="G64" s="624">
        <f t="shared" si="1"/>
        <v>198823</v>
      </c>
      <c r="H64"/>
      <c r="I64" s="430"/>
    </row>
    <row r="65" spans="1:9" ht="14.25">
      <c r="A65" s="628">
        <v>158</v>
      </c>
      <c r="B65" s="634" t="s">
        <v>532</v>
      </c>
      <c r="C65" s="635">
        <v>997010</v>
      </c>
      <c r="D65" s="622"/>
      <c r="E65" s="622"/>
      <c r="F65" s="623">
        <v>512928</v>
      </c>
      <c r="G65" s="624">
        <f t="shared" si="1"/>
        <v>512928</v>
      </c>
      <c r="H65"/>
      <c r="I65" s="430"/>
    </row>
    <row r="66" spans="1:9" ht="14.25">
      <c r="A66" s="628">
        <v>159</v>
      </c>
      <c r="B66" s="634" t="s">
        <v>533</v>
      </c>
      <c r="C66" s="635">
        <v>487764</v>
      </c>
      <c r="D66" s="622"/>
      <c r="E66" s="622"/>
      <c r="F66" s="623">
        <v>297064</v>
      </c>
      <c r="G66" s="624">
        <f t="shared" si="1"/>
        <v>297064</v>
      </c>
      <c r="H66"/>
      <c r="I66" s="430"/>
    </row>
    <row r="67" spans="1:9" ht="14.25">
      <c r="A67" s="628">
        <v>160</v>
      </c>
      <c r="B67" s="634" t="s">
        <v>534</v>
      </c>
      <c r="C67" s="635">
        <v>1476772</v>
      </c>
      <c r="D67" s="622"/>
      <c r="E67" s="622"/>
      <c r="F67" s="623"/>
      <c r="G67" s="624">
        <f t="shared" si="1"/>
        <v>0</v>
      </c>
      <c r="H67"/>
      <c r="I67" s="430"/>
    </row>
    <row r="68" spans="1:9" ht="14.25">
      <c r="A68" s="628">
        <v>161</v>
      </c>
      <c r="B68" s="637" t="s">
        <v>535</v>
      </c>
      <c r="C68" s="638">
        <v>1998550</v>
      </c>
      <c r="D68" s="639"/>
      <c r="E68" s="622"/>
      <c r="F68" s="623"/>
      <c r="G68" s="624">
        <f t="shared" si="1"/>
        <v>0</v>
      </c>
      <c r="H68"/>
      <c r="I68" s="430"/>
    </row>
    <row r="69" spans="1:9" ht="14.25">
      <c r="A69" s="628">
        <v>162</v>
      </c>
      <c r="B69" s="637" t="s">
        <v>536</v>
      </c>
      <c r="C69" s="638">
        <v>299555</v>
      </c>
      <c r="D69" s="639"/>
      <c r="E69" s="622"/>
      <c r="F69" s="623">
        <v>34327</v>
      </c>
      <c r="G69" s="624">
        <f t="shared" si="1"/>
        <v>34327</v>
      </c>
      <c r="H69"/>
      <c r="I69" s="430"/>
    </row>
    <row r="70" spans="1:9" ht="14.25">
      <c r="A70" s="628">
        <v>163</v>
      </c>
      <c r="B70" s="637" t="s">
        <v>537</v>
      </c>
      <c r="C70" s="638">
        <v>1250000</v>
      </c>
      <c r="D70" s="639"/>
      <c r="E70" s="622"/>
      <c r="F70" s="623"/>
      <c r="G70" s="624">
        <f t="shared" si="1"/>
        <v>0</v>
      </c>
      <c r="H70"/>
      <c r="I70" s="430"/>
    </row>
    <row r="71" spans="1:9" ht="14.25">
      <c r="A71" s="628">
        <v>164</v>
      </c>
      <c r="B71" s="637" t="s">
        <v>538</v>
      </c>
      <c r="C71" s="638">
        <v>2500560</v>
      </c>
      <c r="D71" s="639"/>
      <c r="E71" s="622"/>
      <c r="F71" s="640">
        <v>2500560</v>
      </c>
      <c r="G71" s="624">
        <f t="shared" si="1"/>
        <v>2500560</v>
      </c>
      <c r="H71"/>
      <c r="I71" s="430"/>
    </row>
    <row r="72" spans="1:9" s="645" customFormat="1" ht="14.25">
      <c r="A72" s="628"/>
      <c r="B72" s="641" t="s">
        <v>539</v>
      </c>
      <c r="C72" s="638"/>
      <c r="D72" s="639"/>
      <c r="E72" s="642"/>
      <c r="F72" s="643">
        <v>2</v>
      </c>
      <c r="G72" s="644"/>
      <c r="I72" s="646"/>
    </row>
    <row r="73" spans="1:9" ht="14.25">
      <c r="A73" s="780" t="s">
        <v>540</v>
      </c>
      <c r="B73" s="781"/>
      <c r="C73" s="781"/>
      <c r="D73" s="781"/>
      <c r="E73" s="781"/>
      <c r="F73" s="781"/>
      <c r="G73" s="782"/>
      <c r="H73"/>
      <c r="I73" s="430"/>
    </row>
    <row r="74" spans="1:9" ht="14.25">
      <c r="A74" s="647">
        <v>165</v>
      </c>
      <c r="B74" s="648" t="s">
        <v>541</v>
      </c>
      <c r="C74" s="649">
        <v>1000000</v>
      </c>
      <c r="D74" s="649"/>
      <c r="E74" s="649"/>
      <c r="F74" s="649"/>
      <c r="G74" s="624">
        <f aca="true" t="shared" si="2" ref="G74:G79">SUM(D74:F74)</f>
        <v>0</v>
      </c>
      <c r="H74"/>
      <c r="I74" s="430"/>
    </row>
    <row r="75" spans="1:9" ht="28.5" customHeight="1">
      <c r="A75" s="647">
        <v>166</v>
      </c>
      <c r="B75" s="650" t="s">
        <v>542</v>
      </c>
      <c r="C75" s="649">
        <v>4500000</v>
      </c>
      <c r="D75" s="649"/>
      <c r="E75" s="649"/>
      <c r="F75" s="649"/>
      <c r="G75" s="624">
        <f t="shared" si="2"/>
        <v>0</v>
      </c>
      <c r="H75"/>
      <c r="I75" s="430"/>
    </row>
    <row r="76" spans="1:9" ht="14.25">
      <c r="A76" s="647">
        <v>167</v>
      </c>
      <c r="B76" s="648" t="s">
        <v>543</v>
      </c>
      <c r="C76" s="649">
        <v>1399591</v>
      </c>
      <c r="D76" s="649"/>
      <c r="E76" s="649"/>
      <c r="F76" s="649"/>
      <c r="G76" s="624">
        <f t="shared" si="2"/>
        <v>0</v>
      </c>
      <c r="H76"/>
      <c r="I76" s="430"/>
    </row>
    <row r="77" spans="1:9" ht="14.25">
      <c r="A77" s="647">
        <v>168</v>
      </c>
      <c r="B77" s="648" t="s">
        <v>544</v>
      </c>
      <c r="C77" s="649">
        <v>3000000</v>
      </c>
      <c r="D77" s="649"/>
      <c r="E77" s="649"/>
      <c r="F77" s="649"/>
      <c r="G77" s="624">
        <f t="shared" si="2"/>
        <v>0</v>
      </c>
      <c r="H77"/>
      <c r="I77" s="430"/>
    </row>
    <row r="78" spans="1:9" ht="14.25">
      <c r="A78" s="647">
        <v>169</v>
      </c>
      <c r="B78" s="648" t="s">
        <v>545</v>
      </c>
      <c r="C78" s="649">
        <v>500000</v>
      </c>
      <c r="D78" s="649"/>
      <c r="E78" s="649"/>
      <c r="F78" s="649"/>
      <c r="G78" s="624">
        <f t="shared" si="2"/>
        <v>0</v>
      </c>
      <c r="H78"/>
      <c r="I78" s="430"/>
    </row>
    <row r="79" spans="1:9" ht="14.25">
      <c r="A79" s="647">
        <v>170</v>
      </c>
      <c r="B79" s="648" t="s">
        <v>546</v>
      </c>
      <c r="C79" s="649">
        <v>2499998</v>
      </c>
      <c r="D79" s="649"/>
      <c r="E79" s="649"/>
      <c r="F79" s="649">
        <v>19606</v>
      </c>
      <c r="G79" s="624">
        <f t="shared" si="2"/>
        <v>19606</v>
      </c>
      <c r="H79"/>
      <c r="I79" s="430"/>
    </row>
    <row r="80" spans="1:9" ht="14.25">
      <c r="A80" s="647">
        <v>171</v>
      </c>
      <c r="B80" s="651" t="s">
        <v>547</v>
      </c>
      <c r="C80" s="649">
        <v>2350000</v>
      </c>
      <c r="D80" s="649"/>
      <c r="E80" s="649"/>
      <c r="F80" s="649"/>
      <c r="G80" s="624">
        <v>0</v>
      </c>
      <c r="H80"/>
      <c r="I80" s="430"/>
    </row>
    <row r="81" spans="1:9" ht="14.25">
      <c r="A81" s="647">
        <v>172</v>
      </c>
      <c r="B81" s="648" t="s">
        <v>548</v>
      </c>
      <c r="C81" s="649">
        <v>6500000</v>
      </c>
      <c r="D81" s="649"/>
      <c r="E81" s="649"/>
      <c r="F81" s="649"/>
      <c r="G81" s="624">
        <v>0</v>
      </c>
      <c r="H81"/>
      <c r="I81" s="430"/>
    </row>
    <row r="82" spans="1:9" ht="14.25">
      <c r="A82" s="647">
        <v>173</v>
      </c>
      <c r="B82" s="648" t="s">
        <v>549</v>
      </c>
      <c r="C82" s="649">
        <v>1000000</v>
      </c>
      <c r="D82" s="649"/>
      <c r="E82" s="649"/>
      <c r="F82" s="649"/>
      <c r="G82" s="624">
        <v>0</v>
      </c>
      <c r="H82"/>
      <c r="I82" s="430"/>
    </row>
    <row r="83" spans="1:9" ht="14.25">
      <c r="A83" s="647">
        <v>174</v>
      </c>
      <c r="B83" s="651" t="s">
        <v>550</v>
      </c>
      <c r="C83" s="649">
        <v>3000000</v>
      </c>
      <c r="D83" s="649"/>
      <c r="E83" s="649"/>
      <c r="F83" s="649"/>
      <c r="G83" s="624">
        <v>0</v>
      </c>
      <c r="H83"/>
      <c r="I83" s="430"/>
    </row>
    <row r="84" spans="1:9" ht="28.5">
      <c r="A84" s="647">
        <v>175</v>
      </c>
      <c r="B84" s="650" t="s">
        <v>551</v>
      </c>
      <c r="C84" s="649">
        <v>3000000</v>
      </c>
      <c r="D84" s="649"/>
      <c r="E84" s="649"/>
      <c r="F84" s="649"/>
      <c r="G84" s="624">
        <f>SUM(D84:F84)</f>
        <v>0</v>
      </c>
      <c r="H84"/>
      <c r="I84" s="430"/>
    </row>
    <row r="85" spans="1:9" ht="28.5" customHeight="1">
      <c r="A85" s="647">
        <v>176</v>
      </c>
      <c r="B85" s="650" t="s">
        <v>552</v>
      </c>
      <c r="C85" s="649">
        <v>1300000</v>
      </c>
      <c r="D85" s="649"/>
      <c r="E85" s="649"/>
      <c r="F85" s="649"/>
      <c r="G85" s="624">
        <f>SUM(D85:F85)</f>
        <v>0</v>
      </c>
      <c r="H85"/>
      <c r="I85" s="430"/>
    </row>
    <row r="86" spans="1:9" ht="28.5" customHeight="1">
      <c r="A86" s="647">
        <v>177</v>
      </c>
      <c r="B86" s="650" t="s">
        <v>553</v>
      </c>
      <c r="C86" s="649">
        <v>1000000</v>
      </c>
      <c r="D86" s="649"/>
      <c r="E86" s="649"/>
      <c r="F86" s="649"/>
      <c r="G86" s="624">
        <v>0</v>
      </c>
      <c r="H86"/>
      <c r="I86" s="430"/>
    </row>
    <row r="87" spans="1:9" ht="14.25" customHeight="1">
      <c r="A87" s="647">
        <v>178</v>
      </c>
      <c r="B87" s="648" t="s">
        <v>554</v>
      </c>
      <c r="C87" s="649">
        <v>6500000</v>
      </c>
      <c r="D87" s="649"/>
      <c r="E87" s="649"/>
      <c r="F87" s="649"/>
      <c r="G87" s="624">
        <v>0</v>
      </c>
      <c r="H87"/>
      <c r="I87" s="430"/>
    </row>
    <row r="88" spans="1:9" ht="28.5" customHeight="1">
      <c r="A88" s="647">
        <v>179</v>
      </c>
      <c r="B88" s="650" t="s">
        <v>555</v>
      </c>
      <c r="C88" s="649">
        <v>4500000</v>
      </c>
      <c r="D88" s="649"/>
      <c r="E88" s="649"/>
      <c r="F88" s="649"/>
      <c r="G88" s="624">
        <v>0</v>
      </c>
      <c r="H88"/>
      <c r="I88" s="430"/>
    </row>
    <row r="89" spans="1:9" ht="14.25">
      <c r="A89" s="647">
        <v>180</v>
      </c>
      <c r="B89" s="650" t="s">
        <v>556</v>
      </c>
      <c r="C89" s="649">
        <v>700000</v>
      </c>
      <c r="D89" s="649"/>
      <c r="E89" s="649"/>
      <c r="F89" s="649"/>
      <c r="G89" s="624">
        <f>SUM(D89:F89)</f>
        <v>0</v>
      </c>
      <c r="H89"/>
      <c r="I89" s="430"/>
    </row>
    <row r="90" spans="1:8" ht="15.75" thickBot="1">
      <c r="A90" s="783" t="s">
        <v>557</v>
      </c>
      <c r="B90" s="784"/>
      <c r="C90" s="652">
        <f>SUM(C3:C89)</f>
        <v>174883459</v>
      </c>
      <c r="D90" s="652">
        <f>SUM(D3:D73)</f>
        <v>15205540.5</v>
      </c>
      <c r="E90" s="652">
        <f>SUM(E3:E73)</f>
        <v>54036458.199999996</v>
      </c>
      <c r="F90" s="652">
        <f>SUM(F4:F89)</f>
        <v>21765353</v>
      </c>
      <c r="G90" s="653">
        <f>SUM(G3:G89)</f>
        <v>91007349.70000002</v>
      </c>
      <c r="H90" s="118"/>
    </row>
    <row r="91" spans="1:18" ht="24.75" customHeight="1" thickBot="1">
      <c r="A91" s="511"/>
      <c r="B91" s="511"/>
      <c r="C91" s="512"/>
      <c r="D91" s="654"/>
      <c r="E91" s="654"/>
      <c r="F91" s="654"/>
      <c r="G91" s="654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</row>
    <row r="92" spans="1:8" ht="15">
      <c r="A92" s="785" t="s">
        <v>558</v>
      </c>
      <c r="B92" s="786"/>
      <c r="C92" s="786"/>
      <c r="D92" s="786"/>
      <c r="E92" s="786"/>
      <c r="F92" s="787"/>
      <c r="G92" s="788"/>
      <c r="H92"/>
    </row>
    <row r="93" spans="1:8" ht="43.5" customHeight="1">
      <c r="A93" s="655" t="s">
        <v>559</v>
      </c>
      <c r="B93" s="656" t="s">
        <v>465</v>
      </c>
      <c r="C93" s="622"/>
      <c r="D93" s="657"/>
      <c r="E93" s="657" t="s">
        <v>560</v>
      </c>
      <c r="F93" s="658"/>
      <c r="G93" s="659" t="s">
        <v>39</v>
      </c>
      <c r="H93"/>
    </row>
    <row r="94" spans="1:8" ht="14.25" customHeight="1">
      <c r="A94" s="619">
        <v>2</v>
      </c>
      <c r="B94" s="660" t="s">
        <v>561</v>
      </c>
      <c r="C94" s="622"/>
      <c r="D94" s="657"/>
      <c r="E94" s="661">
        <v>34750</v>
      </c>
      <c r="F94" s="658"/>
      <c r="G94" s="624">
        <f aca="true" t="shared" si="3" ref="G94:G101">SUM(D94:E94)</f>
        <v>34750</v>
      </c>
      <c r="H94"/>
    </row>
    <row r="95" spans="1:8" ht="14.25" customHeight="1">
      <c r="A95" s="619">
        <v>91</v>
      </c>
      <c r="B95" s="660" t="s">
        <v>562</v>
      </c>
      <c r="C95" s="622"/>
      <c r="D95" s="657"/>
      <c r="E95" s="661">
        <v>7130</v>
      </c>
      <c r="F95" s="658"/>
      <c r="G95" s="624">
        <f t="shared" si="3"/>
        <v>7130</v>
      </c>
      <c r="H95"/>
    </row>
    <row r="96" spans="1:8" ht="14.25">
      <c r="A96" s="619">
        <v>97</v>
      </c>
      <c r="B96" s="625" t="s">
        <v>563</v>
      </c>
      <c r="C96" s="622"/>
      <c r="D96" s="622"/>
      <c r="E96" s="622">
        <v>171</v>
      </c>
      <c r="F96" s="623"/>
      <c r="G96" s="624">
        <f t="shared" si="3"/>
        <v>171</v>
      </c>
      <c r="H96"/>
    </row>
    <row r="97" spans="1:8" ht="14.25">
      <c r="A97" s="619">
        <v>119</v>
      </c>
      <c r="B97" s="625" t="s">
        <v>492</v>
      </c>
      <c r="C97" s="622"/>
      <c r="D97" s="622"/>
      <c r="E97" s="622">
        <v>186340</v>
      </c>
      <c r="F97" s="623"/>
      <c r="G97" s="624">
        <f t="shared" si="3"/>
        <v>186340</v>
      </c>
      <c r="H97"/>
    </row>
    <row r="98" spans="1:8" ht="14.25">
      <c r="A98" s="619">
        <v>124</v>
      </c>
      <c r="B98" s="625" t="s">
        <v>497</v>
      </c>
      <c r="C98" s="622"/>
      <c r="D98" s="622"/>
      <c r="E98" s="622">
        <v>21556</v>
      </c>
      <c r="F98" s="623"/>
      <c r="G98" s="624">
        <f t="shared" si="3"/>
        <v>21556</v>
      </c>
      <c r="H98"/>
    </row>
    <row r="99" spans="1:8" ht="14.25">
      <c r="A99" s="619">
        <v>125</v>
      </c>
      <c r="B99" s="625" t="s">
        <v>498</v>
      </c>
      <c r="C99" s="622"/>
      <c r="D99" s="622"/>
      <c r="E99" s="622">
        <v>58164</v>
      </c>
      <c r="F99" s="623"/>
      <c r="G99" s="624">
        <f t="shared" si="3"/>
        <v>58164</v>
      </c>
      <c r="H99"/>
    </row>
    <row r="100" spans="1:8" ht="14.25">
      <c r="A100" s="619">
        <v>127</v>
      </c>
      <c r="B100" s="625" t="s">
        <v>500</v>
      </c>
      <c r="C100" s="622"/>
      <c r="D100" s="622"/>
      <c r="E100" s="622">
        <v>9910.3</v>
      </c>
      <c r="F100" s="623"/>
      <c r="G100" s="624">
        <f t="shared" si="3"/>
        <v>9910.3</v>
      </c>
      <c r="H100"/>
    </row>
    <row r="101" spans="1:8" ht="14.25">
      <c r="A101" s="619">
        <v>139</v>
      </c>
      <c r="B101" s="633" t="s">
        <v>513</v>
      </c>
      <c r="C101" s="622"/>
      <c r="D101" s="622"/>
      <c r="E101" s="622">
        <v>15535</v>
      </c>
      <c r="F101" s="623"/>
      <c r="G101" s="624">
        <f t="shared" si="3"/>
        <v>15535</v>
      </c>
      <c r="H101"/>
    </row>
    <row r="102" spans="1:8" ht="14.25">
      <c r="A102" s="619"/>
      <c r="B102" s="625"/>
      <c r="C102" s="622"/>
      <c r="D102" s="622"/>
      <c r="E102" s="622"/>
      <c r="F102" s="623"/>
      <c r="G102" s="624"/>
      <c r="H102"/>
    </row>
    <row r="103" spans="1:8" ht="14.25">
      <c r="A103" s="619"/>
      <c r="B103" s="625"/>
      <c r="C103" s="622"/>
      <c r="D103" s="622"/>
      <c r="E103" s="622"/>
      <c r="F103" s="623"/>
      <c r="G103" s="662"/>
      <c r="H103"/>
    </row>
    <row r="104" spans="1:8" ht="12.75" customHeight="1">
      <c r="A104" s="619"/>
      <c r="B104" s="625"/>
      <c r="C104" s="622"/>
      <c r="D104" s="622"/>
      <c r="E104" s="622"/>
      <c r="F104" s="623"/>
      <c r="G104" s="662"/>
      <c r="H104"/>
    </row>
    <row r="105" spans="1:8" ht="14.25">
      <c r="A105" s="619"/>
      <c r="B105" s="625"/>
      <c r="C105" s="622"/>
      <c r="D105" s="622"/>
      <c r="E105" s="622"/>
      <c r="F105" s="623"/>
      <c r="G105" s="624"/>
      <c r="H105"/>
    </row>
    <row r="106" spans="1:8" ht="15">
      <c r="A106" s="770" t="s">
        <v>200</v>
      </c>
      <c r="B106" s="771"/>
      <c r="C106" s="622"/>
      <c r="D106" s="663"/>
      <c r="E106" s="663"/>
      <c r="F106" s="664"/>
      <c r="G106" s="665">
        <f>SUM(G94:G104)</f>
        <v>333556.3</v>
      </c>
      <c r="H106"/>
    </row>
    <row r="107" spans="1:8" ht="15">
      <c r="A107" s="774" t="s">
        <v>564</v>
      </c>
      <c r="B107" s="775"/>
      <c r="C107" s="622"/>
      <c r="D107" s="663"/>
      <c r="E107" s="663"/>
      <c r="F107" s="664"/>
      <c r="G107" s="665">
        <v>2350000</v>
      </c>
      <c r="H107"/>
    </row>
    <row r="108" spans="1:8" ht="15">
      <c r="A108" s="774" t="s">
        <v>565</v>
      </c>
      <c r="B108" s="775"/>
      <c r="C108" s="622"/>
      <c r="D108" s="663"/>
      <c r="E108" s="663"/>
      <c r="F108" s="664"/>
      <c r="G108" s="665">
        <v>53200000</v>
      </c>
      <c r="H108"/>
    </row>
    <row r="109" spans="1:8" ht="15">
      <c r="A109" s="774" t="s">
        <v>566</v>
      </c>
      <c r="B109" s="775"/>
      <c r="C109" s="622"/>
      <c r="D109" s="663"/>
      <c r="E109" s="663"/>
      <c r="F109" s="666"/>
      <c r="G109" s="667">
        <v>0</v>
      </c>
      <c r="H109"/>
    </row>
    <row r="110" spans="1:8" ht="15">
      <c r="A110" s="770" t="s">
        <v>567</v>
      </c>
      <c r="B110" s="771"/>
      <c r="C110" s="622"/>
      <c r="D110" s="622"/>
      <c r="E110" s="622"/>
      <c r="F110" s="623"/>
      <c r="G110" s="665">
        <v>104577.62</v>
      </c>
      <c r="H110"/>
    </row>
    <row r="111" spans="1:8" ht="15.75" thickBot="1">
      <c r="A111" s="772" t="s">
        <v>568</v>
      </c>
      <c r="B111" s="773"/>
      <c r="C111" s="668"/>
      <c r="D111" s="668"/>
      <c r="E111" s="668"/>
      <c r="F111" s="669"/>
      <c r="G111" s="670">
        <f>SUM(G106:G110)</f>
        <v>55988133.919999994</v>
      </c>
      <c r="H111"/>
    </row>
    <row r="112" spans="1:8" ht="12.75" customHeight="1">
      <c r="A112" s="511"/>
      <c r="B112" s="511"/>
      <c r="C112" s="512"/>
      <c r="D112" s="512"/>
      <c r="E112" s="512"/>
      <c r="F112" s="512"/>
      <c r="G112" s="512"/>
      <c r="H112"/>
    </row>
    <row r="113" spans="1:8" ht="15">
      <c r="A113" s="728"/>
      <c r="B113" s="728"/>
      <c r="C113" s="728"/>
      <c r="D113" s="768" t="s">
        <v>755</v>
      </c>
      <c r="E113" s="768"/>
      <c r="F113" s="768"/>
      <c r="G113" s="768"/>
      <c r="H113"/>
    </row>
    <row r="114" spans="1:8" ht="15">
      <c r="A114" s="511"/>
      <c r="B114" s="511"/>
      <c r="C114" s="768"/>
      <c r="D114" s="768"/>
      <c r="E114" s="768"/>
      <c r="F114" s="768"/>
      <c r="G114" s="512"/>
      <c r="H114"/>
    </row>
    <row r="115" spans="1:8" ht="15">
      <c r="A115" s="728"/>
      <c r="B115" s="769"/>
      <c r="C115" s="769"/>
      <c r="D115" s="768"/>
      <c r="E115" s="768"/>
      <c r="F115" s="768"/>
      <c r="G115" s="768"/>
      <c r="H115"/>
    </row>
    <row r="116" spans="1:8" ht="15">
      <c r="A116" s="510"/>
      <c r="B116" s="513"/>
      <c r="C116" s="515"/>
      <c r="D116" s="514"/>
      <c r="E116" s="514"/>
      <c r="F116" s="514"/>
      <c r="G116" s="514"/>
      <c r="H116"/>
    </row>
    <row r="117" spans="1:8" ht="12.75" customHeight="1">
      <c r="A117" s="728"/>
      <c r="B117" s="769"/>
      <c r="C117" s="769"/>
      <c r="D117" s="768"/>
      <c r="E117" s="768"/>
      <c r="F117" s="768"/>
      <c r="G117" s="768"/>
      <c r="H117"/>
    </row>
    <row r="118" spans="1:8" ht="15">
      <c r="A118" s="510"/>
      <c r="B118" s="513"/>
      <c r="C118" s="515"/>
      <c r="D118" s="768"/>
      <c r="E118" s="768"/>
      <c r="F118" s="768"/>
      <c r="G118" s="768"/>
      <c r="H118"/>
    </row>
    <row r="119" spans="1:8" ht="15">
      <c r="A119" s="728"/>
      <c r="B119" s="769"/>
      <c r="C119" s="769"/>
      <c r="D119" s="768"/>
      <c r="E119" s="768"/>
      <c r="F119" s="768"/>
      <c r="G119" s="768"/>
      <c r="H119"/>
    </row>
    <row r="120" s="166" customFormat="1" ht="12.75">
      <c r="H120" s="501"/>
    </row>
    <row r="121" s="166" customFormat="1" ht="12.75">
      <c r="H121" s="501"/>
    </row>
    <row r="122" s="166" customFormat="1" ht="12.75">
      <c r="H122" s="501"/>
    </row>
    <row r="123" s="166" customFormat="1" ht="12.75">
      <c r="H123" s="501"/>
    </row>
    <row r="124" s="166" customFormat="1" ht="12.75">
      <c r="H124" s="501"/>
    </row>
    <row r="125" s="166" customFormat="1" ht="12.75">
      <c r="H125" s="501"/>
    </row>
    <row r="126" s="166" customFormat="1" ht="12.75">
      <c r="H126" s="501"/>
    </row>
    <row r="127" s="166" customFormat="1" ht="12.75">
      <c r="H127" s="501"/>
    </row>
    <row r="128" s="166" customFormat="1" ht="12.75">
      <c r="H128" s="501"/>
    </row>
    <row r="129" s="166" customFormat="1" ht="12.75">
      <c r="H129" s="501"/>
    </row>
    <row r="130" s="166" customFormat="1" ht="12.75">
      <c r="H130" s="501"/>
    </row>
    <row r="131" s="166" customFormat="1" ht="12.75">
      <c r="H131" s="501"/>
    </row>
    <row r="132" s="166" customFormat="1" ht="12.75">
      <c r="H132" s="501"/>
    </row>
    <row r="133" s="166" customFormat="1" ht="12.75">
      <c r="H133" s="501"/>
    </row>
    <row r="134" s="166" customFormat="1" ht="12.75">
      <c r="H134" s="501"/>
    </row>
    <row r="135" s="166" customFormat="1" ht="12.75">
      <c r="H135" s="501"/>
    </row>
    <row r="136" s="166" customFormat="1" ht="12.75">
      <c r="H136" s="501"/>
    </row>
    <row r="137" s="166" customFormat="1" ht="12.75">
      <c r="H137" s="501"/>
    </row>
    <row r="138" s="166" customFormat="1" ht="12.75">
      <c r="H138" s="501"/>
    </row>
    <row r="139" spans="3:8" s="166" customFormat="1" ht="15">
      <c r="C139" s="768"/>
      <c r="D139" s="768"/>
      <c r="E139" s="768"/>
      <c r="F139" s="768"/>
      <c r="H139" s="501"/>
    </row>
    <row r="140" s="166" customFormat="1" ht="12.75">
      <c r="H140" s="501"/>
    </row>
    <row r="141" s="166" customFormat="1" ht="12.75">
      <c r="H141" s="501"/>
    </row>
    <row r="142" s="166" customFormat="1" ht="12.75">
      <c r="H142" s="501"/>
    </row>
    <row r="143" s="166" customFormat="1" ht="12.75">
      <c r="H143" s="501"/>
    </row>
    <row r="144" s="166" customFormat="1" ht="12.75">
      <c r="H144" s="501"/>
    </row>
    <row r="145" s="166" customFormat="1" ht="12.75">
      <c r="H145" s="501"/>
    </row>
    <row r="146" s="166" customFormat="1" ht="12.75">
      <c r="H146" s="501"/>
    </row>
    <row r="147" s="166" customFormat="1" ht="12.75">
      <c r="H147" s="501"/>
    </row>
    <row r="148" s="166" customFormat="1" ht="12.75">
      <c r="H148" s="501"/>
    </row>
    <row r="149" s="166" customFormat="1" ht="12.75">
      <c r="H149" s="501"/>
    </row>
    <row r="150" s="166" customFormat="1" ht="12.75">
      <c r="H150" s="501"/>
    </row>
    <row r="151" s="166" customFormat="1" ht="12.75">
      <c r="H151" s="501"/>
    </row>
    <row r="152" s="166" customFormat="1" ht="12.75">
      <c r="H152" s="501"/>
    </row>
    <row r="153" s="166" customFormat="1" ht="12.75">
      <c r="H153" s="501"/>
    </row>
    <row r="154" s="166" customFormat="1" ht="12.75">
      <c r="H154" s="501"/>
    </row>
    <row r="155" s="166" customFormat="1" ht="12.75">
      <c r="H155" s="501"/>
    </row>
    <row r="156" s="166" customFormat="1" ht="12.75">
      <c r="H156" s="501"/>
    </row>
    <row r="157" s="166" customFormat="1" ht="12.75">
      <c r="H157" s="501"/>
    </row>
    <row r="158" s="166" customFormat="1" ht="12.75">
      <c r="H158" s="501"/>
    </row>
    <row r="159" s="166" customFormat="1" ht="12.75">
      <c r="H159" s="501"/>
    </row>
    <row r="160" s="166" customFormat="1" ht="12.75">
      <c r="H160" s="501"/>
    </row>
    <row r="161" s="166" customFormat="1" ht="12.75">
      <c r="H161" s="501"/>
    </row>
    <row r="162" s="166" customFormat="1" ht="12.75">
      <c r="H162" s="501"/>
    </row>
    <row r="163" s="166" customFormat="1" ht="12.75">
      <c r="H163" s="501"/>
    </row>
    <row r="164" s="166" customFormat="1" ht="12.75">
      <c r="H164" s="501"/>
    </row>
    <row r="165" s="166" customFormat="1" ht="12.75">
      <c r="H165" s="501"/>
    </row>
    <row r="166" s="166" customFormat="1" ht="12.75">
      <c r="H166" s="501"/>
    </row>
    <row r="167" s="166" customFormat="1" ht="12.75">
      <c r="H167" s="501"/>
    </row>
    <row r="168" s="166" customFormat="1" ht="12.75">
      <c r="H168" s="501"/>
    </row>
    <row r="169" s="166" customFormat="1" ht="12.75">
      <c r="H169" s="501"/>
    </row>
    <row r="170" s="166" customFormat="1" ht="12.75">
      <c r="H170" s="501"/>
    </row>
    <row r="171" s="166" customFormat="1" ht="12.75">
      <c r="H171" s="501"/>
    </row>
    <row r="172" s="166" customFormat="1" ht="12.75">
      <c r="H172" s="501"/>
    </row>
    <row r="173" s="166" customFormat="1" ht="12.75">
      <c r="H173" s="501"/>
    </row>
    <row r="174" s="166" customFormat="1" ht="12.75">
      <c r="H174" s="501"/>
    </row>
    <row r="175" s="166" customFormat="1" ht="12.75">
      <c r="H175" s="501"/>
    </row>
    <row r="176" s="166" customFormat="1" ht="12.75">
      <c r="H176" s="501"/>
    </row>
    <row r="177" s="166" customFormat="1" ht="12.75">
      <c r="H177" s="501"/>
    </row>
    <row r="178" s="166" customFormat="1" ht="12.75">
      <c r="H178" s="501"/>
    </row>
    <row r="179" s="166" customFormat="1" ht="12.75">
      <c r="H179" s="501"/>
    </row>
    <row r="180" s="166" customFormat="1" ht="12.75">
      <c r="H180" s="501"/>
    </row>
    <row r="181" s="166" customFormat="1" ht="12.75">
      <c r="H181" s="501"/>
    </row>
    <row r="182" s="166" customFormat="1" ht="12.75">
      <c r="H182" s="501"/>
    </row>
    <row r="183" s="166" customFormat="1" ht="12.75">
      <c r="H183" s="501"/>
    </row>
    <row r="184" s="166" customFormat="1" ht="12.75">
      <c r="H184" s="501"/>
    </row>
    <row r="185" s="166" customFormat="1" ht="12.75">
      <c r="H185" s="501"/>
    </row>
    <row r="186" s="166" customFormat="1" ht="12.75">
      <c r="H186" s="501"/>
    </row>
    <row r="187" s="166" customFormat="1" ht="12.75">
      <c r="H187" s="501"/>
    </row>
    <row r="188" s="166" customFormat="1" ht="12.75">
      <c r="H188" s="501"/>
    </row>
    <row r="189" s="166" customFormat="1" ht="12.75">
      <c r="H189" s="501"/>
    </row>
    <row r="190" s="166" customFormat="1" ht="12.75">
      <c r="H190" s="501"/>
    </row>
    <row r="191" spans="4:8" s="166" customFormat="1" ht="15">
      <c r="D191" s="768"/>
      <c r="E191" s="768"/>
      <c r="F191" s="768"/>
      <c r="G191" s="768"/>
      <c r="H191" s="501"/>
    </row>
    <row r="192" spans="4:8" s="166" customFormat="1" ht="15">
      <c r="D192" s="768"/>
      <c r="E192" s="768"/>
      <c r="F192" s="768"/>
      <c r="G192" s="768"/>
      <c r="H192" s="501"/>
    </row>
    <row r="193" s="166" customFormat="1" ht="12.75">
      <c r="H193" s="501"/>
    </row>
    <row r="194" spans="5:8" s="166" customFormat="1" ht="15">
      <c r="E194" s="768"/>
      <c r="F194" s="768"/>
      <c r="G194" s="768"/>
      <c r="H194" s="768"/>
    </row>
    <row r="195" s="166" customFormat="1" ht="12.75">
      <c r="H195" s="501"/>
    </row>
    <row r="196" s="166" customFormat="1" ht="12.75">
      <c r="H196" s="501"/>
    </row>
    <row r="197" s="166" customFormat="1" ht="12.75">
      <c r="H197" s="501"/>
    </row>
    <row r="198" s="166" customFormat="1" ht="12.75">
      <c r="H198" s="501"/>
    </row>
    <row r="199" s="166" customFormat="1" ht="12.75">
      <c r="H199" s="501"/>
    </row>
    <row r="200" s="166" customFormat="1" ht="12.75">
      <c r="H200" s="501"/>
    </row>
    <row r="201" s="166" customFormat="1" ht="12.75">
      <c r="H201" s="501"/>
    </row>
    <row r="202" s="166" customFormat="1" ht="12.75">
      <c r="H202" s="501"/>
    </row>
    <row r="203" s="166" customFormat="1" ht="12.75">
      <c r="H203" s="501"/>
    </row>
    <row r="204" s="166" customFormat="1" ht="12.75">
      <c r="H204" s="501"/>
    </row>
    <row r="205" s="166" customFormat="1" ht="12.75">
      <c r="H205" s="501"/>
    </row>
    <row r="206" s="166" customFormat="1" ht="12.75">
      <c r="H206" s="501"/>
    </row>
    <row r="207" s="166" customFormat="1" ht="12.75">
      <c r="H207" s="501"/>
    </row>
    <row r="208" s="166" customFormat="1" ht="12.75">
      <c r="H208" s="501"/>
    </row>
    <row r="209" s="166" customFormat="1" ht="12.75">
      <c r="H209" s="501"/>
    </row>
    <row r="210" s="166" customFormat="1" ht="12.75">
      <c r="H210" s="501"/>
    </row>
    <row r="211" s="166" customFormat="1" ht="12.75">
      <c r="H211" s="501"/>
    </row>
    <row r="212" s="166" customFormat="1" ht="12.75">
      <c r="H212" s="501"/>
    </row>
    <row r="213" s="166" customFormat="1" ht="12.75">
      <c r="H213" s="501"/>
    </row>
    <row r="214" s="166" customFormat="1" ht="12.75">
      <c r="H214" s="501"/>
    </row>
    <row r="215" s="166" customFormat="1" ht="12.75">
      <c r="H215" s="501"/>
    </row>
    <row r="216" s="166" customFormat="1" ht="12.75">
      <c r="H216" s="501"/>
    </row>
    <row r="217" s="166" customFormat="1" ht="12.75">
      <c r="H217" s="501"/>
    </row>
    <row r="218" s="166" customFormat="1" ht="12.75">
      <c r="H218" s="501"/>
    </row>
    <row r="219" s="166" customFormat="1" ht="12.75">
      <c r="H219" s="501"/>
    </row>
    <row r="220" s="166" customFormat="1" ht="12.75">
      <c r="H220" s="501"/>
    </row>
    <row r="221" s="166" customFormat="1" ht="12.75">
      <c r="H221" s="501"/>
    </row>
    <row r="222" s="166" customFormat="1" ht="12.75">
      <c r="H222" s="501"/>
    </row>
    <row r="223" s="166" customFormat="1" ht="12.75">
      <c r="H223" s="501"/>
    </row>
    <row r="224" s="166" customFormat="1" ht="12.75">
      <c r="H224" s="501"/>
    </row>
    <row r="225" s="166" customFormat="1" ht="12.75">
      <c r="H225" s="501"/>
    </row>
    <row r="226" s="166" customFormat="1" ht="12.75">
      <c r="H226" s="501"/>
    </row>
    <row r="227" s="166" customFormat="1" ht="12.75">
      <c r="H227" s="501"/>
    </row>
    <row r="228" s="166" customFormat="1" ht="12.75">
      <c r="H228" s="501"/>
    </row>
    <row r="229" s="166" customFormat="1" ht="12.75">
      <c r="H229" s="501"/>
    </row>
    <row r="230" s="166" customFormat="1" ht="12.75">
      <c r="H230" s="501"/>
    </row>
    <row r="231" s="166" customFormat="1" ht="12.75">
      <c r="H231" s="501"/>
    </row>
    <row r="232" s="166" customFormat="1" ht="12.75">
      <c r="H232" s="501"/>
    </row>
    <row r="233" s="166" customFormat="1" ht="12.75">
      <c r="H233" s="501"/>
    </row>
    <row r="234" s="166" customFormat="1" ht="12.75">
      <c r="H234" s="501"/>
    </row>
    <row r="235" s="166" customFormat="1" ht="12.75">
      <c r="H235" s="501"/>
    </row>
    <row r="236" s="166" customFormat="1" ht="12.75">
      <c r="H236" s="501"/>
    </row>
    <row r="237" s="166" customFormat="1" ht="12.75">
      <c r="H237" s="501"/>
    </row>
    <row r="238" s="166" customFormat="1" ht="12.75">
      <c r="H238" s="501"/>
    </row>
    <row r="239" s="166" customFormat="1" ht="12.75">
      <c r="H239" s="501"/>
    </row>
    <row r="240" s="166" customFormat="1" ht="12.75">
      <c r="H240" s="501"/>
    </row>
    <row r="241" s="166" customFormat="1" ht="12.75">
      <c r="H241" s="501"/>
    </row>
    <row r="242" s="166" customFormat="1" ht="12.75">
      <c r="H242" s="501"/>
    </row>
    <row r="243" s="166" customFormat="1" ht="12.75">
      <c r="H243" s="501"/>
    </row>
    <row r="244" s="166" customFormat="1" ht="12.75">
      <c r="H244" s="501"/>
    </row>
    <row r="245" s="166" customFormat="1" ht="12.75">
      <c r="H245" s="501"/>
    </row>
    <row r="246" s="166" customFormat="1" ht="12.75">
      <c r="H246" s="501"/>
    </row>
    <row r="247" s="166" customFormat="1" ht="12.75">
      <c r="H247" s="501"/>
    </row>
    <row r="248" s="166" customFormat="1" ht="12.75">
      <c r="H248" s="501"/>
    </row>
    <row r="249" s="166" customFormat="1" ht="12.75">
      <c r="H249" s="501"/>
    </row>
    <row r="250" s="166" customFormat="1" ht="12.75">
      <c r="H250" s="501"/>
    </row>
    <row r="251" s="166" customFormat="1" ht="12.75">
      <c r="H251" s="501"/>
    </row>
    <row r="252" s="166" customFormat="1" ht="12.75">
      <c r="H252" s="501"/>
    </row>
    <row r="253" s="166" customFormat="1" ht="12.75">
      <c r="H253" s="501"/>
    </row>
    <row r="254" s="166" customFormat="1" ht="12.75">
      <c r="H254" s="501"/>
    </row>
    <row r="255" s="166" customFormat="1" ht="12.75">
      <c r="H255" s="501"/>
    </row>
    <row r="256" s="166" customFormat="1" ht="12.75">
      <c r="H256" s="501"/>
    </row>
    <row r="257" s="166" customFormat="1" ht="12.75">
      <c r="H257" s="501"/>
    </row>
    <row r="258" s="166" customFormat="1" ht="12.75">
      <c r="H258" s="501"/>
    </row>
    <row r="259" s="166" customFormat="1" ht="12.75">
      <c r="H259" s="501"/>
    </row>
    <row r="260" s="166" customFormat="1" ht="12.75">
      <c r="H260" s="501"/>
    </row>
    <row r="261" s="166" customFormat="1" ht="12.75">
      <c r="H261" s="501"/>
    </row>
    <row r="262" s="166" customFormat="1" ht="12.75">
      <c r="H262" s="501"/>
    </row>
    <row r="263" s="166" customFormat="1" ht="12.75">
      <c r="H263" s="501"/>
    </row>
    <row r="264" s="166" customFormat="1" ht="12.75">
      <c r="H264" s="501"/>
    </row>
    <row r="265" s="166" customFormat="1" ht="12.75">
      <c r="H265" s="501"/>
    </row>
    <row r="266" s="166" customFormat="1" ht="12.75">
      <c r="H266" s="501"/>
    </row>
    <row r="267" s="166" customFormat="1" ht="12.75">
      <c r="H267" s="501"/>
    </row>
    <row r="268" s="166" customFormat="1" ht="12.75">
      <c r="H268" s="501"/>
    </row>
    <row r="269" s="166" customFormat="1" ht="12.75">
      <c r="H269" s="501"/>
    </row>
    <row r="270" s="166" customFormat="1" ht="12.75">
      <c r="H270" s="501"/>
    </row>
    <row r="271" s="166" customFormat="1" ht="12.75">
      <c r="H271" s="501"/>
    </row>
    <row r="272" s="166" customFormat="1" ht="12.75">
      <c r="H272" s="501"/>
    </row>
    <row r="273" s="166" customFormat="1" ht="12.75">
      <c r="H273" s="501"/>
    </row>
    <row r="274" s="166" customFormat="1" ht="12.75">
      <c r="H274" s="501"/>
    </row>
    <row r="275" s="166" customFormat="1" ht="12.75">
      <c r="H275" s="501"/>
    </row>
    <row r="276" s="166" customFormat="1" ht="12.75">
      <c r="H276" s="501"/>
    </row>
    <row r="277" s="166" customFormat="1" ht="12.75">
      <c r="H277" s="501"/>
    </row>
    <row r="278" s="166" customFormat="1" ht="12.75">
      <c r="H278" s="501"/>
    </row>
    <row r="279" s="166" customFormat="1" ht="12.75">
      <c r="H279" s="501"/>
    </row>
    <row r="280" s="166" customFormat="1" ht="12.75">
      <c r="H280" s="501"/>
    </row>
    <row r="281" s="166" customFormat="1" ht="12.75">
      <c r="H281" s="501"/>
    </row>
    <row r="282" s="166" customFormat="1" ht="12.75">
      <c r="H282" s="501"/>
    </row>
    <row r="283" s="166" customFormat="1" ht="12.75">
      <c r="H283" s="501"/>
    </row>
    <row r="284" s="166" customFormat="1" ht="12.75">
      <c r="H284" s="501"/>
    </row>
    <row r="285" s="166" customFormat="1" ht="12.75">
      <c r="H285" s="501"/>
    </row>
    <row r="286" s="166" customFormat="1" ht="12.75">
      <c r="H286" s="501"/>
    </row>
    <row r="287" s="166" customFormat="1" ht="12.75">
      <c r="H287" s="501"/>
    </row>
    <row r="288" s="166" customFormat="1" ht="12.75">
      <c r="H288" s="501"/>
    </row>
    <row r="289" s="166" customFormat="1" ht="12.75">
      <c r="H289" s="501"/>
    </row>
    <row r="290" s="166" customFormat="1" ht="12.75">
      <c r="H290" s="501"/>
    </row>
    <row r="291" s="166" customFormat="1" ht="12.75">
      <c r="H291" s="501"/>
    </row>
    <row r="292" s="166" customFormat="1" ht="12.75">
      <c r="H292" s="501"/>
    </row>
    <row r="293" s="166" customFormat="1" ht="12.75">
      <c r="H293" s="501"/>
    </row>
    <row r="294" s="166" customFormat="1" ht="12.75">
      <c r="H294" s="501"/>
    </row>
    <row r="295" s="166" customFormat="1" ht="12.75">
      <c r="H295" s="501"/>
    </row>
    <row r="296" s="166" customFormat="1" ht="12.75">
      <c r="H296" s="501"/>
    </row>
    <row r="297" s="166" customFormat="1" ht="12.75">
      <c r="H297" s="501"/>
    </row>
    <row r="298" s="166" customFormat="1" ht="12.75">
      <c r="H298" s="501"/>
    </row>
    <row r="299" s="166" customFormat="1" ht="12.75">
      <c r="H299" s="501"/>
    </row>
    <row r="300" s="166" customFormat="1" ht="12.75">
      <c r="H300" s="501"/>
    </row>
    <row r="301" s="166" customFormat="1" ht="12.75">
      <c r="H301" s="501"/>
    </row>
    <row r="302" s="166" customFormat="1" ht="12.75">
      <c r="H302" s="501"/>
    </row>
    <row r="303" s="166" customFormat="1" ht="12.75">
      <c r="H303" s="501"/>
    </row>
    <row r="304" s="166" customFormat="1" ht="12.75">
      <c r="H304" s="501"/>
    </row>
    <row r="305" s="166" customFormat="1" ht="12.75">
      <c r="H305" s="501"/>
    </row>
    <row r="306" s="166" customFormat="1" ht="12.75">
      <c r="H306" s="501"/>
    </row>
    <row r="307" s="166" customFormat="1" ht="12.75">
      <c r="H307" s="501"/>
    </row>
    <row r="308" s="166" customFormat="1" ht="12.75">
      <c r="H308" s="501"/>
    </row>
    <row r="309" s="166" customFormat="1" ht="12.75">
      <c r="H309" s="501"/>
    </row>
    <row r="310" s="166" customFormat="1" ht="12.75">
      <c r="H310" s="501"/>
    </row>
    <row r="311" s="166" customFormat="1" ht="12.75">
      <c r="H311" s="501"/>
    </row>
    <row r="312" s="166" customFormat="1" ht="12.75">
      <c r="H312" s="501"/>
    </row>
    <row r="313" s="166" customFormat="1" ht="12.75">
      <c r="H313" s="501"/>
    </row>
    <row r="314" s="166" customFormat="1" ht="12.75">
      <c r="H314" s="501"/>
    </row>
    <row r="315" s="166" customFormat="1" ht="12.75">
      <c r="H315" s="501"/>
    </row>
    <row r="316" s="166" customFormat="1" ht="12.75">
      <c r="H316" s="501"/>
    </row>
    <row r="317" s="166" customFormat="1" ht="12.75">
      <c r="H317" s="501"/>
    </row>
    <row r="318" s="166" customFormat="1" ht="12.75">
      <c r="H318" s="501"/>
    </row>
    <row r="319" s="166" customFormat="1" ht="12.75">
      <c r="H319" s="501"/>
    </row>
    <row r="320" s="166" customFormat="1" ht="12.75">
      <c r="H320" s="501"/>
    </row>
    <row r="321" s="166" customFormat="1" ht="12.75">
      <c r="H321" s="501"/>
    </row>
    <row r="322" s="166" customFormat="1" ht="12.75">
      <c r="H322" s="501"/>
    </row>
    <row r="323" s="166" customFormat="1" ht="12.75">
      <c r="H323" s="501"/>
    </row>
    <row r="324" s="166" customFormat="1" ht="12.75">
      <c r="H324" s="501"/>
    </row>
    <row r="325" s="166" customFormat="1" ht="12.75">
      <c r="H325" s="501"/>
    </row>
    <row r="326" s="166" customFormat="1" ht="12.75">
      <c r="H326" s="501"/>
    </row>
    <row r="327" s="166" customFormat="1" ht="12.75">
      <c r="H327" s="501"/>
    </row>
    <row r="328" s="166" customFormat="1" ht="12.75">
      <c r="H328" s="501"/>
    </row>
    <row r="329" s="166" customFormat="1" ht="12.75">
      <c r="H329" s="501"/>
    </row>
    <row r="330" s="166" customFormat="1" ht="12.75">
      <c r="H330" s="501"/>
    </row>
    <row r="331" s="166" customFormat="1" ht="12.75">
      <c r="H331" s="501"/>
    </row>
    <row r="332" s="166" customFormat="1" ht="12.75">
      <c r="H332" s="501"/>
    </row>
    <row r="333" s="166" customFormat="1" ht="12.75">
      <c r="H333" s="501"/>
    </row>
    <row r="334" s="166" customFormat="1" ht="12.75">
      <c r="H334" s="501"/>
    </row>
    <row r="335" s="166" customFormat="1" ht="12.75">
      <c r="H335" s="501"/>
    </row>
    <row r="336" s="166" customFormat="1" ht="12.75">
      <c r="H336" s="501"/>
    </row>
    <row r="337" s="166" customFormat="1" ht="12.75">
      <c r="H337" s="501"/>
    </row>
    <row r="338" s="166" customFormat="1" ht="12.75">
      <c r="H338" s="501"/>
    </row>
    <row r="339" s="166" customFormat="1" ht="12.75">
      <c r="H339" s="501"/>
    </row>
    <row r="340" s="166" customFormat="1" ht="12.75">
      <c r="H340" s="501"/>
    </row>
    <row r="341" s="166" customFormat="1" ht="12.75">
      <c r="H341" s="501"/>
    </row>
    <row r="342" s="166" customFormat="1" ht="12.75">
      <c r="H342" s="501"/>
    </row>
    <row r="343" s="166" customFormat="1" ht="12.75">
      <c r="H343" s="501"/>
    </row>
    <row r="344" s="166" customFormat="1" ht="12.75">
      <c r="H344" s="501"/>
    </row>
    <row r="345" s="166" customFormat="1" ht="12.75">
      <c r="H345" s="501"/>
    </row>
    <row r="346" s="166" customFormat="1" ht="12.75">
      <c r="H346" s="501"/>
    </row>
    <row r="347" s="166" customFormat="1" ht="12.75">
      <c r="H347" s="501"/>
    </row>
    <row r="348" s="166" customFormat="1" ht="12.75">
      <c r="H348" s="501"/>
    </row>
    <row r="349" s="166" customFormat="1" ht="12.75">
      <c r="H349" s="501"/>
    </row>
    <row r="350" s="166" customFormat="1" ht="12.75">
      <c r="H350" s="501"/>
    </row>
    <row r="351" s="166" customFormat="1" ht="12.75">
      <c r="H351" s="501"/>
    </row>
    <row r="352" s="166" customFormat="1" ht="12.75">
      <c r="H352" s="501"/>
    </row>
    <row r="353" s="166" customFormat="1" ht="12.75">
      <c r="H353" s="501"/>
    </row>
    <row r="354" s="166" customFormat="1" ht="12.75">
      <c r="H354" s="501"/>
    </row>
    <row r="355" s="166" customFormat="1" ht="12.75">
      <c r="H355" s="501"/>
    </row>
    <row r="356" s="166" customFormat="1" ht="12.75">
      <c r="H356" s="501"/>
    </row>
    <row r="357" s="166" customFormat="1" ht="12.75">
      <c r="H357" s="501"/>
    </row>
    <row r="358" s="166" customFormat="1" ht="12.75">
      <c r="H358" s="501"/>
    </row>
    <row r="359" s="166" customFormat="1" ht="12.75">
      <c r="H359" s="501"/>
    </row>
    <row r="360" s="166" customFormat="1" ht="12.75">
      <c r="H360" s="501"/>
    </row>
    <row r="361" s="166" customFormat="1" ht="12.75">
      <c r="H361" s="501"/>
    </row>
    <row r="362" s="166" customFormat="1" ht="12.75">
      <c r="H362" s="501"/>
    </row>
    <row r="363" s="166" customFormat="1" ht="12.75">
      <c r="H363" s="501"/>
    </row>
    <row r="364" s="166" customFormat="1" ht="12.75">
      <c r="H364" s="501"/>
    </row>
    <row r="365" s="166" customFormat="1" ht="12.75">
      <c r="H365" s="501"/>
    </row>
    <row r="366" s="166" customFormat="1" ht="12.75">
      <c r="H366" s="501"/>
    </row>
    <row r="367" s="166" customFormat="1" ht="12.75">
      <c r="H367" s="501"/>
    </row>
    <row r="368" s="166" customFormat="1" ht="12.75">
      <c r="H368" s="501"/>
    </row>
    <row r="369" s="166" customFormat="1" ht="12.75">
      <c r="H369" s="501"/>
    </row>
    <row r="370" s="166" customFormat="1" ht="12.75">
      <c r="H370" s="501"/>
    </row>
    <row r="371" s="166" customFormat="1" ht="12.75">
      <c r="H371" s="501"/>
    </row>
    <row r="372" s="166" customFormat="1" ht="12.75">
      <c r="H372" s="501"/>
    </row>
    <row r="373" s="166" customFormat="1" ht="12.75">
      <c r="H373" s="501"/>
    </row>
    <row r="374" s="166" customFormat="1" ht="12.75">
      <c r="H374" s="501"/>
    </row>
    <row r="375" s="166" customFormat="1" ht="12.75">
      <c r="H375" s="501"/>
    </row>
    <row r="376" s="166" customFormat="1" ht="12.75">
      <c r="H376" s="501"/>
    </row>
    <row r="377" s="166" customFormat="1" ht="12.75">
      <c r="H377" s="501"/>
    </row>
    <row r="378" s="166" customFormat="1" ht="12.75">
      <c r="H378" s="501"/>
    </row>
    <row r="379" s="166" customFormat="1" ht="12.75">
      <c r="H379" s="501"/>
    </row>
    <row r="380" s="166" customFormat="1" ht="12.75">
      <c r="H380" s="501"/>
    </row>
    <row r="381" s="166" customFormat="1" ht="12.75">
      <c r="H381" s="501"/>
    </row>
    <row r="382" s="166" customFormat="1" ht="12.75">
      <c r="H382" s="501"/>
    </row>
    <row r="383" s="166" customFormat="1" ht="12.75">
      <c r="H383" s="501"/>
    </row>
    <row r="384" s="166" customFormat="1" ht="12.75">
      <c r="H384" s="501"/>
    </row>
    <row r="385" s="166" customFormat="1" ht="12.75">
      <c r="H385" s="501"/>
    </row>
    <row r="386" s="166" customFormat="1" ht="12.75">
      <c r="H386" s="501"/>
    </row>
    <row r="387" s="166" customFormat="1" ht="12.75">
      <c r="H387" s="501"/>
    </row>
    <row r="388" s="166" customFormat="1" ht="12.75">
      <c r="H388" s="501"/>
    </row>
    <row r="389" s="166" customFormat="1" ht="12.75">
      <c r="H389" s="501"/>
    </row>
    <row r="390" s="166" customFormat="1" ht="12.75">
      <c r="H390" s="501"/>
    </row>
    <row r="391" s="166" customFormat="1" ht="12.75">
      <c r="H391" s="501"/>
    </row>
    <row r="392" s="166" customFormat="1" ht="12.75">
      <c r="H392" s="501"/>
    </row>
    <row r="393" s="166" customFormat="1" ht="12.75">
      <c r="H393" s="501"/>
    </row>
    <row r="394" s="166" customFormat="1" ht="12.75">
      <c r="H394" s="501"/>
    </row>
    <row r="395" s="166" customFormat="1" ht="12.75">
      <c r="H395" s="501"/>
    </row>
    <row r="396" s="166" customFormat="1" ht="12.75">
      <c r="H396" s="501"/>
    </row>
    <row r="397" s="166" customFormat="1" ht="12.75">
      <c r="H397" s="501"/>
    </row>
    <row r="398" s="166" customFormat="1" ht="12.75">
      <c r="H398" s="501"/>
    </row>
    <row r="399" s="166" customFormat="1" ht="12.75">
      <c r="H399" s="501"/>
    </row>
    <row r="400" s="166" customFormat="1" ht="12.75">
      <c r="H400" s="501"/>
    </row>
    <row r="401" s="166" customFormat="1" ht="12.75">
      <c r="H401" s="501"/>
    </row>
    <row r="402" s="166" customFormat="1" ht="12.75">
      <c r="H402" s="501"/>
    </row>
    <row r="403" s="166" customFormat="1" ht="12.75">
      <c r="H403" s="501"/>
    </row>
    <row r="404" s="166" customFormat="1" ht="12.75">
      <c r="H404" s="501"/>
    </row>
    <row r="405" s="166" customFormat="1" ht="12.75">
      <c r="H405" s="501"/>
    </row>
    <row r="406" s="166" customFormat="1" ht="12.75">
      <c r="H406" s="501"/>
    </row>
    <row r="407" s="166" customFormat="1" ht="12.75">
      <c r="H407" s="501"/>
    </row>
    <row r="408" s="166" customFormat="1" ht="12.75">
      <c r="H408" s="501"/>
    </row>
    <row r="409" s="166" customFormat="1" ht="12.75">
      <c r="H409" s="501"/>
    </row>
    <row r="410" s="166" customFormat="1" ht="12.75">
      <c r="H410" s="501"/>
    </row>
    <row r="411" s="166" customFormat="1" ht="12.75">
      <c r="H411" s="501"/>
    </row>
    <row r="412" s="166" customFormat="1" ht="12.75">
      <c r="H412" s="501"/>
    </row>
    <row r="413" s="166" customFormat="1" ht="12.75">
      <c r="H413" s="501"/>
    </row>
    <row r="414" s="166" customFormat="1" ht="12.75">
      <c r="H414" s="501"/>
    </row>
    <row r="415" s="166" customFormat="1" ht="12.75">
      <c r="H415" s="501"/>
    </row>
    <row r="416" s="166" customFormat="1" ht="12.75">
      <c r="H416" s="501"/>
    </row>
    <row r="417" s="166" customFormat="1" ht="12.75">
      <c r="H417" s="501"/>
    </row>
    <row r="418" s="166" customFormat="1" ht="12.75">
      <c r="H418" s="501"/>
    </row>
    <row r="419" s="166" customFormat="1" ht="12.75">
      <c r="H419" s="501"/>
    </row>
    <row r="420" s="166" customFormat="1" ht="12.75">
      <c r="H420" s="501"/>
    </row>
    <row r="421" s="166" customFormat="1" ht="12.75">
      <c r="H421" s="501"/>
    </row>
    <row r="422" s="166" customFormat="1" ht="12.75">
      <c r="H422" s="501"/>
    </row>
    <row r="423" s="166" customFormat="1" ht="12.75">
      <c r="H423" s="501"/>
    </row>
    <row r="424" s="166" customFormat="1" ht="12.75">
      <c r="H424" s="501"/>
    </row>
    <row r="425" s="166" customFormat="1" ht="12.75">
      <c r="H425" s="501"/>
    </row>
    <row r="426" s="166" customFormat="1" ht="12.75">
      <c r="H426" s="501"/>
    </row>
    <row r="427" s="166" customFormat="1" ht="12.75">
      <c r="H427" s="501"/>
    </row>
    <row r="428" s="166" customFormat="1" ht="12.75">
      <c r="H428" s="501"/>
    </row>
    <row r="429" s="166" customFormat="1" ht="12.75">
      <c r="H429" s="501"/>
    </row>
    <row r="430" s="166" customFormat="1" ht="12.75">
      <c r="H430" s="501"/>
    </row>
    <row r="431" s="166" customFormat="1" ht="12.75">
      <c r="H431" s="501"/>
    </row>
    <row r="432" s="166" customFormat="1" ht="12.75">
      <c r="H432" s="501"/>
    </row>
    <row r="433" s="166" customFormat="1" ht="12.75">
      <c r="H433" s="501"/>
    </row>
    <row r="434" s="166" customFormat="1" ht="12.75">
      <c r="H434" s="501"/>
    </row>
    <row r="435" s="166" customFormat="1" ht="12.75">
      <c r="H435" s="501"/>
    </row>
    <row r="436" s="166" customFormat="1" ht="12.75">
      <c r="H436" s="501"/>
    </row>
    <row r="437" s="166" customFormat="1" ht="12.75">
      <c r="H437" s="501"/>
    </row>
    <row r="438" s="166" customFormat="1" ht="12.75">
      <c r="H438" s="501"/>
    </row>
    <row r="439" s="166" customFormat="1" ht="12.75">
      <c r="H439" s="501"/>
    </row>
    <row r="440" s="166" customFormat="1" ht="12.75">
      <c r="H440" s="501"/>
    </row>
    <row r="441" s="166" customFormat="1" ht="12.75">
      <c r="H441" s="501"/>
    </row>
    <row r="442" s="166" customFormat="1" ht="12.75">
      <c r="H442" s="501"/>
    </row>
    <row r="443" s="166" customFormat="1" ht="12.75">
      <c r="H443" s="501"/>
    </row>
    <row r="444" s="166" customFormat="1" ht="12.75">
      <c r="H444" s="501"/>
    </row>
    <row r="445" s="166" customFormat="1" ht="12.75">
      <c r="H445" s="501"/>
    </row>
    <row r="446" s="166" customFormat="1" ht="12.75">
      <c r="H446" s="501"/>
    </row>
    <row r="447" s="166" customFormat="1" ht="12.75">
      <c r="H447" s="501"/>
    </row>
    <row r="448" s="166" customFormat="1" ht="12.75">
      <c r="H448" s="501"/>
    </row>
    <row r="449" s="166" customFormat="1" ht="12.75">
      <c r="H449" s="501"/>
    </row>
    <row r="450" s="166" customFormat="1" ht="12.75">
      <c r="H450" s="501"/>
    </row>
    <row r="451" s="166" customFormat="1" ht="12.75">
      <c r="H451" s="501"/>
    </row>
    <row r="452" s="166" customFormat="1" ht="12.75">
      <c r="H452" s="501"/>
    </row>
    <row r="453" s="166" customFormat="1" ht="12.75">
      <c r="H453" s="501"/>
    </row>
    <row r="454" s="166" customFormat="1" ht="12.75">
      <c r="H454" s="501"/>
    </row>
    <row r="455" s="166" customFormat="1" ht="12.75">
      <c r="H455" s="501"/>
    </row>
    <row r="456" s="166" customFormat="1" ht="12.75">
      <c r="H456" s="501"/>
    </row>
    <row r="457" s="166" customFormat="1" ht="12.75">
      <c r="H457" s="501"/>
    </row>
    <row r="458" s="166" customFormat="1" ht="12.75">
      <c r="H458" s="501"/>
    </row>
    <row r="459" s="166" customFormat="1" ht="12.75">
      <c r="H459" s="501"/>
    </row>
    <row r="460" s="166" customFormat="1" ht="12.75">
      <c r="H460" s="501"/>
    </row>
    <row r="461" s="166" customFormat="1" ht="12.75">
      <c r="H461" s="501"/>
    </row>
    <row r="462" s="166" customFormat="1" ht="12.75">
      <c r="H462" s="501"/>
    </row>
    <row r="463" s="166" customFormat="1" ht="12.75">
      <c r="H463" s="501"/>
    </row>
    <row r="464" s="166" customFormat="1" ht="12.75">
      <c r="H464" s="501"/>
    </row>
    <row r="465" s="166" customFormat="1" ht="12.75">
      <c r="H465" s="501"/>
    </row>
    <row r="466" s="166" customFormat="1" ht="12.75">
      <c r="H466" s="501"/>
    </row>
    <row r="467" s="166" customFormat="1" ht="12.75">
      <c r="H467" s="501"/>
    </row>
    <row r="468" s="166" customFormat="1" ht="12.75">
      <c r="H468" s="501"/>
    </row>
    <row r="469" s="166" customFormat="1" ht="12.75">
      <c r="H469" s="501"/>
    </row>
    <row r="470" s="166" customFormat="1" ht="12.75">
      <c r="H470" s="501"/>
    </row>
    <row r="471" s="166" customFormat="1" ht="12.75">
      <c r="H471" s="501"/>
    </row>
    <row r="472" s="166" customFormat="1" ht="12.75">
      <c r="H472" s="501"/>
    </row>
    <row r="473" s="166" customFormat="1" ht="12.75">
      <c r="H473" s="501"/>
    </row>
    <row r="474" s="166" customFormat="1" ht="12.75">
      <c r="H474" s="501"/>
    </row>
    <row r="475" s="166" customFormat="1" ht="12.75">
      <c r="H475" s="501"/>
    </row>
    <row r="476" s="166" customFormat="1" ht="12.75">
      <c r="H476" s="501"/>
    </row>
    <row r="477" s="166" customFormat="1" ht="12.75">
      <c r="H477" s="501"/>
    </row>
    <row r="478" s="166" customFormat="1" ht="12.75">
      <c r="H478" s="501"/>
    </row>
    <row r="479" s="166" customFormat="1" ht="12.75">
      <c r="H479" s="501"/>
    </row>
    <row r="480" s="166" customFormat="1" ht="12.75">
      <c r="H480" s="501"/>
    </row>
    <row r="481" s="166" customFormat="1" ht="12.75">
      <c r="H481" s="501"/>
    </row>
    <row r="482" s="166" customFormat="1" ht="12.75">
      <c r="H482" s="501"/>
    </row>
    <row r="483" s="166" customFormat="1" ht="12.75">
      <c r="H483" s="501"/>
    </row>
    <row r="484" s="166" customFormat="1" ht="12.75">
      <c r="H484" s="501"/>
    </row>
    <row r="485" s="166" customFormat="1" ht="12.75">
      <c r="H485" s="501"/>
    </row>
    <row r="486" s="166" customFormat="1" ht="12.75">
      <c r="H486" s="501"/>
    </row>
    <row r="487" s="166" customFormat="1" ht="12.75">
      <c r="H487" s="501"/>
    </row>
    <row r="488" s="166" customFormat="1" ht="12.75">
      <c r="H488" s="501"/>
    </row>
    <row r="489" s="166" customFormat="1" ht="12.75">
      <c r="H489" s="501"/>
    </row>
    <row r="490" s="166" customFormat="1" ht="12.75">
      <c r="H490" s="501"/>
    </row>
    <row r="491" s="166" customFormat="1" ht="12.75">
      <c r="H491" s="501"/>
    </row>
    <row r="492" s="166" customFormat="1" ht="12.75">
      <c r="H492" s="501"/>
    </row>
    <row r="493" s="166" customFormat="1" ht="12.75">
      <c r="H493" s="501"/>
    </row>
    <row r="494" s="166" customFormat="1" ht="12.75">
      <c r="H494" s="501"/>
    </row>
    <row r="495" s="166" customFormat="1" ht="12.75">
      <c r="H495" s="501"/>
    </row>
    <row r="496" s="166" customFormat="1" ht="12.75">
      <c r="H496" s="501"/>
    </row>
    <row r="497" s="166" customFormat="1" ht="12.75">
      <c r="H497" s="501"/>
    </row>
    <row r="498" s="166" customFormat="1" ht="12.75">
      <c r="H498" s="501"/>
    </row>
    <row r="499" s="166" customFormat="1" ht="12.75">
      <c r="H499" s="501"/>
    </row>
    <row r="500" s="166" customFormat="1" ht="12.75">
      <c r="H500" s="501"/>
    </row>
    <row r="501" s="166" customFormat="1" ht="12.75">
      <c r="H501" s="501"/>
    </row>
    <row r="502" s="166" customFormat="1" ht="12.75">
      <c r="H502" s="501"/>
    </row>
    <row r="503" s="166" customFormat="1" ht="12.75">
      <c r="H503" s="501"/>
    </row>
    <row r="504" s="166" customFormat="1" ht="12.75">
      <c r="H504" s="501"/>
    </row>
    <row r="505" s="166" customFormat="1" ht="12.75">
      <c r="H505" s="501"/>
    </row>
    <row r="506" s="166" customFormat="1" ht="12.75">
      <c r="H506" s="501"/>
    </row>
    <row r="507" s="166" customFormat="1" ht="12.75">
      <c r="H507" s="501"/>
    </row>
    <row r="508" s="166" customFormat="1" ht="12.75">
      <c r="H508" s="501"/>
    </row>
    <row r="509" s="166" customFormat="1" ht="12.75">
      <c r="H509" s="501"/>
    </row>
    <row r="510" s="166" customFormat="1" ht="12.75">
      <c r="H510" s="501"/>
    </row>
    <row r="511" s="166" customFormat="1" ht="12.75">
      <c r="H511" s="501"/>
    </row>
    <row r="512" s="166" customFormat="1" ht="12.75">
      <c r="H512" s="501"/>
    </row>
    <row r="513" s="166" customFormat="1" ht="12.75">
      <c r="H513" s="501"/>
    </row>
    <row r="514" s="166" customFormat="1" ht="12.75">
      <c r="H514" s="501"/>
    </row>
    <row r="515" s="166" customFormat="1" ht="12.75">
      <c r="H515" s="501"/>
    </row>
    <row r="516" s="166" customFormat="1" ht="12.75">
      <c r="H516" s="501"/>
    </row>
    <row r="517" s="166" customFormat="1" ht="12.75">
      <c r="H517" s="501"/>
    </row>
    <row r="518" s="166" customFormat="1" ht="12.75">
      <c r="H518" s="501"/>
    </row>
    <row r="519" s="166" customFormat="1" ht="12.75">
      <c r="H519" s="501"/>
    </row>
    <row r="520" s="166" customFormat="1" ht="12.75">
      <c r="H520" s="501"/>
    </row>
    <row r="521" s="166" customFormat="1" ht="12.75">
      <c r="H521" s="501"/>
    </row>
    <row r="522" s="166" customFormat="1" ht="12.75">
      <c r="H522" s="501"/>
    </row>
    <row r="523" s="166" customFormat="1" ht="12.75">
      <c r="H523" s="501"/>
    </row>
    <row r="524" s="166" customFormat="1" ht="12.75">
      <c r="H524" s="501"/>
    </row>
    <row r="525" s="166" customFormat="1" ht="12.75">
      <c r="H525" s="501"/>
    </row>
    <row r="526" s="166" customFormat="1" ht="12.75">
      <c r="H526" s="501"/>
    </row>
    <row r="527" s="166" customFormat="1" ht="12.75">
      <c r="H527" s="501"/>
    </row>
    <row r="528" s="166" customFormat="1" ht="12.75">
      <c r="H528" s="501"/>
    </row>
    <row r="529" s="166" customFormat="1" ht="12.75">
      <c r="H529" s="501"/>
    </row>
    <row r="530" s="166" customFormat="1" ht="12.75">
      <c r="H530" s="501"/>
    </row>
    <row r="531" s="166" customFormat="1" ht="12.75">
      <c r="H531" s="501"/>
    </row>
    <row r="532" s="166" customFormat="1" ht="12.75">
      <c r="H532" s="501"/>
    </row>
    <row r="533" s="166" customFormat="1" ht="12.75">
      <c r="H533" s="501"/>
    </row>
    <row r="534" s="166" customFormat="1" ht="12.75">
      <c r="H534" s="501"/>
    </row>
    <row r="535" s="166" customFormat="1" ht="12.75">
      <c r="H535" s="501"/>
    </row>
    <row r="536" s="166" customFormat="1" ht="12.75">
      <c r="H536" s="501"/>
    </row>
    <row r="537" s="166" customFormat="1" ht="12.75">
      <c r="H537" s="501"/>
    </row>
    <row r="538" s="166" customFormat="1" ht="12.75">
      <c r="H538" s="501"/>
    </row>
    <row r="539" s="166" customFormat="1" ht="12.75">
      <c r="H539" s="501"/>
    </row>
    <row r="540" s="166" customFormat="1" ht="12.75">
      <c r="H540" s="501"/>
    </row>
    <row r="541" s="166" customFormat="1" ht="12.75">
      <c r="H541" s="501"/>
    </row>
    <row r="542" s="166" customFormat="1" ht="12.75">
      <c r="H542" s="501"/>
    </row>
    <row r="543" s="166" customFormat="1" ht="12.75">
      <c r="H543" s="501"/>
    </row>
    <row r="544" s="166" customFormat="1" ht="12.75">
      <c r="H544" s="501"/>
    </row>
    <row r="545" s="166" customFormat="1" ht="12.75">
      <c r="H545" s="501"/>
    </row>
    <row r="546" s="166" customFormat="1" ht="12.75">
      <c r="H546" s="501"/>
    </row>
    <row r="547" s="166" customFormat="1" ht="12.75">
      <c r="H547" s="501"/>
    </row>
    <row r="548" s="166" customFormat="1" ht="12.75">
      <c r="H548" s="501"/>
    </row>
    <row r="549" s="166" customFormat="1" ht="12.75">
      <c r="H549" s="501"/>
    </row>
    <row r="550" s="166" customFormat="1" ht="12.75">
      <c r="H550" s="501"/>
    </row>
    <row r="551" s="166" customFormat="1" ht="12.75">
      <c r="H551" s="501"/>
    </row>
    <row r="552" s="166" customFormat="1" ht="12.75">
      <c r="H552" s="501"/>
    </row>
    <row r="553" s="166" customFormat="1" ht="12.75">
      <c r="H553" s="501"/>
    </row>
    <row r="554" s="166" customFormat="1" ht="12.75">
      <c r="H554" s="501"/>
    </row>
    <row r="555" s="166" customFormat="1" ht="12.75">
      <c r="H555" s="501"/>
    </row>
    <row r="556" s="166" customFormat="1" ht="12.75">
      <c r="H556" s="501"/>
    </row>
    <row r="557" s="166" customFormat="1" ht="12.75">
      <c r="H557" s="501"/>
    </row>
    <row r="558" s="166" customFormat="1" ht="12.75">
      <c r="H558" s="501"/>
    </row>
    <row r="559" s="166" customFormat="1" ht="12.75">
      <c r="H559" s="501"/>
    </row>
    <row r="560" s="166" customFormat="1" ht="12.75">
      <c r="H560" s="501"/>
    </row>
    <row r="561" s="166" customFormat="1" ht="12.75">
      <c r="H561" s="501"/>
    </row>
    <row r="562" s="166" customFormat="1" ht="12.75">
      <c r="H562" s="501"/>
    </row>
    <row r="563" s="166" customFormat="1" ht="12.75">
      <c r="H563" s="501"/>
    </row>
    <row r="564" s="166" customFormat="1" ht="12.75">
      <c r="H564" s="501"/>
    </row>
    <row r="565" s="166" customFormat="1" ht="12.75">
      <c r="H565" s="501"/>
    </row>
    <row r="566" s="166" customFormat="1" ht="12.75">
      <c r="H566" s="501"/>
    </row>
    <row r="567" s="166" customFormat="1" ht="12.75">
      <c r="H567" s="501"/>
    </row>
    <row r="568" s="166" customFormat="1" ht="12.75">
      <c r="H568" s="501"/>
    </row>
    <row r="569" s="166" customFormat="1" ht="12.75">
      <c r="H569" s="501"/>
    </row>
    <row r="570" s="166" customFormat="1" ht="12.75">
      <c r="H570" s="501"/>
    </row>
    <row r="571" s="166" customFormat="1" ht="12.75">
      <c r="H571" s="501"/>
    </row>
    <row r="572" s="166" customFormat="1" ht="12.75">
      <c r="H572" s="501"/>
    </row>
    <row r="573" s="166" customFormat="1" ht="12.75">
      <c r="H573" s="501"/>
    </row>
    <row r="574" s="166" customFormat="1" ht="12.75">
      <c r="H574" s="501"/>
    </row>
    <row r="575" s="166" customFormat="1" ht="12.75">
      <c r="H575" s="501"/>
    </row>
    <row r="576" s="166" customFormat="1" ht="12.75">
      <c r="H576" s="501"/>
    </row>
    <row r="577" s="166" customFormat="1" ht="12.75">
      <c r="H577" s="501"/>
    </row>
    <row r="578" s="166" customFormat="1" ht="12.75">
      <c r="H578" s="501"/>
    </row>
    <row r="579" s="166" customFormat="1" ht="12.75">
      <c r="H579" s="501"/>
    </row>
    <row r="580" s="166" customFormat="1" ht="12.75">
      <c r="H580" s="501"/>
    </row>
    <row r="581" s="166" customFormat="1" ht="12.75">
      <c r="H581" s="501"/>
    </row>
    <row r="582" s="166" customFormat="1" ht="12.75">
      <c r="H582" s="501"/>
    </row>
    <row r="583" s="166" customFormat="1" ht="12.75">
      <c r="H583" s="501"/>
    </row>
    <row r="584" s="166" customFormat="1" ht="12.75">
      <c r="H584" s="501"/>
    </row>
    <row r="585" s="166" customFormat="1" ht="12.75">
      <c r="H585" s="501"/>
    </row>
    <row r="586" s="166" customFormat="1" ht="12.75">
      <c r="H586" s="501"/>
    </row>
    <row r="587" s="166" customFormat="1" ht="12.75">
      <c r="H587" s="501"/>
    </row>
    <row r="588" s="166" customFormat="1" ht="12.75">
      <c r="H588" s="501"/>
    </row>
    <row r="589" s="166" customFormat="1" ht="12.75">
      <c r="H589" s="501"/>
    </row>
    <row r="590" s="166" customFormat="1" ht="12.75">
      <c r="H590" s="501"/>
    </row>
    <row r="591" s="166" customFormat="1" ht="12.75">
      <c r="H591" s="501"/>
    </row>
    <row r="592" s="166" customFormat="1" ht="12.75">
      <c r="H592" s="501"/>
    </row>
    <row r="593" s="166" customFormat="1" ht="12.75">
      <c r="H593" s="501"/>
    </row>
    <row r="594" s="166" customFormat="1" ht="12.75">
      <c r="H594" s="501"/>
    </row>
    <row r="595" s="166" customFormat="1" ht="12.75">
      <c r="H595" s="501"/>
    </row>
    <row r="596" s="166" customFormat="1" ht="12.75">
      <c r="H596" s="501"/>
    </row>
    <row r="597" s="166" customFormat="1" ht="12.75">
      <c r="H597" s="501"/>
    </row>
    <row r="598" s="166" customFormat="1" ht="12.75">
      <c r="H598" s="501"/>
    </row>
    <row r="599" s="166" customFormat="1" ht="12.75">
      <c r="H599" s="501"/>
    </row>
    <row r="600" s="166" customFormat="1" ht="12.75">
      <c r="H600" s="501"/>
    </row>
    <row r="601" s="166" customFormat="1" ht="12.75">
      <c r="H601" s="501"/>
    </row>
    <row r="602" s="166" customFormat="1" ht="12.75">
      <c r="H602" s="501"/>
    </row>
    <row r="603" s="166" customFormat="1" ht="12.75">
      <c r="H603" s="501"/>
    </row>
    <row r="604" s="166" customFormat="1" ht="12.75">
      <c r="H604" s="501"/>
    </row>
    <row r="605" s="166" customFormat="1" ht="12.75">
      <c r="H605" s="501"/>
    </row>
    <row r="606" s="166" customFormat="1" ht="12.75">
      <c r="H606" s="501"/>
    </row>
    <row r="607" s="166" customFormat="1" ht="12.75">
      <c r="H607" s="501"/>
    </row>
    <row r="608" s="166" customFormat="1" ht="12.75">
      <c r="H608" s="501"/>
    </row>
    <row r="609" s="166" customFormat="1" ht="12.75">
      <c r="H609" s="501"/>
    </row>
    <row r="610" s="166" customFormat="1" ht="12.75">
      <c r="H610" s="501"/>
    </row>
    <row r="611" s="166" customFormat="1" ht="12.75">
      <c r="H611" s="501"/>
    </row>
    <row r="612" s="166" customFormat="1" ht="12.75">
      <c r="H612" s="501"/>
    </row>
    <row r="613" s="166" customFormat="1" ht="12.75">
      <c r="H613" s="501"/>
    </row>
    <row r="614" s="166" customFormat="1" ht="12.75">
      <c r="H614" s="501"/>
    </row>
    <row r="615" s="166" customFormat="1" ht="12.75">
      <c r="H615" s="501"/>
    </row>
    <row r="616" s="166" customFormat="1" ht="12.75">
      <c r="H616" s="501"/>
    </row>
    <row r="617" s="166" customFormat="1" ht="12.75">
      <c r="H617" s="501"/>
    </row>
    <row r="618" s="166" customFormat="1" ht="12.75">
      <c r="H618" s="501"/>
    </row>
    <row r="619" s="166" customFormat="1" ht="12.75">
      <c r="H619" s="501"/>
    </row>
    <row r="620" s="166" customFormat="1" ht="12.75">
      <c r="H620" s="501"/>
    </row>
    <row r="621" s="166" customFormat="1" ht="12.75">
      <c r="H621" s="501"/>
    </row>
    <row r="622" s="166" customFormat="1" ht="12.75">
      <c r="H622" s="501"/>
    </row>
    <row r="623" s="166" customFormat="1" ht="12.75">
      <c r="H623" s="501"/>
    </row>
    <row r="624" s="166" customFormat="1" ht="12.75">
      <c r="H624" s="501"/>
    </row>
    <row r="625" s="166" customFormat="1" ht="12.75">
      <c r="H625" s="501"/>
    </row>
    <row r="626" s="166" customFormat="1" ht="12.75">
      <c r="H626" s="501"/>
    </row>
    <row r="627" s="166" customFormat="1" ht="12.75">
      <c r="H627" s="501"/>
    </row>
    <row r="628" s="166" customFormat="1" ht="12.75">
      <c r="H628" s="501"/>
    </row>
    <row r="629" s="166" customFormat="1" ht="12.75">
      <c r="H629" s="501"/>
    </row>
    <row r="630" s="166" customFormat="1" ht="12.75">
      <c r="H630" s="501"/>
    </row>
    <row r="631" s="166" customFormat="1" ht="12.75">
      <c r="H631" s="501"/>
    </row>
    <row r="632" s="166" customFormat="1" ht="12.75">
      <c r="H632" s="501"/>
    </row>
    <row r="633" s="166" customFormat="1" ht="12.75">
      <c r="H633" s="501"/>
    </row>
    <row r="634" s="166" customFormat="1" ht="12.75">
      <c r="H634" s="501"/>
    </row>
    <row r="635" s="166" customFormat="1" ht="12.75">
      <c r="H635" s="501"/>
    </row>
    <row r="636" s="166" customFormat="1" ht="12.75">
      <c r="H636" s="501"/>
    </row>
    <row r="637" s="166" customFormat="1" ht="12.75">
      <c r="H637" s="501"/>
    </row>
    <row r="638" s="166" customFormat="1" ht="12.75">
      <c r="H638" s="501"/>
    </row>
    <row r="639" s="166" customFormat="1" ht="12.75">
      <c r="H639" s="501"/>
    </row>
    <row r="640" s="166" customFormat="1" ht="12.75">
      <c r="H640" s="501"/>
    </row>
    <row r="641" s="166" customFormat="1" ht="12.75">
      <c r="H641" s="501"/>
    </row>
    <row r="642" s="166" customFormat="1" ht="12.75">
      <c r="H642" s="501"/>
    </row>
    <row r="643" s="166" customFormat="1" ht="12.75">
      <c r="H643" s="501"/>
    </row>
    <row r="644" s="166" customFormat="1" ht="12.75">
      <c r="H644" s="501"/>
    </row>
    <row r="645" s="166" customFormat="1" ht="12.75">
      <c r="H645" s="501"/>
    </row>
    <row r="646" s="166" customFormat="1" ht="12.75">
      <c r="H646" s="501"/>
    </row>
    <row r="647" s="166" customFormat="1" ht="12.75">
      <c r="H647" s="501"/>
    </row>
    <row r="648" s="166" customFormat="1" ht="12.75">
      <c r="H648" s="501"/>
    </row>
    <row r="649" s="166" customFormat="1" ht="12.75">
      <c r="H649" s="501"/>
    </row>
    <row r="650" s="166" customFormat="1" ht="12.75">
      <c r="H650" s="501"/>
    </row>
    <row r="651" s="166" customFormat="1" ht="12.75">
      <c r="H651" s="501"/>
    </row>
    <row r="652" s="166" customFormat="1" ht="12.75">
      <c r="H652" s="501"/>
    </row>
    <row r="653" s="166" customFormat="1" ht="12.75">
      <c r="H653" s="501"/>
    </row>
    <row r="654" s="166" customFormat="1" ht="12.75">
      <c r="H654" s="501"/>
    </row>
    <row r="655" s="166" customFormat="1" ht="12.75">
      <c r="H655" s="501"/>
    </row>
    <row r="656" s="166" customFormat="1" ht="12.75">
      <c r="H656" s="501"/>
    </row>
    <row r="657" s="166" customFormat="1" ht="12.75">
      <c r="H657" s="501"/>
    </row>
    <row r="658" s="166" customFormat="1" ht="12.75">
      <c r="H658" s="501"/>
    </row>
    <row r="659" s="166" customFormat="1" ht="12.75">
      <c r="H659" s="501"/>
    </row>
    <row r="660" s="166" customFormat="1" ht="12.75">
      <c r="H660" s="501"/>
    </row>
    <row r="661" s="166" customFormat="1" ht="12.75">
      <c r="H661" s="501"/>
    </row>
    <row r="662" s="166" customFormat="1" ht="12.75">
      <c r="H662" s="501"/>
    </row>
    <row r="663" s="166" customFormat="1" ht="12.75">
      <c r="H663" s="501"/>
    </row>
    <row r="664" s="166" customFormat="1" ht="12.75">
      <c r="H664" s="501"/>
    </row>
    <row r="665" s="166" customFormat="1" ht="12.75">
      <c r="H665" s="501"/>
    </row>
    <row r="666" s="166" customFormat="1" ht="12.75">
      <c r="H666" s="501"/>
    </row>
    <row r="667" s="166" customFormat="1" ht="12.75">
      <c r="H667" s="501"/>
    </row>
    <row r="668" s="166" customFormat="1" ht="12.75">
      <c r="H668" s="501"/>
    </row>
    <row r="669" s="166" customFormat="1" ht="12.75">
      <c r="H669" s="501"/>
    </row>
    <row r="670" s="166" customFormat="1" ht="12.75">
      <c r="H670" s="501"/>
    </row>
    <row r="671" s="166" customFormat="1" ht="12.75">
      <c r="H671" s="501"/>
    </row>
    <row r="672" s="166" customFormat="1" ht="12.75">
      <c r="H672" s="501"/>
    </row>
    <row r="673" s="166" customFormat="1" ht="12.75">
      <c r="H673" s="501"/>
    </row>
    <row r="674" s="166" customFormat="1" ht="12.75">
      <c r="H674" s="501"/>
    </row>
    <row r="675" s="166" customFormat="1" ht="12.75">
      <c r="H675" s="501"/>
    </row>
    <row r="676" s="166" customFormat="1" ht="12.75">
      <c r="H676" s="501"/>
    </row>
    <row r="677" s="166" customFormat="1" ht="12.75">
      <c r="H677" s="501"/>
    </row>
    <row r="678" s="166" customFormat="1" ht="12.75">
      <c r="H678" s="501"/>
    </row>
    <row r="679" s="166" customFormat="1" ht="12.75">
      <c r="H679" s="501"/>
    </row>
    <row r="680" s="166" customFormat="1" ht="12.75">
      <c r="H680" s="501"/>
    </row>
    <row r="681" s="166" customFormat="1" ht="12.75">
      <c r="H681" s="501"/>
    </row>
    <row r="682" s="166" customFormat="1" ht="12.75">
      <c r="H682" s="501"/>
    </row>
    <row r="683" s="166" customFormat="1" ht="12.75">
      <c r="H683" s="501"/>
    </row>
    <row r="684" s="166" customFormat="1" ht="12.75">
      <c r="H684" s="501"/>
    </row>
    <row r="685" s="166" customFormat="1" ht="12.75">
      <c r="H685" s="501"/>
    </row>
    <row r="686" s="166" customFormat="1" ht="12.75">
      <c r="H686" s="501"/>
    </row>
    <row r="687" s="166" customFormat="1" ht="12.75">
      <c r="H687" s="501"/>
    </row>
    <row r="688" s="166" customFormat="1" ht="12.75">
      <c r="H688" s="501"/>
    </row>
    <row r="689" s="166" customFormat="1" ht="12.75">
      <c r="H689" s="501"/>
    </row>
    <row r="690" s="166" customFormat="1" ht="12.75">
      <c r="H690" s="501"/>
    </row>
    <row r="691" s="166" customFormat="1" ht="12.75">
      <c r="H691" s="501"/>
    </row>
    <row r="692" s="166" customFormat="1" ht="12.75">
      <c r="H692" s="501"/>
    </row>
    <row r="693" s="166" customFormat="1" ht="12.75">
      <c r="H693" s="501"/>
    </row>
    <row r="694" s="166" customFormat="1" ht="12.75">
      <c r="H694" s="501"/>
    </row>
    <row r="695" s="166" customFormat="1" ht="12.75">
      <c r="H695" s="501"/>
    </row>
    <row r="696" s="166" customFormat="1" ht="12.75">
      <c r="H696" s="501"/>
    </row>
    <row r="697" s="166" customFormat="1" ht="12.75">
      <c r="H697" s="501"/>
    </row>
    <row r="698" s="166" customFormat="1" ht="12.75">
      <c r="H698" s="501"/>
    </row>
    <row r="699" s="166" customFormat="1" ht="12.75">
      <c r="H699" s="501"/>
    </row>
    <row r="700" s="166" customFormat="1" ht="12.75">
      <c r="H700" s="501"/>
    </row>
    <row r="701" s="166" customFormat="1" ht="12.75">
      <c r="H701" s="501"/>
    </row>
    <row r="702" s="166" customFormat="1" ht="12.75">
      <c r="H702" s="501"/>
    </row>
    <row r="703" s="166" customFormat="1" ht="12.75">
      <c r="H703" s="501"/>
    </row>
    <row r="704" s="166" customFormat="1" ht="12.75">
      <c r="H704" s="501"/>
    </row>
    <row r="705" s="166" customFormat="1" ht="12.75">
      <c r="H705" s="501"/>
    </row>
    <row r="706" s="166" customFormat="1" ht="12.75">
      <c r="H706" s="501"/>
    </row>
    <row r="707" s="166" customFormat="1" ht="12.75">
      <c r="H707" s="501"/>
    </row>
    <row r="708" s="166" customFormat="1" ht="12.75">
      <c r="H708" s="501"/>
    </row>
    <row r="709" s="166" customFormat="1" ht="12.75">
      <c r="H709" s="501"/>
    </row>
    <row r="710" s="166" customFormat="1" ht="12.75">
      <c r="H710" s="501"/>
    </row>
    <row r="711" s="166" customFormat="1" ht="12.75">
      <c r="H711" s="501"/>
    </row>
    <row r="712" s="166" customFormat="1" ht="12.75">
      <c r="H712" s="501"/>
    </row>
    <row r="713" s="166" customFormat="1" ht="12.75">
      <c r="H713" s="501"/>
    </row>
    <row r="714" s="166" customFormat="1" ht="12.75">
      <c r="H714" s="501"/>
    </row>
    <row r="715" s="166" customFormat="1" ht="12.75">
      <c r="H715" s="501"/>
    </row>
    <row r="716" s="166" customFormat="1" ht="12.75">
      <c r="H716" s="501"/>
    </row>
    <row r="717" s="166" customFormat="1" ht="12.75">
      <c r="H717" s="501"/>
    </row>
    <row r="718" s="166" customFormat="1" ht="12.75">
      <c r="H718" s="501"/>
    </row>
    <row r="719" s="166" customFormat="1" ht="12.75">
      <c r="H719" s="501"/>
    </row>
    <row r="720" s="166" customFormat="1" ht="12.75">
      <c r="H720" s="501"/>
    </row>
    <row r="721" s="166" customFormat="1" ht="12.75">
      <c r="H721" s="501"/>
    </row>
    <row r="722" s="166" customFormat="1" ht="12.75">
      <c r="H722" s="501"/>
    </row>
    <row r="723" s="166" customFormat="1" ht="12.75">
      <c r="H723" s="501"/>
    </row>
    <row r="724" s="166" customFormat="1" ht="12.75">
      <c r="H724" s="501"/>
    </row>
    <row r="725" s="166" customFormat="1" ht="12.75">
      <c r="H725" s="501"/>
    </row>
    <row r="726" s="166" customFormat="1" ht="12.75">
      <c r="H726" s="501"/>
    </row>
    <row r="727" s="166" customFormat="1" ht="12.75">
      <c r="H727" s="501"/>
    </row>
    <row r="728" s="166" customFormat="1" ht="12.75">
      <c r="H728" s="501"/>
    </row>
    <row r="729" s="166" customFormat="1" ht="12.75">
      <c r="H729" s="501"/>
    </row>
    <row r="730" s="166" customFormat="1" ht="12.75">
      <c r="H730" s="501"/>
    </row>
    <row r="731" s="166" customFormat="1" ht="12.75">
      <c r="H731" s="501"/>
    </row>
    <row r="732" s="166" customFormat="1" ht="12.75">
      <c r="H732" s="501"/>
    </row>
    <row r="733" s="166" customFormat="1" ht="12.75">
      <c r="H733" s="501"/>
    </row>
    <row r="734" s="166" customFormat="1" ht="12.75">
      <c r="H734" s="501"/>
    </row>
    <row r="735" s="166" customFormat="1" ht="12.75">
      <c r="H735" s="501"/>
    </row>
    <row r="736" s="166" customFormat="1" ht="12.75">
      <c r="H736" s="501"/>
    </row>
    <row r="737" s="166" customFormat="1" ht="12.75">
      <c r="H737" s="501"/>
    </row>
    <row r="738" s="166" customFormat="1" ht="12.75">
      <c r="H738" s="501"/>
    </row>
    <row r="739" s="166" customFormat="1" ht="12.75">
      <c r="H739" s="501"/>
    </row>
    <row r="740" s="166" customFormat="1" ht="12.75">
      <c r="H740" s="501"/>
    </row>
    <row r="741" s="166" customFormat="1" ht="12.75">
      <c r="H741" s="501"/>
    </row>
    <row r="742" s="166" customFormat="1" ht="12.75">
      <c r="H742" s="501"/>
    </row>
    <row r="743" s="166" customFormat="1" ht="12.75">
      <c r="H743" s="501"/>
    </row>
    <row r="744" s="166" customFormat="1" ht="12.75">
      <c r="H744" s="501"/>
    </row>
    <row r="745" s="166" customFormat="1" ht="12.75">
      <c r="H745" s="501"/>
    </row>
    <row r="746" s="166" customFormat="1" ht="12.75">
      <c r="H746" s="501"/>
    </row>
    <row r="747" s="166" customFormat="1" ht="12.75">
      <c r="H747" s="501"/>
    </row>
    <row r="748" s="166" customFormat="1" ht="12.75">
      <c r="H748" s="501"/>
    </row>
    <row r="749" s="166" customFormat="1" ht="12.75">
      <c r="H749" s="501"/>
    </row>
    <row r="750" s="166" customFormat="1" ht="12.75">
      <c r="H750" s="501"/>
    </row>
    <row r="751" s="166" customFormat="1" ht="12.75">
      <c r="H751" s="501"/>
    </row>
    <row r="752" s="166" customFormat="1" ht="12.75">
      <c r="H752" s="501"/>
    </row>
    <row r="753" s="166" customFormat="1" ht="12.75">
      <c r="H753" s="501"/>
    </row>
    <row r="754" s="166" customFormat="1" ht="12.75">
      <c r="H754" s="501"/>
    </row>
    <row r="755" s="166" customFormat="1" ht="12.75">
      <c r="H755" s="501"/>
    </row>
    <row r="756" s="166" customFormat="1" ht="12.75">
      <c r="H756" s="501"/>
    </row>
    <row r="757" s="166" customFormat="1" ht="12.75">
      <c r="H757" s="501"/>
    </row>
    <row r="758" s="166" customFormat="1" ht="12.75">
      <c r="H758" s="501"/>
    </row>
    <row r="759" s="166" customFormat="1" ht="12.75">
      <c r="H759" s="501"/>
    </row>
    <row r="760" s="166" customFormat="1" ht="12.75">
      <c r="H760" s="501"/>
    </row>
    <row r="761" s="166" customFormat="1" ht="12.75">
      <c r="H761" s="501"/>
    </row>
    <row r="762" s="166" customFormat="1" ht="12.75">
      <c r="H762" s="501"/>
    </row>
    <row r="763" s="166" customFormat="1" ht="12.75">
      <c r="H763" s="501"/>
    </row>
    <row r="764" s="166" customFormat="1" ht="12.75">
      <c r="H764" s="501"/>
    </row>
    <row r="765" s="166" customFormat="1" ht="12.75">
      <c r="H765" s="501"/>
    </row>
    <row r="766" s="166" customFormat="1" ht="12.75">
      <c r="H766" s="501"/>
    </row>
    <row r="767" s="166" customFormat="1" ht="12.75">
      <c r="H767" s="501"/>
    </row>
    <row r="768" s="166" customFormat="1" ht="12.75">
      <c r="H768" s="501"/>
    </row>
    <row r="769" s="166" customFormat="1" ht="12.75">
      <c r="H769" s="501"/>
    </row>
    <row r="770" s="166" customFormat="1" ht="12.75">
      <c r="H770" s="501"/>
    </row>
    <row r="771" s="166" customFormat="1" ht="12.75">
      <c r="H771" s="501"/>
    </row>
    <row r="772" s="166" customFormat="1" ht="12.75">
      <c r="H772" s="501"/>
    </row>
    <row r="773" s="166" customFormat="1" ht="12.75">
      <c r="H773" s="501"/>
    </row>
    <row r="774" s="166" customFormat="1" ht="12.75">
      <c r="H774" s="501"/>
    </row>
    <row r="775" s="166" customFormat="1" ht="12.75">
      <c r="H775" s="501"/>
    </row>
    <row r="776" s="166" customFormat="1" ht="12.75">
      <c r="H776" s="501"/>
    </row>
    <row r="777" s="166" customFormat="1" ht="12.75">
      <c r="H777" s="501"/>
    </row>
    <row r="778" s="166" customFormat="1" ht="12.75">
      <c r="H778" s="501"/>
    </row>
    <row r="779" s="166" customFormat="1" ht="12.75">
      <c r="H779" s="501"/>
    </row>
    <row r="780" s="166" customFormat="1" ht="12.75">
      <c r="H780" s="501"/>
    </row>
    <row r="781" s="166" customFormat="1" ht="12.75">
      <c r="H781" s="501"/>
    </row>
    <row r="782" s="166" customFormat="1" ht="12.75">
      <c r="H782" s="501"/>
    </row>
    <row r="783" s="166" customFormat="1" ht="12.75">
      <c r="H783" s="501"/>
    </row>
    <row r="784" s="166" customFormat="1" ht="12.75">
      <c r="H784" s="501"/>
    </row>
    <row r="785" s="166" customFormat="1" ht="12.75">
      <c r="H785" s="501"/>
    </row>
    <row r="786" s="166" customFormat="1" ht="12.75">
      <c r="H786" s="501"/>
    </row>
    <row r="787" s="166" customFormat="1" ht="12.75">
      <c r="H787" s="501"/>
    </row>
    <row r="788" s="166" customFormat="1" ht="12.75">
      <c r="H788" s="501"/>
    </row>
    <row r="789" s="166" customFormat="1" ht="12.75">
      <c r="H789" s="501"/>
    </row>
    <row r="790" s="166" customFormat="1" ht="12.75">
      <c r="H790" s="501"/>
    </row>
    <row r="791" s="166" customFormat="1" ht="12.75">
      <c r="H791" s="501"/>
    </row>
    <row r="792" s="166" customFormat="1" ht="12.75">
      <c r="H792" s="501"/>
    </row>
    <row r="793" s="166" customFormat="1" ht="12.75">
      <c r="H793" s="501"/>
    </row>
    <row r="794" s="166" customFormat="1" ht="12.75">
      <c r="H794" s="501"/>
    </row>
    <row r="795" s="166" customFormat="1" ht="12.75">
      <c r="H795" s="501"/>
    </row>
    <row r="796" s="166" customFormat="1" ht="12.75">
      <c r="H796" s="501"/>
    </row>
    <row r="797" s="166" customFormat="1" ht="12.75">
      <c r="H797" s="501"/>
    </row>
    <row r="798" s="166" customFormat="1" ht="12.75">
      <c r="H798" s="501"/>
    </row>
    <row r="799" s="166" customFormat="1" ht="12.75">
      <c r="H799" s="501"/>
    </row>
    <row r="800" s="166" customFormat="1" ht="12.75">
      <c r="H800" s="501"/>
    </row>
    <row r="801" s="166" customFormat="1" ht="12.75">
      <c r="H801" s="501"/>
    </row>
    <row r="802" s="166" customFormat="1" ht="12.75">
      <c r="H802" s="501"/>
    </row>
    <row r="803" s="166" customFormat="1" ht="12.75">
      <c r="H803" s="501"/>
    </row>
    <row r="804" s="166" customFormat="1" ht="12.75">
      <c r="H804" s="501"/>
    </row>
    <row r="805" s="166" customFormat="1" ht="12.75">
      <c r="H805" s="501"/>
    </row>
    <row r="806" s="166" customFormat="1" ht="12.75">
      <c r="H806" s="501"/>
    </row>
    <row r="807" s="166" customFormat="1" ht="12.75">
      <c r="H807" s="501"/>
    </row>
    <row r="808" s="166" customFormat="1" ht="12.75">
      <c r="H808" s="501"/>
    </row>
    <row r="809" s="166" customFormat="1" ht="12.75">
      <c r="H809" s="501"/>
    </row>
    <row r="810" s="166" customFormat="1" ht="12.75">
      <c r="H810" s="501"/>
    </row>
    <row r="811" s="166" customFormat="1" ht="12.75">
      <c r="H811" s="501"/>
    </row>
    <row r="812" s="166" customFormat="1" ht="12.75">
      <c r="H812" s="501"/>
    </row>
    <row r="813" s="166" customFormat="1" ht="12.75">
      <c r="H813" s="501"/>
    </row>
    <row r="814" s="166" customFormat="1" ht="12.75">
      <c r="H814" s="501"/>
    </row>
    <row r="815" s="166" customFormat="1" ht="12.75">
      <c r="H815" s="501"/>
    </row>
    <row r="816" s="166" customFormat="1" ht="12.75">
      <c r="H816" s="501"/>
    </row>
    <row r="817" s="166" customFormat="1" ht="12.75">
      <c r="H817" s="501"/>
    </row>
    <row r="818" s="166" customFormat="1" ht="12.75">
      <c r="H818" s="501"/>
    </row>
    <row r="819" s="166" customFormat="1" ht="12.75">
      <c r="H819" s="501"/>
    </row>
    <row r="820" s="166" customFormat="1" ht="12.75">
      <c r="H820" s="501"/>
    </row>
    <row r="821" s="166" customFormat="1" ht="12.75">
      <c r="H821" s="501"/>
    </row>
    <row r="822" s="166" customFormat="1" ht="12.75">
      <c r="H822" s="501"/>
    </row>
    <row r="823" s="166" customFormat="1" ht="12.75">
      <c r="H823" s="501"/>
    </row>
    <row r="824" s="166" customFormat="1" ht="12.75">
      <c r="H824" s="501"/>
    </row>
    <row r="825" s="166" customFormat="1" ht="12.75">
      <c r="H825" s="501"/>
    </row>
    <row r="826" s="166" customFormat="1" ht="12.75">
      <c r="H826" s="501"/>
    </row>
    <row r="827" s="166" customFormat="1" ht="12.75">
      <c r="H827" s="501"/>
    </row>
    <row r="828" s="166" customFormat="1" ht="12.75">
      <c r="H828" s="501"/>
    </row>
    <row r="829" s="166" customFormat="1" ht="12.75">
      <c r="H829" s="501"/>
    </row>
    <row r="830" s="166" customFormat="1" ht="12.75">
      <c r="H830" s="501"/>
    </row>
    <row r="831" s="166" customFormat="1" ht="12.75">
      <c r="H831" s="501"/>
    </row>
    <row r="832" s="166" customFormat="1" ht="12.75">
      <c r="H832" s="501"/>
    </row>
    <row r="833" s="166" customFormat="1" ht="12.75">
      <c r="H833" s="501"/>
    </row>
    <row r="834" s="166" customFormat="1" ht="12.75">
      <c r="H834" s="501"/>
    </row>
    <row r="835" s="166" customFormat="1" ht="12.75">
      <c r="H835" s="501"/>
    </row>
    <row r="836" s="166" customFormat="1" ht="12.75">
      <c r="H836" s="501"/>
    </row>
    <row r="837" s="166" customFormat="1" ht="12.75">
      <c r="H837" s="501"/>
    </row>
    <row r="838" s="166" customFormat="1" ht="12.75">
      <c r="H838" s="501"/>
    </row>
    <row r="839" s="166" customFormat="1" ht="12.75">
      <c r="H839" s="501"/>
    </row>
    <row r="840" s="166" customFormat="1" ht="12.75">
      <c r="H840" s="501"/>
    </row>
    <row r="841" s="166" customFormat="1" ht="12.75">
      <c r="H841" s="501"/>
    </row>
    <row r="842" s="166" customFormat="1" ht="12.75">
      <c r="H842" s="501"/>
    </row>
    <row r="843" s="166" customFormat="1" ht="12.75">
      <c r="H843" s="501"/>
    </row>
    <row r="844" s="166" customFormat="1" ht="12.75">
      <c r="H844" s="501"/>
    </row>
    <row r="845" s="166" customFormat="1" ht="12.75">
      <c r="H845" s="501"/>
    </row>
    <row r="846" s="166" customFormat="1" ht="12.75">
      <c r="H846" s="501"/>
    </row>
    <row r="847" s="166" customFormat="1" ht="12.75">
      <c r="H847" s="501"/>
    </row>
    <row r="848" s="166" customFormat="1" ht="12.75">
      <c r="H848" s="501"/>
    </row>
    <row r="849" s="166" customFormat="1" ht="12.75">
      <c r="H849" s="501"/>
    </row>
    <row r="850" s="166" customFormat="1" ht="12.75">
      <c r="H850" s="501"/>
    </row>
    <row r="851" s="166" customFormat="1" ht="12.75">
      <c r="H851" s="501"/>
    </row>
    <row r="852" s="166" customFormat="1" ht="12.75">
      <c r="H852" s="501"/>
    </row>
    <row r="853" s="166" customFormat="1" ht="12.75">
      <c r="H853" s="501"/>
    </row>
    <row r="854" s="166" customFormat="1" ht="12.75">
      <c r="H854" s="501"/>
    </row>
    <row r="855" s="166" customFormat="1" ht="12.75">
      <c r="H855" s="501"/>
    </row>
    <row r="856" s="166" customFormat="1" ht="12.75">
      <c r="H856" s="501"/>
    </row>
    <row r="857" s="166" customFormat="1" ht="12.75">
      <c r="H857" s="501"/>
    </row>
    <row r="858" s="166" customFormat="1" ht="12.75">
      <c r="H858" s="501"/>
    </row>
    <row r="859" s="166" customFormat="1" ht="12.75">
      <c r="H859" s="501"/>
    </row>
    <row r="860" s="166" customFormat="1" ht="12.75">
      <c r="H860" s="501"/>
    </row>
    <row r="861" s="166" customFormat="1" ht="12.75">
      <c r="H861" s="501"/>
    </row>
    <row r="862" s="166" customFormat="1" ht="12.75">
      <c r="H862" s="501"/>
    </row>
    <row r="863" s="166" customFormat="1" ht="12.75">
      <c r="H863" s="501"/>
    </row>
    <row r="864" s="166" customFormat="1" ht="12.75">
      <c r="H864" s="501"/>
    </row>
    <row r="865" s="166" customFormat="1" ht="12.75">
      <c r="H865" s="501"/>
    </row>
    <row r="866" s="166" customFormat="1" ht="12.75">
      <c r="H866" s="501"/>
    </row>
    <row r="867" s="166" customFormat="1" ht="12.75">
      <c r="H867" s="501"/>
    </row>
    <row r="868" s="166" customFormat="1" ht="12.75">
      <c r="H868" s="501"/>
    </row>
    <row r="869" s="166" customFormat="1" ht="12.75">
      <c r="H869" s="501"/>
    </row>
    <row r="870" s="166" customFormat="1" ht="12.75">
      <c r="H870" s="501"/>
    </row>
    <row r="871" s="166" customFormat="1" ht="12.75">
      <c r="H871" s="501"/>
    </row>
    <row r="872" s="166" customFormat="1" ht="12.75">
      <c r="H872" s="501"/>
    </row>
    <row r="873" s="166" customFormat="1" ht="12.75">
      <c r="H873" s="501"/>
    </row>
    <row r="874" s="166" customFormat="1" ht="12.75">
      <c r="H874" s="501"/>
    </row>
    <row r="875" s="166" customFormat="1" ht="12.75">
      <c r="H875" s="501"/>
    </row>
    <row r="876" s="166" customFormat="1" ht="12.75">
      <c r="H876" s="501"/>
    </row>
    <row r="877" s="166" customFormat="1" ht="12.75">
      <c r="H877" s="501"/>
    </row>
    <row r="878" s="166" customFormat="1" ht="12.75">
      <c r="H878" s="501"/>
    </row>
    <row r="879" s="166" customFormat="1" ht="12.75">
      <c r="H879" s="501"/>
    </row>
    <row r="880" s="166" customFormat="1" ht="12.75">
      <c r="H880" s="501"/>
    </row>
    <row r="881" s="166" customFormat="1" ht="12.75">
      <c r="H881" s="501"/>
    </row>
    <row r="882" s="166" customFormat="1" ht="12.75">
      <c r="H882" s="501"/>
    </row>
    <row r="883" s="166" customFormat="1" ht="12.75">
      <c r="H883" s="501"/>
    </row>
    <row r="884" s="166" customFormat="1" ht="12.75">
      <c r="H884" s="501"/>
    </row>
    <row r="885" s="166" customFormat="1" ht="12.75">
      <c r="H885" s="501"/>
    </row>
    <row r="886" s="166" customFormat="1" ht="12.75">
      <c r="H886" s="501"/>
    </row>
    <row r="887" s="166" customFormat="1" ht="12.75">
      <c r="H887" s="501"/>
    </row>
    <row r="888" s="166" customFormat="1" ht="12.75">
      <c r="H888" s="501"/>
    </row>
    <row r="889" s="166" customFormat="1" ht="12.75">
      <c r="H889" s="501"/>
    </row>
    <row r="890" s="166" customFormat="1" ht="12.75">
      <c r="H890" s="501"/>
    </row>
    <row r="891" s="166" customFormat="1" ht="12.75">
      <c r="H891" s="501"/>
    </row>
    <row r="892" s="166" customFormat="1" ht="12.75">
      <c r="H892" s="501"/>
    </row>
    <row r="893" s="166" customFormat="1" ht="12.75">
      <c r="H893" s="501"/>
    </row>
    <row r="894" s="166" customFormat="1" ht="12.75">
      <c r="H894" s="501"/>
    </row>
    <row r="895" s="166" customFormat="1" ht="12.75">
      <c r="H895" s="501"/>
    </row>
    <row r="896" s="166" customFormat="1" ht="12.75">
      <c r="H896" s="501"/>
    </row>
    <row r="897" s="166" customFormat="1" ht="12.75">
      <c r="H897" s="501"/>
    </row>
    <row r="898" s="166" customFormat="1" ht="12.75">
      <c r="H898" s="501"/>
    </row>
    <row r="899" s="166" customFormat="1" ht="12.75">
      <c r="H899" s="501"/>
    </row>
    <row r="900" s="166" customFormat="1" ht="12.75">
      <c r="H900" s="501"/>
    </row>
    <row r="901" s="166" customFormat="1" ht="12.75">
      <c r="H901" s="501"/>
    </row>
    <row r="902" s="166" customFormat="1" ht="12.75">
      <c r="H902" s="501"/>
    </row>
    <row r="903" s="166" customFormat="1" ht="12.75">
      <c r="H903" s="501"/>
    </row>
    <row r="904" s="166" customFormat="1" ht="12.75">
      <c r="H904" s="501"/>
    </row>
    <row r="905" s="166" customFormat="1" ht="12.75">
      <c r="H905" s="501"/>
    </row>
    <row r="906" s="166" customFormat="1" ht="12.75">
      <c r="H906" s="501"/>
    </row>
    <row r="907" s="166" customFormat="1" ht="12.75">
      <c r="H907" s="501"/>
    </row>
    <row r="908" s="166" customFormat="1" ht="12.75">
      <c r="H908" s="501"/>
    </row>
    <row r="909" s="166" customFormat="1" ht="12.75">
      <c r="H909" s="501"/>
    </row>
    <row r="910" s="166" customFormat="1" ht="12.75">
      <c r="H910" s="501"/>
    </row>
    <row r="911" s="166" customFormat="1" ht="12.75">
      <c r="H911" s="501"/>
    </row>
    <row r="912" s="166" customFormat="1" ht="12.75">
      <c r="H912" s="501"/>
    </row>
    <row r="913" s="166" customFormat="1" ht="12.75">
      <c r="H913" s="501"/>
    </row>
    <row r="914" s="166" customFormat="1" ht="12.75">
      <c r="H914" s="501"/>
    </row>
    <row r="915" s="166" customFormat="1" ht="12.75">
      <c r="H915" s="501"/>
    </row>
    <row r="916" s="166" customFormat="1" ht="12.75">
      <c r="H916" s="501"/>
    </row>
    <row r="917" s="166" customFormat="1" ht="12.75">
      <c r="H917" s="501"/>
    </row>
    <row r="918" s="166" customFormat="1" ht="12.75">
      <c r="H918" s="501"/>
    </row>
    <row r="919" s="166" customFormat="1" ht="12.75">
      <c r="H919" s="501"/>
    </row>
    <row r="920" s="166" customFormat="1" ht="12.75">
      <c r="H920" s="501"/>
    </row>
    <row r="921" s="166" customFormat="1" ht="12.75">
      <c r="H921" s="501"/>
    </row>
    <row r="922" s="166" customFormat="1" ht="12.75">
      <c r="H922" s="501"/>
    </row>
    <row r="923" s="166" customFormat="1" ht="12.75">
      <c r="H923" s="501"/>
    </row>
    <row r="924" s="166" customFormat="1" ht="12.75">
      <c r="H924" s="501"/>
    </row>
    <row r="925" s="166" customFormat="1" ht="12.75">
      <c r="H925" s="501"/>
    </row>
    <row r="926" s="166" customFormat="1" ht="12.75">
      <c r="H926" s="501"/>
    </row>
    <row r="927" s="166" customFormat="1" ht="12.75">
      <c r="H927" s="501"/>
    </row>
    <row r="928" s="166" customFormat="1" ht="12.75">
      <c r="H928" s="501"/>
    </row>
    <row r="929" s="166" customFormat="1" ht="12.75">
      <c r="H929" s="501"/>
    </row>
    <row r="930" s="166" customFormat="1" ht="12.75">
      <c r="H930" s="501"/>
    </row>
    <row r="931" s="166" customFormat="1" ht="12.75">
      <c r="H931" s="501"/>
    </row>
    <row r="932" s="166" customFormat="1" ht="12.75">
      <c r="H932" s="501"/>
    </row>
    <row r="933" s="166" customFormat="1" ht="12.75">
      <c r="H933" s="501"/>
    </row>
    <row r="934" s="166" customFormat="1" ht="12.75">
      <c r="H934" s="501"/>
    </row>
    <row r="935" s="166" customFormat="1" ht="12.75">
      <c r="H935" s="501"/>
    </row>
    <row r="936" s="166" customFormat="1" ht="12.75">
      <c r="H936" s="501"/>
    </row>
    <row r="937" s="166" customFormat="1" ht="12.75">
      <c r="H937" s="501"/>
    </row>
    <row r="938" s="166" customFormat="1" ht="12.75">
      <c r="H938" s="501"/>
    </row>
    <row r="939" s="166" customFormat="1" ht="12.75">
      <c r="H939" s="501"/>
    </row>
    <row r="940" s="166" customFormat="1" ht="12.75">
      <c r="H940" s="501"/>
    </row>
    <row r="941" s="166" customFormat="1" ht="12.75">
      <c r="H941" s="501"/>
    </row>
    <row r="942" s="166" customFormat="1" ht="12.75">
      <c r="H942" s="501"/>
    </row>
    <row r="943" s="166" customFormat="1" ht="12.75">
      <c r="H943" s="501"/>
    </row>
    <row r="944" s="166" customFormat="1" ht="12.75">
      <c r="H944" s="501"/>
    </row>
    <row r="945" s="166" customFormat="1" ht="12.75">
      <c r="H945" s="501"/>
    </row>
    <row r="946" s="166" customFormat="1" ht="12.75">
      <c r="H946" s="501"/>
    </row>
    <row r="947" s="166" customFormat="1" ht="12.75">
      <c r="H947" s="501"/>
    </row>
    <row r="948" s="166" customFormat="1" ht="12.75">
      <c r="H948" s="501"/>
    </row>
    <row r="949" s="166" customFormat="1" ht="12.75">
      <c r="H949" s="501"/>
    </row>
    <row r="950" s="166" customFormat="1" ht="12.75">
      <c r="H950" s="501"/>
    </row>
    <row r="951" s="166" customFormat="1" ht="12.75">
      <c r="H951" s="501"/>
    </row>
    <row r="952" s="166" customFormat="1" ht="12.75">
      <c r="H952" s="501"/>
    </row>
    <row r="953" s="166" customFormat="1" ht="12.75">
      <c r="H953" s="501"/>
    </row>
    <row r="954" s="166" customFormat="1" ht="12.75">
      <c r="H954" s="501"/>
    </row>
    <row r="955" s="166" customFormat="1" ht="12.75">
      <c r="H955" s="501"/>
    </row>
    <row r="956" s="166" customFormat="1" ht="12.75">
      <c r="H956" s="501"/>
    </row>
    <row r="957" s="166" customFormat="1" ht="12.75">
      <c r="H957" s="501"/>
    </row>
    <row r="958" s="166" customFormat="1" ht="12.75">
      <c r="H958" s="501"/>
    </row>
    <row r="959" s="166" customFormat="1" ht="12.75">
      <c r="H959" s="501"/>
    </row>
    <row r="960" s="166" customFormat="1" ht="12.75">
      <c r="H960" s="501"/>
    </row>
    <row r="961" s="166" customFormat="1" ht="12.75">
      <c r="H961" s="501"/>
    </row>
    <row r="962" s="166" customFormat="1" ht="12.75">
      <c r="H962" s="501"/>
    </row>
    <row r="963" s="166" customFormat="1" ht="12.75">
      <c r="H963" s="501"/>
    </row>
    <row r="964" s="166" customFormat="1" ht="12.75">
      <c r="H964" s="501"/>
    </row>
    <row r="965" s="166" customFormat="1" ht="12.75">
      <c r="H965" s="501"/>
    </row>
    <row r="966" s="166" customFormat="1" ht="12.75">
      <c r="H966" s="501"/>
    </row>
    <row r="967" s="166" customFormat="1" ht="12.75">
      <c r="H967" s="501"/>
    </row>
    <row r="968" s="166" customFormat="1" ht="12.75">
      <c r="H968" s="501"/>
    </row>
    <row r="969" s="166" customFormat="1" ht="12.75">
      <c r="H969" s="501"/>
    </row>
    <row r="970" s="166" customFormat="1" ht="12.75">
      <c r="H970" s="501"/>
    </row>
    <row r="971" s="166" customFormat="1" ht="12.75">
      <c r="H971" s="501"/>
    </row>
    <row r="972" s="166" customFormat="1" ht="12.75">
      <c r="H972" s="501"/>
    </row>
    <row r="973" s="166" customFormat="1" ht="12.75">
      <c r="H973" s="501"/>
    </row>
    <row r="974" s="166" customFormat="1" ht="12.75">
      <c r="H974" s="501"/>
    </row>
    <row r="975" s="166" customFormat="1" ht="12.75">
      <c r="H975" s="501"/>
    </row>
    <row r="976" s="166" customFormat="1" ht="12.75">
      <c r="H976" s="501"/>
    </row>
    <row r="977" s="166" customFormat="1" ht="12.75">
      <c r="H977" s="501"/>
    </row>
    <row r="978" s="166" customFormat="1" ht="12.75">
      <c r="H978" s="501"/>
    </row>
    <row r="979" s="166" customFormat="1" ht="12.75">
      <c r="H979" s="501"/>
    </row>
    <row r="980" s="166" customFormat="1" ht="12.75">
      <c r="H980" s="501"/>
    </row>
    <row r="981" s="166" customFormat="1" ht="12.75">
      <c r="H981" s="501"/>
    </row>
    <row r="982" s="166" customFormat="1" ht="12.75">
      <c r="H982" s="501"/>
    </row>
    <row r="983" s="166" customFormat="1" ht="12.75">
      <c r="H983" s="501"/>
    </row>
    <row r="984" s="166" customFormat="1" ht="12.75">
      <c r="H984" s="501"/>
    </row>
    <row r="985" s="166" customFormat="1" ht="12.75">
      <c r="H985" s="501"/>
    </row>
    <row r="986" s="166" customFormat="1" ht="12.75">
      <c r="H986" s="501"/>
    </row>
    <row r="987" s="166" customFormat="1" ht="12.75">
      <c r="H987" s="501"/>
    </row>
    <row r="988" s="166" customFormat="1" ht="12.75">
      <c r="H988" s="501"/>
    </row>
    <row r="989" s="166" customFormat="1" ht="12.75">
      <c r="H989" s="501"/>
    </row>
    <row r="990" s="166" customFormat="1" ht="12.75">
      <c r="H990" s="501"/>
    </row>
    <row r="991" s="166" customFormat="1" ht="12.75">
      <c r="H991" s="501"/>
    </row>
    <row r="992" s="166" customFormat="1" ht="12.75">
      <c r="H992" s="501"/>
    </row>
    <row r="993" s="166" customFormat="1" ht="12.75">
      <c r="H993" s="501"/>
    </row>
    <row r="994" s="166" customFormat="1" ht="12.75">
      <c r="H994" s="501"/>
    </row>
    <row r="995" s="166" customFormat="1" ht="12.75">
      <c r="H995" s="501"/>
    </row>
    <row r="996" s="166" customFormat="1" ht="12.75">
      <c r="H996" s="501"/>
    </row>
    <row r="997" s="166" customFormat="1" ht="12.75">
      <c r="H997" s="501"/>
    </row>
    <row r="998" s="166" customFormat="1" ht="12.75">
      <c r="H998" s="501"/>
    </row>
    <row r="999" s="166" customFormat="1" ht="12.75">
      <c r="H999" s="501"/>
    </row>
    <row r="1000" s="166" customFormat="1" ht="12.75">
      <c r="H1000" s="501"/>
    </row>
    <row r="1001" s="166" customFormat="1" ht="12.75">
      <c r="H1001" s="501"/>
    </row>
    <row r="1002" s="166" customFormat="1" ht="12.75">
      <c r="H1002" s="501"/>
    </row>
    <row r="1003" s="166" customFormat="1" ht="12.75">
      <c r="H1003" s="501"/>
    </row>
    <row r="1004" s="166" customFormat="1" ht="12.75">
      <c r="H1004" s="501"/>
    </row>
    <row r="1005" s="166" customFormat="1" ht="12.75">
      <c r="H1005" s="501"/>
    </row>
    <row r="1006" s="166" customFormat="1" ht="12.75">
      <c r="H1006" s="501"/>
    </row>
    <row r="1007" s="166" customFormat="1" ht="12.75">
      <c r="H1007" s="501"/>
    </row>
    <row r="1008" s="166" customFormat="1" ht="12.75">
      <c r="H1008" s="501"/>
    </row>
    <row r="1009" s="166" customFormat="1" ht="12.75">
      <c r="H1009" s="501"/>
    </row>
    <row r="1010" s="166" customFormat="1" ht="12.75">
      <c r="H1010" s="501"/>
    </row>
    <row r="1011" s="166" customFormat="1" ht="12.75">
      <c r="H1011" s="501"/>
    </row>
    <row r="1012" s="166" customFormat="1" ht="12.75">
      <c r="H1012" s="501"/>
    </row>
    <row r="1013" s="166" customFormat="1" ht="12.75">
      <c r="H1013" s="501"/>
    </row>
    <row r="1014" s="166" customFormat="1" ht="12.75">
      <c r="H1014" s="501"/>
    </row>
    <row r="1015" s="166" customFormat="1" ht="12.75">
      <c r="H1015" s="501"/>
    </row>
    <row r="1016" s="166" customFormat="1" ht="12.75">
      <c r="H1016" s="501"/>
    </row>
    <row r="1017" s="166" customFormat="1" ht="12.75">
      <c r="H1017" s="501"/>
    </row>
    <row r="1018" s="166" customFormat="1" ht="12.75">
      <c r="H1018" s="501"/>
    </row>
    <row r="1019" s="166" customFormat="1" ht="12.75">
      <c r="H1019" s="501"/>
    </row>
    <row r="1020" s="166" customFormat="1" ht="12.75">
      <c r="H1020" s="501"/>
    </row>
    <row r="1021" s="166" customFormat="1" ht="12.75">
      <c r="H1021" s="501"/>
    </row>
    <row r="1022" s="166" customFormat="1" ht="12.75">
      <c r="H1022" s="501"/>
    </row>
    <row r="1023" s="166" customFormat="1" ht="12.75">
      <c r="H1023" s="501"/>
    </row>
    <row r="1024" s="166" customFormat="1" ht="12.75">
      <c r="H1024" s="501"/>
    </row>
    <row r="1025" s="166" customFormat="1" ht="12.75">
      <c r="H1025" s="501"/>
    </row>
    <row r="1026" s="166" customFormat="1" ht="12.75">
      <c r="H1026" s="501"/>
    </row>
    <row r="1027" s="166" customFormat="1" ht="12.75">
      <c r="H1027" s="501"/>
    </row>
    <row r="1028" s="166" customFormat="1" ht="12.75">
      <c r="H1028" s="501"/>
    </row>
    <row r="1029" s="166" customFormat="1" ht="12.75">
      <c r="H1029" s="501"/>
    </row>
    <row r="1030" s="166" customFormat="1" ht="12.75">
      <c r="H1030" s="501"/>
    </row>
    <row r="1031" s="166" customFormat="1" ht="12.75">
      <c r="H1031" s="501"/>
    </row>
    <row r="1032" s="166" customFormat="1" ht="12.75">
      <c r="H1032" s="501"/>
    </row>
    <row r="1033" s="166" customFormat="1" ht="12.75">
      <c r="H1033" s="501"/>
    </row>
    <row r="1034" s="166" customFormat="1" ht="12.75">
      <c r="H1034" s="501"/>
    </row>
    <row r="1035" s="166" customFormat="1" ht="12.75">
      <c r="H1035" s="501"/>
    </row>
    <row r="1036" s="166" customFormat="1" ht="12.75">
      <c r="H1036" s="501"/>
    </row>
    <row r="1037" s="166" customFormat="1" ht="12.75">
      <c r="H1037" s="501"/>
    </row>
    <row r="1038" s="166" customFormat="1" ht="12.75">
      <c r="H1038" s="501"/>
    </row>
    <row r="1039" s="166" customFormat="1" ht="12.75">
      <c r="H1039" s="501"/>
    </row>
    <row r="1040" s="166" customFormat="1" ht="12.75">
      <c r="H1040" s="501"/>
    </row>
    <row r="1041" s="166" customFormat="1" ht="12.75">
      <c r="H1041" s="501"/>
    </row>
    <row r="1042" s="166" customFormat="1" ht="12.75">
      <c r="H1042" s="501"/>
    </row>
    <row r="1043" s="166" customFormat="1" ht="12.75">
      <c r="H1043" s="501"/>
    </row>
    <row r="1044" s="166" customFormat="1" ht="12.75">
      <c r="H1044" s="501"/>
    </row>
    <row r="1045" s="166" customFormat="1" ht="12.75">
      <c r="H1045" s="501"/>
    </row>
    <row r="1046" s="166" customFormat="1" ht="12.75">
      <c r="H1046" s="501"/>
    </row>
    <row r="1047" s="166" customFormat="1" ht="12.75">
      <c r="H1047" s="501"/>
    </row>
    <row r="1048" s="166" customFormat="1" ht="12.75">
      <c r="H1048" s="501"/>
    </row>
    <row r="1049" s="166" customFormat="1" ht="12.75">
      <c r="H1049" s="501"/>
    </row>
    <row r="1050" s="166" customFormat="1" ht="12.75">
      <c r="H1050" s="501"/>
    </row>
    <row r="1051" s="166" customFormat="1" ht="12.75">
      <c r="H1051" s="501"/>
    </row>
    <row r="1052" s="166" customFormat="1" ht="12.75">
      <c r="H1052" s="501"/>
    </row>
    <row r="1053" s="166" customFormat="1" ht="12.75">
      <c r="H1053" s="501"/>
    </row>
    <row r="1054" s="166" customFormat="1" ht="12.75">
      <c r="H1054" s="501"/>
    </row>
    <row r="1055" s="166" customFormat="1" ht="12.75">
      <c r="H1055" s="501"/>
    </row>
    <row r="1056" s="166" customFormat="1" ht="12.75">
      <c r="H1056" s="501"/>
    </row>
    <row r="1057" s="166" customFormat="1" ht="12.75">
      <c r="H1057" s="501"/>
    </row>
    <row r="1058" s="166" customFormat="1" ht="12.75">
      <c r="H1058" s="501"/>
    </row>
    <row r="1059" s="166" customFormat="1" ht="12.75">
      <c r="H1059" s="501"/>
    </row>
    <row r="1060" s="166" customFormat="1" ht="12.75">
      <c r="H1060" s="501"/>
    </row>
    <row r="1061" s="166" customFormat="1" ht="12.75">
      <c r="H1061" s="501"/>
    </row>
    <row r="1062" s="166" customFormat="1" ht="12.75">
      <c r="H1062" s="501"/>
    </row>
    <row r="1063" s="166" customFormat="1" ht="12.75">
      <c r="H1063" s="501"/>
    </row>
    <row r="1064" s="166" customFormat="1" ht="12.75">
      <c r="H1064" s="501"/>
    </row>
    <row r="1065" s="166" customFormat="1" ht="12.75">
      <c r="H1065" s="501"/>
    </row>
    <row r="1066" s="166" customFormat="1" ht="12.75">
      <c r="H1066" s="501"/>
    </row>
    <row r="1067" s="166" customFormat="1" ht="12.75">
      <c r="H1067" s="501"/>
    </row>
    <row r="1068" s="166" customFormat="1" ht="12.75">
      <c r="H1068" s="501"/>
    </row>
    <row r="1069" s="166" customFormat="1" ht="12.75">
      <c r="H1069" s="501"/>
    </row>
    <row r="1070" s="166" customFormat="1" ht="12.75">
      <c r="H1070" s="501"/>
    </row>
    <row r="1071" s="166" customFormat="1" ht="12.75">
      <c r="H1071" s="501"/>
    </row>
    <row r="1072" s="166" customFormat="1" ht="12.75">
      <c r="H1072" s="501"/>
    </row>
    <row r="1073" s="166" customFormat="1" ht="12.75">
      <c r="H1073" s="501"/>
    </row>
    <row r="1074" s="166" customFormat="1" ht="12.75">
      <c r="H1074" s="501"/>
    </row>
    <row r="1075" s="166" customFormat="1" ht="12.75">
      <c r="H1075" s="501"/>
    </row>
    <row r="1076" s="166" customFormat="1" ht="12.75">
      <c r="H1076" s="501"/>
    </row>
    <row r="1077" s="166" customFormat="1" ht="12.75">
      <c r="H1077" s="501"/>
    </row>
    <row r="1078" s="166" customFormat="1" ht="12.75">
      <c r="H1078" s="501"/>
    </row>
    <row r="1079" s="166" customFormat="1" ht="12.75">
      <c r="H1079" s="501"/>
    </row>
    <row r="1080" s="166" customFormat="1" ht="12.75">
      <c r="H1080" s="501"/>
    </row>
    <row r="1081" s="166" customFormat="1" ht="12.75">
      <c r="H1081" s="501"/>
    </row>
    <row r="1082" s="166" customFormat="1" ht="12.75">
      <c r="H1082" s="501"/>
    </row>
    <row r="1083" s="166" customFormat="1" ht="12.75">
      <c r="H1083" s="501"/>
    </row>
    <row r="1084" s="166" customFormat="1" ht="12.75">
      <c r="H1084" s="501"/>
    </row>
    <row r="1085" s="166" customFormat="1" ht="12.75">
      <c r="H1085" s="501"/>
    </row>
    <row r="1086" s="166" customFormat="1" ht="12.75">
      <c r="H1086" s="501"/>
    </row>
    <row r="1087" s="166" customFormat="1" ht="12.75">
      <c r="H1087" s="501"/>
    </row>
    <row r="1088" s="166" customFormat="1" ht="12.75">
      <c r="H1088" s="501"/>
    </row>
    <row r="1089" s="166" customFormat="1" ht="12.75">
      <c r="H1089" s="501"/>
    </row>
    <row r="1090" s="166" customFormat="1" ht="12.75">
      <c r="H1090" s="501"/>
    </row>
    <row r="1091" s="166" customFormat="1" ht="12.75">
      <c r="H1091" s="501"/>
    </row>
    <row r="1092" s="166" customFormat="1" ht="12.75">
      <c r="H1092" s="501"/>
    </row>
    <row r="1093" s="166" customFormat="1" ht="12.75">
      <c r="H1093" s="501"/>
    </row>
    <row r="1094" s="166" customFormat="1" ht="12.75">
      <c r="H1094" s="501"/>
    </row>
    <row r="1095" s="166" customFormat="1" ht="12.75">
      <c r="H1095" s="501"/>
    </row>
    <row r="1096" s="166" customFormat="1" ht="12.75">
      <c r="H1096" s="501"/>
    </row>
    <row r="1097" s="166" customFormat="1" ht="12.75">
      <c r="H1097" s="501"/>
    </row>
    <row r="1098" s="166" customFormat="1" ht="12.75">
      <c r="H1098" s="501"/>
    </row>
    <row r="1099" s="166" customFormat="1" ht="12.75">
      <c r="H1099" s="501"/>
    </row>
    <row r="1100" s="166" customFormat="1" ht="12.75">
      <c r="H1100" s="501"/>
    </row>
    <row r="1101" s="166" customFormat="1" ht="12.75">
      <c r="H1101" s="501"/>
    </row>
    <row r="1102" s="166" customFormat="1" ht="12.75">
      <c r="H1102" s="501"/>
    </row>
    <row r="1103" s="166" customFormat="1" ht="12.75">
      <c r="H1103" s="501"/>
    </row>
    <row r="1104" s="166" customFormat="1" ht="12.75">
      <c r="H1104" s="501"/>
    </row>
    <row r="1105" s="166" customFormat="1" ht="12.75">
      <c r="H1105" s="501"/>
    </row>
    <row r="1106" s="166" customFormat="1" ht="12.75">
      <c r="H1106" s="501"/>
    </row>
    <row r="1107" s="166" customFormat="1" ht="12.75">
      <c r="H1107" s="501"/>
    </row>
    <row r="1108" s="166" customFormat="1" ht="12.75">
      <c r="H1108" s="501"/>
    </row>
    <row r="1109" s="166" customFormat="1" ht="12.75">
      <c r="H1109" s="501"/>
    </row>
    <row r="1110" s="166" customFormat="1" ht="12.75">
      <c r="H1110" s="501"/>
    </row>
    <row r="1111" s="166" customFormat="1" ht="12.75">
      <c r="H1111" s="501"/>
    </row>
    <row r="1112" s="166" customFormat="1" ht="12.75">
      <c r="H1112" s="501"/>
    </row>
    <row r="1113" s="166" customFormat="1" ht="12.75">
      <c r="H1113" s="501"/>
    </row>
    <row r="1114" s="166" customFormat="1" ht="12.75">
      <c r="H1114" s="501"/>
    </row>
    <row r="1115" s="166" customFormat="1" ht="12.75">
      <c r="H1115" s="501"/>
    </row>
    <row r="1116" s="166" customFormat="1" ht="12.75">
      <c r="H1116" s="501"/>
    </row>
    <row r="1117" s="166" customFormat="1" ht="12.75">
      <c r="H1117" s="501"/>
    </row>
    <row r="1118" s="166" customFormat="1" ht="12.75">
      <c r="H1118" s="501"/>
    </row>
    <row r="1119" s="166" customFormat="1" ht="12.75">
      <c r="H1119" s="501"/>
    </row>
    <row r="1120" s="166" customFormat="1" ht="12.75">
      <c r="H1120" s="501"/>
    </row>
    <row r="1121" s="166" customFormat="1" ht="12.75">
      <c r="H1121" s="501"/>
    </row>
    <row r="1122" s="166" customFormat="1" ht="12.75">
      <c r="H1122" s="501"/>
    </row>
    <row r="1123" s="166" customFormat="1" ht="12.75">
      <c r="H1123" s="501"/>
    </row>
    <row r="1124" s="166" customFormat="1" ht="12.75">
      <c r="H1124" s="501"/>
    </row>
    <row r="1125" s="166" customFormat="1" ht="12.75">
      <c r="H1125" s="501"/>
    </row>
    <row r="1126" s="166" customFormat="1" ht="12.75">
      <c r="H1126" s="501"/>
    </row>
    <row r="1127" s="166" customFormat="1" ht="12.75">
      <c r="H1127" s="501"/>
    </row>
    <row r="1128" s="166" customFormat="1" ht="12.75">
      <c r="H1128" s="501"/>
    </row>
    <row r="1129" s="166" customFormat="1" ht="12.75">
      <c r="H1129" s="501"/>
    </row>
    <row r="1130" s="166" customFormat="1" ht="12.75">
      <c r="H1130" s="501"/>
    </row>
    <row r="1131" s="166" customFormat="1" ht="12.75">
      <c r="H1131" s="501"/>
    </row>
    <row r="1132" s="166" customFormat="1" ht="12.75">
      <c r="H1132" s="501"/>
    </row>
    <row r="1133" s="166" customFormat="1" ht="12.75">
      <c r="H1133" s="501"/>
    </row>
    <row r="1134" s="166" customFormat="1" ht="12.75">
      <c r="H1134" s="501"/>
    </row>
    <row r="1135" s="166" customFormat="1" ht="12.75">
      <c r="H1135" s="501"/>
    </row>
    <row r="1136" s="166" customFormat="1" ht="12.75">
      <c r="H1136" s="501"/>
    </row>
    <row r="1137" s="166" customFormat="1" ht="12.75">
      <c r="H1137" s="501"/>
    </row>
    <row r="1138" s="166" customFormat="1" ht="12.75">
      <c r="H1138" s="501"/>
    </row>
    <row r="1139" s="166" customFormat="1" ht="12.75">
      <c r="H1139" s="501"/>
    </row>
    <row r="1140" s="166" customFormat="1" ht="12.75">
      <c r="H1140" s="501"/>
    </row>
    <row r="1141" s="166" customFormat="1" ht="12.75">
      <c r="H1141" s="501"/>
    </row>
    <row r="1142" s="166" customFormat="1" ht="12.75">
      <c r="H1142" s="501"/>
    </row>
    <row r="1143" s="166" customFormat="1" ht="12.75">
      <c r="H1143" s="501"/>
    </row>
    <row r="1144" s="166" customFormat="1" ht="12.75">
      <c r="H1144" s="501"/>
    </row>
    <row r="1145" s="166" customFormat="1" ht="12.75">
      <c r="H1145" s="501"/>
    </row>
    <row r="1146" s="166" customFormat="1" ht="12.75">
      <c r="H1146" s="501"/>
    </row>
    <row r="1147" s="166" customFormat="1" ht="12.75">
      <c r="H1147" s="501"/>
    </row>
    <row r="1148" s="166" customFormat="1" ht="12.75">
      <c r="H1148" s="501"/>
    </row>
    <row r="1149" s="166" customFormat="1" ht="12.75">
      <c r="H1149" s="501"/>
    </row>
    <row r="1150" s="166" customFormat="1" ht="12.75">
      <c r="H1150" s="501"/>
    </row>
    <row r="1151" s="166" customFormat="1" ht="12.75">
      <c r="H1151" s="501"/>
    </row>
    <row r="1152" s="166" customFormat="1" ht="12.75">
      <c r="H1152" s="501"/>
    </row>
    <row r="1153" s="166" customFormat="1" ht="12.75">
      <c r="H1153" s="501"/>
    </row>
    <row r="1154" s="166" customFormat="1" ht="12.75">
      <c r="H1154" s="501"/>
    </row>
    <row r="1155" s="166" customFormat="1" ht="12.75">
      <c r="H1155" s="501"/>
    </row>
    <row r="1156" s="166" customFormat="1" ht="12.75">
      <c r="H1156" s="501"/>
    </row>
    <row r="1157" s="166" customFormat="1" ht="12.75">
      <c r="H1157" s="501"/>
    </row>
    <row r="1158" s="166" customFormat="1" ht="12.75">
      <c r="H1158" s="501"/>
    </row>
    <row r="1159" s="166" customFormat="1" ht="12.75">
      <c r="H1159" s="501"/>
    </row>
    <row r="1160" s="166" customFormat="1" ht="12.75">
      <c r="H1160" s="501"/>
    </row>
    <row r="1161" s="166" customFormat="1" ht="12.75">
      <c r="H1161" s="501"/>
    </row>
    <row r="1162" s="166" customFormat="1" ht="12.75">
      <c r="H1162" s="501"/>
    </row>
    <row r="1163" s="166" customFormat="1" ht="12.75">
      <c r="H1163" s="501"/>
    </row>
    <row r="1164" s="166" customFormat="1" ht="12.75">
      <c r="H1164" s="501"/>
    </row>
    <row r="1165" s="166" customFormat="1" ht="12.75">
      <c r="H1165" s="501"/>
    </row>
    <row r="1166" s="166" customFormat="1" ht="12.75">
      <c r="H1166" s="501"/>
    </row>
    <row r="1167" s="166" customFormat="1" ht="12.75">
      <c r="H1167" s="501"/>
    </row>
    <row r="1168" s="166" customFormat="1" ht="12.75">
      <c r="H1168" s="501"/>
    </row>
    <row r="1169" s="166" customFormat="1" ht="12.75">
      <c r="H1169" s="501"/>
    </row>
    <row r="1170" s="166" customFormat="1" ht="12.75">
      <c r="H1170" s="501"/>
    </row>
    <row r="1171" s="166" customFormat="1" ht="12.75">
      <c r="H1171" s="501"/>
    </row>
    <row r="1172" s="166" customFormat="1" ht="12.75">
      <c r="H1172" s="501"/>
    </row>
    <row r="1173" s="166" customFormat="1" ht="12.75">
      <c r="H1173" s="501"/>
    </row>
    <row r="1174" s="166" customFormat="1" ht="12.75">
      <c r="H1174" s="501"/>
    </row>
    <row r="1175" s="166" customFormat="1" ht="12.75">
      <c r="H1175" s="501"/>
    </row>
    <row r="1176" s="166" customFormat="1" ht="12.75">
      <c r="H1176" s="501"/>
    </row>
    <row r="1177" s="166" customFormat="1" ht="12.75">
      <c r="H1177" s="501"/>
    </row>
    <row r="1178" s="166" customFormat="1" ht="12.75">
      <c r="H1178" s="501"/>
    </row>
    <row r="1179" s="166" customFormat="1" ht="12.75">
      <c r="H1179" s="501"/>
    </row>
    <row r="1180" s="166" customFormat="1" ht="12.75">
      <c r="H1180" s="501"/>
    </row>
    <row r="1181" s="166" customFormat="1" ht="12.75">
      <c r="H1181" s="501"/>
    </row>
    <row r="1182" s="166" customFormat="1" ht="12.75">
      <c r="H1182" s="501"/>
    </row>
    <row r="1183" s="166" customFormat="1" ht="12.75">
      <c r="H1183" s="501"/>
    </row>
    <row r="1184" s="166" customFormat="1" ht="12.75">
      <c r="H1184" s="501"/>
    </row>
    <row r="1185" s="166" customFormat="1" ht="12.75">
      <c r="H1185" s="501"/>
    </row>
    <row r="1186" s="166" customFormat="1" ht="12.75">
      <c r="H1186" s="501"/>
    </row>
    <row r="1187" s="166" customFormat="1" ht="12.75">
      <c r="H1187" s="501"/>
    </row>
    <row r="1188" s="166" customFormat="1" ht="12.75">
      <c r="H1188" s="501"/>
    </row>
    <row r="1189" s="166" customFormat="1" ht="12.75">
      <c r="H1189" s="501"/>
    </row>
    <row r="1190" s="166" customFormat="1" ht="12.75">
      <c r="H1190" s="501"/>
    </row>
    <row r="1191" s="166" customFormat="1" ht="12.75">
      <c r="H1191" s="501"/>
    </row>
    <row r="1192" s="166" customFormat="1" ht="12.75">
      <c r="H1192" s="501"/>
    </row>
    <row r="1193" s="166" customFormat="1" ht="12.75">
      <c r="H1193" s="501"/>
    </row>
    <row r="1194" s="166" customFormat="1" ht="12.75">
      <c r="H1194" s="501"/>
    </row>
    <row r="1195" s="166" customFormat="1" ht="12.75">
      <c r="H1195" s="501"/>
    </row>
    <row r="1196" s="166" customFormat="1" ht="12.75">
      <c r="H1196" s="501"/>
    </row>
    <row r="1197" s="166" customFormat="1" ht="12.75">
      <c r="H1197" s="501"/>
    </row>
    <row r="1198" s="166" customFormat="1" ht="12.75">
      <c r="H1198" s="501"/>
    </row>
    <row r="1199" s="166" customFormat="1" ht="12.75">
      <c r="H1199" s="501"/>
    </row>
    <row r="1200" s="166" customFormat="1" ht="12.75">
      <c r="H1200" s="501"/>
    </row>
    <row r="1201" s="166" customFormat="1" ht="12.75">
      <c r="H1201" s="501"/>
    </row>
    <row r="1202" s="166" customFormat="1" ht="12.75">
      <c r="H1202" s="501"/>
    </row>
    <row r="1203" s="166" customFormat="1" ht="12.75">
      <c r="H1203" s="501"/>
    </row>
    <row r="1204" s="166" customFormat="1" ht="12.75">
      <c r="H1204" s="501"/>
    </row>
    <row r="1205" s="166" customFormat="1" ht="12.75">
      <c r="H1205" s="501"/>
    </row>
    <row r="1206" s="166" customFormat="1" ht="12.75">
      <c r="H1206" s="501"/>
    </row>
    <row r="1207" s="166" customFormat="1" ht="12.75">
      <c r="H1207" s="501"/>
    </row>
    <row r="1208" s="166" customFormat="1" ht="12.75">
      <c r="H1208" s="501"/>
    </row>
    <row r="1209" s="166" customFormat="1" ht="12.75">
      <c r="H1209" s="501"/>
    </row>
    <row r="1210" s="166" customFormat="1" ht="12.75">
      <c r="H1210" s="501"/>
    </row>
    <row r="1211" s="166" customFormat="1" ht="12.75">
      <c r="H1211" s="501"/>
    </row>
    <row r="1212" s="166" customFormat="1" ht="12.75">
      <c r="H1212" s="501"/>
    </row>
    <row r="1213" s="166" customFormat="1" ht="12.75">
      <c r="H1213" s="501"/>
    </row>
    <row r="1214" s="166" customFormat="1" ht="12.75">
      <c r="H1214" s="501"/>
    </row>
    <row r="1215" s="166" customFormat="1" ht="12.75">
      <c r="H1215" s="501"/>
    </row>
    <row r="1216" s="166" customFormat="1" ht="12.75">
      <c r="H1216" s="501"/>
    </row>
    <row r="1217" s="166" customFormat="1" ht="12.75">
      <c r="H1217" s="501"/>
    </row>
    <row r="1218" s="166" customFormat="1" ht="12.75">
      <c r="H1218" s="501"/>
    </row>
    <row r="1219" s="166" customFormat="1" ht="12.75">
      <c r="H1219" s="501"/>
    </row>
    <row r="1220" s="166" customFormat="1" ht="12.75">
      <c r="H1220" s="501"/>
    </row>
    <row r="1221" s="166" customFormat="1" ht="12.75">
      <c r="H1221" s="501"/>
    </row>
    <row r="1222" s="166" customFormat="1" ht="12.75">
      <c r="H1222" s="501"/>
    </row>
    <row r="1223" s="166" customFormat="1" ht="12.75">
      <c r="H1223" s="501"/>
    </row>
    <row r="1224" s="166" customFormat="1" ht="12.75">
      <c r="H1224" s="501"/>
    </row>
    <row r="1225" s="166" customFormat="1" ht="12.75">
      <c r="H1225" s="501"/>
    </row>
    <row r="1226" s="166" customFormat="1" ht="12.75">
      <c r="H1226" s="501"/>
    </row>
    <row r="1227" s="166" customFormat="1" ht="12.75">
      <c r="H1227" s="501"/>
    </row>
    <row r="1228" s="166" customFormat="1" ht="12.75">
      <c r="H1228" s="501"/>
    </row>
    <row r="1229" s="166" customFormat="1" ht="12.75">
      <c r="H1229" s="501"/>
    </row>
    <row r="1230" s="166" customFormat="1" ht="12.75">
      <c r="H1230" s="501"/>
    </row>
    <row r="1231" s="166" customFormat="1" ht="12.75">
      <c r="H1231" s="501"/>
    </row>
    <row r="1232" s="166" customFormat="1" ht="12.75">
      <c r="H1232" s="501"/>
    </row>
    <row r="1233" s="166" customFormat="1" ht="12.75">
      <c r="H1233" s="501"/>
    </row>
    <row r="1234" s="166" customFormat="1" ht="12.75">
      <c r="H1234" s="501"/>
    </row>
    <row r="1235" s="166" customFormat="1" ht="12.75">
      <c r="H1235" s="501"/>
    </row>
    <row r="1236" s="166" customFormat="1" ht="12.75">
      <c r="H1236" s="501"/>
    </row>
    <row r="1237" s="166" customFormat="1" ht="12.75">
      <c r="H1237" s="501"/>
    </row>
    <row r="1238" s="166" customFormat="1" ht="12.75">
      <c r="H1238" s="501"/>
    </row>
    <row r="1239" s="166" customFormat="1" ht="12.75">
      <c r="H1239" s="501"/>
    </row>
    <row r="1240" s="166" customFormat="1" ht="12.75">
      <c r="H1240" s="501"/>
    </row>
    <row r="1241" s="166" customFormat="1" ht="12.75">
      <c r="H1241" s="501"/>
    </row>
    <row r="1242" s="166" customFormat="1" ht="12.75">
      <c r="H1242" s="501"/>
    </row>
    <row r="1243" s="166" customFormat="1" ht="12.75">
      <c r="H1243" s="501"/>
    </row>
    <row r="1244" s="166" customFormat="1" ht="12.75">
      <c r="H1244" s="501"/>
    </row>
    <row r="1245" s="166" customFormat="1" ht="12.75">
      <c r="H1245" s="501"/>
    </row>
    <row r="1246" s="166" customFormat="1" ht="12.75">
      <c r="H1246" s="501"/>
    </row>
    <row r="1247" s="166" customFormat="1" ht="12.75">
      <c r="H1247" s="501"/>
    </row>
    <row r="1248" s="166" customFormat="1" ht="12.75">
      <c r="H1248" s="501"/>
    </row>
    <row r="1249" s="166" customFormat="1" ht="12.75">
      <c r="H1249" s="501"/>
    </row>
    <row r="1250" s="166" customFormat="1" ht="12.75">
      <c r="H1250" s="501"/>
    </row>
    <row r="1251" s="166" customFormat="1" ht="12.75">
      <c r="H1251" s="501"/>
    </row>
    <row r="1252" s="166" customFormat="1" ht="12.75">
      <c r="H1252" s="501"/>
    </row>
    <row r="1253" s="166" customFormat="1" ht="12.75">
      <c r="H1253" s="501"/>
    </row>
    <row r="1254" s="166" customFormat="1" ht="12.75">
      <c r="H1254" s="501"/>
    </row>
    <row r="1255" s="166" customFormat="1" ht="12.75">
      <c r="H1255" s="501"/>
    </row>
    <row r="1256" s="166" customFormat="1" ht="12.75">
      <c r="H1256" s="501"/>
    </row>
    <row r="1257" s="166" customFormat="1" ht="12.75">
      <c r="H1257" s="501"/>
    </row>
    <row r="1258" s="166" customFormat="1" ht="12.75">
      <c r="H1258" s="501"/>
    </row>
    <row r="1259" s="166" customFormat="1" ht="12.75">
      <c r="H1259" s="501"/>
    </row>
    <row r="1260" s="166" customFormat="1" ht="12.75">
      <c r="H1260" s="501"/>
    </row>
    <row r="1261" s="166" customFormat="1" ht="12.75">
      <c r="H1261" s="501"/>
    </row>
    <row r="1262" s="166" customFormat="1" ht="12.75">
      <c r="H1262" s="501"/>
    </row>
    <row r="1263" s="166" customFormat="1" ht="12.75">
      <c r="H1263" s="501"/>
    </row>
    <row r="1264" s="166" customFormat="1" ht="12.75">
      <c r="H1264" s="501"/>
    </row>
    <row r="1265" s="166" customFormat="1" ht="12.75">
      <c r="H1265" s="501"/>
    </row>
    <row r="1266" s="166" customFormat="1" ht="12.75">
      <c r="H1266" s="501"/>
    </row>
    <row r="1267" s="166" customFormat="1" ht="12.75">
      <c r="H1267" s="501"/>
    </row>
    <row r="1268" s="166" customFormat="1" ht="12.75">
      <c r="H1268" s="501"/>
    </row>
    <row r="1269" s="166" customFormat="1" ht="12.75">
      <c r="H1269" s="501"/>
    </row>
    <row r="1270" s="166" customFormat="1" ht="12.75">
      <c r="H1270" s="501"/>
    </row>
    <row r="1271" s="166" customFormat="1" ht="12.75">
      <c r="H1271" s="501"/>
    </row>
    <row r="1272" s="166" customFormat="1" ht="12.75">
      <c r="H1272" s="501"/>
    </row>
    <row r="1273" s="166" customFormat="1" ht="12.75">
      <c r="H1273" s="501"/>
    </row>
    <row r="1274" s="166" customFormat="1" ht="12.75">
      <c r="H1274" s="501"/>
    </row>
    <row r="1275" s="166" customFormat="1" ht="12.75">
      <c r="H1275" s="501"/>
    </row>
    <row r="1276" s="166" customFormat="1" ht="12.75">
      <c r="H1276" s="501"/>
    </row>
    <row r="1277" s="166" customFormat="1" ht="12.75">
      <c r="H1277" s="501"/>
    </row>
    <row r="1278" s="166" customFormat="1" ht="12.75">
      <c r="H1278" s="501"/>
    </row>
    <row r="1279" s="166" customFormat="1" ht="12.75">
      <c r="H1279" s="501"/>
    </row>
    <row r="1280" s="166" customFormat="1" ht="12.75">
      <c r="H1280" s="501"/>
    </row>
    <row r="1281" s="166" customFormat="1" ht="12.75">
      <c r="H1281" s="501"/>
    </row>
    <row r="1282" s="166" customFormat="1" ht="12.75">
      <c r="H1282" s="501"/>
    </row>
    <row r="1283" s="166" customFormat="1" ht="12.75">
      <c r="H1283" s="501"/>
    </row>
    <row r="1284" s="166" customFormat="1" ht="12.75">
      <c r="H1284" s="501"/>
    </row>
    <row r="1285" s="166" customFormat="1" ht="12.75">
      <c r="H1285" s="501"/>
    </row>
    <row r="1286" s="166" customFormat="1" ht="12.75">
      <c r="H1286" s="501"/>
    </row>
    <row r="1287" s="166" customFormat="1" ht="12.75">
      <c r="H1287" s="501"/>
    </row>
    <row r="1288" s="166" customFormat="1" ht="12.75">
      <c r="H1288" s="501"/>
    </row>
    <row r="1289" s="166" customFormat="1" ht="12.75">
      <c r="H1289" s="501"/>
    </row>
    <row r="1290" s="166" customFormat="1" ht="12.75">
      <c r="H1290" s="501"/>
    </row>
    <row r="1291" s="166" customFormat="1" ht="12.75">
      <c r="H1291" s="501"/>
    </row>
    <row r="1292" s="166" customFormat="1" ht="12.75">
      <c r="H1292" s="501"/>
    </row>
    <row r="1293" s="166" customFormat="1" ht="12.75">
      <c r="H1293" s="501"/>
    </row>
    <row r="1294" s="166" customFormat="1" ht="12.75">
      <c r="H1294" s="501"/>
    </row>
    <row r="1295" s="166" customFormat="1" ht="12.75">
      <c r="H1295" s="501"/>
    </row>
    <row r="1296" s="166" customFormat="1" ht="12.75">
      <c r="H1296" s="501"/>
    </row>
    <row r="1297" s="166" customFormat="1" ht="12.75">
      <c r="H1297" s="501"/>
    </row>
    <row r="1298" s="166" customFormat="1" ht="12.75">
      <c r="H1298" s="501"/>
    </row>
    <row r="1299" s="166" customFormat="1" ht="12.75">
      <c r="H1299" s="501"/>
    </row>
    <row r="1300" s="166" customFormat="1" ht="12.75">
      <c r="H1300" s="501"/>
    </row>
    <row r="1301" s="166" customFormat="1" ht="12.75">
      <c r="H1301" s="501"/>
    </row>
    <row r="1302" s="166" customFormat="1" ht="12.75">
      <c r="H1302" s="501"/>
    </row>
    <row r="1303" s="166" customFormat="1" ht="12.75">
      <c r="H1303" s="501"/>
    </row>
    <row r="1304" s="166" customFormat="1" ht="12.75">
      <c r="H1304" s="501"/>
    </row>
    <row r="1305" s="166" customFormat="1" ht="12.75">
      <c r="H1305" s="501"/>
    </row>
    <row r="1306" s="166" customFormat="1" ht="12.75">
      <c r="H1306" s="501"/>
    </row>
    <row r="1307" s="166" customFormat="1" ht="12.75">
      <c r="H1307" s="501"/>
    </row>
    <row r="1308" s="166" customFormat="1" ht="12.75">
      <c r="H1308" s="501"/>
    </row>
    <row r="1309" s="166" customFormat="1" ht="12.75">
      <c r="H1309" s="501"/>
    </row>
    <row r="1310" s="166" customFormat="1" ht="12.75">
      <c r="H1310" s="501"/>
    </row>
    <row r="1311" s="166" customFormat="1" ht="12.75">
      <c r="H1311" s="501"/>
    </row>
    <row r="1312" s="166" customFormat="1" ht="12.75">
      <c r="H1312" s="501"/>
    </row>
    <row r="1313" s="166" customFormat="1" ht="12.75">
      <c r="H1313" s="501"/>
    </row>
    <row r="1314" s="166" customFormat="1" ht="12.75">
      <c r="H1314" s="501"/>
    </row>
    <row r="1315" s="166" customFormat="1" ht="12.75">
      <c r="H1315" s="501"/>
    </row>
    <row r="1316" s="166" customFormat="1" ht="12.75">
      <c r="H1316" s="501"/>
    </row>
    <row r="1317" s="166" customFormat="1" ht="12.75">
      <c r="H1317" s="501"/>
    </row>
    <row r="1318" s="166" customFormat="1" ht="12.75">
      <c r="H1318" s="501"/>
    </row>
    <row r="1319" s="166" customFormat="1" ht="12.75">
      <c r="H1319" s="501"/>
    </row>
    <row r="1320" s="166" customFormat="1" ht="12.75">
      <c r="H1320" s="501"/>
    </row>
    <row r="1321" s="166" customFormat="1" ht="12.75">
      <c r="H1321" s="501"/>
    </row>
    <row r="1322" s="166" customFormat="1" ht="12.75">
      <c r="H1322" s="501"/>
    </row>
    <row r="1323" s="166" customFormat="1" ht="12.75">
      <c r="H1323" s="501"/>
    </row>
    <row r="1324" s="166" customFormat="1" ht="12.75">
      <c r="H1324" s="501"/>
    </row>
    <row r="1325" s="166" customFormat="1" ht="12.75">
      <c r="H1325" s="501"/>
    </row>
    <row r="1326" s="166" customFormat="1" ht="12.75">
      <c r="H1326" s="501"/>
    </row>
    <row r="1327" s="166" customFormat="1" ht="12.75">
      <c r="H1327" s="501"/>
    </row>
    <row r="1328" s="166" customFormat="1" ht="12.75">
      <c r="H1328" s="501"/>
    </row>
    <row r="1329" s="166" customFormat="1" ht="12.75">
      <c r="H1329" s="501"/>
    </row>
    <row r="1330" s="166" customFormat="1" ht="12.75">
      <c r="H1330" s="501"/>
    </row>
    <row r="1331" s="166" customFormat="1" ht="12.75">
      <c r="H1331" s="501"/>
    </row>
    <row r="1332" s="166" customFormat="1" ht="12.75">
      <c r="H1332" s="501"/>
    </row>
    <row r="1333" s="166" customFormat="1" ht="12.75">
      <c r="H1333" s="501"/>
    </row>
    <row r="1334" s="166" customFormat="1" ht="12.75">
      <c r="H1334" s="501"/>
    </row>
    <row r="1335" s="166" customFormat="1" ht="12.75">
      <c r="H1335" s="501"/>
    </row>
    <row r="1336" s="166" customFormat="1" ht="12.75">
      <c r="H1336" s="501"/>
    </row>
    <row r="1337" s="166" customFormat="1" ht="12.75">
      <c r="H1337" s="501"/>
    </row>
    <row r="1338" s="166" customFormat="1" ht="12.75">
      <c r="H1338" s="501"/>
    </row>
    <row r="1339" s="166" customFormat="1" ht="12.75">
      <c r="H1339" s="501"/>
    </row>
    <row r="1340" s="166" customFormat="1" ht="12.75">
      <c r="H1340" s="501"/>
    </row>
    <row r="1341" s="166" customFormat="1" ht="12.75">
      <c r="H1341" s="501"/>
    </row>
    <row r="1342" s="166" customFormat="1" ht="12.75">
      <c r="H1342" s="501"/>
    </row>
    <row r="1343" s="166" customFormat="1" ht="12.75">
      <c r="H1343" s="501"/>
    </row>
    <row r="1344" s="166" customFormat="1" ht="12.75">
      <c r="H1344" s="501"/>
    </row>
    <row r="1345" s="166" customFormat="1" ht="12.75">
      <c r="H1345" s="501"/>
    </row>
    <row r="1346" s="166" customFormat="1" ht="12.75">
      <c r="H1346" s="501"/>
    </row>
    <row r="1347" s="166" customFormat="1" ht="12.75">
      <c r="H1347" s="501"/>
    </row>
    <row r="1348" s="166" customFormat="1" ht="12.75">
      <c r="H1348" s="501"/>
    </row>
    <row r="1349" s="166" customFormat="1" ht="12.75">
      <c r="H1349" s="501"/>
    </row>
    <row r="1350" s="166" customFormat="1" ht="12.75">
      <c r="H1350" s="501"/>
    </row>
    <row r="1351" s="166" customFormat="1" ht="12.75">
      <c r="H1351" s="501"/>
    </row>
    <row r="1352" s="166" customFormat="1" ht="12.75">
      <c r="H1352" s="501"/>
    </row>
    <row r="1353" s="166" customFormat="1" ht="12.75">
      <c r="H1353" s="501"/>
    </row>
    <row r="1354" s="166" customFormat="1" ht="12.75">
      <c r="H1354" s="501"/>
    </row>
    <row r="1355" s="166" customFormat="1" ht="12.75">
      <c r="H1355" s="501"/>
    </row>
    <row r="1356" s="166" customFormat="1" ht="12.75">
      <c r="H1356" s="501"/>
    </row>
    <row r="1357" s="166" customFormat="1" ht="12.75">
      <c r="H1357" s="501"/>
    </row>
    <row r="1358" s="166" customFormat="1" ht="12.75">
      <c r="H1358" s="501"/>
    </row>
    <row r="1359" s="166" customFormat="1" ht="12.75">
      <c r="H1359" s="501"/>
    </row>
    <row r="1360" s="166" customFormat="1" ht="12.75">
      <c r="H1360" s="501"/>
    </row>
    <row r="1361" s="166" customFormat="1" ht="12.75">
      <c r="H1361" s="501"/>
    </row>
    <row r="1362" s="166" customFormat="1" ht="12.75">
      <c r="H1362" s="501"/>
    </row>
    <row r="1363" s="166" customFormat="1" ht="12.75">
      <c r="H1363" s="501"/>
    </row>
    <row r="1364" s="166" customFormat="1" ht="12.75">
      <c r="H1364" s="501"/>
    </row>
    <row r="1365" s="166" customFormat="1" ht="12.75">
      <c r="H1365" s="501"/>
    </row>
    <row r="1366" s="166" customFormat="1" ht="12.75">
      <c r="H1366" s="501"/>
    </row>
    <row r="1367" s="166" customFormat="1" ht="12.75">
      <c r="H1367" s="501"/>
    </row>
    <row r="1368" s="166" customFormat="1" ht="12.75">
      <c r="H1368" s="501"/>
    </row>
    <row r="1369" s="166" customFormat="1" ht="12.75">
      <c r="H1369" s="501"/>
    </row>
    <row r="1370" s="166" customFormat="1" ht="12.75">
      <c r="H1370" s="501"/>
    </row>
    <row r="1371" s="166" customFormat="1" ht="12.75">
      <c r="H1371" s="501"/>
    </row>
    <row r="1372" s="166" customFormat="1" ht="12.75">
      <c r="H1372" s="501"/>
    </row>
    <row r="1373" s="166" customFormat="1" ht="12.75">
      <c r="H1373" s="501"/>
    </row>
    <row r="1374" s="166" customFormat="1" ht="12.75">
      <c r="H1374" s="501"/>
    </row>
    <row r="1375" s="166" customFormat="1" ht="12.75">
      <c r="H1375" s="501"/>
    </row>
    <row r="1376" s="166" customFormat="1" ht="12.75">
      <c r="H1376" s="501"/>
    </row>
    <row r="1377" s="166" customFormat="1" ht="12.75">
      <c r="H1377" s="501"/>
    </row>
    <row r="1378" s="166" customFormat="1" ht="12.75">
      <c r="H1378" s="501"/>
    </row>
    <row r="1379" s="166" customFormat="1" ht="12.75">
      <c r="H1379" s="501"/>
    </row>
    <row r="1380" s="166" customFormat="1" ht="12.75">
      <c r="H1380" s="501"/>
    </row>
    <row r="1381" s="166" customFormat="1" ht="12.75">
      <c r="H1381" s="501"/>
    </row>
    <row r="1382" s="166" customFormat="1" ht="12.75">
      <c r="H1382" s="501"/>
    </row>
    <row r="1383" s="166" customFormat="1" ht="12.75">
      <c r="H1383" s="501"/>
    </row>
    <row r="1384" s="166" customFormat="1" ht="12.75">
      <c r="H1384" s="501"/>
    </row>
    <row r="1385" s="166" customFormat="1" ht="12.75">
      <c r="H1385" s="501"/>
    </row>
    <row r="1386" s="166" customFormat="1" ht="12.75">
      <c r="H1386" s="501"/>
    </row>
    <row r="1387" s="166" customFormat="1" ht="12.75">
      <c r="H1387" s="501"/>
    </row>
    <row r="1388" s="166" customFormat="1" ht="12.75">
      <c r="H1388" s="501"/>
    </row>
    <row r="1389" s="166" customFormat="1" ht="12.75">
      <c r="H1389" s="501"/>
    </row>
    <row r="1390" s="166" customFormat="1" ht="12.75">
      <c r="H1390" s="501"/>
    </row>
    <row r="1391" s="166" customFormat="1" ht="12.75">
      <c r="H1391" s="501"/>
    </row>
    <row r="1392" s="166" customFormat="1" ht="12.75">
      <c r="H1392" s="501"/>
    </row>
    <row r="1393" s="166" customFormat="1" ht="12.75">
      <c r="H1393" s="501"/>
    </row>
    <row r="1394" s="166" customFormat="1" ht="12.75">
      <c r="H1394" s="501"/>
    </row>
    <row r="1395" s="166" customFormat="1" ht="12.75">
      <c r="H1395" s="501"/>
    </row>
    <row r="1396" s="166" customFormat="1" ht="12.75">
      <c r="H1396" s="501"/>
    </row>
    <row r="1397" s="166" customFormat="1" ht="12.75">
      <c r="H1397" s="501"/>
    </row>
    <row r="1398" s="166" customFormat="1" ht="12.75">
      <c r="H1398" s="501"/>
    </row>
    <row r="1399" s="166" customFormat="1" ht="12.75">
      <c r="H1399" s="501"/>
    </row>
    <row r="1400" s="166" customFormat="1" ht="12.75">
      <c r="H1400" s="501"/>
    </row>
    <row r="1401" s="166" customFormat="1" ht="12.75">
      <c r="H1401" s="501"/>
    </row>
    <row r="1402" s="166" customFormat="1" ht="12.75">
      <c r="H1402" s="501"/>
    </row>
    <row r="1403" s="166" customFormat="1" ht="12.75">
      <c r="H1403" s="501"/>
    </row>
    <row r="1404" s="166" customFormat="1" ht="12.75">
      <c r="H1404" s="501"/>
    </row>
    <row r="1405" s="166" customFormat="1" ht="12.75">
      <c r="H1405" s="501"/>
    </row>
    <row r="1406" s="166" customFormat="1" ht="12.75">
      <c r="H1406" s="501"/>
    </row>
    <row r="1407" s="166" customFormat="1" ht="12.75">
      <c r="H1407" s="501"/>
    </row>
    <row r="1408" s="166" customFormat="1" ht="12.75">
      <c r="H1408" s="501"/>
    </row>
    <row r="1409" s="166" customFormat="1" ht="12.75">
      <c r="H1409" s="501"/>
    </row>
    <row r="1410" s="166" customFormat="1" ht="12.75">
      <c r="H1410" s="501"/>
    </row>
    <row r="1411" s="166" customFormat="1" ht="12.75">
      <c r="H1411" s="501"/>
    </row>
    <row r="1412" s="166" customFormat="1" ht="12.75">
      <c r="H1412" s="501"/>
    </row>
    <row r="1413" s="166" customFormat="1" ht="12.75">
      <c r="H1413" s="501"/>
    </row>
    <row r="1414" s="166" customFormat="1" ht="12.75">
      <c r="H1414" s="501"/>
    </row>
    <row r="1415" s="166" customFormat="1" ht="12.75">
      <c r="H1415" s="501"/>
    </row>
    <row r="1416" s="166" customFormat="1" ht="12.75">
      <c r="H1416" s="501"/>
    </row>
    <row r="1417" s="166" customFormat="1" ht="12.75">
      <c r="H1417" s="501"/>
    </row>
    <row r="1418" s="166" customFormat="1" ht="12.75">
      <c r="H1418" s="501"/>
    </row>
    <row r="1419" s="166" customFormat="1" ht="12.75">
      <c r="H1419" s="501"/>
    </row>
    <row r="1420" s="166" customFormat="1" ht="12.75">
      <c r="H1420" s="501"/>
    </row>
    <row r="1421" s="166" customFormat="1" ht="12.75">
      <c r="H1421" s="501"/>
    </row>
    <row r="1422" s="166" customFormat="1" ht="12.75">
      <c r="H1422" s="501"/>
    </row>
    <row r="1423" s="166" customFormat="1" ht="12.75">
      <c r="H1423" s="501"/>
    </row>
    <row r="1424" s="166" customFormat="1" ht="12.75">
      <c r="H1424" s="501"/>
    </row>
    <row r="1425" s="166" customFormat="1" ht="12.75">
      <c r="H1425" s="501"/>
    </row>
    <row r="1426" s="166" customFormat="1" ht="12.75">
      <c r="H1426" s="501"/>
    </row>
    <row r="1427" s="166" customFormat="1" ht="12.75">
      <c r="H1427" s="501"/>
    </row>
    <row r="1428" s="166" customFormat="1" ht="12.75">
      <c r="H1428" s="501"/>
    </row>
    <row r="1429" s="166" customFormat="1" ht="12.75">
      <c r="H1429" s="501"/>
    </row>
    <row r="1430" s="166" customFormat="1" ht="12.75">
      <c r="H1430" s="501"/>
    </row>
    <row r="1431" s="166" customFormat="1" ht="12.75">
      <c r="H1431" s="501"/>
    </row>
    <row r="1432" s="166" customFormat="1" ht="12.75">
      <c r="H1432" s="501"/>
    </row>
    <row r="1433" s="166" customFormat="1" ht="12.75">
      <c r="H1433" s="501"/>
    </row>
    <row r="1434" s="166" customFormat="1" ht="12.75">
      <c r="H1434" s="501"/>
    </row>
    <row r="1435" s="166" customFormat="1" ht="12.75">
      <c r="H1435" s="501"/>
    </row>
    <row r="1436" s="166" customFormat="1" ht="12.75">
      <c r="H1436" s="501"/>
    </row>
    <row r="1437" s="166" customFormat="1" ht="12.75">
      <c r="H1437" s="501"/>
    </row>
    <row r="1438" s="166" customFormat="1" ht="12.75">
      <c r="H1438" s="501"/>
    </row>
    <row r="1439" s="166" customFormat="1" ht="12.75">
      <c r="H1439" s="501"/>
    </row>
    <row r="1440" s="166" customFormat="1" ht="12.75">
      <c r="H1440" s="501"/>
    </row>
    <row r="1441" s="166" customFormat="1" ht="12.75">
      <c r="H1441" s="501"/>
    </row>
    <row r="1442" s="166" customFormat="1" ht="12.75">
      <c r="H1442" s="501"/>
    </row>
    <row r="1443" s="166" customFormat="1" ht="12.75">
      <c r="H1443" s="501"/>
    </row>
    <row r="1444" s="166" customFormat="1" ht="12.75">
      <c r="H1444" s="501"/>
    </row>
    <row r="1445" s="166" customFormat="1" ht="12.75">
      <c r="H1445" s="501"/>
    </row>
    <row r="1446" s="166" customFormat="1" ht="12.75">
      <c r="H1446" s="501"/>
    </row>
    <row r="1447" s="166" customFormat="1" ht="12.75">
      <c r="H1447" s="501"/>
    </row>
    <row r="1448" s="166" customFormat="1" ht="12.75">
      <c r="H1448" s="501"/>
    </row>
    <row r="1449" s="166" customFormat="1" ht="12.75">
      <c r="H1449" s="501"/>
    </row>
    <row r="1450" s="166" customFormat="1" ht="12.75">
      <c r="H1450" s="501"/>
    </row>
    <row r="1451" s="166" customFormat="1" ht="12.75">
      <c r="H1451" s="501"/>
    </row>
    <row r="1452" s="166" customFormat="1" ht="12.75">
      <c r="H1452" s="501"/>
    </row>
    <row r="1453" s="166" customFormat="1" ht="12.75">
      <c r="H1453" s="501"/>
    </row>
    <row r="1454" s="166" customFormat="1" ht="12.75">
      <c r="H1454" s="501"/>
    </row>
    <row r="1455" s="166" customFormat="1" ht="12.75">
      <c r="H1455" s="501"/>
    </row>
    <row r="1456" s="166" customFormat="1" ht="12.75">
      <c r="H1456" s="501"/>
    </row>
    <row r="1457" s="166" customFormat="1" ht="12.75">
      <c r="H1457" s="501"/>
    </row>
    <row r="1458" s="166" customFormat="1" ht="12.75">
      <c r="H1458" s="501"/>
    </row>
    <row r="1459" s="166" customFormat="1" ht="12.75">
      <c r="H1459" s="501"/>
    </row>
    <row r="1460" s="166" customFormat="1" ht="12.75">
      <c r="H1460" s="501"/>
    </row>
    <row r="1461" s="166" customFormat="1" ht="12.75">
      <c r="H1461" s="501"/>
    </row>
    <row r="1462" s="166" customFormat="1" ht="12.75">
      <c r="H1462" s="501"/>
    </row>
    <row r="1463" s="166" customFormat="1" ht="12.75">
      <c r="H1463" s="501"/>
    </row>
    <row r="1464" s="166" customFormat="1" ht="12.75">
      <c r="H1464" s="501"/>
    </row>
    <row r="1465" s="166" customFormat="1" ht="12.75">
      <c r="H1465" s="501"/>
    </row>
    <row r="1466" s="166" customFormat="1" ht="12.75">
      <c r="H1466" s="501"/>
    </row>
    <row r="1467" s="166" customFormat="1" ht="12.75">
      <c r="H1467" s="501"/>
    </row>
    <row r="1468" s="166" customFormat="1" ht="12.75">
      <c r="H1468" s="501"/>
    </row>
    <row r="1469" s="166" customFormat="1" ht="12.75">
      <c r="H1469" s="501"/>
    </row>
    <row r="1470" s="166" customFormat="1" ht="12.75">
      <c r="H1470" s="501"/>
    </row>
    <row r="1471" s="166" customFormat="1" ht="12.75">
      <c r="H1471" s="501"/>
    </row>
    <row r="1472" s="166" customFormat="1" ht="12.75">
      <c r="H1472" s="501"/>
    </row>
    <row r="1473" s="166" customFormat="1" ht="12.75">
      <c r="H1473" s="501"/>
    </row>
    <row r="1474" s="166" customFormat="1" ht="12.75">
      <c r="H1474" s="501"/>
    </row>
    <row r="1475" s="166" customFormat="1" ht="12.75">
      <c r="H1475" s="501"/>
    </row>
    <row r="1476" s="166" customFormat="1" ht="12.75">
      <c r="H1476" s="501"/>
    </row>
    <row r="1477" s="166" customFormat="1" ht="12.75">
      <c r="H1477" s="501"/>
    </row>
    <row r="1478" s="166" customFormat="1" ht="12.75">
      <c r="H1478" s="501"/>
    </row>
    <row r="1479" s="166" customFormat="1" ht="12.75">
      <c r="H1479" s="501"/>
    </row>
    <row r="1480" s="166" customFormat="1" ht="12.75">
      <c r="H1480" s="501"/>
    </row>
    <row r="1481" s="166" customFormat="1" ht="12.75">
      <c r="H1481" s="501"/>
    </row>
    <row r="1482" s="166" customFormat="1" ht="12.75">
      <c r="H1482" s="501"/>
    </row>
    <row r="1483" s="166" customFormat="1" ht="12.75">
      <c r="H1483" s="501"/>
    </row>
    <row r="1484" s="166" customFormat="1" ht="12.75">
      <c r="H1484" s="501"/>
    </row>
    <row r="1485" s="166" customFormat="1" ht="12.75">
      <c r="H1485" s="501"/>
    </row>
    <row r="1486" s="166" customFormat="1" ht="12.75">
      <c r="H1486" s="501"/>
    </row>
    <row r="1487" s="166" customFormat="1" ht="12.75">
      <c r="H1487" s="501"/>
    </row>
    <row r="1488" s="166" customFormat="1" ht="12.75">
      <c r="H1488" s="501"/>
    </row>
    <row r="1489" s="166" customFormat="1" ht="12.75">
      <c r="H1489" s="501"/>
    </row>
    <row r="1490" s="166" customFormat="1" ht="12.75">
      <c r="H1490" s="501"/>
    </row>
    <row r="1491" s="166" customFormat="1" ht="12.75">
      <c r="H1491" s="501"/>
    </row>
    <row r="1492" s="166" customFormat="1" ht="12.75">
      <c r="H1492" s="501"/>
    </row>
    <row r="1493" s="166" customFormat="1" ht="12.75">
      <c r="H1493" s="501"/>
    </row>
    <row r="1494" s="166" customFormat="1" ht="12.75">
      <c r="H1494" s="501"/>
    </row>
    <row r="1495" s="166" customFormat="1" ht="12.75">
      <c r="H1495" s="501"/>
    </row>
    <row r="1496" s="166" customFormat="1" ht="12.75">
      <c r="H1496" s="501"/>
    </row>
    <row r="1497" s="166" customFormat="1" ht="12.75">
      <c r="H1497" s="501"/>
    </row>
    <row r="1498" s="166" customFormat="1" ht="12.75">
      <c r="H1498" s="501"/>
    </row>
    <row r="1499" s="166" customFormat="1" ht="12.75">
      <c r="H1499" s="501"/>
    </row>
    <row r="1500" s="166" customFormat="1" ht="12.75">
      <c r="H1500" s="501"/>
    </row>
    <row r="1501" s="166" customFormat="1" ht="12.75">
      <c r="H1501" s="501"/>
    </row>
    <row r="1502" s="166" customFormat="1" ht="12.75">
      <c r="H1502" s="501"/>
    </row>
    <row r="1503" s="166" customFormat="1" ht="12.75">
      <c r="H1503" s="501"/>
    </row>
    <row r="1504" s="166" customFormat="1" ht="12.75">
      <c r="H1504" s="501"/>
    </row>
    <row r="1505" s="166" customFormat="1" ht="12.75">
      <c r="H1505" s="501"/>
    </row>
    <row r="1506" s="166" customFormat="1" ht="12.75">
      <c r="H1506" s="501"/>
    </row>
    <row r="1507" s="166" customFormat="1" ht="12.75">
      <c r="H1507" s="501"/>
    </row>
    <row r="1508" s="166" customFormat="1" ht="12.75">
      <c r="H1508" s="501"/>
    </row>
    <row r="1509" s="166" customFormat="1" ht="12.75">
      <c r="H1509" s="501"/>
    </row>
    <row r="1510" s="166" customFormat="1" ht="12.75">
      <c r="H1510" s="501"/>
    </row>
    <row r="1511" s="166" customFormat="1" ht="12.75">
      <c r="H1511" s="501"/>
    </row>
    <row r="1512" s="166" customFormat="1" ht="12.75">
      <c r="H1512" s="501"/>
    </row>
    <row r="1513" s="166" customFormat="1" ht="12.75">
      <c r="H1513" s="501"/>
    </row>
    <row r="1514" s="166" customFormat="1" ht="12.75">
      <c r="H1514" s="501"/>
    </row>
    <row r="1515" s="166" customFormat="1" ht="12.75">
      <c r="H1515" s="501"/>
    </row>
    <row r="1516" s="166" customFormat="1" ht="12.75">
      <c r="H1516" s="501"/>
    </row>
    <row r="1517" s="166" customFormat="1" ht="12.75">
      <c r="H1517" s="501"/>
    </row>
    <row r="1518" s="166" customFormat="1" ht="12.75">
      <c r="H1518" s="501"/>
    </row>
    <row r="1519" s="166" customFormat="1" ht="12.75">
      <c r="H1519" s="501"/>
    </row>
    <row r="1520" s="166" customFormat="1" ht="12.75">
      <c r="H1520" s="501"/>
    </row>
    <row r="1521" s="166" customFormat="1" ht="12.75">
      <c r="H1521" s="501"/>
    </row>
    <row r="1522" s="166" customFormat="1" ht="12.75">
      <c r="H1522" s="501"/>
    </row>
    <row r="1523" s="166" customFormat="1" ht="12.75">
      <c r="H1523" s="501"/>
    </row>
    <row r="1524" s="166" customFormat="1" ht="12.75">
      <c r="H1524" s="501"/>
    </row>
    <row r="1525" s="166" customFormat="1" ht="12.75">
      <c r="H1525" s="501"/>
    </row>
    <row r="1526" s="166" customFormat="1" ht="12.75">
      <c r="H1526" s="501"/>
    </row>
    <row r="1527" s="166" customFormat="1" ht="12.75">
      <c r="H1527" s="501"/>
    </row>
    <row r="1528" s="166" customFormat="1" ht="12.75">
      <c r="H1528" s="501"/>
    </row>
    <row r="1529" s="166" customFormat="1" ht="12.75">
      <c r="H1529" s="501"/>
    </row>
    <row r="1530" s="166" customFormat="1" ht="12.75">
      <c r="H1530" s="501"/>
    </row>
    <row r="1531" s="166" customFormat="1" ht="12.75">
      <c r="H1531" s="501"/>
    </row>
    <row r="1532" s="166" customFormat="1" ht="12.75">
      <c r="H1532" s="501"/>
    </row>
    <row r="1533" s="166" customFormat="1" ht="12.75">
      <c r="H1533" s="501"/>
    </row>
    <row r="1534" s="166" customFormat="1" ht="12.75">
      <c r="H1534" s="501"/>
    </row>
    <row r="1535" s="166" customFormat="1" ht="12.75">
      <c r="H1535" s="501"/>
    </row>
    <row r="1536" s="166" customFormat="1" ht="12.75">
      <c r="H1536" s="501"/>
    </row>
    <row r="1537" s="166" customFormat="1" ht="12.75">
      <c r="H1537" s="501"/>
    </row>
    <row r="1538" s="166" customFormat="1" ht="12.75">
      <c r="H1538" s="501"/>
    </row>
    <row r="1539" s="166" customFormat="1" ht="12.75">
      <c r="H1539" s="501"/>
    </row>
    <row r="1540" s="166" customFormat="1" ht="12.75">
      <c r="H1540" s="501"/>
    </row>
    <row r="1541" s="166" customFormat="1" ht="12.75">
      <c r="H1541" s="501"/>
    </row>
    <row r="1542" s="166" customFormat="1" ht="12.75">
      <c r="H1542" s="501"/>
    </row>
    <row r="1543" s="166" customFormat="1" ht="12.75">
      <c r="H1543" s="501"/>
    </row>
    <row r="1544" s="166" customFormat="1" ht="12.75">
      <c r="H1544" s="501"/>
    </row>
    <row r="1545" s="166" customFormat="1" ht="12.75">
      <c r="H1545" s="501"/>
    </row>
    <row r="1546" s="166" customFormat="1" ht="12.75">
      <c r="H1546" s="501"/>
    </row>
    <row r="1547" s="166" customFormat="1" ht="12.75">
      <c r="H1547" s="501"/>
    </row>
    <row r="1548" s="166" customFormat="1" ht="12.75">
      <c r="H1548" s="501"/>
    </row>
    <row r="1549" s="166" customFormat="1" ht="12.75">
      <c r="H1549" s="501"/>
    </row>
    <row r="1550" s="166" customFormat="1" ht="12.75">
      <c r="H1550" s="501"/>
    </row>
    <row r="1551" s="166" customFormat="1" ht="12.75">
      <c r="H1551" s="501"/>
    </row>
    <row r="1552" s="166" customFormat="1" ht="12.75">
      <c r="H1552" s="501"/>
    </row>
    <row r="1553" s="166" customFormat="1" ht="12.75">
      <c r="H1553" s="501"/>
    </row>
    <row r="1554" s="166" customFormat="1" ht="12.75">
      <c r="H1554" s="501"/>
    </row>
    <row r="1555" s="166" customFormat="1" ht="12.75">
      <c r="H1555" s="501"/>
    </row>
    <row r="1556" s="166" customFormat="1" ht="12.75">
      <c r="H1556" s="501"/>
    </row>
    <row r="1557" s="166" customFormat="1" ht="12.75">
      <c r="H1557" s="501"/>
    </row>
    <row r="1558" s="166" customFormat="1" ht="12.75">
      <c r="H1558" s="501"/>
    </row>
    <row r="1559" s="166" customFormat="1" ht="12.75">
      <c r="H1559" s="501"/>
    </row>
    <row r="1560" s="166" customFormat="1" ht="12.75">
      <c r="H1560" s="501"/>
    </row>
    <row r="1561" s="166" customFormat="1" ht="12.75">
      <c r="H1561" s="501"/>
    </row>
    <row r="1562" s="166" customFormat="1" ht="12.75">
      <c r="H1562" s="501"/>
    </row>
    <row r="1563" s="166" customFormat="1" ht="12.75">
      <c r="H1563" s="501"/>
    </row>
    <row r="1564" s="166" customFormat="1" ht="12.75">
      <c r="H1564" s="501"/>
    </row>
    <row r="1565" s="166" customFormat="1" ht="12.75">
      <c r="H1565" s="501"/>
    </row>
    <row r="1566" s="166" customFormat="1" ht="12.75">
      <c r="H1566" s="501"/>
    </row>
    <row r="1567" s="166" customFormat="1" ht="12.75">
      <c r="H1567" s="501"/>
    </row>
    <row r="1568" s="166" customFormat="1" ht="12.75">
      <c r="H1568" s="501"/>
    </row>
    <row r="1569" s="166" customFormat="1" ht="12.75">
      <c r="H1569" s="501"/>
    </row>
    <row r="1570" s="166" customFormat="1" ht="12.75">
      <c r="H1570" s="501"/>
    </row>
    <row r="1571" s="166" customFormat="1" ht="12.75">
      <c r="H1571" s="501"/>
    </row>
    <row r="1572" s="166" customFormat="1" ht="12.75">
      <c r="H1572" s="501"/>
    </row>
    <row r="1573" s="166" customFormat="1" ht="12.75">
      <c r="H1573" s="501"/>
    </row>
    <row r="1574" s="166" customFormat="1" ht="12.75">
      <c r="H1574" s="501"/>
    </row>
    <row r="1575" s="166" customFormat="1" ht="12.75">
      <c r="H1575" s="501"/>
    </row>
    <row r="1576" s="166" customFormat="1" ht="12.75">
      <c r="H1576" s="501"/>
    </row>
    <row r="1577" s="166" customFormat="1" ht="12.75">
      <c r="H1577" s="501"/>
    </row>
    <row r="1578" s="166" customFormat="1" ht="12.75">
      <c r="H1578" s="501"/>
    </row>
    <row r="1579" s="166" customFormat="1" ht="12.75">
      <c r="H1579" s="501"/>
    </row>
    <row r="1580" s="166" customFormat="1" ht="12.75">
      <c r="H1580" s="501"/>
    </row>
    <row r="1581" s="166" customFormat="1" ht="12.75">
      <c r="H1581" s="501"/>
    </row>
    <row r="1582" s="166" customFormat="1" ht="12.75">
      <c r="H1582" s="501"/>
    </row>
    <row r="1583" s="166" customFormat="1" ht="12.75">
      <c r="H1583" s="501"/>
    </row>
    <row r="1584" s="166" customFormat="1" ht="12.75">
      <c r="H1584" s="501"/>
    </row>
    <row r="1585" s="166" customFormat="1" ht="12.75">
      <c r="H1585" s="501"/>
    </row>
    <row r="1586" s="166" customFormat="1" ht="12.75">
      <c r="H1586" s="501"/>
    </row>
    <row r="1587" s="166" customFormat="1" ht="12.75">
      <c r="H1587" s="501"/>
    </row>
    <row r="1588" s="166" customFormat="1" ht="12.75">
      <c r="H1588" s="501"/>
    </row>
    <row r="1589" s="166" customFormat="1" ht="12.75">
      <c r="H1589" s="501"/>
    </row>
    <row r="1590" s="166" customFormat="1" ht="12.75">
      <c r="H1590" s="501"/>
    </row>
    <row r="1591" s="166" customFormat="1" ht="12.75">
      <c r="H1591" s="501"/>
    </row>
    <row r="1592" s="166" customFormat="1" ht="12.75">
      <c r="H1592" s="501"/>
    </row>
    <row r="1593" s="166" customFormat="1" ht="12.75">
      <c r="H1593" s="501"/>
    </row>
    <row r="1594" s="166" customFormat="1" ht="12.75">
      <c r="H1594" s="501"/>
    </row>
    <row r="1595" s="166" customFormat="1" ht="12.75">
      <c r="H1595" s="501"/>
    </row>
    <row r="1596" s="166" customFormat="1" ht="12.75">
      <c r="H1596" s="501"/>
    </row>
    <row r="1597" s="166" customFormat="1" ht="12.75">
      <c r="H1597" s="501"/>
    </row>
    <row r="1598" s="166" customFormat="1" ht="12.75">
      <c r="H1598" s="501"/>
    </row>
    <row r="1599" s="166" customFormat="1" ht="12.75">
      <c r="H1599" s="501"/>
    </row>
    <row r="1600" s="166" customFormat="1" ht="12.75">
      <c r="H1600" s="501"/>
    </row>
    <row r="1601" s="166" customFormat="1" ht="12.75">
      <c r="H1601" s="501"/>
    </row>
    <row r="1602" s="166" customFormat="1" ht="12.75">
      <c r="H1602" s="501"/>
    </row>
    <row r="1603" s="166" customFormat="1" ht="12.75">
      <c r="H1603" s="501"/>
    </row>
    <row r="1604" s="166" customFormat="1" ht="12.75">
      <c r="H1604" s="501"/>
    </row>
    <row r="1605" s="166" customFormat="1" ht="12.75">
      <c r="H1605" s="501"/>
    </row>
    <row r="1606" s="166" customFormat="1" ht="12.75">
      <c r="H1606" s="501"/>
    </row>
    <row r="1607" s="166" customFormat="1" ht="12.75">
      <c r="H1607" s="501"/>
    </row>
    <row r="1608" s="166" customFormat="1" ht="12.75">
      <c r="H1608" s="501"/>
    </row>
    <row r="1609" s="166" customFormat="1" ht="12.75">
      <c r="H1609" s="501"/>
    </row>
    <row r="1610" s="166" customFormat="1" ht="12.75">
      <c r="H1610" s="501"/>
    </row>
    <row r="1611" s="166" customFormat="1" ht="12.75">
      <c r="H1611" s="501"/>
    </row>
    <row r="1612" s="166" customFormat="1" ht="12.75">
      <c r="H1612" s="501"/>
    </row>
    <row r="1613" s="166" customFormat="1" ht="12.75">
      <c r="H1613" s="501"/>
    </row>
    <row r="1614" s="166" customFormat="1" ht="12.75">
      <c r="H1614" s="501"/>
    </row>
    <row r="1615" s="166" customFormat="1" ht="12.75">
      <c r="H1615" s="501"/>
    </row>
    <row r="1616" s="166" customFormat="1" ht="12.75">
      <c r="H1616" s="501"/>
    </row>
    <row r="1617" s="166" customFormat="1" ht="12.75">
      <c r="H1617" s="501"/>
    </row>
    <row r="1618" s="166" customFormat="1" ht="12.75">
      <c r="H1618" s="501"/>
    </row>
    <row r="1619" s="166" customFormat="1" ht="12.75">
      <c r="H1619" s="501"/>
    </row>
    <row r="1620" s="166" customFormat="1" ht="12.75">
      <c r="H1620" s="501"/>
    </row>
    <row r="1621" s="166" customFormat="1" ht="12.75">
      <c r="H1621" s="501"/>
    </row>
    <row r="1622" s="166" customFormat="1" ht="12.75">
      <c r="H1622" s="501"/>
    </row>
    <row r="1623" s="166" customFormat="1" ht="12.75">
      <c r="H1623" s="501"/>
    </row>
    <row r="1624" s="166" customFormat="1" ht="12.75">
      <c r="H1624" s="501"/>
    </row>
    <row r="1625" s="166" customFormat="1" ht="12.75">
      <c r="H1625" s="501"/>
    </row>
    <row r="1626" s="166" customFormat="1" ht="12.75">
      <c r="H1626" s="501"/>
    </row>
    <row r="1627" s="166" customFormat="1" ht="12.75">
      <c r="H1627" s="501"/>
    </row>
    <row r="1628" s="166" customFormat="1" ht="12.75">
      <c r="H1628" s="501"/>
    </row>
    <row r="1629" s="166" customFormat="1" ht="12.75">
      <c r="H1629" s="501"/>
    </row>
    <row r="1630" s="166" customFormat="1" ht="12.75">
      <c r="H1630" s="501"/>
    </row>
    <row r="1631" s="166" customFormat="1" ht="12.75">
      <c r="H1631" s="501"/>
    </row>
    <row r="1632" s="166" customFormat="1" ht="12.75">
      <c r="H1632" s="501"/>
    </row>
    <row r="1633" s="166" customFormat="1" ht="12.75">
      <c r="H1633" s="501"/>
    </row>
    <row r="1634" s="166" customFormat="1" ht="12.75">
      <c r="H1634" s="501"/>
    </row>
    <row r="1635" s="166" customFormat="1" ht="12.75">
      <c r="H1635" s="501"/>
    </row>
    <row r="1636" s="166" customFormat="1" ht="12.75">
      <c r="H1636" s="501"/>
    </row>
    <row r="1637" s="166" customFormat="1" ht="12.75">
      <c r="H1637" s="501"/>
    </row>
    <row r="1638" s="166" customFormat="1" ht="12.75">
      <c r="H1638" s="501"/>
    </row>
    <row r="1639" s="166" customFormat="1" ht="12.75">
      <c r="H1639" s="501"/>
    </row>
    <row r="1640" s="166" customFormat="1" ht="12.75">
      <c r="H1640" s="501"/>
    </row>
    <row r="1641" s="166" customFormat="1" ht="12.75">
      <c r="H1641" s="501"/>
    </row>
    <row r="1642" s="166" customFormat="1" ht="12.75">
      <c r="H1642" s="501"/>
    </row>
    <row r="1643" s="166" customFormat="1" ht="12.75">
      <c r="H1643" s="501"/>
    </row>
    <row r="1644" s="166" customFormat="1" ht="12.75">
      <c r="H1644" s="501"/>
    </row>
    <row r="1645" s="166" customFormat="1" ht="12.75">
      <c r="H1645" s="501"/>
    </row>
    <row r="1646" s="166" customFormat="1" ht="12.75">
      <c r="H1646" s="501"/>
    </row>
    <row r="1647" s="166" customFormat="1" ht="12.75">
      <c r="H1647" s="501"/>
    </row>
    <row r="1648" s="166" customFormat="1" ht="12.75">
      <c r="H1648" s="501"/>
    </row>
    <row r="1649" s="166" customFormat="1" ht="12.75">
      <c r="H1649" s="501"/>
    </row>
    <row r="1650" s="166" customFormat="1" ht="12.75">
      <c r="H1650" s="501"/>
    </row>
    <row r="1651" s="166" customFormat="1" ht="12.75">
      <c r="H1651" s="501"/>
    </row>
    <row r="1652" s="166" customFormat="1" ht="12.75">
      <c r="H1652" s="501"/>
    </row>
    <row r="1653" s="166" customFormat="1" ht="12.75">
      <c r="H1653" s="501"/>
    </row>
    <row r="1654" s="166" customFormat="1" ht="12.75">
      <c r="H1654" s="501"/>
    </row>
    <row r="1655" s="166" customFormat="1" ht="12.75">
      <c r="H1655" s="501"/>
    </row>
    <row r="1656" s="166" customFormat="1" ht="12.75">
      <c r="H1656" s="501"/>
    </row>
    <row r="1657" s="166" customFormat="1" ht="12.75">
      <c r="H1657" s="501"/>
    </row>
    <row r="1658" s="166" customFormat="1" ht="12.75">
      <c r="H1658" s="501"/>
    </row>
    <row r="1659" s="166" customFormat="1" ht="12.75">
      <c r="H1659" s="501"/>
    </row>
    <row r="1660" s="166" customFormat="1" ht="12.75">
      <c r="H1660" s="501"/>
    </row>
    <row r="1661" s="166" customFormat="1" ht="12.75">
      <c r="H1661" s="501"/>
    </row>
    <row r="1662" s="166" customFormat="1" ht="12.75">
      <c r="H1662" s="501"/>
    </row>
    <row r="1663" s="166" customFormat="1" ht="12.75">
      <c r="H1663" s="501"/>
    </row>
    <row r="1664" s="166" customFormat="1" ht="12.75">
      <c r="H1664" s="501"/>
    </row>
    <row r="1665" s="166" customFormat="1" ht="12.75">
      <c r="H1665" s="501"/>
    </row>
    <row r="1666" s="166" customFormat="1" ht="12.75">
      <c r="H1666" s="501"/>
    </row>
    <row r="1667" s="166" customFormat="1" ht="12.75">
      <c r="H1667" s="501"/>
    </row>
    <row r="1668" s="166" customFormat="1" ht="12.75">
      <c r="H1668" s="501"/>
    </row>
    <row r="1669" s="166" customFormat="1" ht="12.75">
      <c r="H1669" s="501"/>
    </row>
    <row r="1670" s="166" customFormat="1" ht="12.75">
      <c r="H1670" s="501"/>
    </row>
    <row r="1671" s="166" customFormat="1" ht="12.75">
      <c r="H1671" s="501"/>
    </row>
    <row r="1672" s="166" customFormat="1" ht="12.75">
      <c r="H1672" s="501"/>
    </row>
    <row r="1673" s="166" customFormat="1" ht="12.75">
      <c r="H1673" s="501"/>
    </row>
    <row r="1674" s="166" customFormat="1" ht="12.75">
      <c r="H1674" s="501"/>
    </row>
    <row r="1675" s="166" customFormat="1" ht="12.75">
      <c r="H1675" s="501"/>
    </row>
    <row r="1676" s="166" customFormat="1" ht="12.75">
      <c r="H1676" s="501"/>
    </row>
    <row r="1677" s="166" customFormat="1" ht="12.75">
      <c r="H1677" s="501"/>
    </row>
    <row r="1678" s="166" customFormat="1" ht="12.75">
      <c r="H1678" s="501"/>
    </row>
    <row r="1679" s="166" customFormat="1" ht="12.75">
      <c r="H1679" s="501"/>
    </row>
    <row r="1680" s="166" customFormat="1" ht="12.75">
      <c r="H1680" s="501"/>
    </row>
    <row r="1681" s="166" customFormat="1" ht="12.75">
      <c r="H1681" s="501"/>
    </row>
    <row r="1682" s="166" customFormat="1" ht="12.75">
      <c r="H1682" s="501"/>
    </row>
    <row r="1683" s="166" customFormat="1" ht="12.75">
      <c r="H1683" s="501"/>
    </row>
    <row r="1684" s="166" customFormat="1" ht="12.75">
      <c r="H1684" s="501"/>
    </row>
    <row r="1685" s="166" customFormat="1" ht="12.75">
      <c r="H1685" s="501"/>
    </row>
    <row r="1686" s="166" customFormat="1" ht="12.75">
      <c r="H1686" s="501"/>
    </row>
    <row r="1687" s="166" customFormat="1" ht="12.75">
      <c r="H1687" s="501"/>
    </row>
    <row r="1688" s="166" customFormat="1" ht="12.75">
      <c r="H1688" s="501"/>
    </row>
    <row r="1689" s="166" customFormat="1" ht="12.75">
      <c r="H1689" s="501"/>
    </row>
    <row r="1690" s="166" customFormat="1" ht="12.75">
      <c r="H1690" s="501"/>
    </row>
    <row r="1691" s="166" customFormat="1" ht="12.75">
      <c r="H1691" s="501"/>
    </row>
    <row r="1692" s="166" customFormat="1" ht="12.75">
      <c r="H1692" s="501"/>
    </row>
    <row r="1693" s="166" customFormat="1" ht="12.75">
      <c r="H1693" s="501"/>
    </row>
    <row r="1694" s="166" customFormat="1" ht="12.75">
      <c r="H1694" s="501"/>
    </row>
    <row r="1695" s="166" customFormat="1" ht="12.75">
      <c r="H1695" s="501"/>
    </row>
    <row r="1696" s="166" customFormat="1" ht="12.75">
      <c r="H1696" s="501"/>
    </row>
    <row r="1697" s="166" customFormat="1" ht="12.75">
      <c r="H1697" s="501"/>
    </row>
    <row r="1698" s="166" customFormat="1" ht="12.75">
      <c r="H1698" s="501"/>
    </row>
    <row r="1699" s="166" customFormat="1" ht="12.75">
      <c r="H1699" s="501"/>
    </row>
    <row r="1700" s="166" customFormat="1" ht="12.75">
      <c r="H1700" s="501"/>
    </row>
    <row r="1701" s="166" customFormat="1" ht="12.75">
      <c r="H1701" s="501"/>
    </row>
    <row r="1702" s="166" customFormat="1" ht="12.75">
      <c r="H1702" s="501"/>
    </row>
    <row r="1703" s="166" customFormat="1" ht="12.75">
      <c r="H1703" s="501"/>
    </row>
    <row r="1704" s="166" customFormat="1" ht="12.75">
      <c r="H1704" s="501"/>
    </row>
    <row r="1705" s="166" customFormat="1" ht="12.75">
      <c r="H1705" s="501"/>
    </row>
    <row r="1706" s="166" customFormat="1" ht="12.75">
      <c r="H1706" s="501"/>
    </row>
    <row r="1707" s="166" customFormat="1" ht="12.75">
      <c r="H1707" s="501"/>
    </row>
    <row r="1708" s="166" customFormat="1" ht="12.75">
      <c r="H1708" s="501"/>
    </row>
    <row r="1709" s="166" customFormat="1" ht="12.75">
      <c r="H1709" s="501"/>
    </row>
    <row r="1710" s="166" customFormat="1" ht="12.75">
      <c r="H1710" s="501"/>
    </row>
    <row r="1711" s="166" customFormat="1" ht="12.75">
      <c r="H1711" s="501"/>
    </row>
    <row r="1712" s="166" customFormat="1" ht="12.75">
      <c r="H1712" s="501"/>
    </row>
    <row r="1713" s="166" customFormat="1" ht="12.75">
      <c r="H1713" s="501"/>
    </row>
    <row r="1714" s="166" customFormat="1" ht="12.75">
      <c r="H1714" s="501"/>
    </row>
    <row r="1715" s="166" customFormat="1" ht="12.75">
      <c r="H1715" s="501"/>
    </row>
    <row r="1716" s="166" customFormat="1" ht="12.75">
      <c r="H1716" s="501"/>
    </row>
    <row r="1717" s="166" customFormat="1" ht="12.75">
      <c r="H1717" s="501"/>
    </row>
    <row r="1718" s="166" customFormat="1" ht="12.75">
      <c r="H1718" s="501"/>
    </row>
    <row r="1719" s="166" customFormat="1" ht="12.75">
      <c r="H1719" s="501"/>
    </row>
    <row r="1720" s="166" customFormat="1" ht="12.75">
      <c r="H1720" s="501"/>
    </row>
    <row r="1721" s="166" customFormat="1" ht="12.75">
      <c r="H1721" s="501"/>
    </row>
    <row r="1722" s="166" customFormat="1" ht="12.75">
      <c r="H1722" s="501"/>
    </row>
    <row r="1723" s="166" customFormat="1" ht="12.75">
      <c r="H1723" s="501"/>
    </row>
    <row r="1724" s="166" customFormat="1" ht="12.75">
      <c r="H1724" s="501"/>
    </row>
    <row r="1725" s="166" customFormat="1" ht="12.75">
      <c r="H1725" s="501"/>
    </row>
    <row r="1726" s="166" customFormat="1" ht="12.75">
      <c r="H1726" s="501"/>
    </row>
    <row r="1727" s="166" customFormat="1" ht="12.75">
      <c r="H1727" s="501"/>
    </row>
    <row r="1728" s="166" customFormat="1" ht="12.75">
      <c r="H1728" s="501"/>
    </row>
    <row r="1729" s="166" customFormat="1" ht="12.75">
      <c r="H1729" s="501"/>
    </row>
    <row r="1730" s="166" customFormat="1" ht="12.75">
      <c r="H1730" s="501"/>
    </row>
    <row r="1731" s="166" customFormat="1" ht="12.75">
      <c r="H1731" s="501"/>
    </row>
    <row r="1732" s="166" customFormat="1" ht="12.75">
      <c r="H1732" s="501"/>
    </row>
    <row r="1733" s="166" customFormat="1" ht="12.75">
      <c r="H1733" s="501"/>
    </row>
    <row r="1734" s="166" customFormat="1" ht="12.75">
      <c r="H1734" s="501"/>
    </row>
    <row r="1735" s="166" customFormat="1" ht="12.75">
      <c r="H1735" s="501"/>
    </row>
    <row r="1736" s="166" customFormat="1" ht="12.75">
      <c r="H1736" s="501"/>
    </row>
    <row r="1737" s="166" customFormat="1" ht="12.75">
      <c r="H1737" s="501"/>
    </row>
    <row r="1738" s="166" customFormat="1" ht="12.75">
      <c r="H1738" s="501"/>
    </row>
    <row r="1739" s="166" customFormat="1" ht="12.75">
      <c r="H1739" s="501"/>
    </row>
    <row r="1740" s="166" customFormat="1" ht="12.75">
      <c r="H1740" s="501"/>
    </row>
    <row r="1741" s="166" customFormat="1" ht="12.75">
      <c r="H1741" s="501"/>
    </row>
    <row r="1742" s="166" customFormat="1" ht="12.75">
      <c r="H1742" s="501"/>
    </row>
    <row r="1743" s="166" customFormat="1" ht="12.75">
      <c r="H1743" s="501"/>
    </row>
    <row r="1744" s="166" customFormat="1" ht="12.75">
      <c r="H1744" s="501"/>
    </row>
    <row r="1745" s="166" customFormat="1" ht="12.75">
      <c r="H1745" s="501"/>
    </row>
    <row r="1746" s="166" customFormat="1" ht="12.75">
      <c r="H1746" s="501"/>
    </row>
    <row r="1747" s="166" customFormat="1" ht="12.75">
      <c r="H1747" s="501"/>
    </row>
    <row r="1748" s="166" customFormat="1" ht="12.75">
      <c r="H1748" s="501"/>
    </row>
    <row r="1749" s="166" customFormat="1" ht="12.75">
      <c r="H1749" s="501"/>
    </row>
    <row r="1750" s="166" customFormat="1" ht="12.75">
      <c r="H1750" s="501"/>
    </row>
    <row r="1751" s="166" customFormat="1" ht="12.75">
      <c r="H1751" s="501"/>
    </row>
    <row r="1752" s="166" customFormat="1" ht="12.75">
      <c r="H1752" s="501"/>
    </row>
    <row r="1753" s="166" customFormat="1" ht="12.75">
      <c r="H1753" s="501"/>
    </row>
    <row r="1754" s="166" customFormat="1" ht="12.75">
      <c r="H1754" s="501"/>
    </row>
    <row r="1755" s="166" customFormat="1" ht="12.75">
      <c r="H1755" s="501"/>
    </row>
    <row r="1756" s="166" customFormat="1" ht="12.75">
      <c r="H1756" s="501"/>
    </row>
    <row r="1757" s="166" customFormat="1" ht="12.75">
      <c r="H1757" s="501"/>
    </row>
    <row r="1758" s="166" customFormat="1" ht="12.75">
      <c r="H1758" s="501"/>
    </row>
    <row r="1759" s="166" customFormat="1" ht="12.75">
      <c r="H1759" s="501"/>
    </row>
    <row r="1760" s="166" customFormat="1" ht="12.75">
      <c r="H1760" s="501"/>
    </row>
    <row r="1761" s="166" customFormat="1" ht="12.75">
      <c r="H1761" s="501"/>
    </row>
    <row r="1762" s="166" customFormat="1" ht="12.75">
      <c r="H1762" s="501"/>
    </row>
    <row r="1763" s="166" customFormat="1" ht="12.75">
      <c r="H1763" s="501"/>
    </row>
    <row r="1764" s="166" customFormat="1" ht="12.75">
      <c r="H1764" s="501"/>
    </row>
    <row r="1765" s="166" customFormat="1" ht="12.75">
      <c r="H1765" s="501"/>
    </row>
    <row r="1766" s="166" customFormat="1" ht="12.75">
      <c r="H1766" s="501"/>
    </row>
    <row r="1767" s="166" customFormat="1" ht="12.75">
      <c r="H1767" s="501"/>
    </row>
    <row r="1768" s="166" customFormat="1" ht="12.75">
      <c r="H1768" s="501"/>
    </row>
    <row r="1769" s="166" customFormat="1" ht="12.75">
      <c r="H1769" s="501"/>
    </row>
    <row r="1770" s="166" customFormat="1" ht="12.75">
      <c r="H1770" s="501"/>
    </row>
    <row r="1771" s="166" customFormat="1" ht="12.75">
      <c r="H1771" s="501"/>
    </row>
    <row r="1772" s="166" customFormat="1" ht="12.75">
      <c r="H1772" s="501"/>
    </row>
    <row r="1773" s="166" customFormat="1" ht="12.75">
      <c r="H1773" s="501"/>
    </row>
    <row r="1774" s="166" customFormat="1" ht="12.75">
      <c r="H1774" s="501"/>
    </row>
    <row r="1775" s="166" customFormat="1" ht="12.75">
      <c r="H1775" s="501"/>
    </row>
    <row r="1776" s="166" customFormat="1" ht="12.75">
      <c r="H1776" s="501"/>
    </row>
    <row r="1777" s="166" customFormat="1" ht="12.75">
      <c r="H1777" s="501"/>
    </row>
    <row r="1778" s="166" customFormat="1" ht="12.75">
      <c r="H1778" s="501"/>
    </row>
    <row r="1779" s="166" customFormat="1" ht="12.75">
      <c r="H1779" s="501"/>
    </row>
    <row r="1780" s="166" customFormat="1" ht="12.75">
      <c r="H1780" s="501"/>
    </row>
    <row r="1781" s="166" customFormat="1" ht="12.75">
      <c r="H1781" s="501"/>
    </row>
    <row r="1782" s="166" customFormat="1" ht="12.75">
      <c r="H1782" s="501"/>
    </row>
    <row r="1783" s="166" customFormat="1" ht="12.75">
      <c r="H1783" s="501"/>
    </row>
    <row r="1784" s="166" customFormat="1" ht="12.75">
      <c r="H1784" s="501"/>
    </row>
    <row r="1785" s="166" customFormat="1" ht="12.75">
      <c r="H1785" s="501"/>
    </row>
    <row r="1786" s="166" customFormat="1" ht="12.75">
      <c r="H1786" s="501"/>
    </row>
    <row r="1787" s="166" customFormat="1" ht="12.75">
      <c r="H1787" s="501"/>
    </row>
    <row r="1788" s="166" customFormat="1" ht="12.75">
      <c r="H1788" s="501"/>
    </row>
    <row r="1789" s="166" customFormat="1" ht="12.75">
      <c r="H1789" s="501"/>
    </row>
    <row r="1790" s="166" customFormat="1" ht="12.75">
      <c r="H1790" s="501"/>
    </row>
    <row r="1791" s="166" customFormat="1" ht="12.75">
      <c r="H1791" s="501"/>
    </row>
    <row r="1792" s="166" customFormat="1" ht="12.75">
      <c r="H1792" s="501"/>
    </row>
    <row r="1793" s="166" customFormat="1" ht="12.75">
      <c r="H1793" s="501"/>
    </row>
    <row r="1794" s="166" customFormat="1" ht="12.75">
      <c r="H1794" s="501"/>
    </row>
    <row r="1795" s="166" customFormat="1" ht="12.75">
      <c r="H1795" s="501"/>
    </row>
    <row r="1796" s="166" customFormat="1" ht="12.75">
      <c r="H1796" s="501"/>
    </row>
    <row r="1797" s="166" customFormat="1" ht="12.75">
      <c r="H1797" s="501"/>
    </row>
    <row r="1798" s="166" customFormat="1" ht="12.75">
      <c r="H1798" s="501"/>
    </row>
    <row r="1799" s="166" customFormat="1" ht="12.75">
      <c r="H1799" s="501"/>
    </row>
    <row r="1800" s="166" customFormat="1" ht="12.75">
      <c r="H1800" s="501"/>
    </row>
    <row r="1801" s="166" customFormat="1" ht="12.75">
      <c r="H1801" s="501"/>
    </row>
    <row r="1802" s="166" customFormat="1" ht="12.75">
      <c r="H1802" s="501"/>
    </row>
    <row r="1803" s="166" customFormat="1" ht="12.75">
      <c r="H1803" s="501"/>
    </row>
    <row r="1804" s="166" customFormat="1" ht="12.75">
      <c r="H1804" s="501"/>
    </row>
    <row r="1805" s="166" customFormat="1" ht="12.75">
      <c r="H1805" s="501"/>
    </row>
    <row r="1806" s="166" customFormat="1" ht="12.75">
      <c r="H1806" s="501"/>
    </row>
    <row r="1807" s="166" customFormat="1" ht="12.75">
      <c r="H1807" s="501"/>
    </row>
    <row r="1808" s="166" customFormat="1" ht="12.75">
      <c r="H1808" s="501"/>
    </row>
    <row r="1809" s="166" customFormat="1" ht="12.75">
      <c r="H1809" s="501"/>
    </row>
    <row r="1810" s="166" customFormat="1" ht="12.75">
      <c r="H1810" s="501"/>
    </row>
    <row r="1811" s="166" customFormat="1" ht="12.75">
      <c r="H1811" s="501"/>
    </row>
    <row r="1812" s="166" customFormat="1" ht="12.75">
      <c r="H1812" s="501"/>
    </row>
    <row r="1813" s="166" customFormat="1" ht="12.75">
      <c r="H1813" s="501"/>
    </row>
    <row r="1814" s="166" customFormat="1" ht="12.75">
      <c r="H1814" s="501"/>
    </row>
    <row r="1815" s="166" customFormat="1" ht="12.75">
      <c r="H1815" s="501"/>
    </row>
    <row r="1816" s="166" customFormat="1" ht="12.75">
      <c r="H1816" s="501"/>
    </row>
    <row r="1817" s="166" customFormat="1" ht="12.75">
      <c r="H1817" s="501"/>
    </row>
    <row r="1818" s="166" customFormat="1" ht="12.75">
      <c r="H1818" s="501"/>
    </row>
    <row r="1819" s="166" customFormat="1" ht="12.75">
      <c r="H1819" s="501"/>
    </row>
    <row r="1820" s="166" customFormat="1" ht="12.75">
      <c r="H1820" s="501"/>
    </row>
    <row r="1821" s="166" customFormat="1" ht="12.75">
      <c r="H1821" s="501"/>
    </row>
    <row r="1822" s="166" customFormat="1" ht="12.75">
      <c r="H1822" s="501"/>
    </row>
    <row r="1823" s="166" customFormat="1" ht="12.75">
      <c r="H1823" s="501"/>
    </row>
    <row r="1824" s="166" customFormat="1" ht="12.75">
      <c r="H1824" s="501"/>
    </row>
    <row r="1825" s="166" customFormat="1" ht="12.75">
      <c r="H1825" s="501"/>
    </row>
    <row r="1826" s="166" customFormat="1" ht="12.75">
      <c r="H1826" s="501"/>
    </row>
    <row r="1827" s="166" customFormat="1" ht="12.75">
      <c r="H1827" s="501"/>
    </row>
    <row r="1828" s="166" customFormat="1" ht="12.75">
      <c r="H1828" s="501"/>
    </row>
    <row r="1829" s="166" customFormat="1" ht="12.75">
      <c r="H1829" s="501"/>
    </row>
    <row r="1830" s="166" customFormat="1" ht="12.75">
      <c r="H1830" s="501"/>
    </row>
    <row r="1831" s="166" customFormat="1" ht="12.75">
      <c r="H1831" s="501"/>
    </row>
    <row r="1832" s="166" customFormat="1" ht="12.75">
      <c r="H1832" s="501"/>
    </row>
    <row r="1833" s="166" customFormat="1" ht="12.75">
      <c r="H1833" s="501"/>
    </row>
    <row r="1834" s="166" customFormat="1" ht="12.75">
      <c r="H1834" s="501"/>
    </row>
    <row r="1835" s="166" customFormat="1" ht="12.75">
      <c r="H1835" s="501"/>
    </row>
    <row r="1836" s="166" customFormat="1" ht="12.75">
      <c r="H1836" s="501"/>
    </row>
    <row r="1837" s="166" customFormat="1" ht="12.75">
      <c r="H1837" s="501"/>
    </row>
    <row r="1838" s="166" customFormat="1" ht="12.75">
      <c r="H1838" s="501"/>
    </row>
    <row r="1839" s="166" customFormat="1" ht="12.75">
      <c r="H1839" s="501"/>
    </row>
    <row r="1840" s="166" customFormat="1" ht="12.75">
      <c r="H1840" s="501"/>
    </row>
    <row r="1841" s="166" customFormat="1" ht="12.75">
      <c r="H1841" s="501"/>
    </row>
    <row r="1842" s="166" customFormat="1" ht="12.75">
      <c r="H1842" s="501"/>
    </row>
    <row r="1843" s="166" customFormat="1" ht="12.75">
      <c r="H1843" s="501"/>
    </row>
    <row r="1844" s="166" customFormat="1" ht="12.75">
      <c r="H1844" s="501"/>
    </row>
    <row r="1845" s="166" customFormat="1" ht="12.75">
      <c r="H1845" s="501"/>
    </row>
    <row r="1846" s="166" customFormat="1" ht="12.75">
      <c r="H1846" s="501"/>
    </row>
    <row r="1847" s="166" customFormat="1" ht="12.75">
      <c r="H1847" s="501"/>
    </row>
    <row r="1848" s="166" customFormat="1" ht="12.75">
      <c r="H1848" s="501"/>
    </row>
    <row r="1849" s="166" customFormat="1" ht="12.75">
      <c r="H1849" s="501"/>
    </row>
    <row r="1850" s="166" customFormat="1" ht="12.75">
      <c r="H1850" s="501"/>
    </row>
    <row r="1851" s="166" customFormat="1" ht="12.75">
      <c r="H1851" s="501"/>
    </row>
    <row r="1852" s="166" customFormat="1" ht="12.75">
      <c r="H1852" s="501"/>
    </row>
    <row r="1853" s="166" customFormat="1" ht="12.75">
      <c r="H1853" s="501"/>
    </row>
    <row r="1854" s="166" customFormat="1" ht="12.75">
      <c r="H1854" s="501"/>
    </row>
    <row r="1855" s="166" customFormat="1" ht="12.75">
      <c r="H1855" s="501"/>
    </row>
    <row r="1856" s="166" customFormat="1" ht="12.75">
      <c r="H1856" s="501"/>
    </row>
    <row r="1857" s="166" customFormat="1" ht="12.75">
      <c r="H1857" s="501"/>
    </row>
    <row r="1858" s="166" customFormat="1" ht="12.75">
      <c r="H1858" s="501"/>
    </row>
    <row r="1859" s="166" customFormat="1" ht="12.75">
      <c r="H1859" s="501"/>
    </row>
    <row r="1860" s="166" customFormat="1" ht="12.75">
      <c r="H1860" s="501"/>
    </row>
    <row r="1861" s="166" customFormat="1" ht="12.75">
      <c r="H1861" s="501"/>
    </row>
    <row r="1862" s="166" customFormat="1" ht="12.75">
      <c r="H1862" s="501"/>
    </row>
    <row r="1863" s="166" customFormat="1" ht="12.75">
      <c r="H1863" s="501"/>
    </row>
    <row r="1864" s="166" customFormat="1" ht="12.75">
      <c r="H1864" s="501"/>
    </row>
    <row r="1865" s="166" customFormat="1" ht="12.75">
      <c r="H1865" s="501"/>
    </row>
    <row r="1866" s="166" customFormat="1" ht="12.75">
      <c r="H1866" s="501"/>
    </row>
    <row r="1867" s="166" customFormat="1" ht="12.75">
      <c r="H1867" s="501"/>
    </row>
    <row r="1868" s="166" customFormat="1" ht="12.75">
      <c r="H1868" s="501"/>
    </row>
    <row r="1869" s="166" customFormat="1" ht="12.75">
      <c r="H1869" s="501"/>
    </row>
    <row r="1870" s="166" customFormat="1" ht="12.75">
      <c r="H1870" s="501"/>
    </row>
    <row r="1871" s="166" customFormat="1" ht="12.75">
      <c r="H1871" s="501"/>
    </row>
    <row r="1872" s="166" customFormat="1" ht="12.75">
      <c r="H1872" s="501"/>
    </row>
    <row r="1873" s="166" customFormat="1" ht="12.75">
      <c r="H1873" s="501"/>
    </row>
    <row r="1874" s="166" customFormat="1" ht="12.75">
      <c r="H1874" s="501"/>
    </row>
    <row r="1875" s="166" customFormat="1" ht="12.75">
      <c r="H1875" s="501"/>
    </row>
    <row r="1876" s="166" customFormat="1" ht="12.75">
      <c r="H1876" s="501"/>
    </row>
    <row r="1877" s="166" customFormat="1" ht="12.75">
      <c r="H1877" s="501"/>
    </row>
    <row r="1878" s="166" customFormat="1" ht="12.75">
      <c r="H1878" s="501"/>
    </row>
    <row r="1879" s="166" customFormat="1" ht="12.75">
      <c r="H1879" s="501"/>
    </row>
    <row r="1880" s="166" customFormat="1" ht="12.75">
      <c r="H1880" s="501"/>
    </row>
    <row r="1881" s="166" customFormat="1" ht="12.75">
      <c r="H1881" s="501"/>
    </row>
    <row r="1882" s="166" customFormat="1" ht="12.75">
      <c r="H1882" s="501"/>
    </row>
    <row r="1883" s="166" customFormat="1" ht="12.75">
      <c r="H1883" s="501"/>
    </row>
    <row r="1884" s="166" customFormat="1" ht="12.75">
      <c r="H1884" s="501"/>
    </row>
    <row r="1885" s="166" customFormat="1" ht="12.75">
      <c r="H1885" s="501"/>
    </row>
    <row r="1886" s="166" customFormat="1" ht="12.75">
      <c r="H1886" s="501"/>
    </row>
    <row r="1887" s="166" customFormat="1" ht="12.75">
      <c r="H1887" s="501"/>
    </row>
    <row r="1888" s="166" customFormat="1" ht="12.75">
      <c r="H1888" s="501"/>
    </row>
    <row r="1889" s="166" customFormat="1" ht="12.75">
      <c r="H1889" s="501"/>
    </row>
    <row r="1890" s="166" customFormat="1" ht="12.75">
      <c r="H1890" s="501"/>
    </row>
    <row r="1891" s="166" customFormat="1" ht="12.75">
      <c r="H1891" s="501"/>
    </row>
    <row r="1892" s="166" customFormat="1" ht="12.75">
      <c r="H1892" s="501"/>
    </row>
    <row r="1893" s="166" customFormat="1" ht="12.75">
      <c r="H1893" s="501"/>
    </row>
    <row r="1894" s="166" customFormat="1" ht="12.75">
      <c r="H1894" s="501"/>
    </row>
    <row r="1895" s="166" customFormat="1" ht="12.75">
      <c r="H1895" s="501"/>
    </row>
    <row r="1896" s="166" customFormat="1" ht="12.75">
      <c r="H1896" s="501"/>
    </row>
    <row r="1897" s="166" customFormat="1" ht="12.75">
      <c r="H1897" s="501"/>
    </row>
    <row r="1898" s="166" customFormat="1" ht="12.75">
      <c r="H1898" s="501"/>
    </row>
    <row r="1899" s="166" customFormat="1" ht="12.75">
      <c r="H1899" s="501"/>
    </row>
    <row r="1900" s="166" customFormat="1" ht="12.75">
      <c r="H1900" s="501"/>
    </row>
    <row r="1901" s="166" customFormat="1" ht="12.75">
      <c r="H1901" s="501"/>
    </row>
    <row r="1902" s="166" customFormat="1" ht="12.75">
      <c r="H1902" s="501"/>
    </row>
    <row r="1903" s="166" customFormat="1" ht="12.75">
      <c r="H1903" s="501"/>
    </row>
    <row r="1904" s="166" customFormat="1" ht="12.75">
      <c r="H1904" s="501"/>
    </row>
    <row r="1905" s="166" customFormat="1" ht="12.75">
      <c r="H1905" s="501"/>
    </row>
    <row r="1906" s="166" customFormat="1" ht="12.75">
      <c r="H1906" s="501"/>
    </row>
    <row r="1907" s="166" customFormat="1" ht="12.75">
      <c r="H1907" s="501"/>
    </row>
    <row r="1908" s="166" customFormat="1" ht="12.75">
      <c r="H1908" s="501"/>
    </row>
    <row r="1909" s="166" customFormat="1" ht="12.75">
      <c r="H1909" s="501"/>
    </row>
    <row r="1910" s="166" customFormat="1" ht="12.75">
      <c r="H1910" s="501"/>
    </row>
    <row r="1911" s="166" customFormat="1" ht="12.75">
      <c r="H1911" s="501"/>
    </row>
    <row r="1912" s="166" customFormat="1" ht="12.75">
      <c r="H1912" s="501"/>
    </row>
    <row r="1913" s="166" customFormat="1" ht="12.75">
      <c r="H1913" s="501"/>
    </row>
    <row r="1914" s="166" customFormat="1" ht="12.75">
      <c r="H1914" s="501"/>
    </row>
    <row r="1915" s="166" customFormat="1" ht="12.75">
      <c r="H1915" s="501"/>
    </row>
    <row r="1916" s="166" customFormat="1" ht="12.75">
      <c r="H1916" s="501"/>
    </row>
    <row r="1917" s="166" customFormat="1" ht="12.75">
      <c r="H1917" s="501"/>
    </row>
    <row r="1918" s="166" customFormat="1" ht="12.75">
      <c r="H1918" s="501"/>
    </row>
    <row r="1919" s="166" customFormat="1" ht="12.75">
      <c r="H1919" s="501"/>
    </row>
    <row r="1920" s="166" customFormat="1" ht="12.75">
      <c r="H1920" s="501"/>
    </row>
    <row r="1921" s="166" customFormat="1" ht="12.75">
      <c r="H1921" s="501"/>
    </row>
    <row r="1922" s="166" customFormat="1" ht="12.75">
      <c r="H1922" s="501"/>
    </row>
    <row r="1923" s="166" customFormat="1" ht="12.75">
      <c r="H1923" s="501"/>
    </row>
    <row r="1924" s="166" customFormat="1" ht="12.75">
      <c r="H1924" s="501"/>
    </row>
    <row r="1925" s="166" customFormat="1" ht="12.75">
      <c r="H1925" s="501"/>
    </row>
    <row r="1926" s="166" customFormat="1" ht="12.75">
      <c r="H1926" s="501"/>
    </row>
    <row r="1927" s="166" customFormat="1" ht="12.75">
      <c r="H1927" s="501"/>
    </row>
    <row r="1928" s="166" customFormat="1" ht="12.75">
      <c r="H1928" s="501"/>
    </row>
    <row r="1929" s="166" customFormat="1" ht="12.75">
      <c r="H1929" s="501"/>
    </row>
    <row r="1930" s="166" customFormat="1" ht="12.75">
      <c r="H1930" s="501"/>
    </row>
    <row r="1931" s="166" customFormat="1" ht="12.75">
      <c r="H1931" s="501"/>
    </row>
    <row r="1932" s="166" customFormat="1" ht="12.75">
      <c r="H1932" s="501"/>
    </row>
    <row r="1933" s="166" customFormat="1" ht="12.75">
      <c r="H1933" s="501"/>
    </row>
    <row r="1934" s="166" customFormat="1" ht="12.75">
      <c r="H1934" s="501"/>
    </row>
    <row r="1935" s="166" customFormat="1" ht="12.75">
      <c r="H1935" s="501"/>
    </row>
    <row r="1936" s="166" customFormat="1" ht="12.75">
      <c r="H1936" s="501"/>
    </row>
    <row r="1937" s="166" customFormat="1" ht="12.75">
      <c r="H1937" s="501"/>
    </row>
    <row r="1938" s="166" customFormat="1" ht="12.75">
      <c r="H1938" s="501"/>
    </row>
    <row r="1939" s="166" customFormat="1" ht="12.75">
      <c r="H1939" s="501"/>
    </row>
    <row r="1940" s="166" customFormat="1" ht="12.75">
      <c r="H1940" s="501"/>
    </row>
    <row r="1941" s="166" customFormat="1" ht="12.75">
      <c r="H1941" s="501"/>
    </row>
    <row r="1942" s="166" customFormat="1" ht="12.75">
      <c r="H1942" s="501"/>
    </row>
    <row r="1943" s="166" customFormat="1" ht="12.75">
      <c r="H1943" s="501"/>
    </row>
    <row r="1944" s="166" customFormat="1" ht="12.75">
      <c r="H1944" s="501"/>
    </row>
    <row r="1945" s="166" customFormat="1" ht="12.75">
      <c r="H1945" s="501"/>
    </row>
    <row r="1946" s="166" customFormat="1" ht="12.75">
      <c r="H1946" s="501"/>
    </row>
    <row r="1947" s="166" customFormat="1" ht="12.75">
      <c r="H1947" s="501"/>
    </row>
    <row r="1948" s="166" customFormat="1" ht="12.75">
      <c r="H1948" s="501"/>
    </row>
    <row r="1949" s="166" customFormat="1" ht="12.75">
      <c r="H1949" s="501"/>
    </row>
    <row r="1950" s="166" customFormat="1" ht="12.75">
      <c r="H1950" s="501"/>
    </row>
    <row r="1951" s="166" customFormat="1" ht="12.75">
      <c r="H1951" s="501"/>
    </row>
    <row r="1952" s="166" customFormat="1" ht="12.75">
      <c r="H1952" s="501"/>
    </row>
    <row r="1953" s="166" customFormat="1" ht="12.75">
      <c r="H1953" s="501"/>
    </row>
    <row r="1954" s="166" customFormat="1" ht="12.75">
      <c r="H1954" s="501"/>
    </row>
    <row r="1955" s="166" customFormat="1" ht="12.75">
      <c r="H1955" s="501"/>
    </row>
    <row r="1956" s="166" customFormat="1" ht="12.75">
      <c r="H1956" s="501"/>
    </row>
    <row r="1957" s="166" customFormat="1" ht="12.75">
      <c r="H1957" s="501"/>
    </row>
    <row r="1958" s="166" customFormat="1" ht="12.75">
      <c r="H1958" s="501"/>
    </row>
    <row r="1959" s="166" customFormat="1" ht="12.75">
      <c r="H1959" s="501"/>
    </row>
    <row r="1960" s="166" customFormat="1" ht="12.75">
      <c r="H1960" s="501"/>
    </row>
    <row r="1961" s="166" customFormat="1" ht="12.75">
      <c r="H1961" s="501"/>
    </row>
    <row r="1962" s="166" customFormat="1" ht="12.75">
      <c r="H1962" s="501"/>
    </row>
    <row r="1963" s="166" customFormat="1" ht="12.75">
      <c r="H1963" s="501"/>
    </row>
    <row r="1964" s="166" customFormat="1" ht="12.75">
      <c r="H1964" s="501"/>
    </row>
    <row r="1965" s="166" customFormat="1" ht="12.75">
      <c r="H1965" s="501"/>
    </row>
    <row r="1966" s="166" customFormat="1" ht="12.75">
      <c r="H1966" s="501"/>
    </row>
    <row r="1967" s="166" customFormat="1" ht="12.75">
      <c r="H1967" s="501"/>
    </row>
    <row r="1968" s="166" customFormat="1" ht="12.75">
      <c r="H1968" s="501"/>
    </row>
    <row r="1969" s="166" customFormat="1" ht="12.75">
      <c r="H1969" s="501"/>
    </row>
    <row r="1970" s="166" customFormat="1" ht="12.75">
      <c r="H1970" s="501"/>
    </row>
    <row r="1971" s="166" customFormat="1" ht="12.75">
      <c r="H1971" s="501"/>
    </row>
    <row r="1972" s="166" customFormat="1" ht="12.75">
      <c r="H1972" s="501"/>
    </row>
    <row r="1973" s="166" customFormat="1" ht="12.75">
      <c r="H1973" s="501"/>
    </row>
    <row r="1974" s="166" customFormat="1" ht="12.75">
      <c r="H1974" s="501"/>
    </row>
    <row r="1975" s="166" customFormat="1" ht="12.75">
      <c r="H1975" s="501"/>
    </row>
    <row r="1976" s="166" customFormat="1" ht="12.75">
      <c r="H1976" s="501"/>
    </row>
    <row r="1977" s="166" customFormat="1" ht="12.75">
      <c r="H1977" s="501"/>
    </row>
    <row r="1978" s="166" customFormat="1" ht="12.75">
      <c r="H1978" s="501"/>
    </row>
    <row r="1979" s="166" customFormat="1" ht="12.75">
      <c r="H1979" s="501"/>
    </row>
    <row r="1980" s="166" customFormat="1" ht="12.75">
      <c r="H1980" s="501"/>
    </row>
    <row r="1981" s="166" customFormat="1" ht="12.75">
      <c r="H1981" s="501"/>
    </row>
    <row r="1982" s="166" customFormat="1" ht="12.75">
      <c r="H1982" s="501"/>
    </row>
    <row r="1983" s="166" customFormat="1" ht="12.75">
      <c r="H1983" s="501"/>
    </row>
    <row r="1984" s="166" customFormat="1" ht="12.75">
      <c r="H1984" s="501"/>
    </row>
    <row r="1985" s="166" customFormat="1" ht="12.75">
      <c r="H1985" s="501"/>
    </row>
    <row r="1986" s="166" customFormat="1" ht="12.75">
      <c r="H1986" s="501"/>
    </row>
    <row r="1987" s="166" customFormat="1" ht="12.75">
      <c r="H1987" s="501"/>
    </row>
    <row r="1988" s="166" customFormat="1" ht="12.75">
      <c r="H1988" s="501"/>
    </row>
    <row r="1989" s="166" customFormat="1" ht="12.75">
      <c r="H1989" s="501"/>
    </row>
    <row r="1990" s="166" customFormat="1" ht="12.75">
      <c r="H1990" s="501"/>
    </row>
    <row r="1991" s="166" customFormat="1" ht="12.75">
      <c r="H1991" s="501"/>
    </row>
    <row r="1992" s="166" customFormat="1" ht="12.75">
      <c r="H1992" s="501"/>
    </row>
    <row r="1993" s="166" customFormat="1" ht="12.75">
      <c r="H1993" s="501"/>
    </row>
    <row r="1994" s="166" customFormat="1" ht="12.75">
      <c r="H1994" s="501"/>
    </row>
    <row r="1995" s="166" customFormat="1" ht="12.75">
      <c r="H1995" s="501"/>
    </row>
    <row r="1996" s="166" customFormat="1" ht="12.75">
      <c r="H1996" s="501"/>
    </row>
    <row r="1997" s="166" customFormat="1" ht="12.75">
      <c r="H1997" s="501"/>
    </row>
    <row r="1998" s="166" customFormat="1" ht="12.75">
      <c r="H1998" s="501"/>
    </row>
    <row r="1999" s="166" customFormat="1" ht="12.75">
      <c r="H1999" s="501"/>
    </row>
    <row r="2000" s="166" customFormat="1" ht="12.75">
      <c r="H2000" s="501"/>
    </row>
    <row r="2001" s="166" customFormat="1" ht="12.75">
      <c r="H2001" s="501"/>
    </row>
    <row r="2002" s="166" customFormat="1" ht="12.75">
      <c r="H2002" s="501"/>
    </row>
    <row r="2003" s="166" customFormat="1" ht="12.75">
      <c r="H2003" s="501"/>
    </row>
    <row r="2004" s="166" customFormat="1" ht="12.75">
      <c r="H2004" s="501"/>
    </row>
    <row r="2005" s="166" customFormat="1" ht="12.75">
      <c r="H2005" s="501"/>
    </row>
    <row r="2006" s="166" customFormat="1" ht="12.75">
      <c r="H2006" s="501"/>
    </row>
    <row r="2007" s="166" customFormat="1" ht="12.75">
      <c r="H2007" s="501"/>
    </row>
    <row r="2008" s="166" customFormat="1" ht="12.75">
      <c r="H2008" s="501"/>
    </row>
    <row r="2009" s="166" customFormat="1" ht="12.75">
      <c r="H2009" s="501"/>
    </row>
    <row r="2010" s="166" customFormat="1" ht="12.75">
      <c r="H2010" s="501"/>
    </row>
    <row r="2011" s="166" customFormat="1" ht="12.75">
      <c r="H2011" s="501"/>
    </row>
    <row r="2012" s="166" customFormat="1" ht="12.75">
      <c r="H2012" s="501"/>
    </row>
    <row r="2013" s="166" customFormat="1" ht="12.75">
      <c r="H2013" s="501"/>
    </row>
    <row r="2014" s="166" customFormat="1" ht="12.75">
      <c r="H2014" s="501"/>
    </row>
    <row r="2015" s="166" customFormat="1" ht="12.75">
      <c r="H2015" s="501"/>
    </row>
    <row r="2016" s="166" customFormat="1" ht="12.75">
      <c r="H2016" s="501"/>
    </row>
    <row r="2017" s="166" customFormat="1" ht="12.75">
      <c r="H2017" s="501"/>
    </row>
    <row r="2018" s="166" customFormat="1" ht="12.75">
      <c r="H2018" s="501"/>
    </row>
    <row r="2019" s="166" customFormat="1" ht="12.75">
      <c r="H2019" s="501"/>
    </row>
    <row r="2020" s="166" customFormat="1" ht="12.75">
      <c r="H2020" s="501"/>
    </row>
    <row r="2021" s="166" customFormat="1" ht="12.75">
      <c r="H2021" s="501"/>
    </row>
    <row r="2022" s="166" customFormat="1" ht="12.75">
      <c r="H2022" s="501"/>
    </row>
    <row r="2023" s="166" customFormat="1" ht="12.75">
      <c r="H2023" s="501"/>
    </row>
    <row r="2024" s="166" customFormat="1" ht="12.75">
      <c r="H2024" s="501"/>
    </row>
    <row r="2025" s="166" customFormat="1" ht="12.75">
      <c r="H2025" s="501"/>
    </row>
    <row r="2026" s="166" customFormat="1" ht="12.75">
      <c r="H2026" s="501"/>
    </row>
    <row r="2027" s="166" customFormat="1" ht="12.75">
      <c r="H2027" s="501"/>
    </row>
    <row r="2028" s="166" customFormat="1" ht="12.75">
      <c r="H2028" s="501"/>
    </row>
    <row r="2029" s="166" customFormat="1" ht="12.75">
      <c r="H2029" s="501"/>
    </row>
    <row r="2030" s="166" customFormat="1" ht="12.75">
      <c r="H2030" s="501"/>
    </row>
    <row r="2031" s="166" customFormat="1" ht="12.75">
      <c r="H2031" s="501"/>
    </row>
    <row r="2032" s="166" customFormat="1" ht="12.75">
      <c r="H2032" s="501"/>
    </row>
    <row r="2033" s="166" customFormat="1" ht="12.75">
      <c r="H2033" s="501"/>
    </row>
    <row r="2034" s="166" customFormat="1" ht="12.75">
      <c r="H2034" s="501"/>
    </row>
    <row r="2035" s="166" customFormat="1" ht="12.75">
      <c r="H2035" s="501"/>
    </row>
    <row r="2036" s="166" customFormat="1" ht="12.75">
      <c r="H2036" s="501"/>
    </row>
    <row r="2037" s="166" customFormat="1" ht="12.75">
      <c r="H2037" s="501"/>
    </row>
    <row r="2038" s="166" customFormat="1" ht="12.75">
      <c r="H2038" s="501"/>
    </row>
    <row r="2039" s="166" customFormat="1" ht="12.75">
      <c r="H2039" s="501"/>
    </row>
    <row r="2040" s="166" customFormat="1" ht="12.75">
      <c r="H2040" s="501"/>
    </row>
    <row r="2041" s="166" customFormat="1" ht="12.75">
      <c r="H2041" s="501"/>
    </row>
    <row r="2042" s="166" customFormat="1" ht="12.75">
      <c r="H2042" s="501"/>
    </row>
    <row r="2043" s="166" customFormat="1" ht="12.75">
      <c r="H2043" s="501"/>
    </row>
    <row r="2044" s="166" customFormat="1" ht="12.75">
      <c r="H2044" s="501"/>
    </row>
    <row r="2045" s="166" customFormat="1" ht="12.75">
      <c r="H2045" s="501"/>
    </row>
    <row r="2046" s="166" customFormat="1" ht="12.75">
      <c r="H2046" s="501"/>
    </row>
    <row r="2047" s="166" customFormat="1" ht="12.75">
      <c r="H2047" s="501"/>
    </row>
    <row r="2048" s="166" customFormat="1" ht="12.75">
      <c r="H2048" s="501"/>
    </row>
    <row r="2049" s="166" customFormat="1" ht="12.75">
      <c r="H2049" s="501"/>
    </row>
    <row r="2050" s="166" customFormat="1" ht="12.75">
      <c r="H2050" s="501"/>
    </row>
    <row r="2051" s="166" customFormat="1" ht="12.75">
      <c r="H2051" s="501"/>
    </row>
    <row r="2052" s="166" customFormat="1" ht="12.75">
      <c r="H2052" s="501"/>
    </row>
    <row r="2053" s="166" customFormat="1" ht="12.75">
      <c r="H2053" s="501"/>
    </row>
    <row r="2054" s="166" customFormat="1" ht="12.75">
      <c r="H2054" s="501"/>
    </row>
    <row r="2055" s="166" customFormat="1" ht="12.75">
      <c r="H2055" s="501"/>
    </row>
    <row r="2056" s="166" customFormat="1" ht="12.75">
      <c r="H2056" s="501"/>
    </row>
    <row r="2057" s="166" customFormat="1" ht="12.75">
      <c r="H2057" s="501"/>
    </row>
    <row r="2058" s="166" customFormat="1" ht="12.75">
      <c r="H2058" s="501"/>
    </row>
    <row r="2059" s="166" customFormat="1" ht="12.75">
      <c r="H2059" s="501"/>
    </row>
    <row r="2060" s="166" customFormat="1" ht="12.75">
      <c r="H2060" s="501"/>
    </row>
    <row r="2061" s="166" customFormat="1" ht="12.75">
      <c r="H2061" s="501"/>
    </row>
    <row r="2062" s="166" customFormat="1" ht="12.75">
      <c r="H2062" s="501"/>
    </row>
    <row r="2063" s="166" customFormat="1" ht="12.75">
      <c r="H2063" s="501"/>
    </row>
    <row r="2064" s="166" customFormat="1" ht="12.75">
      <c r="H2064" s="501"/>
    </row>
    <row r="2065" s="166" customFormat="1" ht="12.75">
      <c r="H2065" s="501"/>
    </row>
    <row r="2066" s="166" customFormat="1" ht="12.75">
      <c r="H2066" s="501"/>
    </row>
    <row r="2067" s="166" customFormat="1" ht="12.75">
      <c r="H2067" s="501"/>
    </row>
    <row r="2068" s="166" customFormat="1" ht="12.75">
      <c r="H2068" s="501"/>
    </row>
    <row r="2069" s="166" customFormat="1" ht="12.75">
      <c r="H2069" s="501"/>
    </row>
    <row r="2070" s="166" customFormat="1" ht="12.75">
      <c r="H2070" s="501"/>
    </row>
    <row r="2071" s="166" customFormat="1" ht="12.75">
      <c r="H2071" s="501"/>
    </row>
    <row r="2072" s="166" customFormat="1" ht="12.75">
      <c r="H2072" s="501"/>
    </row>
    <row r="2073" s="166" customFormat="1" ht="12.75">
      <c r="H2073" s="501"/>
    </row>
    <row r="2074" s="166" customFormat="1" ht="12.75">
      <c r="H2074" s="501"/>
    </row>
    <row r="2075" s="166" customFormat="1" ht="12.75">
      <c r="H2075" s="501"/>
    </row>
    <row r="2076" s="166" customFormat="1" ht="12.75">
      <c r="H2076" s="501"/>
    </row>
    <row r="2077" s="166" customFormat="1" ht="12.75">
      <c r="H2077" s="501"/>
    </row>
    <row r="2078" s="166" customFormat="1" ht="12.75">
      <c r="H2078" s="501"/>
    </row>
    <row r="2079" s="166" customFormat="1" ht="12.75">
      <c r="H2079" s="501"/>
    </row>
    <row r="2080" s="166" customFormat="1" ht="12.75">
      <c r="H2080" s="501"/>
    </row>
    <row r="2081" s="166" customFormat="1" ht="12.75">
      <c r="H2081" s="501"/>
    </row>
    <row r="2082" s="166" customFormat="1" ht="12.75">
      <c r="H2082" s="501"/>
    </row>
    <row r="2083" s="166" customFormat="1" ht="12.75">
      <c r="H2083" s="501"/>
    </row>
    <row r="2084" s="166" customFormat="1" ht="12.75">
      <c r="H2084" s="501"/>
    </row>
    <row r="2085" s="166" customFormat="1" ht="12.75">
      <c r="H2085" s="501"/>
    </row>
    <row r="2086" s="166" customFormat="1" ht="12.75">
      <c r="H2086" s="501"/>
    </row>
    <row r="2087" s="166" customFormat="1" ht="12.75">
      <c r="H2087" s="501"/>
    </row>
    <row r="2088" s="166" customFormat="1" ht="12.75">
      <c r="H2088" s="501"/>
    </row>
    <row r="2089" s="166" customFormat="1" ht="12.75">
      <c r="H2089" s="501"/>
    </row>
    <row r="2090" s="166" customFormat="1" ht="12.75">
      <c r="H2090" s="501"/>
    </row>
    <row r="2091" s="166" customFormat="1" ht="12.75">
      <c r="H2091" s="501"/>
    </row>
    <row r="2092" s="166" customFormat="1" ht="12.75">
      <c r="H2092" s="501"/>
    </row>
    <row r="2093" s="166" customFormat="1" ht="12.75">
      <c r="H2093" s="501"/>
    </row>
    <row r="2094" s="166" customFormat="1" ht="12.75">
      <c r="H2094" s="501"/>
    </row>
    <row r="2095" s="166" customFormat="1" ht="12.75">
      <c r="H2095" s="501"/>
    </row>
    <row r="2096" s="166" customFormat="1" ht="12.75">
      <c r="H2096" s="501"/>
    </row>
    <row r="2097" s="166" customFormat="1" ht="12.75">
      <c r="H2097" s="501"/>
    </row>
    <row r="2098" s="166" customFormat="1" ht="12.75">
      <c r="H2098" s="501"/>
    </row>
    <row r="2099" s="166" customFormat="1" ht="12.75">
      <c r="H2099" s="501"/>
    </row>
    <row r="2100" s="166" customFormat="1" ht="12.75">
      <c r="H2100" s="501"/>
    </row>
    <row r="2101" s="166" customFormat="1" ht="12.75">
      <c r="H2101" s="501"/>
    </row>
    <row r="2102" s="166" customFormat="1" ht="12.75">
      <c r="H2102" s="501"/>
    </row>
    <row r="2103" s="166" customFormat="1" ht="12.75">
      <c r="H2103" s="501"/>
    </row>
    <row r="2104" s="166" customFormat="1" ht="12.75">
      <c r="H2104" s="501"/>
    </row>
    <row r="2105" s="166" customFormat="1" ht="12.75">
      <c r="H2105" s="501"/>
    </row>
    <row r="2106" s="166" customFormat="1" ht="12.75">
      <c r="H2106" s="501"/>
    </row>
    <row r="2107" s="166" customFormat="1" ht="12.75">
      <c r="H2107" s="501"/>
    </row>
    <row r="2108" s="166" customFormat="1" ht="12.75">
      <c r="H2108" s="501"/>
    </row>
    <row r="2109" s="166" customFormat="1" ht="12.75">
      <c r="H2109" s="501"/>
    </row>
    <row r="2110" s="166" customFormat="1" ht="12.75">
      <c r="H2110" s="501"/>
    </row>
    <row r="2111" s="166" customFormat="1" ht="12.75">
      <c r="H2111" s="501"/>
    </row>
    <row r="2112" s="166" customFormat="1" ht="12.75">
      <c r="H2112" s="501"/>
    </row>
    <row r="2113" s="166" customFormat="1" ht="12.75">
      <c r="H2113" s="501"/>
    </row>
    <row r="2114" s="166" customFormat="1" ht="12.75">
      <c r="H2114" s="501"/>
    </row>
    <row r="2115" s="166" customFormat="1" ht="12.75">
      <c r="H2115" s="501"/>
    </row>
    <row r="2116" s="166" customFormat="1" ht="12.75">
      <c r="H2116" s="501"/>
    </row>
    <row r="2117" s="166" customFormat="1" ht="12.75">
      <c r="H2117" s="501"/>
    </row>
    <row r="2118" s="166" customFormat="1" ht="12.75">
      <c r="H2118" s="501"/>
    </row>
    <row r="2119" s="166" customFormat="1" ht="12.75">
      <c r="H2119" s="501"/>
    </row>
    <row r="2120" s="166" customFormat="1" ht="12.75">
      <c r="H2120" s="501"/>
    </row>
    <row r="2121" s="166" customFormat="1" ht="12.75">
      <c r="H2121" s="501"/>
    </row>
    <row r="2122" s="166" customFormat="1" ht="12.75">
      <c r="H2122" s="501"/>
    </row>
    <row r="2123" s="166" customFormat="1" ht="12.75">
      <c r="H2123" s="501"/>
    </row>
    <row r="2124" s="166" customFormat="1" ht="12.75">
      <c r="H2124" s="501"/>
    </row>
    <row r="2125" s="166" customFormat="1" ht="12.75">
      <c r="H2125" s="501"/>
    </row>
    <row r="2126" s="166" customFormat="1" ht="12.75">
      <c r="H2126" s="501"/>
    </row>
    <row r="2127" s="166" customFormat="1" ht="12.75">
      <c r="H2127" s="501"/>
    </row>
    <row r="2128" s="166" customFormat="1" ht="12.75">
      <c r="H2128" s="501"/>
    </row>
    <row r="2129" s="166" customFormat="1" ht="12.75">
      <c r="H2129" s="501"/>
    </row>
    <row r="2130" s="166" customFormat="1" ht="12.75">
      <c r="H2130" s="501"/>
    </row>
    <row r="2131" s="166" customFormat="1" ht="12.75">
      <c r="H2131" s="501"/>
    </row>
    <row r="2132" s="166" customFormat="1" ht="12.75">
      <c r="H2132" s="501"/>
    </row>
    <row r="2133" s="166" customFormat="1" ht="12.75">
      <c r="H2133" s="501"/>
    </row>
    <row r="2134" s="166" customFormat="1" ht="12.75">
      <c r="H2134" s="501"/>
    </row>
    <row r="2135" s="166" customFormat="1" ht="12.75">
      <c r="H2135" s="501"/>
    </row>
    <row r="2136" s="166" customFormat="1" ht="12.75">
      <c r="H2136" s="501"/>
    </row>
    <row r="2137" s="166" customFormat="1" ht="12.75">
      <c r="H2137" s="501"/>
    </row>
    <row r="2138" s="166" customFormat="1" ht="12.75">
      <c r="H2138" s="501"/>
    </row>
    <row r="2139" s="166" customFormat="1" ht="12.75">
      <c r="H2139" s="501"/>
    </row>
    <row r="2140" s="166" customFormat="1" ht="12.75">
      <c r="H2140" s="501"/>
    </row>
    <row r="2141" s="166" customFormat="1" ht="12.75">
      <c r="H2141" s="501"/>
    </row>
    <row r="2142" s="166" customFormat="1" ht="12.75">
      <c r="H2142" s="501"/>
    </row>
    <row r="2143" s="166" customFormat="1" ht="12.75">
      <c r="H2143" s="501"/>
    </row>
    <row r="2144" s="166" customFormat="1" ht="12.75">
      <c r="H2144" s="501"/>
    </row>
    <row r="2145" s="166" customFormat="1" ht="12.75">
      <c r="H2145" s="501"/>
    </row>
    <row r="2146" s="166" customFormat="1" ht="12.75">
      <c r="H2146" s="501"/>
    </row>
    <row r="2147" s="166" customFormat="1" ht="12.75">
      <c r="H2147" s="501"/>
    </row>
    <row r="2148" s="166" customFormat="1" ht="12.75">
      <c r="H2148" s="501"/>
    </row>
    <row r="2149" s="166" customFormat="1" ht="12.75">
      <c r="H2149" s="501"/>
    </row>
    <row r="2150" s="166" customFormat="1" ht="12.75">
      <c r="H2150" s="501"/>
    </row>
    <row r="2151" s="166" customFormat="1" ht="12.75">
      <c r="H2151" s="501"/>
    </row>
    <row r="2152" s="166" customFormat="1" ht="12.75">
      <c r="H2152" s="501"/>
    </row>
    <row r="2153" s="166" customFormat="1" ht="12.75">
      <c r="H2153" s="501"/>
    </row>
    <row r="2154" s="166" customFormat="1" ht="12.75">
      <c r="H2154" s="501"/>
    </row>
    <row r="2155" s="166" customFormat="1" ht="12.75">
      <c r="H2155" s="501"/>
    </row>
    <row r="2156" s="166" customFormat="1" ht="12.75">
      <c r="H2156" s="501"/>
    </row>
    <row r="2157" s="166" customFormat="1" ht="12.75">
      <c r="H2157" s="501"/>
    </row>
    <row r="2158" s="166" customFormat="1" ht="12.75">
      <c r="H2158" s="501"/>
    </row>
    <row r="2159" s="166" customFormat="1" ht="12.75">
      <c r="H2159" s="501"/>
    </row>
    <row r="2160" s="166" customFormat="1" ht="12.75">
      <c r="H2160" s="501"/>
    </row>
    <row r="2161" s="166" customFormat="1" ht="12.75">
      <c r="H2161" s="501"/>
    </row>
    <row r="2162" s="166" customFormat="1" ht="12.75">
      <c r="H2162" s="501"/>
    </row>
    <row r="2163" s="166" customFormat="1" ht="12.75">
      <c r="H2163" s="501"/>
    </row>
    <row r="2164" s="166" customFormat="1" ht="12.75">
      <c r="H2164" s="501"/>
    </row>
    <row r="2165" s="166" customFormat="1" ht="12.75">
      <c r="H2165" s="501"/>
    </row>
    <row r="2166" s="166" customFormat="1" ht="12.75">
      <c r="H2166" s="501"/>
    </row>
    <row r="2167" s="166" customFormat="1" ht="12.75">
      <c r="H2167" s="501"/>
    </row>
    <row r="2168" s="166" customFormat="1" ht="12.75">
      <c r="H2168" s="501"/>
    </row>
    <row r="2169" s="166" customFormat="1" ht="12.75">
      <c r="H2169" s="501"/>
    </row>
    <row r="2170" s="166" customFormat="1" ht="12.75">
      <c r="H2170" s="501"/>
    </row>
    <row r="2171" s="166" customFormat="1" ht="12.75">
      <c r="H2171" s="501"/>
    </row>
    <row r="2172" s="166" customFormat="1" ht="12.75">
      <c r="H2172" s="501"/>
    </row>
    <row r="2173" s="166" customFormat="1" ht="12.75">
      <c r="H2173" s="501"/>
    </row>
    <row r="2174" s="166" customFormat="1" ht="12.75">
      <c r="H2174" s="501"/>
    </row>
    <row r="2175" s="166" customFormat="1" ht="12.75">
      <c r="H2175" s="501"/>
    </row>
    <row r="2176" s="166" customFormat="1" ht="12.75">
      <c r="H2176" s="501"/>
    </row>
    <row r="2177" s="166" customFormat="1" ht="12.75">
      <c r="H2177" s="501"/>
    </row>
    <row r="2178" s="166" customFormat="1" ht="12.75">
      <c r="H2178" s="501"/>
    </row>
    <row r="2179" s="166" customFormat="1" ht="12.75">
      <c r="H2179" s="501"/>
    </row>
    <row r="2180" s="166" customFormat="1" ht="12.75">
      <c r="H2180" s="501"/>
    </row>
    <row r="2181" s="166" customFormat="1" ht="12.75">
      <c r="H2181" s="501"/>
    </row>
    <row r="2182" s="166" customFormat="1" ht="12.75">
      <c r="H2182" s="501"/>
    </row>
    <row r="2183" s="166" customFormat="1" ht="12.75">
      <c r="H2183" s="501"/>
    </row>
    <row r="2184" s="166" customFormat="1" ht="12.75">
      <c r="H2184" s="501"/>
    </row>
    <row r="2185" s="166" customFormat="1" ht="12.75">
      <c r="H2185" s="501"/>
    </row>
    <row r="2186" s="166" customFormat="1" ht="12.75">
      <c r="H2186" s="501"/>
    </row>
    <row r="2187" s="166" customFormat="1" ht="12.75">
      <c r="H2187" s="501"/>
    </row>
    <row r="2188" s="166" customFormat="1" ht="12.75">
      <c r="H2188" s="501"/>
    </row>
    <row r="2189" s="166" customFormat="1" ht="12.75">
      <c r="H2189" s="501"/>
    </row>
    <row r="2190" s="166" customFormat="1" ht="12.75">
      <c r="H2190" s="501"/>
    </row>
    <row r="2191" s="166" customFormat="1" ht="12.75">
      <c r="H2191" s="501"/>
    </row>
    <row r="2192" s="166" customFormat="1" ht="12.75">
      <c r="H2192" s="501"/>
    </row>
    <row r="2193" s="166" customFormat="1" ht="12.75">
      <c r="H2193" s="501"/>
    </row>
    <row r="2194" s="166" customFormat="1" ht="12.75">
      <c r="H2194" s="501"/>
    </row>
    <row r="2195" s="166" customFormat="1" ht="12.75">
      <c r="H2195" s="501"/>
    </row>
    <row r="2196" s="166" customFormat="1" ht="12.75">
      <c r="H2196" s="501"/>
    </row>
    <row r="2197" s="166" customFormat="1" ht="12.75">
      <c r="H2197" s="501"/>
    </row>
    <row r="2198" s="166" customFormat="1" ht="12.75">
      <c r="H2198" s="501"/>
    </row>
    <row r="2199" s="166" customFormat="1" ht="12.75">
      <c r="H2199" s="501"/>
    </row>
    <row r="2200" s="166" customFormat="1" ht="12.75">
      <c r="H2200" s="501"/>
    </row>
    <row r="2201" s="166" customFormat="1" ht="12.75">
      <c r="H2201" s="501"/>
    </row>
    <row r="2202" s="166" customFormat="1" ht="12.75">
      <c r="H2202" s="501"/>
    </row>
    <row r="2203" s="166" customFormat="1" ht="12.75">
      <c r="H2203" s="501"/>
    </row>
    <row r="2204" s="166" customFormat="1" ht="12.75">
      <c r="H2204" s="501"/>
    </row>
    <row r="2205" s="166" customFormat="1" ht="12.75">
      <c r="H2205" s="501"/>
    </row>
    <row r="2206" s="166" customFormat="1" ht="12.75">
      <c r="H2206" s="501"/>
    </row>
    <row r="2207" s="166" customFormat="1" ht="12.75">
      <c r="H2207" s="501"/>
    </row>
    <row r="2208" s="166" customFormat="1" ht="12.75">
      <c r="H2208" s="501"/>
    </row>
    <row r="2209" s="166" customFormat="1" ht="12.75">
      <c r="H2209" s="501"/>
    </row>
    <row r="2210" s="166" customFormat="1" ht="12.75">
      <c r="H2210" s="501"/>
    </row>
    <row r="2211" s="166" customFormat="1" ht="12.75">
      <c r="H2211" s="501"/>
    </row>
    <row r="2212" s="166" customFormat="1" ht="12.75">
      <c r="H2212" s="501"/>
    </row>
    <row r="2213" s="166" customFormat="1" ht="12.75">
      <c r="H2213" s="501"/>
    </row>
    <row r="2214" s="166" customFormat="1" ht="12.75">
      <c r="H2214" s="501"/>
    </row>
    <row r="2215" s="166" customFormat="1" ht="12.75">
      <c r="H2215" s="501"/>
    </row>
    <row r="2216" s="166" customFormat="1" ht="12.75">
      <c r="H2216" s="501"/>
    </row>
    <row r="2217" s="166" customFormat="1" ht="12.75">
      <c r="H2217" s="501"/>
    </row>
    <row r="2218" s="166" customFormat="1" ht="12.75">
      <c r="H2218" s="501"/>
    </row>
    <row r="2219" s="166" customFormat="1" ht="12.75">
      <c r="H2219" s="501"/>
    </row>
    <row r="2220" s="166" customFormat="1" ht="12.75">
      <c r="H2220" s="501"/>
    </row>
    <row r="2221" s="166" customFormat="1" ht="12.75">
      <c r="H2221" s="501"/>
    </row>
    <row r="2222" s="166" customFormat="1" ht="12.75">
      <c r="H2222" s="501"/>
    </row>
    <row r="2223" s="166" customFormat="1" ht="12.75">
      <c r="H2223" s="501"/>
    </row>
    <row r="2224" s="166" customFormat="1" ht="12.75">
      <c r="H2224" s="501"/>
    </row>
    <row r="2225" s="166" customFormat="1" ht="12.75">
      <c r="H2225" s="501"/>
    </row>
    <row r="2226" s="166" customFormat="1" ht="12.75">
      <c r="H2226" s="501"/>
    </row>
    <row r="2227" s="166" customFormat="1" ht="12.75">
      <c r="H2227" s="501"/>
    </row>
    <row r="2228" s="166" customFormat="1" ht="12.75">
      <c r="H2228" s="501"/>
    </row>
    <row r="2229" s="166" customFormat="1" ht="12.75">
      <c r="H2229" s="501"/>
    </row>
    <row r="2230" s="166" customFormat="1" ht="12.75">
      <c r="H2230" s="501"/>
    </row>
    <row r="2231" s="166" customFormat="1" ht="12.75">
      <c r="H2231" s="501"/>
    </row>
    <row r="2232" s="166" customFormat="1" ht="12.75">
      <c r="H2232" s="501"/>
    </row>
    <row r="2233" s="166" customFormat="1" ht="12.75">
      <c r="H2233" s="501"/>
    </row>
    <row r="2234" s="166" customFormat="1" ht="12.75">
      <c r="H2234" s="501"/>
    </row>
    <row r="2235" s="166" customFormat="1" ht="12.75">
      <c r="H2235" s="501"/>
    </row>
    <row r="2236" s="166" customFormat="1" ht="12.75">
      <c r="H2236" s="501"/>
    </row>
    <row r="2237" s="166" customFormat="1" ht="12.75">
      <c r="H2237" s="501"/>
    </row>
    <row r="2238" s="166" customFormat="1" ht="12.75">
      <c r="H2238" s="501"/>
    </row>
    <row r="2239" s="166" customFormat="1" ht="12.75">
      <c r="H2239" s="501"/>
    </row>
    <row r="2240" s="166" customFormat="1" ht="12.75">
      <c r="H2240" s="501"/>
    </row>
    <row r="2241" s="166" customFormat="1" ht="12.75">
      <c r="H2241" s="501"/>
    </row>
    <row r="2242" s="166" customFormat="1" ht="12.75">
      <c r="H2242" s="501"/>
    </row>
    <row r="2243" s="166" customFormat="1" ht="12.75">
      <c r="H2243" s="501"/>
    </row>
    <row r="2244" s="166" customFormat="1" ht="12.75">
      <c r="H2244" s="501"/>
    </row>
    <row r="2245" s="166" customFormat="1" ht="12.75">
      <c r="H2245" s="501"/>
    </row>
    <row r="2246" s="166" customFormat="1" ht="12.75">
      <c r="H2246" s="501"/>
    </row>
    <row r="2247" s="166" customFormat="1" ht="12.75">
      <c r="H2247" s="501"/>
    </row>
    <row r="2248" s="166" customFormat="1" ht="12.75">
      <c r="H2248" s="501"/>
    </row>
    <row r="2249" s="166" customFormat="1" ht="12.75">
      <c r="H2249" s="501"/>
    </row>
    <row r="2250" s="166" customFormat="1" ht="12.75">
      <c r="H2250" s="501"/>
    </row>
    <row r="2251" s="166" customFormat="1" ht="12.75">
      <c r="H2251" s="501"/>
    </row>
    <row r="2252" s="166" customFormat="1" ht="12.75">
      <c r="H2252" s="501"/>
    </row>
    <row r="2253" s="166" customFormat="1" ht="12.75">
      <c r="H2253" s="501"/>
    </row>
    <row r="2254" s="166" customFormat="1" ht="12.75">
      <c r="H2254" s="501"/>
    </row>
  </sheetData>
  <mergeCells count="26">
    <mergeCell ref="A1:I1"/>
    <mergeCell ref="E194:H194"/>
    <mergeCell ref="A3:G3"/>
    <mergeCell ref="A40:G40"/>
    <mergeCell ref="D192:G192"/>
    <mergeCell ref="D191:G191"/>
    <mergeCell ref="C139:F139"/>
    <mergeCell ref="A73:G73"/>
    <mergeCell ref="A90:B90"/>
    <mergeCell ref="A92:G92"/>
    <mergeCell ref="A106:B106"/>
    <mergeCell ref="A107:B107"/>
    <mergeCell ref="A108:B108"/>
    <mergeCell ref="A109:B109"/>
    <mergeCell ref="C114:F114"/>
    <mergeCell ref="A117:C117"/>
    <mergeCell ref="D117:G117"/>
    <mergeCell ref="A110:B110"/>
    <mergeCell ref="A111:B111"/>
    <mergeCell ref="A113:C113"/>
    <mergeCell ref="D113:G113"/>
    <mergeCell ref="D118:G118"/>
    <mergeCell ref="A119:C119"/>
    <mergeCell ref="D119:G119"/>
    <mergeCell ref="A115:C115"/>
    <mergeCell ref="D115:G115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I94"/>
  <sheetViews>
    <sheetView workbookViewId="0" topLeftCell="A1">
      <selection activeCell="A75" sqref="A75:E75"/>
    </sheetView>
  </sheetViews>
  <sheetFormatPr defaultColWidth="9.00390625" defaultRowHeight="12.75"/>
  <cols>
    <col min="2" max="2" width="35.625" style="0" customWidth="1"/>
    <col min="3" max="3" width="10.75390625" style="0" customWidth="1"/>
    <col min="4" max="4" width="10.875" style="0" customWidth="1"/>
    <col min="5" max="5" width="35.00390625" style="0" customWidth="1"/>
    <col min="6" max="6" width="18.25390625" style="0" customWidth="1"/>
    <col min="8" max="8" width="13.875" style="0" bestFit="1" customWidth="1"/>
  </cols>
  <sheetData>
    <row r="1" spans="1:9" ht="18">
      <c r="A1" s="202" t="s">
        <v>799</v>
      </c>
      <c r="C1" s="202"/>
      <c r="D1" s="202"/>
      <c r="E1" s="202"/>
      <c r="F1" s="202"/>
      <c r="I1" s="2"/>
    </row>
    <row r="2" spans="2:9" ht="15" customHeight="1">
      <c r="B2" s="202"/>
      <c r="C2" s="202"/>
      <c r="D2" s="202"/>
      <c r="E2" s="202"/>
      <c r="F2" s="202"/>
      <c r="I2" s="2"/>
    </row>
    <row r="3" spans="1:8" ht="16.5" customHeight="1">
      <c r="A3" s="1" t="s">
        <v>867</v>
      </c>
      <c r="E3" s="301">
        <v>269012060.46</v>
      </c>
      <c r="F3" s="2" t="s">
        <v>209</v>
      </c>
      <c r="H3" s="156"/>
    </row>
    <row r="4" spans="2:8" ht="15" customHeight="1">
      <c r="B4" s="1"/>
      <c r="E4" s="156"/>
      <c r="H4" s="156"/>
    </row>
    <row r="5" spans="1:7" ht="15.75">
      <c r="A5" s="1" t="s">
        <v>782</v>
      </c>
      <c r="C5" s="1"/>
      <c r="G5" s="333"/>
    </row>
    <row r="6" spans="1:6" ht="25.5">
      <c r="A6" s="811"/>
      <c r="B6" s="799"/>
      <c r="C6" s="52" t="s">
        <v>239</v>
      </c>
      <c r="D6" s="6" t="s">
        <v>240</v>
      </c>
      <c r="E6" s="5" t="s">
        <v>98</v>
      </c>
      <c r="F6" s="51" t="s">
        <v>241</v>
      </c>
    </row>
    <row r="7" spans="1:6" ht="16.5" customHeight="1">
      <c r="A7" s="810" t="s">
        <v>783</v>
      </c>
      <c r="B7" s="796"/>
      <c r="C7" s="482">
        <v>0</v>
      </c>
      <c r="D7" s="482">
        <v>0</v>
      </c>
      <c r="E7" s="482">
        <v>400000000</v>
      </c>
      <c r="F7" s="481" t="s">
        <v>588</v>
      </c>
    </row>
    <row r="8" spans="1:7" ht="16.5" customHeight="1">
      <c r="A8" s="810" t="s">
        <v>781</v>
      </c>
      <c r="B8" s="796"/>
      <c r="C8" s="482">
        <v>0</v>
      </c>
      <c r="D8" s="482">
        <v>0</v>
      </c>
      <c r="E8" s="482">
        <v>42240000</v>
      </c>
      <c r="F8" s="481" t="s">
        <v>588</v>
      </c>
      <c r="G8" s="125"/>
    </row>
    <row r="9" spans="1:7" ht="36" customHeight="1">
      <c r="A9" s="810" t="s">
        <v>269</v>
      </c>
      <c r="B9" s="796"/>
      <c r="C9" s="482">
        <v>0</v>
      </c>
      <c r="D9" s="482">
        <v>0</v>
      </c>
      <c r="E9" s="482">
        <v>1028902</v>
      </c>
      <c r="F9" s="576" t="s">
        <v>588</v>
      </c>
      <c r="G9" s="125"/>
    </row>
    <row r="10" spans="1:7" ht="24.75" customHeight="1">
      <c r="A10" s="810" t="s">
        <v>746</v>
      </c>
      <c r="B10" s="814"/>
      <c r="C10" s="482">
        <v>0</v>
      </c>
      <c r="D10" s="482">
        <v>0</v>
      </c>
      <c r="E10" s="482">
        <v>17000000</v>
      </c>
      <c r="F10" s="576" t="s">
        <v>588</v>
      </c>
      <c r="G10" s="125"/>
    </row>
    <row r="11" spans="1:6" ht="15" customHeight="1">
      <c r="A11" s="815" t="s">
        <v>607</v>
      </c>
      <c r="B11" s="799"/>
      <c r="C11" s="9">
        <v>0</v>
      </c>
      <c r="D11" s="9">
        <v>0</v>
      </c>
      <c r="E11" s="9">
        <f>SUM(E7:E10)</f>
        <v>460268902</v>
      </c>
      <c r="F11" s="27" t="s">
        <v>588</v>
      </c>
    </row>
    <row r="12" spans="2:6" ht="15" customHeight="1">
      <c r="B12" s="259"/>
      <c r="C12" s="260"/>
      <c r="D12" s="260"/>
      <c r="E12" s="260"/>
      <c r="F12" s="305"/>
    </row>
    <row r="13" spans="1:6" ht="15.75" customHeight="1">
      <c r="A13" s="1" t="s">
        <v>784</v>
      </c>
      <c r="B13" s="1"/>
      <c r="C13" s="260"/>
      <c r="D13" s="260"/>
      <c r="E13" s="567">
        <f>E3+E11</f>
        <v>729280962.46</v>
      </c>
      <c r="F13" s="568" t="s">
        <v>209</v>
      </c>
    </row>
    <row r="14" spans="2:6" ht="12.75" customHeight="1">
      <c r="B14" s="259"/>
      <c r="C14" s="260"/>
      <c r="D14" s="260"/>
      <c r="E14" s="260"/>
      <c r="F14" s="305"/>
    </row>
    <row r="15" ht="15.75">
      <c r="A15" s="1" t="s">
        <v>62</v>
      </c>
    </row>
    <row r="16" spans="1:6" ht="24" customHeight="1">
      <c r="A16" s="815"/>
      <c r="B16" s="815"/>
      <c r="C16" s="52" t="s">
        <v>239</v>
      </c>
      <c r="D16" s="6" t="s">
        <v>240</v>
      </c>
      <c r="E16" s="244" t="s">
        <v>98</v>
      </c>
      <c r="F16" s="51" t="s">
        <v>241</v>
      </c>
    </row>
    <row r="17" spans="1:8" ht="16.5" customHeight="1">
      <c r="A17" s="816" t="s">
        <v>65</v>
      </c>
      <c r="B17" s="817"/>
      <c r="C17" s="334">
        <v>0</v>
      </c>
      <c r="D17" s="334">
        <v>0</v>
      </c>
      <c r="E17" s="325">
        <v>102022587</v>
      </c>
      <c r="F17" s="180" t="s">
        <v>588</v>
      </c>
      <c r="H17" s="359"/>
    </row>
    <row r="18" spans="1:8" ht="26.25" customHeight="1">
      <c r="A18" s="795" t="s">
        <v>570</v>
      </c>
      <c r="B18" s="818"/>
      <c r="C18" s="334">
        <v>0</v>
      </c>
      <c r="D18" s="334">
        <v>0</v>
      </c>
      <c r="E18" s="325">
        <v>831914</v>
      </c>
      <c r="F18" s="180" t="s">
        <v>588</v>
      </c>
      <c r="H18" s="359"/>
    </row>
    <row r="19" spans="1:8" ht="25.5" customHeight="1">
      <c r="A19" s="795" t="s">
        <v>572</v>
      </c>
      <c r="B19" s="818"/>
      <c r="C19" s="334">
        <v>0</v>
      </c>
      <c r="D19" s="334">
        <v>0</v>
      </c>
      <c r="E19" s="325">
        <v>770000</v>
      </c>
      <c r="F19" s="180" t="s">
        <v>573</v>
      </c>
      <c r="H19" s="359"/>
    </row>
    <row r="20" spans="1:8" ht="20.25" customHeight="1">
      <c r="A20" s="795" t="s">
        <v>736</v>
      </c>
      <c r="B20" s="796"/>
      <c r="C20" s="334">
        <v>0</v>
      </c>
      <c r="D20" s="334">
        <v>0</v>
      </c>
      <c r="E20" s="325">
        <v>17280000</v>
      </c>
      <c r="F20" s="180" t="s">
        <v>588</v>
      </c>
      <c r="H20" s="359"/>
    </row>
    <row r="21" spans="1:6" ht="15.75" customHeight="1">
      <c r="A21" s="815" t="s">
        <v>608</v>
      </c>
      <c r="B21" s="799"/>
      <c r="C21" s="9">
        <v>0</v>
      </c>
      <c r="D21" s="293">
        <v>0</v>
      </c>
      <c r="E21" s="9">
        <f>SUM(E17:E20)</f>
        <v>120904501</v>
      </c>
      <c r="F21" s="10" t="s">
        <v>588</v>
      </c>
    </row>
    <row r="22" spans="1:6" ht="15.75" customHeight="1">
      <c r="A22" s="569"/>
      <c r="B22" s="491"/>
      <c r="C22" s="260"/>
      <c r="D22" s="351"/>
      <c r="E22" s="260"/>
      <c r="F22" s="261"/>
    </row>
    <row r="23" spans="1:6" ht="15.75" customHeight="1">
      <c r="A23" s="1" t="s">
        <v>706</v>
      </c>
      <c r="B23" s="1"/>
      <c r="C23" s="260"/>
      <c r="D23" s="351"/>
      <c r="E23" s="567">
        <f>E13-E21</f>
        <v>608376461.46</v>
      </c>
      <c r="F23" s="568" t="s">
        <v>209</v>
      </c>
    </row>
    <row r="24" spans="5:6" ht="15" customHeight="1">
      <c r="E24" s="567"/>
      <c r="F24" s="568"/>
    </row>
    <row r="25" spans="1:5" ht="13.5" customHeight="1">
      <c r="A25" s="449" t="s">
        <v>95</v>
      </c>
      <c r="E25" s="304"/>
    </row>
    <row r="26" spans="1:6" ht="14.25" customHeight="1">
      <c r="A26" s="444" t="s">
        <v>44</v>
      </c>
      <c r="E26" s="328"/>
      <c r="F26" s="327"/>
    </row>
    <row r="27" ht="15">
      <c r="A27" s="302" t="s">
        <v>754</v>
      </c>
    </row>
    <row r="28" spans="1:6" ht="16.5" customHeight="1">
      <c r="A28" s="797" t="s">
        <v>45</v>
      </c>
      <c r="B28" s="729"/>
      <c r="C28" s="729"/>
      <c r="D28" s="729"/>
      <c r="E28" s="798"/>
      <c r="F28" s="497"/>
    </row>
    <row r="29" spans="1:6" ht="20.25" customHeight="1">
      <c r="A29" s="33" t="s">
        <v>76</v>
      </c>
      <c r="B29" s="799" t="s">
        <v>77</v>
      </c>
      <c r="C29" s="799"/>
      <c r="D29" s="799"/>
      <c r="E29" s="799"/>
      <c r="F29" s="452" t="s">
        <v>57</v>
      </c>
    </row>
    <row r="30" spans="1:6" ht="18.75" customHeight="1">
      <c r="A30" s="494" t="s">
        <v>83</v>
      </c>
      <c r="B30" s="800" t="s">
        <v>730</v>
      </c>
      <c r="C30" s="801"/>
      <c r="D30" s="801"/>
      <c r="E30" s="796"/>
      <c r="F30" s="453">
        <v>36429000</v>
      </c>
    </row>
    <row r="31" spans="1:6" ht="18.75" customHeight="1">
      <c r="A31" s="494" t="s">
        <v>78</v>
      </c>
      <c r="B31" s="800" t="s">
        <v>409</v>
      </c>
      <c r="C31" s="801"/>
      <c r="D31" s="801"/>
      <c r="E31" s="796"/>
      <c r="F31" s="453">
        <v>7000000</v>
      </c>
    </row>
    <row r="32" spans="1:6" ht="18.75" customHeight="1">
      <c r="A32" s="494" t="s">
        <v>79</v>
      </c>
      <c r="B32" s="800" t="s">
        <v>52</v>
      </c>
      <c r="C32" s="801"/>
      <c r="D32" s="801"/>
      <c r="E32" s="796"/>
      <c r="F32" s="453">
        <v>2070000</v>
      </c>
    </row>
    <row r="33" spans="1:6" ht="18.75" customHeight="1">
      <c r="A33" s="494" t="s">
        <v>80</v>
      </c>
      <c r="B33" s="800" t="s">
        <v>58</v>
      </c>
      <c r="C33" s="801"/>
      <c r="D33" s="801"/>
      <c r="E33" s="796"/>
      <c r="F33" s="453">
        <v>1960000</v>
      </c>
    </row>
    <row r="34" spans="1:6" ht="18.75" customHeight="1">
      <c r="A34" s="494" t="s">
        <v>81</v>
      </c>
      <c r="B34" s="800" t="s">
        <v>54</v>
      </c>
      <c r="C34" s="801"/>
      <c r="D34" s="801"/>
      <c r="E34" s="796"/>
      <c r="F34" s="453">
        <v>6641000</v>
      </c>
    </row>
    <row r="35" spans="1:6" ht="18.75" customHeight="1">
      <c r="A35" s="494" t="s">
        <v>725</v>
      </c>
      <c r="B35" s="800" t="s">
        <v>53</v>
      </c>
      <c r="C35" s="801"/>
      <c r="D35" s="801"/>
      <c r="E35" s="796"/>
      <c r="F35" s="453">
        <v>1635000</v>
      </c>
    </row>
    <row r="36" spans="1:6" ht="18.75" customHeight="1">
      <c r="A36" s="494" t="s">
        <v>82</v>
      </c>
      <c r="B36" s="800" t="s">
        <v>731</v>
      </c>
      <c r="C36" s="801"/>
      <c r="D36" s="801"/>
      <c r="E36" s="796"/>
      <c r="F36" s="453">
        <v>1982000</v>
      </c>
    </row>
    <row r="37" spans="1:6" ht="18.75" customHeight="1">
      <c r="A37" s="494" t="s">
        <v>84</v>
      </c>
      <c r="B37" s="809" t="s">
        <v>408</v>
      </c>
      <c r="C37" s="809"/>
      <c r="D37" s="809"/>
      <c r="E37" s="809"/>
      <c r="F37" s="453">
        <v>13000000</v>
      </c>
    </row>
    <row r="38" spans="1:6" ht="18.75" customHeight="1">
      <c r="A38" s="494" t="s">
        <v>727</v>
      </c>
      <c r="B38" s="812" t="s">
        <v>786</v>
      </c>
      <c r="C38" s="813"/>
      <c r="D38" s="813"/>
      <c r="E38" s="814"/>
      <c r="F38" s="453">
        <v>13000000</v>
      </c>
    </row>
    <row r="39" spans="1:6" ht="18.75" customHeight="1">
      <c r="A39" s="494" t="s">
        <v>723</v>
      </c>
      <c r="B39" s="812" t="s">
        <v>787</v>
      </c>
      <c r="C39" s="813"/>
      <c r="D39" s="813"/>
      <c r="E39" s="814"/>
      <c r="F39" s="453">
        <v>342000</v>
      </c>
    </row>
    <row r="40" spans="1:6" ht="18.75" customHeight="1">
      <c r="A40" s="494" t="s">
        <v>86</v>
      </c>
      <c r="B40" s="809" t="s">
        <v>680</v>
      </c>
      <c r="C40" s="809"/>
      <c r="D40" s="809"/>
      <c r="E40" s="809"/>
      <c r="F40" s="453">
        <v>2654000</v>
      </c>
    </row>
    <row r="41" spans="1:6" ht="18.75" customHeight="1">
      <c r="A41" s="494" t="s">
        <v>87</v>
      </c>
      <c r="B41" s="809" t="s">
        <v>853</v>
      </c>
      <c r="C41" s="809"/>
      <c r="D41" s="809"/>
      <c r="E41" s="809"/>
      <c r="F41" s="453">
        <v>8000</v>
      </c>
    </row>
    <row r="42" spans="1:6" ht="18.75" customHeight="1">
      <c r="A42" s="494" t="s">
        <v>88</v>
      </c>
      <c r="B42" s="800" t="s">
        <v>115</v>
      </c>
      <c r="C42" s="801"/>
      <c r="D42" s="801"/>
      <c r="E42" s="796"/>
      <c r="F42" s="453">
        <v>44242000</v>
      </c>
    </row>
    <row r="43" spans="1:6" ht="18.75" customHeight="1">
      <c r="A43" s="494" t="s">
        <v>89</v>
      </c>
      <c r="B43" s="812" t="s">
        <v>49</v>
      </c>
      <c r="C43" s="813"/>
      <c r="D43" s="813"/>
      <c r="E43" s="814"/>
      <c r="F43" s="453">
        <v>27427000</v>
      </c>
    </row>
    <row r="44" spans="1:6" ht="18.75" customHeight="1">
      <c r="A44" s="494" t="s">
        <v>90</v>
      </c>
      <c r="B44" s="800" t="s">
        <v>50</v>
      </c>
      <c r="C44" s="801"/>
      <c r="D44" s="801"/>
      <c r="E44" s="796"/>
      <c r="F44" s="453">
        <v>1000000</v>
      </c>
    </row>
    <row r="45" spans="1:6" ht="18.75" customHeight="1">
      <c r="A45" s="494" t="s">
        <v>91</v>
      </c>
      <c r="B45" s="800" t="s">
        <v>771</v>
      </c>
      <c r="C45" s="801"/>
      <c r="D45" s="801"/>
      <c r="E45" s="796"/>
      <c r="F45" s="453">
        <v>29850000</v>
      </c>
    </row>
    <row r="46" spans="1:6" ht="18.75" customHeight="1">
      <c r="A46" s="494" t="s">
        <v>92</v>
      </c>
      <c r="B46" s="800" t="s">
        <v>67</v>
      </c>
      <c r="C46" s="801"/>
      <c r="D46" s="801"/>
      <c r="E46" s="796"/>
      <c r="F46" s="453">
        <v>1411000</v>
      </c>
    </row>
    <row r="47" spans="1:6" ht="18.75" customHeight="1">
      <c r="A47" s="494" t="s">
        <v>726</v>
      </c>
      <c r="B47" s="800" t="s">
        <v>407</v>
      </c>
      <c r="C47" s="801"/>
      <c r="D47" s="801"/>
      <c r="E47" s="796"/>
      <c r="F47" s="453">
        <v>2575000</v>
      </c>
    </row>
    <row r="48" spans="1:6" ht="18.75" customHeight="1">
      <c r="A48" s="494" t="s">
        <v>157</v>
      </c>
      <c r="B48" s="800" t="s">
        <v>758</v>
      </c>
      <c r="C48" s="801" t="s">
        <v>758</v>
      </c>
      <c r="D48" s="801" t="s">
        <v>758</v>
      </c>
      <c r="E48" s="796" t="s">
        <v>758</v>
      </c>
      <c r="F48" s="789">
        <v>684400000</v>
      </c>
    </row>
    <row r="49" spans="1:6" ht="18.75" customHeight="1">
      <c r="A49" s="494" t="s">
        <v>158</v>
      </c>
      <c r="B49" s="800" t="s">
        <v>759</v>
      </c>
      <c r="C49" s="801" t="s">
        <v>759</v>
      </c>
      <c r="D49" s="801" t="s">
        <v>759</v>
      </c>
      <c r="E49" s="796" t="s">
        <v>759</v>
      </c>
      <c r="F49" s="790"/>
    </row>
    <row r="50" spans="1:6" ht="18.75" customHeight="1">
      <c r="A50" s="494" t="s">
        <v>159</v>
      </c>
      <c r="B50" s="800" t="s">
        <v>760</v>
      </c>
      <c r="C50" s="801" t="s">
        <v>760</v>
      </c>
      <c r="D50" s="801" t="s">
        <v>760</v>
      </c>
      <c r="E50" s="796" t="s">
        <v>760</v>
      </c>
      <c r="F50" s="790"/>
    </row>
    <row r="51" spans="1:6" ht="18.75" customHeight="1">
      <c r="A51" s="494" t="s">
        <v>160</v>
      </c>
      <c r="B51" s="800" t="s">
        <v>761</v>
      </c>
      <c r="C51" s="801" t="s">
        <v>761</v>
      </c>
      <c r="D51" s="801" t="s">
        <v>761</v>
      </c>
      <c r="E51" s="796" t="s">
        <v>761</v>
      </c>
      <c r="F51" s="790"/>
    </row>
    <row r="52" spans="1:6" ht="18.75" customHeight="1">
      <c r="A52" s="32">
        <v>236102</v>
      </c>
      <c r="B52" s="800" t="s">
        <v>762</v>
      </c>
      <c r="C52" s="801" t="s">
        <v>762</v>
      </c>
      <c r="D52" s="801" t="s">
        <v>762</v>
      </c>
      <c r="E52" s="796" t="s">
        <v>762</v>
      </c>
      <c r="F52" s="790"/>
    </row>
    <row r="53" spans="1:6" ht="18.75" customHeight="1">
      <c r="A53" s="494" t="s">
        <v>162</v>
      </c>
      <c r="B53" s="800" t="s">
        <v>763</v>
      </c>
      <c r="C53" s="801" t="s">
        <v>763</v>
      </c>
      <c r="D53" s="801" t="s">
        <v>763</v>
      </c>
      <c r="E53" s="796" t="s">
        <v>763</v>
      </c>
      <c r="F53" s="790"/>
    </row>
    <row r="54" spans="1:6" ht="18.75" customHeight="1">
      <c r="A54" s="494" t="s">
        <v>163</v>
      </c>
      <c r="B54" s="800" t="s">
        <v>764</v>
      </c>
      <c r="C54" s="801" t="s">
        <v>764</v>
      </c>
      <c r="D54" s="801" t="s">
        <v>764</v>
      </c>
      <c r="E54" s="796" t="s">
        <v>764</v>
      </c>
      <c r="F54" s="790"/>
    </row>
    <row r="55" spans="1:6" ht="18.75" customHeight="1">
      <c r="A55" s="494" t="s">
        <v>161</v>
      </c>
      <c r="B55" s="800" t="s">
        <v>765</v>
      </c>
      <c r="C55" s="801" t="s">
        <v>765</v>
      </c>
      <c r="D55" s="801" t="s">
        <v>765</v>
      </c>
      <c r="E55" s="796" t="s">
        <v>765</v>
      </c>
      <c r="F55" s="790"/>
    </row>
    <row r="56" spans="1:6" ht="18.75" customHeight="1">
      <c r="A56" s="32">
        <v>236103</v>
      </c>
      <c r="B56" s="800" t="s">
        <v>766</v>
      </c>
      <c r="C56" s="801" t="s">
        <v>766</v>
      </c>
      <c r="D56" s="801" t="s">
        <v>766</v>
      </c>
      <c r="E56" s="796" t="s">
        <v>766</v>
      </c>
      <c r="F56" s="790"/>
    </row>
    <row r="57" spans="1:6" ht="18.75" customHeight="1">
      <c r="A57" s="32">
        <v>236104</v>
      </c>
      <c r="B57" s="800" t="s">
        <v>767</v>
      </c>
      <c r="C57" s="801" t="s">
        <v>767</v>
      </c>
      <c r="D57" s="801" t="s">
        <v>767</v>
      </c>
      <c r="E57" s="796" t="s">
        <v>767</v>
      </c>
      <c r="F57" s="790"/>
    </row>
    <row r="58" spans="1:6" ht="18.75" customHeight="1">
      <c r="A58" s="32">
        <v>236105</v>
      </c>
      <c r="B58" s="800" t="s">
        <v>768</v>
      </c>
      <c r="C58" s="801" t="s">
        <v>768</v>
      </c>
      <c r="D58" s="801" t="s">
        <v>768</v>
      </c>
      <c r="E58" s="796" t="s">
        <v>768</v>
      </c>
      <c r="F58" s="790"/>
    </row>
    <row r="59" spans="1:6" ht="18.75" customHeight="1">
      <c r="A59" s="32">
        <v>236106</v>
      </c>
      <c r="B59" s="800" t="s">
        <v>769</v>
      </c>
      <c r="C59" s="801" t="s">
        <v>769</v>
      </c>
      <c r="D59" s="801" t="s">
        <v>769</v>
      </c>
      <c r="E59" s="796" t="s">
        <v>769</v>
      </c>
      <c r="F59" s="790"/>
    </row>
    <row r="60" spans="1:6" ht="21" customHeight="1">
      <c r="A60" s="32">
        <v>236107</v>
      </c>
      <c r="B60" s="800" t="s">
        <v>770</v>
      </c>
      <c r="C60" s="801" t="s">
        <v>770</v>
      </c>
      <c r="D60" s="801" t="s">
        <v>770</v>
      </c>
      <c r="E60" s="796" t="s">
        <v>770</v>
      </c>
      <c r="F60" s="790"/>
    </row>
    <row r="61" spans="1:6" ht="18.75" customHeight="1">
      <c r="A61" s="494" t="s">
        <v>91</v>
      </c>
      <c r="B61" s="800" t="s">
        <v>771</v>
      </c>
      <c r="C61" s="801" t="s">
        <v>771</v>
      </c>
      <c r="D61" s="801" t="s">
        <v>771</v>
      </c>
      <c r="E61" s="796" t="s">
        <v>771</v>
      </c>
      <c r="F61" s="790"/>
    </row>
    <row r="62" spans="1:6" ht="18.75" customHeight="1">
      <c r="A62" s="32">
        <v>236109</v>
      </c>
      <c r="B62" s="800" t="s">
        <v>772</v>
      </c>
      <c r="C62" s="801" t="s">
        <v>772</v>
      </c>
      <c r="D62" s="801" t="s">
        <v>772</v>
      </c>
      <c r="E62" s="796" t="s">
        <v>772</v>
      </c>
      <c r="F62" s="790"/>
    </row>
    <row r="63" spans="1:6" ht="18.75" customHeight="1">
      <c r="A63" s="32">
        <v>236110</v>
      </c>
      <c r="B63" s="800" t="s">
        <v>773</v>
      </c>
      <c r="C63" s="801" t="s">
        <v>773</v>
      </c>
      <c r="D63" s="801" t="s">
        <v>773</v>
      </c>
      <c r="E63" s="796" t="s">
        <v>773</v>
      </c>
      <c r="F63" s="790"/>
    </row>
    <row r="64" spans="1:6" ht="18.75" customHeight="1">
      <c r="A64" s="32">
        <v>236111</v>
      </c>
      <c r="B64" s="800" t="s">
        <v>774</v>
      </c>
      <c r="C64" s="801" t="s">
        <v>774</v>
      </c>
      <c r="D64" s="801" t="s">
        <v>774</v>
      </c>
      <c r="E64" s="796" t="s">
        <v>774</v>
      </c>
      <c r="F64" s="790"/>
    </row>
    <row r="65" spans="1:6" ht="18.75" customHeight="1">
      <c r="A65" s="32">
        <v>236112</v>
      </c>
      <c r="B65" s="800" t="s">
        <v>775</v>
      </c>
      <c r="C65" s="801" t="s">
        <v>775</v>
      </c>
      <c r="D65" s="801" t="s">
        <v>775</v>
      </c>
      <c r="E65" s="796" t="s">
        <v>775</v>
      </c>
      <c r="F65" s="790"/>
    </row>
    <row r="66" spans="1:6" ht="18.75" customHeight="1">
      <c r="A66" s="32">
        <v>236113</v>
      </c>
      <c r="B66" s="800" t="s">
        <v>776</v>
      </c>
      <c r="C66" s="801" t="s">
        <v>776</v>
      </c>
      <c r="D66" s="801" t="s">
        <v>776</v>
      </c>
      <c r="E66" s="796" t="s">
        <v>776</v>
      </c>
      <c r="F66" s="790"/>
    </row>
    <row r="67" spans="1:6" ht="18.75" customHeight="1">
      <c r="A67" s="32">
        <v>236114</v>
      </c>
      <c r="B67" s="800" t="s">
        <v>777</v>
      </c>
      <c r="C67" s="801" t="s">
        <v>777</v>
      </c>
      <c r="D67" s="801" t="s">
        <v>777</v>
      </c>
      <c r="E67" s="796" t="s">
        <v>777</v>
      </c>
      <c r="F67" s="790"/>
    </row>
    <row r="68" spans="1:6" ht="18.75" customHeight="1">
      <c r="A68" s="32">
        <v>236115</v>
      </c>
      <c r="B68" s="800" t="s">
        <v>778</v>
      </c>
      <c r="C68" s="801" t="s">
        <v>778</v>
      </c>
      <c r="D68" s="801" t="s">
        <v>778</v>
      </c>
      <c r="E68" s="796" t="s">
        <v>778</v>
      </c>
      <c r="F68" s="790"/>
    </row>
    <row r="69" spans="1:6" ht="18.75" customHeight="1">
      <c r="A69" s="32">
        <v>236116</v>
      </c>
      <c r="B69" s="800" t="s">
        <v>779</v>
      </c>
      <c r="C69" s="801" t="s">
        <v>779</v>
      </c>
      <c r="D69" s="801" t="s">
        <v>779</v>
      </c>
      <c r="E69" s="796" t="s">
        <v>779</v>
      </c>
      <c r="F69" s="791"/>
    </row>
    <row r="70" spans="1:6" ht="18.75" customHeight="1">
      <c r="A70" s="701" t="s">
        <v>367</v>
      </c>
      <c r="B70" s="800" t="s">
        <v>368</v>
      </c>
      <c r="C70" s="801"/>
      <c r="D70" s="801"/>
      <c r="E70" s="796"/>
      <c r="F70" s="453">
        <v>5995000</v>
      </c>
    </row>
    <row r="71" spans="1:6" ht="18.75" customHeight="1">
      <c r="A71" s="792" t="s">
        <v>73</v>
      </c>
      <c r="B71" s="793"/>
      <c r="C71" s="793"/>
      <c r="D71" s="793"/>
      <c r="E71" s="794"/>
      <c r="F71" s="601">
        <f>SUM(F30:F70)</f>
        <v>883621000</v>
      </c>
    </row>
    <row r="72" ht="8.25" customHeight="1"/>
    <row r="73" spans="1:6" ht="18.75" customHeight="1">
      <c r="A73" s="808" t="s">
        <v>46</v>
      </c>
      <c r="B73" s="799"/>
      <c r="C73" s="799"/>
      <c r="D73" s="799"/>
      <c r="E73" s="799"/>
      <c r="F73" s="452" t="s">
        <v>57</v>
      </c>
    </row>
    <row r="74" spans="1:6" ht="18.75" customHeight="1">
      <c r="A74" s="809" t="s">
        <v>788</v>
      </c>
      <c r="B74" s="799" t="s">
        <v>788</v>
      </c>
      <c r="C74" s="799"/>
      <c r="D74" s="799"/>
      <c r="E74" s="799"/>
      <c r="F74" s="453">
        <v>4370000</v>
      </c>
    </row>
    <row r="75" spans="1:6" ht="18.75" customHeight="1">
      <c r="A75" s="809" t="s">
        <v>757</v>
      </c>
      <c r="B75" s="799"/>
      <c r="C75" s="799"/>
      <c r="D75" s="799"/>
      <c r="E75" s="799"/>
      <c r="F75" s="453">
        <v>570000</v>
      </c>
    </row>
    <row r="76" spans="1:6" ht="18.75" customHeight="1">
      <c r="A76" s="802" t="s">
        <v>75</v>
      </c>
      <c r="B76" s="803"/>
      <c r="C76" s="803"/>
      <c r="D76" s="803"/>
      <c r="E76" s="804"/>
      <c r="F76" s="454">
        <f>SUM(F74:F75)</f>
        <v>4940000</v>
      </c>
    </row>
    <row r="77" spans="2:6" ht="8.25" customHeight="1">
      <c r="B77" s="451"/>
      <c r="C77" s="445"/>
      <c r="D77" s="445"/>
      <c r="E77" s="445"/>
      <c r="F77" s="447"/>
    </row>
    <row r="78" spans="1:6" ht="15.75" customHeight="1">
      <c r="A78" s="819" t="s">
        <v>74</v>
      </c>
      <c r="B78" s="820"/>
      <c r="C78" s="820"/>
      <c r="D78" s="820"/>
      <c r="E78" s="821"/>
      <c r="F78" s="454">
        <f>F71+F76</f>
        <v>888561000</v>
      </c>
    </row>
    <row r="79" spans="2:6" ht="12" customHeight="1">
      <c r="B79" s="451"/>
      <c r="C79" s="445"/>
      <c r="D79" s="445"/>
      <c r="E79" s="445"/>
      <c r="F79" s="447"/>
    </row>
    <row r="80" spans="1:6" ht="18.75" customHeight="1">
      <c r="A80" s="822" t="s">
        <v>34</v>
      </c>
      <c r="B80" s="823"/>
      <c r="C80" s="823"/>
      <c r="D80" s="823"/>
      <c r="E80" s="824"/>
      <c r="F80" s="498">
        <f>E23-F78</f>
        <v>-280184538.53999996</v>
      </c>
    </row>
    <row r="81" spans="2:6" ht="18.75" customHeight="1">
      <c r="B81" s="489"/>
      <c r="C81" s="129"/>
      <c r="D81" s="129"/>
      <c r="E81" s="490"/>
      <c r="F81" s="491"/>
    </row>
    <row r="82" spans="1:6" ht="15" customHeight="1">
      <c r="A82" s="448" t="s">
        <v>710</v>
      </c>
      <c r="E82" s="328"/>
      <c r="F82" s="446"/>
    </row>
    <row r="83" spans="1:6" ht="15" customHeight="1">
      <c r="A83" s="802" t="s">
        <v>17</v>
      </c>
      <c r="B83" s="803"/>
      <c r="C83" s="803"/>
      <c r="D83" s="803"/>
      <c r="E83" s="804"/>
      <c r="F83" s="452" t="s">
        <v>57</v>
      </c>
    </row>
    <row r="84" spans="1:6" ht="26.25" customHeight="1">
      <c r="A84" s="812" t="s">
        <v>55</v>
      </c>
      <c r="B84" s="825"/>
      <c r="C84" s="825"/>
      <c r="D84" s="825"/>
      <c r="E84" s="826"/>
      <c r="F84" s="472">
        <v>35000000</v>
      </c>
    </row>
    <row r="85" spans="1:6" ht="18.75" customHeight="1">
      <c r="A85" s="802" t="s">
        <v>16</v>
      </c>
      <c r="B85" s="803"/>
      <c r="C85" s="803"/>
      <c r="D85" s="803"/>
      <c r="E85" s="804"/>
      <c r="F85" s="454">
        <f>SUM(F84:F84)</f>
        <v>35000000</v>
      </c>
    </row>
    <row r="86" spans="2:6" ht="18.75" customHeight="1">
      <c r="B86" s="496"/>
      <c r="C86" s="496"/>
      <c r="D86" s="496"/>
      <c r="E86" s="496"/>
      <c r="F86" s="487"/>
    </row>
    <row r="87" spans="1:6" ht="18.75" customHeight="1">
      <c r="A87" s="802" t="s">
        <v>15</v>
      </c>
      <c r="B87" s="803"/>
      <c r="C87" s="803"/>
      <c r="D87" s="803"/>
      <c r="E87" s="804"/>
      <c r="F87" s="452" t="s">
        <v>57</v>
      </c>
    </row>
    <row r="88" spans="1:6" ht="18.75" customHeight="1">
      <c r="A88" s="805" t="s">
        <v>56</v>
      </c>
      <c r="B88" s="801"/>
      <c r="C88" s="801"/>
      <c r="D88" s="801"/>
      <c r="E88" s="796"/>
      <c r="F88" s="455">
        <v>7705000</v>
      </c>
    </row>
    <row r="89" spans="1:6" ht="18.75" customHeight="1">
      <c r="A89" s="800" t="s">
        <v>64</v>
      </c>
      <c r="B89" s="806"/>
      <c r="C89" s="806"/>
      <c r="D89" s="806"/>
      <c r="E89" s="807"/>
      <c r="F89" s="455">
        <v>1059000</v>
      </c>
    </row>
    <row r="90" spans="1:6" ht="18.75" customHeight="1">
      <c r="A90" s="800" t="s">
        <v>711</v>
      </c>
      <c r="B90" s="806"/>
      <c r="C90" s="806"/>
      <c r="D90" s="806"/>
      <c r="E90" s="807"/>
      <c r="F90" s="472">
        <v>140000</v>
      </c>
    </row>
    <row r="91" spans="1:6" ht="18.75" customHeight="1">
      <c r="A91" s="802" t="s">
        <v>14</v>
      </c>
      <c r="B91" s="803"/>
      <c r="C91" s="803"/>
      <c r="D91" s="803"/>
      <c r="E91" s="804"/>
      <c r="F91" s="454">
        <f>SUM(F88:F90)</f>
        <v>8904000</v>
      </c>
    </row>
    <row r="92" spans="2:6" ht="12" customHeight="1">
      <c r="B92" s="376"/>
      <c r="C92" s="376"/>
      <c r="D92" s="376"/>
      <c r="E92" s="376"/>
      <c r="F92" s="446"/>
    </row>
    <row r="93" spans="2:6" ht="18.75" customHeight="1">
      <c r="B93" s="376"/>
      <c r="C93" s="376"/>
      <c r="D93" s="376"/>
      <c r="E93" s="376"/>
      <c r="F93" s="488"/>
    </row>
    <row r="94" spans="2:6" ht="18.75" customHeight="1">
      <c r="B94" s="376"/>
      <c r="C94" s="376"/>
      <c r="D94" s="376"/>
      <c r="E94" s="376"/>
      <c r="F94" s="446"/>
    </row>
  </sheetData>
  <mergeCells count="71">
    <mergeCell ref="A78:E78"/>
    <mergeCell ref="A80:E80"/>
    <mergeCell ref="A83:E83"/>
    <mergeCell ref="A87:E87"/>
    <mergeCell ref="A84:E84"/>
    <mergeCell ref="A85:E85"/>
    <mergeCell ref="B67:E67"/>
    <mergeCell ref="B68:E68"/>
    <mergeCell ref="B69:E69"/>
    <mergeCell ref="B70:E70"/>
    <mergeCell ref="B63:E63"/>
    <mergeCell ref="B64:E64"/>
    <mergeCell ref="B65:E65"/>
    <mergeCell ref="B66:E66"/>
    <mergeCell ref="B59:E59"/>
    <mergeCell ref="B60:E60"/>
    <mergeCell ref="B61:E61"/>
    <mergeCell ref="B62:E62"/>
    <mergeCell ref="A75:E75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A21:B21"/>
    <mergeCell ref="A8:B8"/>
    <mergeCell ref="A17:B17"/>
    <mergeCell ref="A11:B11"/>
    <mergeCell ref="A16:B16"/>
    <mergeCell ref="A9:B9"/>
    <mergeCell ref="A10:B10"/>
    <mergeCell ref="A18:B18"/>
    <mergeCell ref="A19:B19"/>
    <mergeCell ref="B31:E31"/>
    <mergeCell ref="A7:B7"/>
    <mergeCell ref="A6:B6"/>
    <mergeCell ref="B44:E44"/>
    <mergeCell ref="B37:E37"/>
    <mergeCell ref="B38:E38"/>
    <mergeCell ref="B39:E39"/>
    <mergeCell ref="B40:E40"/>
    <mergeCell ref="B41:E41"/>
    <mergeCell ref="B43:E43"/>
    <mergeCell ref="B35:E35"/>
    <mergeCell ref="B36:E36"/>
    <mergeCell ref="B45:E45"/>
    <mergeCell ref="A91:E91"/>
    <mergeCell ref="A88:E88"/>
    <mergeCell ref="A89:E89"/>
    <mergeCell ref="A90:E90"/>
    <mergeCell ref="A76:E76"/>
    <mergeCell ref="A73:E73"/>
    <mergeCell ref="A74:E74"/>
    <mergeCell ref="B46:E46"/>
    <mergeCell ref="B47:E47"/>
    <mergeCell ref="B48:E48"/>
    <mergeCell ref="B42:E42"/>
    <mergeCell ref="F48:F69"/>
    <mergeCell ref="A71:E71"/>
    <mergeCell ref="A20:B20"/>
    <mergeCell ref="A28:E28"/>
    <mergeCell ref="B29:E29"/>
    <mergeCell ref="B34:E34"/>
    <mergeCell ref="B32:E32"/>
    <mergeCell ref="B33:E33"/>
    <mergeCell ref="B30:E30"/>
    <mergeCell ref="B49:E49"/>
  </mergeCells>
  <printOptions horizontalCentered="1"/>
  <pageMargins left="0.3937007874015748" right="0.3937007874015748" top="0.3937007874015748" bottom="0.3937007874015748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2007-06-20T11:31:41Z</cp:lastPrinted>
  <dcterms:created xsi:type="dcterms:W3CDTF">1997-01-24T11:07:25Z</dcterms:created>
  <dcterms:modified xsi:type="dcterms:W3CDTF">2007-06-26T06:09:48Z</dcterms:modified>
  <cp:category/>
  <cp:version/>
  <cp:contentType/>
  <cp:contentStatus/>
</cp:coreProperties>
</file>