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tabRatio="599" activeTab="0"/>
  </bookViews>
  <sheets>
    <sheet name="ZK-04-2007-68, př. 3          " sheetId="1" r:id="rId1"/>
  </sheets>
  <definedNames>
    <definedName name="_xlnm.Print_Area" localSheetId="0">'ZK-04-2007-68, př. 3          '!$A$1:$Y$28</definedName>
  </definedNames>
  <calcPr fullCalcOnLoad="1"/>
</workbook>
</file>

<file path=xl/comments1.xml><?xml version="1.0" encoding="utf-8"?>
<comments xmlns="http://schemas.openxmlformats.org/spreadsheetml/2006/main">
  <authors>
    <author>hrebenova</author>
  </authors>
  <commentList>
    <comment ref="Q8" authorId="0">
      <text>
        <r>
          <rPr>
            <b/>
            <sz val="8"/>
            <rFont val="Tahoma"/>
            <family val="0"/>
          </rPr>
          <t xml:space="preserve">hrebenova:
</t>
        </r>
        <r>
          <rPr>
            <sz val="8"/>
            <rFont val="Tahoma"/>
            <family val="2"/>
          </rPr>
          <t xml:space="preserve">
20     -24,9        13 
25     -29,9        12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30     -34,9        11</t>
        </r>
        <r>
          <rPr>
            <sz val="8"/>
            <rFont val="Tahoma"/>
            <family val="0"/>
          </rPr>
          <t xml:space="preserve">
35% - 39,9%    10 b.
40     - 44,9         9
45     - 49,9         8
50     - 54,9         7
55     - 59,9         6
60     - 64,9         5
65     - 69,9         4
70     - 74,9         3
75     - 79,9         2
80                        1</t>
        </r>
      </text>
    </comment>
    <comment ref="R8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oprava - 2 body
nákup   - 1 bod</t>
        </r>
      </text>
    </comment>
    <comment ref="S8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do     500  2 body
nad   500  1 bod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hrebenova:
</t>
        </r>
        <r>
          <rPr>
            <sz val="8"/>
            <rFont val="Tahoma"/>
            <family val="2"/>
          </rPr>
          <t>do     100 tis - 1 b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100 - 199 tis - 2 b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200 - 299 tis - 3 b
300 - 399 tis - 4 b</t>
        </r>
        <r>
          <rPr>
            <sz val="8"/>
            <rFont val="Tahoma"/>
            <family val="0"/>
          </rPr>
          <t xml:space="preserve">
nad   400 tis - 5 b
</t>
        </r>
      </text>
    </comment>
    <comment ref="U8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Dotace z min. období 
do 20 tis -1
nad 20 - 80 -2
81 - 150 -4
151 - 200 -6
201 - 250 -8
251 - 300 -10
1. žádost  0
1 x neúspěšná žádost  2
2 x neúspěšná žádost  3
3x neúspěšná ž 4
</t>
        </r>
      </text>
    </comment>
  </commentList>
</comments>
</file>

<file path=xl/sharedStrings.xml><?xml version="1.0" encoding="utf-8"?>
<sst xmlns="http://schemas.openxmlformats.org/spreadsheetml/2006/main" count="197" uniqueCount="86">
  <si>
    <t>v 1 žádosti 1</t>
  </si>
  <si>
    <t>výše požadované dotace</t>
  </si>
  <si>
    <t>celkový počet žádostí za jednu školu</t>
  </si>
  <si>
    <t>ano</t>
  </si>
  <si>
    <t>podíl dotace z ceny v %</t>
  </si>
  <si>
    <t>zřizovatel obec</t>
  </si>
  <si>
    <t>zřizovatel kraj</t>
  </si>
  <si>
    <t>celkem za ZUŠ zřiz. krajem</t>
  </si>
  <si>
    <t>celkem za všechny zřizovatele</t>
  </si>
  <si>
    <t>pianino</t>
  </si>
  <si>
    <t>dotace získaná v minulých letech</t>
  </si>
  <si>
    <t>kapacita</t>
  </si>
  <si>
    <t>podíl dotace z ceny</t>
  </si>
  <si>
    <t>oprava x nákup</t>
  </si>
  <si>
    <t>počet žáků</t>
  </si>
  <si>
    <t>celková cena</t>
  </si>
  <si>
    <t>dotace z minulých let</t>
  </si>
  <si>
    <t>body celkem</t>
  </si>
  <si>
    <t>max 80% ceny</t>
  </si>
  <si>
    <t>název učební pomůcky</t>
  </si>
  <si>
    <t>celková cena pomůcky</t>
  </si>
  <si>
    <t>dotace v r. 2007</t>
  </si>
  <si>
    <t>ne</t>
  </si>
  <si>
    <t>výukový systém v záznamu a zpracování zvuku</t>
  </si>
  <si>
    <t>do 30.4. 2007</t>
  </si>
  <si>
    <t>na tiskopise</t>
  </si>
  <si>
    <t>zřizovatel</t>
  </si>
  <si>
    <t>min 10 tis.</t>
  </si>
  <si>
    <t>max. 300 tis.</t>
  </si>
  <si>
    <t>2006 dotace na kl. křídlo (235 tis)</t>
  </si>
  <si>
    <t xml:space="preserve">ne </t>
  </si>
  <si>
    <t>baryton</t>
  </si>
  <si>
    <t>tenor saxofon</t>
  </si>
  <si>
    <t>klávesový el. nástroj Yamaha PSR 1500</t>
  </si>
  <si>
    <t>2005 - 52 400; 2006 neúspěš. ž. křídlo, videoprojektor; 2007 opožděná žádost</t>
  </si>
  <si>
    <t>Křídlo Bohemia Janáček</t>
  </si>
  <si>
    <t>2006 neúspěšná žádost, sestava pro PC grafiku</t>
  </si>
  <si>
    <t>digitální varhany</t>
  </si>
  <si>
    <t>2005 - 217 500 Klavír</t>
  </si>
  <si>
    <t>tuba</t>
  </si>
  <si>
    <t>datový projektor</t>
  </si>
  <si>
    <t>2005 neúspěšná ž. - keyboard</t>
  </si>
  <si>
    <t>keyboard K 2500 XS</t>
  </si>
  <si>
    <t>2005 -křídlovka 16100 , 2006 neúspěšná žádost varhany</t>
  </si>
  <si>
    <t>oprava koncert. klavíru</t>
  </si>
  <si>
    <t>2006 - digitální varhany  70000</t>
  </si>
  <si>
    <t>malířské stojany 15 ks</t>
  </si>
  <si>
    <t>2006 pianino 94500, 2007 hrnčířský kruh 28000</t>
  </si>
  <si>
    <t>Yamaha</t>
  </si>
  <si>
    <t xml:space="preserve">3x neúspěšné ž.: 2005 keyboard, 2006 tympány, 2007 - pozdě podaná ž.   </t>
  </si>
  <si>
    <t>2005 piano 175 000; 2007 klavír-dotace  162 700</t>
  </si>
  <si>
    <t xml:space="preserve">400 tis. + 2007 klavír-dotace 102 942 </t>
  </si>
  <si>
    <t xml:space="preserve">Příloha č. 1 k zápisu z jednání komise dne 24. 5. 2007 </t>
  </si>
  <si>
    <t>pořadí</t>
  </si>
  <si>
    <t>1.</t>
  </si>
  <si>
    <t>Žádosti o dotaci na pořizování a opravy pomůcek ZUŠ 2007 a jejich hodnocení - 2. kolo, podle zřizovatele</t>
  </si>
  <si>
    <t>nástroj s vyšší trvalou hodnotou</t>
  </si>
  <si>
    <t>celkem za ZUŠ zřiz.obcemi</t>
  </si>
  <si>
    <t>přidělená částka</t>
  </si>
  <si>
    <t>2.-3.</t>
  </si>
  <si>
    <t>4.</t>
  </si>
  <si>
    <t>finančně dosažitelný nástroj s malou trvalou hodnotou</t>
  </si>
  <si>
    <t>5.</t>
  </si>
  <si>
    <t>6.-7.</t>
  </si>
  <si>
    <t>8.</t>
  </si>
  <si>
    <t>9.</t>
  </si>
  <si>
    <t>10.</t>
  </si>
  <si>
    <t>11.</t>
  </si>
  <si>
    <t>žádost nevyhověla</t>
  </si>
  <si>
    <t>záchrana kvalitního nástroje,oprava o 50% lacinější než nový,původní ž. na 180 tis. Kč,sníženo na 147 158 Kč,bodový zisk o 3 body vyšší (podíl dotace z ceny- 61%)</t>
  </si>
  <si>
    <t>Návrh na poskytnutí dotace na pořizování a opravy učebních pomůcek základních uměleckých škol - 2. kolo 2007</t>
  </si>
  <si>
    <r>
      <t>ZUŠ Humpolec</t>
    </r>
    <r>
      <rPr>
        <sz val="9"/>
        <rFont val="Arial CE"/>
        <family val="2"/>
      </rPr>
      <t>,  Školní 701,  396  01 Humpolec</t>
    </r>
  </si>
  <si>
    <r>
      <t xml:space="preserve">ZUŠ Třebíč </t>
    </r>
    <r>
      <rPr>
        <sz val="9"/>
        <rFont val="Arial CE"/>
        <family val="2"/>
      </rPr>
      <t>Masarykovo nám. 1313/12, 674 01 Třebíč</t>
    </r>
  </si>
  <si>
    <r>
      <t>ZUŠ Polná,</t>
    </r>
    <r>
      <rPr>
        <sz val="9"/>
        <rFont val="Arial CE"/>
        <family val="2"/>
      </rPr>
      <t xml:space="preserve">  Zámek 485,  588  13 Polná</t>
    </r>
  </si>
  <si>
    <r>
      <t>ZUŠ Náměšť n. Oslavou</t>
    </r>
    <r>
      <rPr>
        <sz val="9"/>
        <rFont val="Arial CE"/>
        <family val="2"/>
      </rPr>
      <t>, Masarykovo nám. 51</t>
    </r>
  </si>
  <si>
    <r>
      <t>ZUŠ Moravské Budějovice</t>
    </r>
    <r>
      <rPr>
        <sz val="9"/>
        <rFont val="Arial CE"/>
        <family val="2"/>
      </rPr>
      <t>, Šafaříkova 1306, 676 02 Mor. Bud.</t>
    </r>
  </si>
  <si>
    <r>
      <t>ZUŠ Jana Štursy Nové Město na Moravě</t>
    </r>
    <r>
      <rPr>
        <sz val="9"/>
        <rFont val="Arial CE"/>
        <family val="2"/>
      </rPr>
      <t>, Vratislavovo nám. 121, 592 31 Nové Město na Moravě</t>
    </r>
  </si>
  <si>
    <r>
      <t xml:space="preserve">ZUŠ Resonance, </t>
    </r>
    <r>
      <rPr>
        <sz val="9"/>
        <rFont val="Arial CE"/>
        <family val="2"/>
      </rPr>
      <t xml:space="preserve"> Soukopova 5,  67401 Třebíč 1</t>
    </r>
  </si>
  <si>
    <r>
      <t>ZUŠ Chotěboř</t>
    </r>
    <r>
      <rPr>
        <sz val="9"/>
        <rFont val="Arial CE"/>
        <family val="2"/>
      </rPr>
      <t>, Náměstí TGM 322, 58301 Chotěboř</t>
    </r>
  </si>
  <si>
    <r>
      <t xml:space="preserve">ZUŠ Hrotovice, </t>
    </r>
    <r>
      <rPr>
        <sz val="9"/>
        <rFont val="Arial CE"/>
        <family val="2"/>
      </rPr>
      <t>F. B. Zvěřiny 212, 675 55 Hrotovice</t>
    </r>
  </si>
  <si>
    <r>
      <t xml:space="preserve">ZUŠ Pelhřimov, </t>
    </r>
    <r>
      <rPr>
        <sz val="9"/>
        <rFont val="Arial CE"/>
        <family val="2"/>
      </rPr>
      <t xml:space="preserve"> Pod Kalvárií 850,  39301 Pelhřimov 1</t>
    </r>
  </si>
  <si>
    <r>
      <t>ZUŠ Ledeč n. S.</t>
    </r>
    <r>
      <rPr>
        <sz val="9"/>
        <rFont val="Arial CE"/>
        <family val="2"/>
      </rPr>
      <t>, Na Mizerově 82, 584 01 ledeč n. S.</t>
    </r>
  </si>
  <si>
    <r>
      <t xml:space="preserve">ZUŠ Havlíčkův Brod,  </t>
    </r>
    <r>
      <rPr>
        <sz val="9"/>
        <rFont val="Arial CE"/>
        <family val="2"/>
      </rPr>
      <t>Smetanovo náměstí 31,  580  01 Havlíčkův Brod 1</t>
    </r>
  </si>
  <si>
    <r>
      <t>ZUŠ Jihlava,</t>
    </r>
    <r>
      <rPr>
        <sz val="9"/>
        <rFont val="Arial CE"/>
        <family val="2"/>
      </rPr>
      <t xml:space="preserve">  Masarykovo náměstí 16,  586  01 Jihlava</t>
    </r>
  </si>
  <si>
    <t>počet stran: 2</t>
  </si>
  <si>
    <t>ZK-04-2007-68,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</si>
</sst>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66" fontId="6" fillId="0" borderId="18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6" fontId="6" fillId="4" borderId="10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166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9"/>
  <sheetViews>
    <sheetView tabSelected="1" zoomScaleSheetLayoutView="40" workbookViewId="0" topLeftCell="F1">
      <pane ySplit="8" topLeftCell="BM14" activePane="bottomLeft" state="frozen"/>
      <selection pane="topLeft" activeCell="A1" sqref="A1"/>
      <selection pane="bottomLeft" activeCell="N17" sqref="N17"/>
    </sheetView>
  </sheetViews>
  <sheetFormatPr defaultColWidth="9.00390625" defaultRowHeight="12.75"/>
  <cols>
    <col min="1" max="1" width="15.625" style="9" customWidth="1"/>
    <col min="2" max="2" width="15.75390625" style="9" bestFit="1" customWidth="1"/>
    <col min="3" max="3" width="5.00390625" style="9" customWidth="1"/>
    <col min="4" max="4" width="5.00390625" style="9" bestFit="1" customWidth="1"/>
    <col min="5" max="5" width="4.375" style="9" bestFit="1" customWidth="1"/>
    <col min="6" max="6" width="4.875" style="9" bestFit="1" customWidth="1"/>
    <col min="7" max="8" width="4.00390625" style="9" bestFit="1" customWidth="1"/>
    <col min="9" max="9" width="5.00390625" style="9" bestFit="1" customWidth="1"/>
    <col min="10" max="10" width="4.00390625" style="9" bestFit="1" customWidth="1"/>
    <col min="11" max="11" width="9.75390625" style="9" bestFit="1" customWidth="1"/>
    <col min="12" max="12" width="7.875" style="10" bestFit="1" customWidth="1"/>
    <col min="13" max="14" width="9.875" style="11" bestFit="1" customWidth="1"/>
    <col min="15" max="15" width="6.875" style="10" bestFit="1" customWidth="1"/>
    <col min="16" max="16" width="5.25390625" style="9" customWidth="1"/>
    <col min="17" max="17" width="5.625" style="9" bestFit="1" customWidth="1"/>
    <col min="18" max="20" width="3.25390625" style="9" bestFit="1" customWidth="1"/>
    <col min="21" max="21" width="5.625" style="9" bestFit="1" customWidth="1"/>
    <col min="22" max="22" width="3.75390625" style="9" bestFit="1" customWidth="1"/>
    <col min="23" max="23" width="5.375" style="9" bestFit="1" customWidth="1"/>
    <col min="24" max="24" width="8.625" style="11" bestFit="1" customWidth="1"/>
    <col min="25" max="25" width="29.00390625" style="9" bestFit="1" customWidth="1"/>
    <col min="26" max="26" width="11.00390625" style="0" customWidth="1"/>
    <col min="27" max="27" width="11.625" style="0" customWidth="1"/>
  </cols>
  <sheetData>
    <row r="1" ht="12.75"/>
    <row r="2" spans="15:25" ht="12.75">
      <c r="O2" s="129" t="s">
        <v>85</v>
      </c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5:25" ht="14.25" customHeight="1">
      <c r="O3" s="129" t="s">
        <v>84</v>
      </c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0" ht="12.75">
      <c r="A4" s="130" t="s">
        <v>70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0"/>
      <c r="Q4" s="10"/>
      <c r="R4" s="10"/>
      <c r="S4" s="10"/>
      <c r="T4" s="10"/>
    </row>
    <row r="5" ht="13.5" thickBot="1"/>
    <row r="6" spans="1:25" ht="18" customHeight="1">
      <c r="A6" s="133" t="s">
        <v>52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</row>
    <row r="7" spans="1:25" ht="13.5" thickBot="1">
      <c r="A7" s="136" t="s">
        <v>55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  <c r="X7" s="138"/>
      <c r="Y7" s="139"/>
    </row>
    <row r="8" spans="1:25" ht="60.75" thickBot="1">
      <c r="A8" s="12"/>
      <c r="B8" s="13" t="s">
        <v>10</v>
      </c>
      <c r="C8" s="14" t="s">
        <v>11</v>
      </c>
      <c r="D8" s="15" t="s">
        <v>24</v>
      </c>
      <c r="E8" s="15" t="s">
        <v>25</v>
      </c>
      <c r="F8" s="16" t="s">
        <v>26</v>
      </c>
      <c r="G8" s="16" t="s">
        <v>21</v>
      </c>
      <c r="H8" s="16" t="s">
        <v>27</v>
      </c>
      <c r="I8" s="16" t="s">
        <v>28</v>
      </c>
      <c r="J8" s="16" t="s">
        <v>0</v>
      </c>
      <c r="K8" s="16" t="s">
        <v>19</v>
      </c>
      <c r="L8" s="17" t="s">
        <v>2</v>
      </c>
      <c r="M8" s="18" t="s">
        <v>20</v>
      </c>
      <c r="N8" s="18" t="s">
        <v>1</v>
      </c>
      <c r="O8" s="19" t="s">
        <v>4</v>
      </c>
      <c r="P8" s="20" t="s">
        <v>18</v>
      </c>
      <c r="Q8" s="21" t="s">
        <v>12</v>
      </c>
      <c r="R8" s="22" t="s">
        <v>13</v>
      </c>
      <c r="S8" s="23" t="s">
        <v>14</v>
      </c>
      <c r="T8" s="24" t="s">
        <v>15</v>
      </c>
      <c r="U8" s="25" t="s">
        <v>16</v>
      </c>
      <c r="V8" s="26" t="s">
        <v>17</v>
      </c>
      <c r="W8" s="27" t="s">
        <v>53</v>
      </c>
      <c r="X8" s="28" t="s">
        <v>58</v>
      </c>
      <c r="Y8" s="29"/>
    </row>
    <row r="9" spans="1:25" s="1" customFormat="1" ht="23.25" customHeight="1" thickBot="1">
      <c r="A9" s="30" t="s">
        <v>5</v>
      </c>
      <c r="B9" s="31"/>
      <c r="C9" s="31"/>
      <c r="D9" s="31"/>
      <c r="E9" s="31"/>
      <c r="F9" s="31"/>
      <c r="G9" s="31"/>
      <c r="H9" s="31"/>
      <c r="I9" s="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</row>
    <row r="10" spans="1:25" s="2" customFormat="1" ht="60.75" thickBot="1">
      <c r="A10" s="32" t="s">
        <v>71</v>
      </c>
      <c r="B10" s="33" t="s">
        <v>49</v>
      </c>
      <c r="C10" s="5">
        <v>600</v>
      </c>
      <c r="D10" s="5" t="s">
        <v>3</v>
      </c>
      <c r="E10" s="5" t="s">
        <v>3</v>
      </c>
      <c r="F10" s="5" t="s">
        <v>3</v>
      </c>
      <c r="G10" s="5" t="s">
        <v>22</v>
      </c>
      <c r="H10" s="5" t="s">
        <v>3</v>
      </c>
      <c r="I10" s="5" t="s">
        <v>3</v>
      </c>
      <c r="J10" s="5" t="s">
        <v>3</v>
      </c>
      <c r="K10" s="5" t="s">
        <v>23</v>
      </c>
      <c r="L10" s="6">
        <v>1</v>
      </c>
      <c r="M10" s="34">
        <v>93000</v>
      </c>
      <c r="N10" s="34">
        <v>74400</v>
      </c>
      <c r="O10" s="6">
        <f aca="true" t="shared" si="0" ref="O10:O20">SUM(N10/(M10/100))</f>
        <v>80</v>
      </c>
      <c r="P10" s="35" t="s">
        <v>3</v>
      </c>
      <c r="Q10" s="36">
        <v>1</v>
      </c>
      <c r="R10" s="33">
        <v>1</v>
      </c>
      <c r="S10" s="33">
        <v>1</v>
      </c>
      <c r="T10" s="33">
        <v>1</v>
      </c>
      <c r="U10" s="33">
        <v>4</v>
      </c>
      <c r="V10" s="37">
        <f aca="true" t="shared" si="1" ref="V10:V20">SUM(Q10:U10)</f>
        <v>8</v>
      </c>
      <c r="W10" s="36" t="s">
        <v>62</v>
      </c>
      <c r="X10" s="38">
        <v>0</v>
      </c>
      <c r="Y10" s="39"/>
    </row>
    <row r="11" spans="1:25" s="2" customFormat="1" ht="75.75" customHeight="1" thickBot="1">
      <c r="A11" s="32" t="s">
        <v>72</v>
      </c>
      <c r="B11" s="40">
        <v>0</v>
      </c>
      <c r="C11" s="41">
        <v>1600</v>
      </c>
      <c r="D11" s="5" t="s">
        <v>3</v>
      </c>
      <c r="E11" s="5" t="s">
        <v>3</v>
      </c>
      <c r="F11" s="5" t="s">
        <v>3</v>
      </c>
      <c r="G11" s="5" t="s">
        <v>22</v>
      </c>
      <c r="H11" s="5" t="s">
        <v>3</v>
      </c>
      <c r="I11" s="5" t="s">
        <v>3</v>
      </c>
      <c r="J11" s="5" t="s">
        <v>3</v>
      </c>
      <c r="K11" s="5" t="s">
        <v>33</v>
      </c>
      <c r="L11" s="6">
        <v>1</v>
      </c>
      <c r="M11" s="34">
        <v>30000</v>
      </c>
      <c r="N11" s="34">
        <v>12000</v>
      </c>
      <c r="O11" s="6">
        <f t="shared" si="0"/>
        <v>40</v>
      </c>
      <c r="P11" s="35" t="s">
        <v>3</v>
      </c>
      <c r="Q11" s="42">
        <v>9</v>
      </c>
      <c r="R11" s="8">
        <v>1</v>
      </c>
      <c r="S11" s="8">
        <v>1</v>
      </c>
      <c r="T11" s="8">
        <v>1</v>
      </c>
      <c r="U11" s="8">
        <v>0</v>
      </c>
      <c r="V11" s="43">
        <f t="shared" si="1"/>
        <v>12</v>
      </c>
      <c r="W11" s="44" t="s">
        <v>59</v>
      </c>
      <c r="X11" s="45">
        <v>0</v>
      </c>
      <c r="Y11" s="46" t="s">
        <v>61</v>
      </c>
    </row>
    <row r="12" spans="1:25" s="2" customFormat="1" ht="78" customHeight="1" thickBot="1">
      <c r="A12" s="32" t="s">
        <v>73</v>
      </c>
      <c r="B12" s="33" t="s">
        <v>34</v>
      </c>
      <c r="C12" s="47">
        <v>300</v>
      </c>
      <c r="D12" s="5" t="s">
        <v>3</v>
      </c>
      <c r="E12" s="5" t="s">
        <v>3</v>
      </c>
      <c r="F12" s="5" t="s">
        <v>3</v>
      </c>
      <c r="G12" s="5" t="s">
        <v>22</v>
      </c>
      <c r="H12" s="5" t="s">
        <v>3</v>
      </c>
      <c r="I12" s="5" t="s">
        <v>3</v>
      </c>
      <c r="J12" s="5" t="s">
        <v>3</v>
      </c>
      <c r="K12" s="5" t="s">
        <v>35</v>
      </c>
      <c r="L12" s="6">
        <v>1</v>
      </c>
      <c r="M12" s="34">
        <v>404400</v>
      </c>
      <c r="N12" s="34">
        <v>100000</v>
      </c>
      <c r="O12" s="6">
        <f t="shared" si="0"/>
        <v>24.727992087042534</v>
      </c>
      <c r="P12" s="35" t="s">
        <v>3</v>
      </c>
      <c r="Q12" s="42">
        <v>13</v>
      </c>
      <c r="R12" s="8">
        <v>1</v>
      </c>
      <c r="S12" s="8">
        <v>2</v>
      </c>
      <c r="T12" s="8">
        <v>5</v>
      </c>
      <c r="U12" s="8">
        <f>-2+3</f>
        <v>1</v>
      </c>
      <c r="V12" s="43">
        <f t="shared" si="1"/>
        <v>22</v>
      </c>
      <c r="W12" s="36" t="s">
        <v>54</v>
      </c>
      <c r="X12" s="38">
        <v>100000</v>
      </c>
      <c r="Y12" s="48"/>
    </row>
    <row r="13" spans="1:26" s="2" customFormat="1" ht="48" customHeight="1" thickBot="1">
      <c r="A13" s="32" t="s">
        <v>74</v>
      </c>
      <c r="B13" s="40" t="s">
        <v>36</v>
      </c>
      <c r="C13" s="41">
        <v>387</v>
      </c>
      <c r="D13" s="5" t="s">
        <v>3</v>
      </c>
      <c r="E13" s="5" t="s">
        <v>3</v>
      </c>
      <c r="F13" s="5" t="s">
        <v>3</v>
      </c>
      <c r="G13" s="5" t="s">
        <v>22</v>
      </c>
      <c r="H13" s="5" t="s">
        <v>3</v>
      </c>
      <c r="I13" s="5" t="s">
        <v>3</v>
      </c>
      <c r="J13" s="5" t="s">
        <v>3</v>
      </c>
      <c r="K13" s="5" t="s">
        <v>9</v>
      </c>
      <c r="L13" s="6">
        <v>1</v>
      </c>
      <c r="M13" s="34">
        <v>155000</v>
      </c>
      <c r="N13" s="34">
        <v>93000</v>
      </c>
      <c r="O13" s="6">
        <f t="shared" si="0"/>
        <v>60</v>
      </c>
      <c r="P13" s="35" t="s">
        <v>3</v>
      </c>
      <c r="Q13" s="42">
        <v>5</v>
      </c>
      <c r="R13" s="8">
        <v>1</v>
      </c>
      <c r="S13" s="8">
        <v>2</v>
      </c>
      <c r="T13" s="8">
        <v>2</v>
      </c>
      <c r="U13" s="8">
        <v>2</v>
      </c>
      <c r="V13" s="43">
        <f t="shared" si="1"/>
        <v>12</v>
      </c>
      <c r="W13" s="44" t="s">
        <v>59</v>
      </c>
      <c r="X13" s="45">
        <v>93000</v>
      </c>
      <c r="Y13" s="46" t="s">
        <v>56</v>
      </c>
      <c r="Z13" s="3"/>
    </row>
    <row r="14" spans="1:25" s="2" customFormat="1" ht="52.5" customHeight="1" thickBot="1">
      <c r="A14" s="32" t="s">
        <v>75</v>
      </c>
      <c r="B14" s="40">
        <v>0</v>
      </c>
      <c r="C14" s="41">
        <v>280</v>
      </c>
      <c r="D14" s="33" t="s">
        <v>3</v>
      </c>
      <c r="E14" s="33" t="s">
        <v>3</v>
      </c>
      <c r="F14" s="33" t="s">
        <v>3</v>
      </c>
      <c r="G14" s="33" t="s">
        <v>22</v>
      </c>
      <c r="H14" s="33" t="s">
        <v>3</v>
      </c>
      <c r="I14" s="33" t="s">
        <v>3</v>
      </c>
      <c r="J14" s="33" t="s">
        <v>3</v>
      </c>
      <c r="K14" s="33" t="s">
        <v>37</v>
      </c>
      <c r="L14" s="83">
        <v>1</v>
      </c>
      <c r="M14" s="38">
        <v>250000</v>
      </c>
      <c r="N14" s="38">
        <v>200000</v>
      </c>
      <c r="O14" s="83">
        <f t="shared" si="0"/>
        <v>80</v>
      </c>
      <c r="P14" s="37" t="s">
        <v>3</v>
      </c>
      <c r="Q14" s="36">
        <v>1</v>
      </c>
      <c r="R14" s="33">
        <v>1</v>
      </c>
      <c r="S14" s="33">
        <v>2</v>
      </c>
      <c r="T14" s="33">
        <v>3</v>
      </c>
      <c r="U14" s="33">
        <v>0</v>
      </c>
      <c r="V14" s="37">
        <f t="shared" si="1"/>
        <v>7</v>
      </c>
      <c r="W14" s="36" t="s">
        <v>63</v>
      </c>
      <c r="X14" s="38">
        <v>0</v>
      </c>
      <c r="Y14" s="39"/>
    </row>
    <row r="15" spans="1:25" s="2" customFormat="1" ht="29.25" customHeight="1">
      <c r="A15" s="113" t="s">
        <v>76</v>
      </c>
      <c r="B15" s="123" t="s">
        <v>38</v>
      </c>
      <c r="C15" s="125">
        <v>590</v>
      </c>
      <c r="D15" s="101" t="s">
        <v>3</v>
      </c>
      <c r="E15" s="101" t="s">
        <v>3</v>
      </c>
      <c r="F15" s="101" t="s">
        <v>3</v>
      </c>
      <c r="G15" s="101" t="s">
        <v>22</v>
      </c>
      <c r="H15" s="101" t="s">
        <v>3</v>
      </c>
      <c r="I15" s="101" t="s">
        <v>3</v>
      </c>
      <c r="J15" s="101" t="s">
        <v>3</v>
      </c>
      <c r="K15" s="101" t="s">
        <v>39</v>
      </c>
      <c r="L15" s="127">
        <v>2</v>
      </c>
      <c r="M15" s="104">
        <v>62000</v>
      </c>
      <c r="N15" s="104">
        <v>46500</v>
      </c>
      <c r="O15" s="105">
        <f t="shared" si="0"/>
        <v>75</v>
      </c>
      <c r="P15" s="106" t="s">
        <v>3</v>
      </c>
      <c r="Q15" s="107">
        <v>2</v>
      </c>
      <c r="R15" s="101">
        <v>1</v>
      </c>
      <c r="S15" s="101">
        <v>1</v>
      </c>
      <c r="T15" s="101">
        <v>1</v>
      </c>
      <c r="U15" s="101">
        <v>-8</v>
      </c>
      <c r="V15" s="106">
        <f t="shared" si="1"/>
        <v>-3</v>
      </c>
      <c r="W15" s="107" t="s">
        <v>67</v>
      </c>
      <c r="X15" s="104">
        <v>0</v>
      </c>
      <c r="Y15" s="108"/>
    </row>
    <row r="16" spans="1:25" s="2" customFormat="1" ht="47.25" customHeight="1" thickBot="1">
      <c r="A16" s="114"/>
      <c r="B16" s="124"/>
      <c r="C16" s="126"/>
      <c r="D16" s="57" t="s">
        <v>3</v>
      </c>
      <c r="E16" s="57" t="s">
        <v>3</v>
      </c>
      <c r="F16" s="57" t="s">
        <v>3</v>
      </c>
      <c r="G16" s="57" t="s">
        <v>22</v>
      </c>
      <c r="H16" s="57" t="s">
        <v>3</v>
      </c>
      <c r="I16" s="57" t="s">
        <v>3</v>
      </c>
      <c r="J16" s="57" t="s">
        <v>3</v>
      </c>
      <c r="K16" s="57" t="s">
        <v>40</v>
      </c>
      <c r="L16" s="128"/>
      <c r="M16" s="45">
        <v>92200</v>
      </c>
      <c r="N16" s="45">
        <v>64400</v>
      </c>
      <c r="O16" s="59">
        <f t="shared" si="0"/>
        <v>69.84815618221258</v>
      </c>
      <c r="P16" s="60" t="s">
        <v>3</v>
      </c>
      <c r="Q16" s="42">
        <v>4</v>
      </c>
      <c r="R16" s="8">
        <v>1</v>
      </c>
      <c r="S16" s="8">
        <v>1</v>
      </c>
      <c r="T16" s="8">
        <v>1</v>
      </c>
      <c r="U16" s="8">
        <v>-8</v>
      </c>
      <c r="V16" s="43">
        <f t="shared" si="1"/>
        <v>-1</v>
      </c>
      <c r="W16" s="42" t="s">
        <v>65</v>
      </c>
      <c r="X16" s="102">
        <v>0</v>
      </c>
      <c r="Y16" s="103"/>
    </row>
    <row r="17" spans="1:25" s="2" customFormat="1" ht="36" customHeight="1" thickBot="1">
      <c r="A17" s="51" t="s">
        <v>77</v>
      </c>
      <c r="B17" s="40" t="s">
        <v>41</v>
      </c>
      <c r="C17" s="52">
        <v>286</v>
      </c>
      <c r="D17" s="5" t="s">
        <v>3</v>
      </c>
      <c r="E17" s="5" t="s">
        <v>3</v>
      </c>
      <c r="F17" s="5" t="s">
        <v>3</v>
      </c>
      <c r="G17" s="5" t="s">
        <v>22</v>
      </c>
      <c r="H17" s="5" t="s">
        <v>3</v>
      </c>
      <c r="I17" s="5" t="s">
        <v>3</v>
      </c>
      <c r="J17" s="5" t="s">
        <v>3</v>
      </c>
      <c r="K17" s="5" t="s">
        <v>42</v>
      </c>
      <c r="L17" s="6">
        <v>1</v>
      </c>
      <c r="M17" s="34">
        <v>17000</v>
      </c>
      <c r="N17" s="34">
        <v>13600</v>
      </c>
      <c r="O17" s="6">
        <f t="shared" si="0"/>
        <v>80</v>
      </c>
      <c r="P17" s="35" t="s">
        <v>3</v>
      </c>
      <c r="Q17" s="42">
        <v>1</v>
      </c>
      <c r="R17" s="8">
        <v>1</v>
      </c>
      <c r="S17" s="8">
        <v>2</v>
      </c>
      <c r="T17" s="8">
        <v>1</v>
      </c>
      <c r="U17" s="8">
        <v>2</v>
      </c>
      <c r="V17" s="43">
        <f t="shared" si="1"/>
        <v>7</v>
      </c>
      <c r="W17" s="49" t="s">
        <v>63</v>
      </c>
      <c r="X17" s="45">
        <v>0</v>
      </c>
      <c r="Y17" s="50"/>
    </row>
    <row r="18" spans="1:25" s="2" customFormat="1" ht="59.25" customHeight="1" thickBot="1">
      <c r="A18" s="32" t="s">
        <v>78</v>
      </c>
      <c r="B18" s="40" t="s">
        <v>43</v>
      </c>
      <c r="C18" s="5">
        <v>500</v>
      </c>
      <c r="D18" s="5" t="s">
        <v>3</v>
      </c>
      <c r="E18" s="5" t="s">
        <v>3</v>
      </c>
      <c r="F18" s="5" t="s">
        <v>3</v>
      </c>
      <c r="G18" s="5" t="s">
        <v>22</v>
      </c>
      <c r="H18" s="5" t="s">
        <v>3</v>
      </c>
      <c r="I18" s="5" t="s">
        <v>3</v>
      </c>
      <c r="J18" s="5" t="s">
        <v>3</v>
      </c>
      <c r="K18" s="5" t="s">
        <v>44</v>
      </c>
      <c r="L18" s="6">
        <v>1</v>
      </c>
      <c r="M18" s="34">
        <v>240000</v>
      </c>
      <c r="N18" s="34">
        <v>180000</v>
      </c>
      <c r="O18" s="6">
        <f t="shared" si="0"/>
        <v>75</v>
      </c>
      <c r="P18" s="35" t="s">
        <v>3</v>
      </c>
      <c r="Q18" s="42">
        <v>2</v>
      </c>
      <c r="R18" s="8">
        <v>2</v>
      </c>
      <c r="S18" s="8">
        <v>2</v>
      </c>
      <c r="T18" s="8">
        <v>3</v>
      </c>
      <c r="U18" s="8">
        <f>-1+2</f>
        <v>1</v>
      </c>
      <c r="V18" s="43">
        <f t="shared" si="1"/>
        <v>10</v>
      </c>
      <c r="W18" s="36" t="s">
        <v>60</v>
      </c>
      <c r="X18" s="38">
        <v>147158</v>
      </c>
      <c r="Y18" s="111" t="s">
        <v>69</v>
      </c>
    </row>
    <row r="19" spans="1:25" s="2" customFormat="1" ht="36.75" thickBot="1">
      <c r="A19" s="32" t="s">
        <v>79</v>
      </c>
      <c r="B19" s="40" t="s">
        <v>45</v>
      </c>
      <c r="C19" s="33">
        <v>240</v>
      </c>
      <c r="D19" s="33" t="s">
        <v>3</v>
      </c>
      <c r="E19" s="33" t="s">
        <v>3</v>
      </c>
      <c r="F19" s="33" t="s">
        <v>3</v>
      </c>
      <c r="G19" s="33" t="s">
        <v>22</v>
      </c>
      <c r="H19" s="33" t="s">
        <v>3</v>
      </c>
      <c r="I19" s="33" t="s">
        <v>3</v>
      </c>
      <c r="J19" s="33" t="s">
        <v>3</v>
      </c>
      <c r="K19" s="33" t="s">
        <v>46</v>
      </c>
      <c r="L19" s="83">
        <v>1</v>
      </c>
      <c r="M19" s="38">
        <v>90000</v>
      </c>
      <c r="N19" s="38">
        <v>70000</v>
      </c>
      <c r="O19" s="83">
        <f t="shared" si="0"/>
        <v>77.77777777777777</v>
      </c>
      <c r="P19" s="37" t="s">
        <v>3</v>
      </c>
      <c r="Q19" s="36">
        <v>2</v>
      </c>
      <c r="R19" s="33">
        <v>1</v>
      </c>
      <c r="S19" s="33">
        <v>2</v>
      </c>
      <c r="T19" s="33">
        <v>1</v>
      </c>
      <c r="U19" s="33">
        <v>-2</v>
      </c>
      <c r="V19" s="37">
        <f t="shared" si="1"/>
        <v>4</v>
      </c>
      <c r="W19" s="36" t="s">
        <v>64</v>
      </c>
      <c r="X19" s="38">
        <v>0</v>
      </c>
      <c r="Y19" s="39"/>
    </row>
    <row r="20" spans="1:25" s="2" customFormat="1" ht="53.25" customHeight="1" thickBot="1">
      <c r="A20" s="92" t="s">
        <v>80</v>
      </c>
      <c r="B20" s="93" t="s">
        <v>47</v>
      </c>
      <c r="C20" s="94">
        <v>620</v>
      </c>
      <c r="D20" s="94" t="s">
        <v>3</v>
      </c>
      <c r="E20" s="94" t="s">
        <v>3</v>
      </c>
      <c r="F20" s="94" t="s">
        <v>3</v>
      </c>
      <c r="G20" s="95" t="s">
        <v>3</v>
      </c>
      <c r="H20" s="94" t="s">
        <v>3</v>
      </c>
      <c r="I20" s="94" t="s">
        <v>3</v>
      </c>
      <c r="J20" s="94" t="s">
        <v>3</v>
      </c>
      <c r="K20" s="94" t="s">
        <v>9</v>
      </c>
      <c r="L20" s="96">
        <v>1</v>
      </c>
      <c r="M20" s="97">
        <v>145000</v>
      </c>
      <c r="N20" s="97">
        <v>101500</v>
      </c>
      <c r="O20" s="96">
        <f t="shared" si="0"/>
        <v>70</v>
      </c>
      <c r="P20" s="98" t="s">
        <v>3</v>
      </c>
      <c r="Q20" s="99">
        <v>3</v>
      </c>
      <c r="R20" s="94">
        <v>1</v>
      </c>
      <c r="S20" s="94">
        <v>1</v>
      </c>
      <c r="T20" s="94">
        <v>2</v>
      </c>
      <c r="U20" s="94">
        <v>-4</v>
      </c>
      <c r="V20" s="98">
        <f t="shared" si="1"/>
        <v>3</v>
      </c>
      <c r="W20" s="53" t="s">
        <v>68</v>
      </c>
      <c r="X20" s="33">
        <v>0</v>
      </c>
      <c r="Y20" s="39"/>
    </row>
    <row r="21" spans="1:25" s="2" customFormat="1" ht="24.75" customHeight="1" thickBot="1">
      <c r="A21" s="4" t="s">
        <v>57</v>
      </c>
      <c r="B21" s="5"/>
      <c r="C21" s="5">
        <f>SUM(C10:C20)</f>
        <v>5403</v>
      </c>
      <c r="D21" s="5"/>
      <c r="E21" s="5"/>
      <c r="F21" s="5"/>
      <c r="G21" s="54"/>
      <c r="H21" s="5"/>
      <c r="I21" s="5"/>
      <c r="J21" s="5"/>
      <c r="K21" s="5"/>
      <c r="L21" s="6">
        <f>SUM(L10:L20)</f>
        <v>11</v>
      </c>
      <c r="M21" s="34">
        <f>SUM(M10:M20)</f>
        <v>1578600</v>
      </c>
      <c r="N21" s="34">
        <f>SUM(N10:N20)</f>
        <v>955400</v>
      </c>
      <c r="O21" s="6">
        <f>SUM(O10:O20)/L21</f>
        <v>66.57762964063936</v>
      </c>
      <c r="P21" s="55"/>
      <c r="Q21" s="118"/>
      <c r="R21" s="119"/>
      <c r="S21" s="119"/>
      <c r="T21" s="119"/>
      <c r="U21" s="119"/>
      <c r="V21" s="119"/>
      <c r="W21" s="49"/>
      <c r="X21" s="45">
        <f>SUM(X9:X20)</f>
        <v>340158</v>
      </c>
      <c r="Y21" s="50"/>
    </row>
    <row r="22" spans="1:25" ht="13.5" thickBot="1">
      <c r="A22" s="115" t="s">
        <v>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</row>
    <row r="23" spans="1:25" s="2" customFormat="1" ht="36.75" thickBot="1">
      <c r="A23" s="7" t="s">
        <v>81</v>
      </c>
      <c r="B23" s="56" t="s">
        <v>29</v>
      </c>
      <c r="C23" s="57">
        <v>306</v>
      </c>
      <c r="D23" s="57" t="s">
        <v>3</v>
      </c>
      <c r="E23" s="57" t="s">
        <v>3</v>
      </c>
      <c r="F23" s="58"/>
      <c r="G23" s="57" t="s">
        <v>30</v>
      </c>
      <c r="H23" s="57" t="s">
        <v>3</v>
      </c>
      <c r="I23" s="57" t="s">
        <v>3</v>
      </c>
      <c r="J23" s="57" t="s">
        <v>3</v>
      </c>
      <c r="K23" s="57" t="s">
        <v>31</v>
      </c>
      <c r="L23" s="59">
        <v>1</v>
      </c>
      <c r="M23" s="45">
        <v>80000</v>
      </c>
      <c r="N23" s="45">
        <v>60000</v>
      </c>
      <c r="O23" s="59">
        <f>SUM(N23/(M23/100))</f>
        <v>75</v>
      </c>
      <c r="P23" s="60" t="s">
        <v>3</v>
      </c>
      <c r="Q23" s="42">
        <v>2</v>
      </c>
      <c r="R23" s="8">
        <v>1</v>
      </c>
      <c r="S23" s="8">
        <v>2</v>
      </c>
      <c r="T23" s="8">
        <v>1</v>
      </c>
      <c r="U23" s="8">
        <v>-8</v>
      </c>
      <c r="V23" s="43">
        <f>SUM(Q23:U23)</f>
        <v>-2</v>
      </c>
      <c r="W23" s="49" t="s">
        <v>66</v>
      </c>
      <c r="X23" s="45">
        <v>0</v>
      </c>
      <c r="Y23" s="50"/>
    </row>
    <row r="24" spans="1:25" s="100" customFormat="1" ht="73.5" customHeight="1" thickBot="1">
      <c r="A24" s="61" t="s">
        <v>82</v>
      </c>
      <c r="B24" s="62" t="s">
        <v>50</v>
      </c>
      <c r="C24" s="110">
        <v>550</v>
      </c>
      <c r="D24" s="63" t="s">
        <v>3</v>
      </c>
      <c r="E24" s="63" t="s">
        <v>3</v>
      </c>
      <c r="F24" s="64"/>
      <c r="G24" s="65" t="s">
        <v>3</v>
      </c>
      <c r="H24" s="63" t="s">
        <v>3</v>
      </c>
      <c r="I24" s="63" t="s">
        <v>3</v>
      </c>
      <c r="J24" s="63" t="s">
        <v>3</v>
      </c>
      <c r="K24" s="63" t="s">
        <v>32</v>
      </c>
      <c r="L24" s="66">
        <v>1</v>
      </c>
      <c r="M24" s="67">
        <v>38850</v>
      </c>
      <c r="N24" s="67">
        <v>31080</v>
      </c>
      <c r="O24" s="66">
        <f>SUM(N24/(M24/100))</f>
        <v>80</v>
      </c>
      <c r="P24" s="68" t="s">
        <v>3</v>
      </c>
      <c r="Q24" s="69">
        <v>1</v>
      </c>
      <c r="R24" s="70">
        <v>1</v>
      </c>
      <c r="S24" s="70">
        <v>1</v>
      </c>
      <c r="T24" s="70">
        <v>1</v>
      </c>
      <c r="U24" s="70">
        <v>-10</v>
      </c>
      <c r="V24" s="71">
        <f>SUM(Q24:U24)</f>
        <v>-6</v>
      </c>
      <c r="W24" s="53" t="s">
        <v>68</v>
      </c>
      <c r="X24" s="38">
        <v>0</v>
      </c>
      <c r="Y24" s="39"/>
    </row>
    <row r="25" spans="1:25" s="2" customFormat="1" ht="53.25" customHeight="1" thickBot="1">
      <c r="A25" s="72" t="s">
        <v>83</v>
      </c>
      <c r="B25" s="73" t="s">
        <v>51</v>
      </c>
      <c r="C25" s="109">
        <v>1242</v>
      </c>
      <c r="D25" s="63" t="s">
        <v>3</v>
      </c>
      <c r="E25" s="63" t="s">
        <v>3</v>
      </c>
      <c r="F25" s="64"/>
      <c r="G25" s="65" t="s">
        <v>3</v>
      </c>
      <c r="H25" s="63" t="s">
        <v>3</v>
      </c>
      <c r="I25" s="63" t="s">
        <v>3</v>
      </c>
      <c r="J25" s="63" t="s">
        <v>3</v>
      </c>
      <c r="K25" s="63" t="s">
        <v>48</v>
      </c>
      <c r="L25" s="66">
        <v>1</v>
      </c>
      <c r="M25" s="67">
        <v>34000</v>
      </c>
      <c r="N25" s="67">
        <v>17000</v>
      </c>
      <c r="O25" s="74">
        <f>SUM(N25/(M25/100))</f>
        <v>50</v>
      </c>
      <c r="P25" s="68" t="s">
        <v>3</v>
      </c>
      <c r="Q25" s="69">
        <v>7</v>
      </c>
      <c r="R25" s="70">
        <v>1</v>
      </c>
      <c r="S25" s="70">
        <v>1</v>
      </c>
      <c r="T25" s="70">
        <v>1</v>
      </c>
      <c r="U25" s="70">
        <v>-10</v>
      </c>
      <c r="V25" s="71">
        <f>SUM(Q25:U25)</f>
        <v>0</v>
      </c>
      <c r="W25" s="75" t="s">
        <v>68</v>
      </c>
      <c r="X25" s="45">
        <v>0</v>
      </c>
      <c r="Y25" s="50"/>
    </row>
    <row r="26" spans="1:25" ht="24.75" thickBot="1">
      <c r="A26" s="32" t="s">
        <v>7</v>
      </c>
      <c r="B26" s="40"/>
      <c r="C26" s="79">
        <f>SUM(C23:C25)</f>
        <v>2098</v>
      </c>
      <c r="D26" s="81"/>
      <c r="E26" s="81"/>
      <c r="F26" s="81"/>
      <c r="G26" s="81"/>
      <c r="H26" s="81"/>
      <c r="I26" s="81"/>
      <c r="J26" s="81"/>
      <c r="K26" s="81"/>
      <c r="L26" s="82">
        <f>SUM(L23:L25)</f>
        <v>3</v>
      </c>
      <c r="M26" s="77">
        <f>SUM(M23:M25)</f>
        <v>152850</v>
      </c>
      <c r="N26" s="77">
        <f>SUM(N23:N25)</f>
        <v>108080</v>
      </c>
      <c r="O26" s="83">
        <f>SUM(O23:O25)/L26</f>
        <v>68.33333333333333</v>
      </c>
      <c r="P26" s="86"/>
      <c r="Q26" s="120"/>
      <c r="R26" s="121"/>
      <c r="S26" s="121"/>
      <c r="T26" s="121"/>
      <c r="U26" s="121"/>
      <c r="V26" s="121"/>
      <c r="W26" s="76"/>
      <c r="X26" s="77">
        <f>SUM(X23:X25)</f>
        <v>0</v>
      </c>
      <c r="Y26" s="78"/>
    </row>
    <row r="27" spans="1:25" ht="13.5" thickBo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  <c r="M27" s="90"/>
      <c r="N27" s="90"/>
      <c r="O27" s="89"/>
      <c r="P27" s="88"/>
      <c r="Q27" s="88"/>
      <c r="R27" s="88"/>
      <c r="S27" s="88"/>
      <c r="T27" s="88"/>
      <c r="U27" s="88"/>
      <c r="V27" s="88"/>
      <c r="W27" s="88"/>
      <c r="X27" s="90"/>
      <c r="Y27" s="91"/>
    </row>
    <row r="28" spans="1:25" ht="36.75" thickBot="1">
      <c r="A28" s="85" t="s">
        <v>8</v>
      </c>
      <c r="B28" s="36"/>
      <c r="C28" s="79"/>
      <c r="D28" s="80"/>
      <c r="E28" s="80"/>
      <c r="F28" s="81"/>
      <c r="G28" s="81"/>
      <c r="H28" s="81"/>
      <c r="I28" s="81"/>
      <c r="J28" s="81"/>
      <c r="K28" s="81"/>
      <c r="L28" s="82">
        <f>SUM(L26+L21)</f>
        <v>14</v>
      </c>
      <c r="M28" s="77">
        <f>SUM(M26+M21)</f>
        <v>1731450</v>
      </c>
      <c r="N28" s="77">
        <f>SUM(N26+N21)</f>
        <v>1063480</v>
      </c>
      <c r="O28" s="83">
        <f>SUM(O26+O21)/2</f>
        <v>67.45548148698634</v>
      </c>
      <c r="P28" s="78"/>
      <c r="Q28" s="120"/>
      <c r="R28" s="121"/>
      <c r="S28" s="121"/>
      <c r="T28" s="121"/>
      <c r="U28" s="121"/>
      <c r="V28" s="122"/>
      <c r="W28" s="76"/>
      <c r="X28" s="77">
        <f>SUM(X26+X21)</f>
        <v>340158</v>
      </c>
      <c r="Y28" s="78"/>
    </row>
    <row r="29" spans="1:25" s="84" customFormat="1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</sheetData>
  <mergeCells count="15">
    <mergeCell ref="O2:Y2"/>
    <mergeCell ref="O3:Y3"/>
    <mergeCell ref="A4:N4"/>
    <mergeCell ref="J9:Y9"/>
    <mergeCell ref="A6:Y6"/>
    <mergeCell ref="A7:Y7"/>
    <mergeCell ref="A29:Y29"/>
    <mergeCell ref="A15:A16"/>
    <mergeCell ref="A22:Y22"/>
    <mergeCell ref="Q21:V21"/>
    <mergeCell ref="Q28:V28"/>
    <mergeCell ref="B15:B16"/>
    <mergeCell ref="C15:C16"/>
    <mergeCell ref="L15:L16"/>
    <mergeCell ref="Q26:V26"/>
  </mergeCells>
  <printOptions/>
  <pageMargins left="0" right="0" top="0" bottom="0" header="0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chrastova</cp:lastModifiedBy>
  <cp:lastPrinted>2007-06-11T14:37:01Z</cp:lastPrinted>
  <dcterms:created xsi:type="dcterms:W3CDTF">2007-02-14T09:57:16Z</dcterms:created>
  <dcterms:modified xsi:type="dcterms:W3CDTF">2007-06-13T12:18:48Z</dcterms:modified>
  <cp:category/>
  <cp:version/>
  <cp:contentType/>
  <cp:contentStatus/>
</cp:coreProperties>
</file>