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2-2007-58, př. 4a" sheetId="1" r:id="rId1"/>
  </sheets>
  <definedNames/>
  <calcPr fullCalcOnLoad="1"/>
</workbook>
</file>

<file path=xl/sharedStrings.xml><?xml version="1.0" encoding="utf-8"?>
<sst xmlns="http://schemas.openxmlformats.org/spreadsheetml/2006/main" count="108" uniqueCount="98">
  <si>
    <t xml:space="preserve">Název </t>
  </si>
  <si>
    <t>Objem</t>
  </si>
  <si>
    <t>Nerozděl.</t>
  </si>
  <si>
    <t>Zůstatek</t>
  </si>
  <si>
    <t>Rozdělená</t>
  </si>
  <si>
    <t>Dodatečné</t>
  </si>
  <si>
    <t>Celková</t>
  </si>
  <si>
    <t xml:space="preserve">vyhlášeného </t>
  </si>
  <si>
    <t>vyhl. GP</t>
  </si>
  <si>
    <t>prostředky</t>
  </si>
  <si>
    <t>v cíli</t>
  </si>
  <si>
    <t>podpora</t>
  </si>
  <si>
    <t>alokace</t>
  </si>
  <si>
    <t>navýšení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</si>
  <si>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</si>
  <si>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</si>
  <si>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</si>
  <si>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</si>
  <si>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</si>
  <si>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</si>
  <si>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</si>
  <si>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</si>
  <si>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</si>
  <si>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</si>
  <si>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</si>
  <si>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</si>
  <si>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</si>
  <si>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</si>
  <si>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</si>
  <si>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</si>
  <si>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</si>
  <si>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</si>
  <si>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</si>
  <si>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</si>
  <si>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</si>
  <si>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</si>
  <si>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</si>
  <si>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</si>
  <si>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</si>
  <si>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</si>
  <si>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</si>
  <si>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</si>
  <si>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3.2</t>
  </si>
  <si>
    <t xml:space="preserve"> 3.3</t>
  </si>
  <si>
    <t xml:space="preserve"> 3.4</t>
  </si>
  <si>
    <t xml:space="preserve"> 4.1</t>
  </si>
  <si>
    <t xml:space="preserve"> 4.3</t>
  </si>
  <si>
    <t xml:space="preserve"> 4.4</t>
  </si>
  <si>
    <t>Celk.</t>
  </si>
  <si>
    <t>ROK 2006</t>
  </si>
  <si>
    <t xml:space="preserve">Alokace </t>
  </si>
  <si>
    <t>Objem všech</t>
  </si>
  <si>
    <t>v roce</t>
  </si>
  <si>
    <t>Výzkum a vývoj pro inovace 2006</t>
  </si>
  <si>
    <t>Certifikace - osvědčení 2006</t>
  </si>
  <si>
    <t>Rozvoj malých podnikatelů 2006</t>
  </si>
  <si>
    <t>Rozvoj mikroregionů 2006</t>
  </si>
  <si>
    <t>Rozvoj vesnice 2006</t>
  </si>
  <si>
    <t>Modernizace ubytovacích zařízení 2006</t>
  </si>
  <si>
    <t>Doprovodná infrastruktura cest. ruchu 2006</t>
  </si>
  <si>
    <t>Brána k novému poznání</t>
  </si>
  <si>
    <t>Bydlete na venkově 2006</t>
  </si>
  <si>
    <t>Prevence kriminality 2006</t>
  </si>
  <si>
    <t>Generely bezbariérových tras</t>
  </si>
  <si>
    <t>Dobrovolnictví 2006</t>
  </si>
  <si>
    <t>Sportoviště 2006</t>
  </si>
  <si>
    <t>Tábory 2006</t>
  </si>
  <si>
    <t>Jednorázové akce 2006</t>
  </si>
  <si>
    <t xml:space="preserve"> 2.5</t>
  </si>
  <si>
    <t>Klenotnice Vysočiny 2006</t>
  </si>
  <si>
    <t>Edice Vysočiny IV.</t>
  </si>
  <si>
    <t>Bezpečná silnice 2006</t>
  </si>
  <si>
    <t>Metropolitní sítě - V</t>
  </si>
  <si>
    <t>GIS VI</t>
  </si>
  <si>
    <t>Veřejně přístupný internet III</t>
  </si>
  <si>
    <t>Webové stránky pro všechny</t>
  </si>
  <si>
    <t>Čistá voda 2006</t>
  </si>
  <si>
    <t xml:space="preserve"> 4.2*</t>
  </si>
  <si>
    <t>Systém sběru a třídění odpadu 2006</t>
  </si>
  <si>
    <t>Bioodpady 2006</t>
  </si>
  <si>
    <t>Systém sběru a třídění odpadu 2006/II</t>
  </si>
  <si>
    <t>Energetické využívání obnovitelných zdrojů 2006</t>
  </si>
  <si>
    <t xml:space="preserve"> 4.5</t>
  </si>
  <si>
    <t xml:space="preserve">*cíl 4.2 povýšen o částku 2 200 000 Kč od firmy EKO-KOM, a.s. - schváleno usnesením ZK č. 0074/01/2006/ZK </t>
  </si>
  <si>
    <t>Čerpání prostředků Fondu Vysočiny dle dílčích cílů PRK v roce 2006</t>
  </si>
  <si>
    <t>pro rok 2006</t>
  </si>
  <si>
    <t>Regionální kultura VI.</t>
  </si>
  <si>
    <t>Bezpečnost ICT II</t>
  </si>
  <si>
    <t>Metropolitní sítě VI</t>
  </si>
  <si>
    <t xml:space="preserve"> 3.1**</t>
  </si>
  <si>
    <t>***do rozdělené podpory v cíli je započítán objem i zatím nevyhodnocených GP</t>
  </si>
  <si>
    <t>v cíli v Kč***</t>
  </si>
  <si>
    <t xml:space="preserve">**cíl 3.1 povýšen o částku 119 000 Kč (o tuto částku povýšen GP Bezpečná silnice 2006) - schváleno usnesením ZK č. 0519/08/2006/ZK </t>
  </si>
  <si>
    <t>Vyhl. 31 GP</t>
  </si>
  <si>
    <t>Volný čas 2007</t>
  </si>
  <si>
    <t>nevyhodn.</t>
  </si>
  <si>
    <t>počet stran: 1</t>
  </si>
  <si>
    <t>ZK-02-2007-58, př. 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</si>
</sst>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1" fillId="3" borderId="22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2" fontId="3" fillId="4" borderId="23" xfId="0" applyNumberFormat="1" applyFont="1" applyFill="1" applyBorder="1" applyAlignment="1">
      <alignment vertical="center"/>
    </xf>
    <xf numFmtId="2" fontId="0" fillId="4" borderId="16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2" fontId="3" fillId="4" borderId="13" xfId="0" applyNumberFormat="1" applyFont="1" applyFill="1" applyBorder="1" applyAlignment="1">
      <alignment vertical="center"/>
    </xf>
    <xf numFmtId="2" fontId="3" fillId="4" borderId="16" xfId="0" applyNumberFormat="1" applyFont="1" applyFill="1" applyBorder="1" applyAlignment="1">
      <alignment vertical="center"/>
    </xf>
    <xf numFmtId="2" fontId="0" fillId="4" borderId="13" xfId="0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4" borderId="26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6" fontId="1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G1">
      <selection activeCell="R1" sqref="R1"/>
    </sheetView>
  </sheetViews>
  <sheetFormatPr defaultColWidth="9.00390625" defaultRowHeight="12.75"/>
  <cols>
    <col min="1" max="1" width="5.625" style="0" customWidth="1"/>
    <col min="4" max="4" width="10.875" style="0" customWidth="1"/>
    <col min="5" max="5" width="35.75390625" style="0" customWidth="1"/>
    <col min="8" max="8" width="5.875" style="0" customWidth="1"/>
    <col min="9" max="9" width="5.625" style="0" customWidth="1"/>
    <col min="10" max="10" width="6.00390625" style="0" customWidth="1"/>
    <col min="11" max="11" width="8.25390625" style="0" customWidth="1"/>
    <col min="12" max="12" width="7.1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7.875" style="0" customWidth="1"/>
    <col min="17" max="17" width="10.75390625" style="0" customWidth="1"/>
    <col min="18" max="20" width="9.25390625" style="0" customWidth="1"/>
  </cols>
  <sheetData>
    <row r="1" spans="1:18" ht="12.75">
      <c r="A1" s="17" t="s">
        <v>84</v>
      </c>
      <c r="R1" s="17" t="s">
        <v>97</v>
      </c>
    </row>
    <row r="2" ht="13.5" thickBot="1">
      <c r="R2" s="17" t="s">
        <v>96</v>
      </c>
    </row>
    <row r="3" spans="1:20" ht="12.75">
      <c r="A3" s="52" t="s">
        <v>31</v>
      </c>
      <c r="B3" s="56" t="s">
        <v>49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8"/>
    </row>
    <row r="4" spans="1:20" s="37" customFormat="1" ht="12.75">
      <c r="A4" s="18" t="s">
        <v>32</v>
      </c>
      <c r="B4" s="3" t="s">
        <v>50</v>
      </c>
      <c r="C4" s="3" t="s">
        <v>5</v>
      </c>
      <c r="D4" s="3" t="s">
        <v>6</v>
      </c>
      <c r="E4" s="1" t="s">
        <v>0</v>
      </c>
      <c r="F4" s="1" t="s">
        <v>1</v>
      </c>
      <c r="G4" s="1" t="s">
        <v>2</v>
      </c>
      <c r="H4" s="75" t="s">
        <v>19</v>
      </c>
      <c r="I4" s="76"/>
      <c r="J4" s="76"/>
      <c r="K4" s="77"/>
      <c r="L4" s="78"/>
      <c r="M4" s="75" t="s">
        <v>26</v>
      </c>
      <c r="N4" s="79"/>
      <c r="O4" s="79"/>
      <c r="P4" s="80"/>
      <c r="Q4" s="2" t="s">
        <v>51</v>
      </c>
      <c r="R4" s="2" t="s">
        <v>3</v>
      </c>
      <c r="S4" s="1" t="s">
        <v>4</v>
      </c>
      <c r="T4" s="18" t="s">
        <v>4</v>
      </c>
    </row>
    <row r="5" spans="1:20" s="37" customFormat="1" ht="11.25">
      <c r="A5" s="19" t="s">
        <v>33</v>
      </c>
      <c r="B5" s="6" t="s">
        <v>52</v>
      </c>
      <c r="C5" s="6" t="s">
        <v>13</v>
      </c>
      <c r="D5" s="6" t="s">
        <v>12</v>
      </c>
      <c r="E5" s="4" t="s">
        <v>7</v>
      </c>
      <c r="F5" s="4" t="s">
        <v>8</v>
      </c>
      <c r="G5" s="4" t="s">
        <v>9</v>
      </c>
      <c r="H5" s="5"/>
      <c r="I5" s="5"/>
      <c r="J5" s="5" t="s">
        <v>20</v>
      </c>
      <c r="K5" s="5"/>
      <c r="L5" s="5" t="s">
        <v>20</v>
      </c>
      <c r="M5" s="5" t="s">
        <v>27</v>
      </c>
      <c r="N5" s="5" t="s">
        <v>23</v>
      </c>
      <c r="O5" s="5" t="s">
        <v>25</v>
      </c>
      <c r="P5" s="5" t="s">
        <v>29</v>
      </c>
      <c r="Q5" s="5" t="s">
        <v>8</v>
      </c>
      <c r="R5" s="5" t="s">
        <v>10</v>
      </c>
      <c r="S5" s="4" t="s">
        <v>11</v>
      </c>
      <c r="T5" s="19" t="s">
        <v>11</v>
      </c>
    </row>
    <row r="6" spans="1:20" s="40" customFormat="1" ht="12" thickBot="1">
      <c r="A6" s="39"/>
      <c r="B6" s="47">
        <v>2006</v>
      </c>
      <c r="C6" s="6"/>
      <c r="D6" s="6" t="s">
        <v>85</v>
      </c>
      <c r="E6" s="7" t="s">
        <v>14</v>
      </c>
      <c r="F6" s="7" t="s">
        <v>15</v>
      </c>
      <c r="G6" s="7" t="s">
        <v>15</v>
      </c>
      <c r="H6" s="22" t="s">
        <v>18</v>
      </c>
      <c r="I6" s="22" t="s">
        <v>21</v>
      </c>
      <c r="J6" s="22" t="s">
        <v>21</v>
      </c>
      <c r="K6" s="22" t="s">
        <v>22</v>
      </c>
      <c r="L6" s="22" t="s">
        <v>22</v>
      </c>
      <c r="M6" s="22" t="s">
        <v>11</v>
      </c>
      <c r="N6" s="22" t="s">
        <v>24</v>
      </c>
      <c r="O6" s="22" t="s">
        <v>30</v>
      </c>
      <c r="P6" s="22" t="s">
        <v>28</v>
      </c>
      <c r="Q6" s="22" t="s">
        <v>16</v>
      </c>
      <c r="R6" s="22" t="s">
        <v>15</v>
      </c>
      <c r="S6" s="4" t="s">
        <v>91</v>
      </c>
      <c r="T6" s="19" t="s">
        <v>17</v>
      </c>
    </row>
    <row r="7" spans="1:20" ht="12.75">
      <c r="A7" s="85" t="s">
        <v>34</v>
      </c>
      <c r="B7" s="83">
        <v>3500000</v>
      </c>
      <c r="C7" s="59"/>
      <c r="D7" s="59">
        <f>B7+C7</f>
        <v>3500000</v>
      </c>
      <c r="E7" s="8" t="s">
        <v>53</v>
      </c>
      <c r="F7" s="8">
        <v>1750000</v>
      </c>
      <c r="G7" s="8">
        <v>183400</v>
      </c>
      <c r="H7" s="23">
        <v>12</v>
      </c>
      <c r="I7" s="23">
        <v>6</v>
      </c>
      <c r="J7" s="30">
        <f>I7*100/H7</f>
        <v>50</v>
      </c>
      <c r="K7" s="23">
        <f>H7-I7</f>
        <v>6</v>
      </c>
      <c r="L7" s="30">
        <f>K7*100/H7</f>
        <v>50</v>
      </c>
      <c r="M7" s="14">
        <v>1566600</v>
      </c>
      <c r="N7" s="14">
        <v>1302400</v>
      </c>
      <c r="O7" s="14">
        <f>M7+N7</f>
        <v>2869000</v>
      </c>
      <c r="P7" s="30">
        <f>N7*100/O7</f>
        <v>45.39560822586267</v>
      </c>
      <c r="Q7" s="59">
        <v>3500000</v>
      </c>
      <c r="R7" s="73">
        <f>D7-Q7+G8+G7</f>
        <v>330504</v>
      </c>
      <c r="S7" s="65">
        <f>Q7-G7-G8</f>
        <v>3169496</v>
      </c>
      <c r="T7" s="54">
        <f>S7*100/S62</f>
        <v>5.044659177016176</v>
      </c>
    </row>
    <row r="8" spans="1:20" ht="13.5" thickBot="1">
      <c r="A8" s="82"/>
      <c r="B8" s="84"/>
      <c r="C8" s="60"/>
      <c r="D8" s="60"/>
      <c r="E8" s="9" t="s">
        <v>54</v>
      </c>
      <c r="F8" s="9">
        <v>1750000</v>
      </c>
      <c r="G8" s="9">
        <v>147104</v>
      </c>
      <c r="H8" s="24">
        <v>37</v>
      </c>
      <c r="I8" s="24">
        <v>25</v>
      </c>
      <c r="J8" s="31">
        <f>I8*100/H8</f>
        <v>67.56756756756756</v>
      </c>
      <c r="K8" s="24">
        <f>H8-I8</f>
        <v>12</v>
      </c>
      <c r="L8" s="31">
        <f>K8*100/H8</f>
        <v>32.432432432432435</v>
      </c>
      <c r="M8" s="9">
        <v>1602896</v>
      </c>
      <c r="N8" s="9">
        <v>2117823</v>
      </c>
      <c r="O8" s="9">
        <f>M8+N8</f>
        <v>3720719</v>
      </c>
      <c r="P8" s="31">
        <f>N8*100/O8</f>
        <v>56.919724386603775</v>
      </c>
      <c r="Q8" s="60"/>
      <c r="R8" s="74"/>
      <c r="S8" s="67"/>
      <c r="T8" s="55"/>
    </row>
    <row r="9" spans="1:20" ht="12.75">
      <c r="A9" s="81" t="s">
        <v>35</v>
      </c>
      <c r="B9" s="83">
        <v>5500000</v>
      </c>
      <c r="C9" s="59"/>
      <c r="D9" s="59">
        <f>B9+C9</f>
        <v>5500000</v>
      </c>
      <c r="E9" s="8" t="s">
        <v>55</v>
      </c>
      <c r="F9" s="8">
        <v>5500000</v>
      </c>
      <c r="G9" s="8">
        <v>2358</v>
      </c>
      <c r="H9" s="29">
        <v>122</v>
      </c>
      <c r="I9" s="29">
        <v>40</v>
      </c>
      <c r="J9" s="32">
        <f>I9*100/H9</f>
        <v>32.78688524590164</v>
      </c>
      <c r="K9" s="29">
        <v>82</v>
      </c>
      <c r="L9" s="32">
        <f>K9*100/H9</f>
        <v>67.21311475409836</v>
      </c>
      <c r="M9" s="13">
        <v>5497642</v>
      </c>
      <c r="N9" s="13">
        <v>10247074</v>
      </c>
      <c r="O9" s="13">
        <f>M9+N9</f>
        <v>15744716</v>
      </c>
      <c r="P9" s="32">
        <f>N9*100/O9</f>
        <v>65.08262200474114</v>
      </c>
      <c r="Q9" s="59">
        <v>5500000</v>
      </c>
      <c r="R9" s="73">
        <f>D9-Q9+G9</f>
        <v>2358</v>
      </c>
      <c r="S9" s="65">
        <f>Q9-G9</f>
        <v>5497642</v>
      </c>
      <c r="T9" s="54">
        <f>S9*100/S62</f>
        <v>8.750201977617124</v>
      </c>
    </row>
    <row r="10" spans="1:20" ht="13.5" thickBot="1">
      <c r="A10" s="82"/>
      <c r="B10" s="84"/>
      <c r="C10" s="60"/>
      <c r="D10" s="60"/>
      <c r="E10" s="9"/>
      <c r="F10" s="9"/>
      <c r="G10" s="9"/>
      <c r="H10" s="26"/>
      <c r="I10" s="26"/>
      <c r="J10" s="38"/>
      <c r="K10" s="26"/>
      <c r="L10" s="38"/>
      <c r="M10" s="20"/>
      <c r="N10" s="20"/>
      <c r="O10" s="20"/>
      <c r="P10" s="38"/>
      <c r="Q10" s="60"/>
      <c r="R10" s="74"/>
      <c r="S10" s="67"/>
      <c r="T10" s="55"/>
    </row>
    <row r="11" spans="1:20" ht="12.75">
      <c r="A11" s="81" t="s">
        <v>36</v>
      </c>
      <c r="B11" s="83">
        <v>9000000</v>
      </c>
      <c r="C11" s="59"/>
      <c r="D11" s="59">
        <f>B11+B12</f>
        <v>9000000</v>
      </c>
      <c r="E11" s="8" t="s">
        <v>56</v>
      </c>
      <c r="F11" s="8">
        <v>6500000</v>
      </c>
      <c r="G11" s="8">
        <v>0</v>
      </c>
      <c r="H11" s="23">
        <v>42</v>
      </c>
      <c r="I11" s="23">
        <v>34</v>
      </c>
      <c r="J11" s="30">
        <f>I11*100/H11</f>
        <v>80.95238095238095</v>
      </c>
      <c r="K11" s="23">
        <f>H11-I11</f>
        <v>8</v>
      </c>
      <c r="L11" s="30">
        <f>K11*100/H11</f>
        <v>19.047619047619047</v>
      </c>
      <c r="M11" s="14">
        <v>6500000</v>
      </c>
      <c r="N11" s="14">
        <v>9109442</v>
      </c>
      <c r="O11" s="14">
        <f>M11+N11</f>
        <v>15609442</v>
      </c>
      <c r="P11" s="30">
        <f>N11*100/O11</f>
        <v>58.358537095688625</v>
      </c>
      <c r="Q11" s="59">
        <v>9000000</v>
      </c>
      <c r="R11" s="73">
        <f>D11-Q11</f>
        <v>0</v>
      </c>
      <c r="S11" s="65">
        <f>Q11-G11-G12</f>
        <v>9000000</v>
      </c>
      <c r="T11" s="54">
        <f>S11*100/S62</f>
        <v>14.324653696721997</v>
      </c>
    </row>
    <row r="12" spans="1:20" ht="12.75">
      <c r="A12" s="86"/>
      <c r="B12" s="87"/>
      <c r="C12" s="61"/>
      <c r="D12" s="61"/>
      <c r="E12" s="10" t="s">
        <v>57</v>
      </c>
      <c r="F12" s="10">
        <v>2500000</v>
      </c>
      <c r="G12" s="10">
        <v>0</v>
      </c>
      <c r="H12" s="36">
        <v>36</v>
      </c>
      <c r="I12" s="36">
        <v>29</v>
      </c>
      <c r="J12" s="35">
        <f>I12*100/H12</f>
        <v>80.55555555555556</v>
      </c>
      <c r="K12" s="36">
        <f>H12-I12</f>
        <v>7</v>
      </c>
      <c r="L12" s="35">
        <f>K12*100/H12</f>
        <v>19.444444444444443</v>
      </c>
      <c r="M12" s="8">
        <v>2500000</v>
      </c>
      <c r="N12" s="8">
        <v>3858566</v>
      </c>
      <c r="O12" s="8">
        <f>M12+N12</f>
        <v>6358566</v>
      </c>
      <c r="P12" s="35">
        <f>N12*100/O12</f>
        <v>60.68295901937638</v>
      </c>
      <c r="Q12" s="61"/>
      <c r="R12" s="88"/>
      <c r="S12" s="68"/>
      <c r="T12" s="64"/>
    </row>
    <row r="13" spans="1:20" ht="12.75">
      <c r="A13" s="86"/>
      <c r="B13" s="87"/>
      <c r="C13" s="61"/>
      <c r="D13" s="61"/>
      <c r="E13" s="11"/>
      <c r="F13" s="11"/>
      <c r="G13" s="11"/>
      <c r="H13" s="25"/>
      <c r="I13" s="25"/>
      <c r="J13" s="33"/>
      <c r="K13" s="25"/>
      <c r="L13" s="33"/>
      <c r="M13" s="10"/>
      <c r="N13" s="10"/>
      <c r="O13" s="10"/>
      <c r="P13" s="33"/>
      <c r="Q13" s="61"/>
      <c r="R13" s="88"/>
      <c r="S13" s="68"/>
      <c r="T13" s="64"/>
    </row>
    <row r="14" spans="1:20" ht="13.5" thickBot="1">
      <c r="A14" s="82"/>
      <c r="B14" s="84"/>
      <c r="C14" s="60"/>
      <c r="D14" s="60"/>
      <c r="E14" s="9"/>
      <c r="F14" s="9"/>
      <c r="G14" s="9"/>
      <c r="H14" s="26"/>
      <c r="I14" s="26"/>
      <c r="J14" s="38"/>
      <c r="K14" s="26"/>
      <c r="L14" s="38"/>
      <c r="M14" s="20"/>
      <c r="N14" s="20"/>
      <c r="O14" s="20"/>
      <c r="P14" s="38"/>
      <c r="Q14" s="60"/>
      <c r="R14" s="74"/>
      <c r="S14" s="67"/>
      <c r="T14" s="55"/>
    </row>
    <row r="15" spans="1:20" ht="12.75">
      <c r="A15" s="81" t="s">
        <v>37</v>
      </c>
      <c r="B15" s="83">
        <v>6000000</v>
      </c>
      <c r="C15" s="59"/>
      <c r="D15" s="59">
        <f>B15+C15</f>
        <v>6000000</v>
      </c>
      <c r="E15" s="8" t="s">
        <v>58</v>
      </c>
      <c r="F15" s="8">
        <v>4000000</v>
      </c>
      <c r="G15" s="8">
        <v>375070</v>
      </c>
      <c r="H15" s="23">
        <v>27</v>
      </c>
      <c r="I15" s="23">
        <v>22</v>
      </c>
      <c r="J15" s="30">
        <f>I15*100/H15</f>
        <v>81.48148148148148</v>
      </c>
      <c r="K15" s="23">
        <f>H15-I15</f>
        <v>5</v>
      </c>
      <c r="L15" s="30">
        <f>K15*100/H15</f>
        <v>18.51851851851852</v>
      </c>
      <c r="M15" s="14">
        <v>3624930</v>
      </c>
      <c r="N15" s="14">
        <v>8875998</v>
      </c>
      <c r="O15" s="14">
        <f>M15+N15</f>
        <v>12500928</v>
      </c>
      <c r="P15" s="30">
        <f>N15*100/O15</f>
        <v>71.0027127586048</v>
      </c>
      <c r="Q15" s="59">
        <v>6000000</v>
      </c>
      <c r="R15" s="73">
        <f>D15-Q15+G17+G15+G16</f>
        <v>375070</v>
      </c>
      <c r="S15" s="65">
        <f>Q15-G15-G16</f>
        <v>5624930</v>
      </c>
      <c r="T15" s="54">
        <f>S15*100/S62</f>
        <v>8.952797146478051</v>
      </c>
    </row>
    <row r="16" spans="1:20" ht="12.75">
      <c r="A16" s="86"/>
      <c r="B16" s="87"/>
      <c r="C16" s="61"/>
      <c r="D16" s="61"/>
      <c r="E16" s="10" t="s">
        <v>59</v>
      </c>
      <c r="F16" s="10">
        <v>2000000</v>
      </c>
      <c r="G16" s="10">
        <v>0</v>
      </c>
      <c r="H16" s="25">
        <v>38</v>
      </c>
      <c r="I16" s="25">
        <v>15</v>
      </c>
      <c r="J16" s="33">
        <f>I16*100/H16</f>
        <v>39.473684210526315</v>
      </c>
      <c r="K16" s="25">
        <f>H16-I16</f>
        <v>23</v>
      </c>
      <c r="L16" s="33">
        <f>K16*100/H16</f>
        <v>60.526315789473685</v>
      </c>
      <c r="M16" s="10">
        <v>2000000</v>
      </c>
      <c r="N16" s="10">
        <v>3376533</v>
      </c>
      <c r="O16" s="10">
        <f>M16+N16</f>
        <v>5376533</v>
      </c>
      <c r="P16" s="33">
        <f>N16*100/O16</f>
        <v>62.80130708767155</v>
      </c>
      <c r="Q16" s="61"/>
      <c r="R16" s="88"/>
      <c r="S16" s="68"/>
      <c r="T16" s="64"/>
    </row>
    <row r="17" spans="1:20" ht="13.5" thickBot="1">
      <c r="A17" s="82"/>
      <c r="B17" s="84"/>
      <c r="C17" s="60"/>
      <c r="D17" s="60"/>
      <c r="E17" s="9"/>
      <c r="F17" s="9"/>
      <c r="G17" s="9"/>
      <c r="H17" s="26"/>
      <c r="I17" s="26"/>
      <c r="J17" s="34"/>
      <c r="K17" s="28"/>
      <c r="L17" s="34"/>
      <c r="M17" s="14"/>
      <c r="N17" s="14"/>
      <c r="O17" s="11"/>
      <c r="P17" s="34"/>
      <c r="Q17" s="60"/>
      <c r="R17" s="74"/>
      <c r="S17" s="67"/>
      <c r="T17" s="55"/>
    </row>
    <row r="18" spans="1:20" ht="12.75">
      <c r="A18" s="81" t="s">
        <v>38</v>
      </c>
      <c r="B18" s="83">
        <v>1800000</v>
      </c>
      <c r="C18" s="59"/>
      <c r="D18" s="59">
        <f>B18+C18</f>
        <v>1800000</v>
      </c>
      <c r="E18" s="13" t="s">
        <v>60</v>
      </c>
      <c r="F18" s="13">
        <v>1800000</v>
      </c>
      <c r="G18" s="13">
        <v>186398</v>
      </c>
      <c r="H18" s="27">
        <v>33</v>
      </c>
      <c r="I18" s="27">
        <v>26</v>
      </c>
      <c r="J18" s="32">
        <f>I18*100/H18</f>
        <v>78.78787878787878</v>
      </c>
      <c r="K18" s="29">
        <f>H18-I18</f>
        <v>7</v>
      </c>
      <c r="L18" s="32">
        <f>K18*100/H18</f>
        <v>21.21212121212121</v>
      </c>
      <c r="M18" s="13">
        <v>1613602</v>
      </c>
      <c r="N18" s="13">
        <v>749325</v>
      </c>
      <c r="O18" s="13">
        <f>M18+N18</f>
        <v>2362927</v>
      </c>
      <c r="P18" s="32">
        <f>N18*100/O18</f>
        <v>31.711728716121996</v>
      </c>
      <c r="Q18" s="59">
        <v>1800000</v>
      </c>
      <c r="R18" s="73">
        <f>D18-Q18+G18</f>
        <v>186398</v>
      </c>
      <c r="S18" s="65">
        <f>Q18-G18</f>
        <v>1613602</v>
      </c>
      <c r="T18" s="54">
        <f>S18*100/S62</f>
        <v>2.568254428259779</v>
      </c>
    </row>
    <row r="19" spans="1:20" ht="12.75">
      <c r="A19" s="86"/>
      <c r="B19" s="87"/>
      <c r="C19" s="61"/>
      <c r="D19" s="61"/>
      <c r="E19" s="10"/>
      <c r="F19" s="10"/>
      <c r="G19" s="10"/>
      <c r="H19" s="25"/>
      <c r="I19" s="25"/>
      <c r="J19" s="33"/>
      <c r="K19" s="25"/>
      <c r="L19" s="33"/>
      <c r="M19" s="10"/>
      <c r="N19" s="10"/>
      <c r="O19" s="10"/>
      <c r="P19" s="33"/>
      <c r="Q19" s="61"/>
      <c r="R19" s="88"/>
      <c r="S19" s="68"/>
      <c r="T19" s="64"/>
    </row>
    <row r="20" spans="1:20" ht="12.75">
      <c r="A20" s="86"/>
      <c r="B20" s="87"/>
      <c r="C20" s="61"/>
      <c r="D20" s="61"/>
      <c r="E20" s="11"/>
      <c r="F20" s="11"/>
      <c r="G20" s="11"/>
      <c r="H20" s="25"/>
      <c r="I20" s="25"/>
      <c r="J20" s="33"/>
      <c r="K20" s="25"/>
      <c r="L20" s="33"/>
      <c r="M20" s="10"/>
      <c r="N20" s="10"/>
      <c r="O20" s="10"/>
      <c r="P20" s="33"/>
      <c r="Q20" s="61"/>
      <c r="R20" s="88"/>
      <c r="S20" s="68"/>
      <c r="T20" s="64"/>
    </row>
    <row r="21" spans="1:20" ht="13.5" thickBot="1">
      <c r="A21" s="82"/>
      <c r="B21" s="84"/>
      <c r="C21" s="60"/>
      <c r="D21" s="60"/>
      <c r="E21" s="9"/>
      <c r="F21" s="9"/>
      <c r="G21" s="9"/>
      <c r="H21" s="26"/>
      <c r="I21" s="26"/>
      <c r="J21" s="31"/>
      <c r="K21" s="24"/>
      <c r="L21" s="31"/>
      <c r="M21" s="9"/>
      <c r="N21" s="9"/>
      <c r="O21" s="9"/>
      <c r="P21" s="31"/>
      <c r="Q21" s="60"/>
      <c r="R21" s="74"/>
      <c r="S21" s="67"/>
      <c r="T21" s="55"/>
    </row>
    <row r="22" spans="1:20" ht="12.75">
      <c r="A22" s="81" t="s">
        <v>39</v>
      </c>
      <c r="B22" s="83">
        <v>1500000</v>
      </c>
      <c r="C22" s="59"/>
      <c r="D22" s="59">
        <f>B22+C22</f>
        <v>1500000</v>
      </c>
      <c r="E22" s="13" t="s">
        <v>61</v>
      </c>
      <c r="F22" s="13">
        <v>1500000</v>
      </c>
      <c r="G22" s="13">
        <v>23228</v>
      </c>
      <c r="H22" s="27">
        <v>37</v>
      </c>
      <c r="I22" s="27">
        <v>19</v>
      </c>
      <c r="J22" s="35">
        <f>I22*100/H22</f>
        <v>51.351351351351354</v>
      </c>
      <c r="K22" s="36">
        <f>H22-I22</f>
        <v>18</v>
      </c>
      <c r="L22" s="35">
        <f>K22*100/H22</f>
        <v>48.648648648648646</v>
      </c>
      <c r="M22" s="14">
        <v>1476772</v>
      </c>
      <c r="N22" s="14">
        <v>1956839</v>
      </c>
      <c r="O22" s="8">
        <f>M22+N22</f>
        <v>3433611</v>
      </c>
      <c r="P22" s="35">
        <f>N22*100/O22</f>
        <v>56.990701625781135</v>
      </c>
      <c r="Q22" s="59">
        <v>1500000</v>
      </c>
      <c r="R22" s="73">
        <f>D22-Q22+G22</f>
        <v>23228</v>
      </c>
      <c r="S22" s="65">
        <f>Q22-G22</f>
        <v>1476772</v>
      </c>
      <c r="T22" s="54">
        <f>S22*100/S62</f>
        <v>2.3504719432239485</v>
      </c>
    </row>
    <row r="23" spans="1:20" ht="13.5" thickBot="1">
      <c r="A23" s="89"/>
      <c r="B23" s="90"/>
      <c r="C23" s="60"/>
      <c r="D23" s="60"/>
      <c r="E23" s="9"/>
      <c r="F23" s="9"/>
      <c r="G23" s="9"/>
      <c r="H23" s="24"/>
      <c r="I23" s="24"/>
      <c r="J23" s="31"/>
      <c r="K23" s="24"/>
      <c r="L23" s="31"/>
      <c r="M23" s="9"/>
      <c r="N23" s="9"/>
      <c r="O23" s="9"/>
      <c r="P23" s="31"/>
      <c r="Q23" s="60"/>
      <c r="R23" s="91"/>
      <c r="S23" s="69"/>
      <c r="T23" s="63"/>
    </row>
    <row r="24" spans="1:20" ht="12.75">
      <c r="A24" s="81" t="s">
        <v>40</v>
      </c>
      <c r="B24" s="83">
        <v>4500000</v>
      </c>
      <c r="C24" s="59"/>
      <c r="D24" s="59">
        <f>B24+C24</f>
        <v>4500000</v>
      </c>
      <c r="E24" s="13" t="s">
        <v>62</v>
      </c>
      <c r="F24" s="13">
        <v>1500000</v>
      </c>
      <c r="G24" s="21">
        <v>477400</v>
      </c>
      <c r="H24" s="27">
        <v>15</v>
      </c>
      <c r="I24" s="27">
        <v>11</v>
      </c>
      <c r="J24" s="33">
        <f aca="true" t="shared" si="0" ref="J24:J29">I24*100/H24</f>
        <v>73.33333333333333</v>
      </c>
      <c r="K24" s="23">
        <v>4</v>
      </c>
      <c r="L24" s="33">
        <f aca="true" t="shared" si="1" ref="L24:L29">K24*100/H24</f>
        <v>26.666666666666668</v>
      </c>
      <c r="M24" s="14">
        <v>1022600</v>
      </c>
      <c r="N24" s="14">
        <v>1509853</v>
      </c>
      <c r="O24" s="10">
        <f aca="true" t="shared" si="2" ref="O24:O29">M24+N24</f>
        <v>2532453</v>
      </c>
      <c r="P24" s="33">
        <f aca="true" t="shared" si="3" ref="P24:P29">N24*100/O24</f>
        <v>59.62017853835787</v>
      </c>
      <c r="Q24" s="59">
        <v>4500000</v>
      </c>
      <c r="R24" s="73">
        <f>D24-Q24+G24+G25+G26</f>
        <v>976215</v>
      </c>
      <c r="S24" s="65">
        <f>Q24-G24-G25-G26</f>
        <v>3523785</v>
      </c>
      <c r="T24" s="54">
        <f>S24*100/S62</f>
        <v>5.608555536300392</v>
      </c>
    </row>
    <row r="25" spans="1:20" ht="12.75">
      <c r="A25" s="92"/>
      <c r="B25" s="93"/>
      <c r="C25" s="61"/>
      <c r="D25" s="61"/>
      <c r="E25" s="14" t="s">
        <v>63</v>
      </c>
      <c r="F25" s="14">
        <v>1500000</v>
      </c>
      <c r="G25" s="10">
        <v>172296</v>
      </c>
      <c r="H25" s="25">
        <v>18</v>
      </c>
      <c r="I25" s="25">
        <v>18</v>
      </c>
      <c r="J25" s="33">
        <f t="shared" si="0"/>
        <v>100</v>
      </c>
      <c r="K25" s="25">
        <v>0</v>
      </c>
      <c r="L25" s="33">
        <f t="shared" si="1"/>
        <v>0</v>
      </c>
      <c r="M25" s="10">
        <v>1327704</v>
      </c>
      <c r="N25" s="10">
        <v>941437</v>
      </c>
      <c r="O25" s="10">
        <f t="shared" si="2"/>
        <v>2269141</v>
      </c>
      <c r="P25" s="33">
        <f t="shared" si="3"/>
        <v>41.48869550195426</v>
      </c>
      <c r="Q25" s="94"/>
      <c r="R25" s="95"/>
      <c r="S25" s="66"/>
      <c r="T25" s="62"/>
    </row>
    <row r="26" spans="1:20" ht="13.5" thickBot="1">
      <c r="A26" s="82"/>
      <c r="B26" s="84"/>
      <c r="C26" s="60"/>
      <c r="D26" s="60"/>
      <c r="E26" s="9" t="s">
        <v>64</v>
      </c>
      <c r="F26" s="9">
        <v>1500000</v>
      </c>
      <c r="G26" s="9">
        <v>326519</v>
      </c>
      <c r="H26" s="24">
        <v>11</v>
      </c>
      <c r="I26" s="24">
        <v>11</v>
      </c>
      <c r="J26" s="31">
        <f t="shared" si="0"/>
        <v>100</v>
      </c>
      <c r="K26" s="24">
        <v>0</v>
      </c>
      <c r="L26" s="31">
        <f t="shared" si="1"/>
        <v>0</v>
      </c>
      <c r="M26" s="9">
        <v>1173481</v>
      </c>
      <c r="N26" s="9">
        <v>1086094</v>
      </c>
      <c r="O26" s="9">
        <f t="shared" si="2"/>
        <v>2259575</v>
      </c>
      <c r="P26" s="31">
        <f t="shared" si="3"/>
        <v>48.06629565294359</v>
      </c>
      <c r="Q26" s="60"/>
      <c r="R26" s="91"/>
      <c r="S26" s="69"/>
      <c r="T26" s="63"/>
    </row>
    <row r="27" spans="1:20" ht="12.75">
      <c r="A27" s="85" t="s">
        <v>41</v>
      </c>
      <c r="B27" s="83">
        <v>8038120</v>
      </c>
      <c r="C27" s="59"/>
      <c r="D27" s="59">
        <f>B27+C27</f>
        <v>8038120</v>
      </c>
      <c r="E27" s="10" t="s">
        <v>65</v>
      </c>
      <c r="F27" s="10">
        <v>3000000</v>
      </c>
      <c r="G27" s="8">
        <v>1</v>
      </c>
      <c r="H27" s="23">
        <v>158</v>
      </c>
      <c r="I27" s="23">
        <v>66</v>
      </c>
      <c r="J27" s="30">
        <f t="shared" si="0"/>
        <v>41.77215189873418</v>
      </c>
      <c r="K27" s="23">
        <f>H27-I27</f>
        <v>92</v>
      </c>
      <c r="L27" s="30">
        <f t="shared" si="1"/>
        <v>58.22784810126582</v>
      </c>
      <c r="M27" s="14">
        <v>2999999</v>
      </c>
      <c r="N27" s="14">
        <v>11771199</v>
      </c>
      <c r="O27" s="14">
        <f t="shared" si="2"/>
        <v>14771198</v>
      </c>
      <c r="P27" s="30">
        <f t="shared" si="3"/>
        <v>79.6902119922839</v>
      </c>
      <c r="Q27" s="59">
        <f>F27+F28+F29+F30</f>
        <v>8041511</v>
      </c>
      <c r="R27" s="73">
        <f>D27-Q27+G28+G27+G29</f>
        <v>0</v>
      </c>
      <c r="S27" s="65">
        <f>Q27-G27-G28-G29</f>
        <v>8038120</v>
      </c>
      <c r="T27" s="54">
        <f>S27*100/S62</f>
        <v>12.793698374743892</v>
      </c>
    </row>
    <row r="28" spans="1:20" ht="12.75">
      <c r="A28" s="96"/>
      <c r="B28" s="87"/>
      <c r="C28" s="61"/>
      <c r="D28" s="61"/>
      <c r="E28" s="10" t="s">
        <v>66</v>
      </c>
      <c r="F28" s="10">
        <v>1000000</v>
      </c>
      <c r="G28" s="10">
        <v>254</v>
      </c>
      <c r="H28" s="25">
        <v>32</v>
      </c>
      <c r="I28" s="25">
        <v>21</v>
      </c>
      <c r="J28" s="33">
        <f t="shared" si="0"/>
        <v>65.625</v>
      </c>
      <c r="K28" s="25">
        <f>H28-I28</f>
        <v>11</v>
      </c>
      <c r="L28" s="33">
        <f t="shared" si="1"/>
        <v>34.375</v>
      </c>
      <c r="M28" s="10">
        <v>999746</v>
      </c>
      <c r="N28" s="10">
        <v>1034213</v>
      </c>
      <c r="O28" s="10">
        <f t="shared" si="2"/>
        <v>2033959</v>
      </c>
      <c r="P28" s="33">
        <f t="shared" si="3"/>
        <v>50.84728846550004</v>
      </c>
      <c r="Q28" s="61"/>
      <c r="R28" s="97"/>
      <c r="S28" s="70"/>
      <c r="T28" s="64"/>
    </row>
    <row r="29" spans="1:20" ht="12.75">
      <c r="A29" s="96"/>
      <c r="B29" s="87"/>
      <c r="C29" s="61"/>
      <c r="D29" s="61"/>
      <c r="E29" s="10" t="s">
        <v>67</v>
      </c>
      <c r="F29" s="10">
        <v>1538000</v>
      </c>
      <c r="G29" s="10">
        <v>3136</v>
      </c>
      <c r="H29" s="25">
        <v>227</v>
      </c>
      <c r="I29" s="25">
        <v>74</v>
      </c>
      <c r="J29" s="33">
        <f t="shared" si="0"/>
        <v>32.59911894273128</v>
      </c>
      <c r="K29" s="25">
        <f>H29-I29</f>
        <v>153</v>
      </c>
      <c r="L29" s="33">
        <f t="shared" si="1"/>
        <v>67.40088105726872</v>
      </c>
      <c r="M29" s="10">
        <v>1534864</v>
      </c>
      <c r="N29" s="10">
        <v>3074146</v>
      </c>
      <c r="O29" s="10">
        <f t="shared" si="2"/>
        <v>4609010</v>
      </c>
      <c r="P29" s="33">
        <f t="shared" si="3"/>
        <v>66.69861857535567</v>
      </c>
      <c r="Q29" s="61"/>
      <c r="R29" s="97"/>
      <c r="S29" s="70"/>
      <c r="T29" s="64"/>
    </row>
    <row r="30" spans="1:20" ht="12.75">
      <c r="A30" s="96"/>
      <c r="B30" s="87"/>
      <c r="C30" s="61"/>
      <c r="D30" s="61"/>
      <c r="E30" s="10" t="s">
        <v>94</v>
      </c>
      <c r="F30" s="10">
        <v>2503511</v>
      </c>
      <c r="G30" s="12" t="s">
        <v>95</v>
      </c>
      <c r="H30" s="36"/>
      <c r="I30" s="36"/>
      <c r="J30" s="35"/>
      <c r="K30" s="36"/>
      <c r="L30" s="35"/>
      <c r="M30" s="8"/>
      <c r="N30" s="8"/>
      <c r="O30" s="8"/>
      <c r="P30" s="35"/>
      <c r="Q30" s="61"/>
      <c r="R30" s="97"/>
      <c r="S30" s="70"/>
      <c r="T30" s="64"/>
    </row>
    <row r="31" spans="1:20" ht="13.5" thickBot="1">
      <c r="A31" s="96"/>
      <c r="B31" s="87"/>
      <c r="C31" s="60"/>
      <c r="D31" s="60"/>
      <c r="E31" s="11"/>
      <c r="F31" s="11"/>
      <c r="G31" s="11"/>
      <c r="H31" s="23"/>
      <c r="I31" s="23"/>
      <c r="J31" s="38"/>
      <c r="K31" s="26"/>
      <c r="L31" s="38"/>
      <c r="M31" s="20"/>
      <c r="N31" s="20"/>
      <c r="O31" s="20"/>
      <c r="P31" s="38"/>
      <c r="Q31" s="61"/>
      <c r="R31" s="97"/>
      <c r="S31" s="70"/>
      <c r="T31" s="64"/>
    </row>
    <row r="32" spans="1:20" ht="12.75">
      <c r="A32" s="85" t="s">
        <v>68</v>
      </c>
      <c r="B32" s="83">
        <v>6000000</v>
      </c>
      <c r="C32" s="59"/>
      <c r="D32" s="59">
        <f>B32+C32</f>
        <v>6000000</v>
      </c>
      <c r="E32" s="13" t="s">
        <v>69</v>
      </c>
      <c r="F32" s="13">
        <v>1500000</v>
      </c>
      <c r="G32" s="13">
        <v>0</v>
      </c>
      <c r="H32" s="27">
        <v>24</v>
      </c>
      <c r="I32" s="27">
        <v>13</v>
      </c>
      <c r="J32" s="30">
        <f>I32*100/H32</f>
        <v>54.166666666666664</v>
      </c>
      <c r="K32" s="23">
        <f>H32-I32</f>
        <v>11</v>
      </c>
      <c r="L32" s="30">
        <f>K32*100/H32</f>
        <v>45.833333333333336</v>
      </c>
      <c r="M32" s="14">
        <v>1500000</v>
      </c>
      <c r="N32" s="14">
        <v>1418605</v>
      </c>
      <c r="O32" s="14">
        <f>M32+N32</f>
        <v>2918605</v>
      </c>
      <c r="P32" s="30">
        <f>N32*100/O32</f>
        <v>48.60558383200193</v>
      </c>
      <c r="Q32" s="59">
        <v>5500000</v>
      </c>
      <c r="R32" s="73">
        <f>D32-Q32+G33</f>
        <v>535549</v>
      </c>
      <c r="S32" s="65">
        <f>Q32-G32-G33</f>
        <v>5464451</v>
      </c>
      <c r="T32" s="54">
        <f>S32*100/S62</f>
        <v>8.697374246411801</v>
      </c>
    </row>
    <row r="33" spans="1:20" ht="12.75">
      <c r="A33" s="96"/>
      <c r="B33" s="93"/>
      <c r="C33" s="61"/>
      <c r="D33" s="61"/>
      <c r="E33" s="10" t="s">
        <v>70</v>
      </c>
      <c r="F33" s="10">
        <v>2000000</v>
      </c>
      <c r="G33" s="10">
        <v>35549</v>
      </c>
      <c r="H33" s="25">
        <v>42</v>
      </c>
      <c r="I33" s="25">
        <v>30</v>
      </c>
      <c r="J33" s="33">
        <f>I33*100/H33</f>
        <v>71.42857142857143</v>
      </c>
      <c r="K33" s="25">
        <f>H33-I33</f>
        <v>12</v>
      </c>
      <c r="L33" s="33">
        <f>K33*100/H33</f>
        <v>28.571428571428573</v>
      </c>
      <c r="M33" s="10">
        <v>1964451</v>
      </c>
      <c r="N33" s="10">
        <v>3705187</v>
      </c>
      <c r="O33" s="10">
        <f>M33+N33</f>
        <v>5669638</v>
      </c>
      <c r="P33" s="33">
        <f>N33*100/O33</f>
        <v>65.35138574984857</v>
      </c>
      <c r="Q33" s="94"/>
      <c r="R33" s="100"/>
      <c r="S33" s="71"/>
      <c r="T33" s="62"/>
    </row>
    <row r="34" spans="1:20" ht="12.75">
      <c r="A34" s="96"/>
      <c r="B34" s="93"/>
      <c r="C34" s="61"/>
      <c r="D34" s="61"/>
      <c r="E34" s="11" t="s">
        <v>86</v>
      </c>
      <c r="F34" s="11">
        <v>2000000</v>
      </c>
      <c r="G34" s="53" t="s">
        <v>95</v>
      </c>
      <c r="H34" s="25"/>
      <c r="I34" s="25"/>
      <c r="J34" s="33"/>
      <c r="K34" s="25"/>
      <c r="L34" s="33"/>
      <c r="M34" s="10"/>
      <c r="N34" s="10"/>
      <c r="O34" s="10"/>
      <c r="P34" s="33"/>
      <c r="Q34" s="94"/>
      <c r="R34" s="100"/>
      <c r="S34" s="71"/>
      <c r="T34" s="62"/>
    </row>
    <row r="35" spans="1:20" ht="13.5" thickBot="1">
      <c r="A35" s="98"/>
      <c r="B35" s="90"/>
      <c r="C35" s="60"/>
      <c r="D35" s="60"/>
      <c r="E35" s="9"/>
      <c r="F35" s="9"/>
      <c r="G35" s="9"/>
      <c r="H35" s="26"/>
      <c r="I35" s="26"/>
      <c r="J35" s="34"/>
      <c r="K35" s="28"/>
      <c r="L35" s="34"/>
      <c r="M35" s="14"/>
      <c r="N35" s="14"/>
      <c r="O35" s="11"/>
      <c r="P35" s="34"/>
      <c r="Q35" s="99"/>
      <c r="R35" s="101"/>
      <c r="S35" s="72"/>
      <c r="T35" s="63"/>
    </row>
    <row r="36" spans="1:20" ht="12.75">
      <c r="A36" s="81" t="s">
        <v>89</v>
      </c>
      <c r="B36" s="83">
        <v>2000000</v>
      </c>
      <c r="C36" s="59">
        <v>119000</v>
      </c>
      <c r="D36" s="59">
        <f>B36+C36</f>
        <v>2119000</v>
      </c>
      <c r="E36" s="13" t="s">
        <v>71</v>
      </c>
      <c r="F36" s="13">
        <v>2119000</v>
      </c>
      <c r="G36" s="13">
        <v>0</v>
      </c>
      <c r="H36" s="27">
        <v>28</v>
      </c>
      <c r="I36" s="27">
        <v>20</v>
      </c>
      <c r="J36" s="32">
        <f>I36*100/H36</f>
        <v>71.42857142857143</v>
      </c>
      <c r="K36" s="29">
        <f>H36-I36</f>
        <v>8</v>
      </c>
      <c r="L36" s="32">
        <f>K36*100/H36</f>
        <v>28.571428571428573</v>
      </c>
      <c r="M36" s="13">
        <v>2119000</v>
      </c>
      <c r="N36" s="13">
        <v>2400266</v>
      </c>
      <c r="O36" s="13">
        <f>M36+N36</f>
        <v>4519266</v>
      </c>
      <c r="P36" s="32">
        <f>N36*100/O36</f>
        <v>53.11185488970997</v>
      </c>
      <c r="Q36" s="59">
        <v>2119000</v>
      </c>
      <c r="R36" s="73">
        <f>D36-Q36+G37+G36+G38</f>
        <v>0</v>
      </c>
      <c r="S36" s="65">
        <f>Q36-G36</f>
        <v>2119000</v>
      </c>
      <c r="T36" s="54">
        <f>S36*100/S62</f>
        <v>3.372660131483768</v>
      </c>
    </row>
    <row r="37" spans="1:20" ht="12.75">
      <c r="A37" s="92"/>
      <c r="B37" s="93"/>
      <c r="C37" s="61"/>
      <c r="D37" s="61"/>
      <c r="E37" s="14"/>
      <c r="F37" s="14"/>
      <c r="G37" s="14"/>
      <c r="H37" s="25"/>
      <c r="I37" s="25"/>
      <c r="J37" s="33"/>
      <c r="K37" s="25"/>
      <c r="L37" s="33"/>
      <c r="M37" s="10"/>
      <c r="N37" s="10"/>
      <c r="O37" s="10"/>
      <c r="P37" s="33"/>
      <c r="Q37" s="61"/>
      <c r="R37" s="95"/>
      <c r="S37" s="66"/>
      <c r="T37" s="62"/>
    </row>
    <row r="38" spans="1:20" ht="13.5" thickBot="1">
      <c r="A38" s="82"/>
      <c r="B38" s="84"/>
      <c r="C38" s="60"/>
      <c r="D38" s="60"/>
      <c r="E38" s="9"/>
      <c r="F38" s="9"/>
      <c r="G38" s="9"/>
      <c r="H38" s="26"/>
      <c r="I38" s="26"/>
      <c r="J38" s="38"/>
      <c r="K38" s="26"/>
      <c r="L38" s="38"/>
      <c r="M38" s="20"/>
      <c r="N38" s="20"/>
      <c r="O38" s="20"/>
      <c r="P38" s="38"/>
      <c r="Q38" s="60"/>
      <c r="R38" s="74"/>
      <c r="S38" s="67"/>
      <c r="T38" s="55"/>
    </row>
    <row r="39" spans="1:20" ht="12.75">
      <c r="A39" s="81" t="s">
        <v>42</v>
      </c>
      <c r="B39" s="83">
        <v>5300000</v>
      </c>
      <c r="C39" s="59"/>
      <c r="D39" s="59">
        <f>B39+C39</f>
        <v>5300000</v>
      </c>
      <c r="E39" s="8" t="s">
        <v>72</v>
      </c>
      <c r="F39" s="8">
        <v>2500000</v>
      </c>
      <c r="G39" s="14">
        <v>1258622</v>
      </c>
      <c r="H39" s="23">
        <v>13</v>
      </c>
      <c r="I39" s="23">
        <v>11</v>
      </c>
      <c r="J39" s="30">
        <f aca="true" t="shared" si="4" ref="J39:J44">I39*100/H39</f>
        <v>84.61538461538461</v>
      </c>
      <c r="K39" s="23">
        <f aca="true" t="shared" si="5" ref="K39:K44">H39-I39</f>
        <v>2</v>
      </c>
      <c r="L39" s="30">
        <f aca="true" t="shared" si="6" ref="L39:L44">K39*100/H39</f>
        <v>15.384615384615385</v>
      </c>
      <c r="M39" s="14">
        <v>1241378</v>
      </c>
      <c r="N39" s="14">
        <v>2504518</v>
      </c>
      <c r="O39" s="14">
        <f aca="true" t="shared" si="7" ref="O39:O44">M39+N39</f>
        <v>3745896</v>
      </c>
      <c r="P39" s="30">
        <f aca="true" t="shared" si="8" ref="P39:P44">N39*100/O39</f>
        <v>66.86031859934178</v>
      </c>
      <c r="Q39" s="59">
        <v>6550000</v>
      </c>
      <c r="R39" s="73">
        <f>D39-Q39+G39+G40+G41+G42+G43+G44</f>
        <v>97395</v>
      </c>
      <c r="S39" s="65">
        <f>Q39-G39-G40-G41-G42-G43-G44</f>
        <v>5202605</v>
      </c>
      <c r="T39" s="54">
        <f>S39*100/S62</f>
        <v>8.280612771759372</v>
      </c>
    </row>
    <row r="40" spans="1:20" ht="12.75">
      <c r="A40" s="86"/>
      <c r="B40" s="87"/>
      <c r="C40" s="61"/>
      <c r="D40" s="61"/>
      <c r="E40" s="10" t="s">
        <v>73</v>
      </c>
      <c r="F40" s="10">
        <v>1000000</v>
      </c>
      <c r="G40" s="10">
        <v>73102</v>
      </c>
      <c r="H40" s="25">
        <v>22</v>
      </c>
      <c r="I40" s="25">
        <v>10</v>
      </c>
      <c r="J40" s="33">
        <f t="shared" si="4"/>
        <v>45.45454545454545</v>
      </c>
      <c r="K40" s="25">
        <f t="shared" si="5"/>
        <v>12</v>
      </c>
      <c r="L40" s="33">
        <f t="shared" si="6"/>
        <v>54.54545454545455</v>
      </c>
      <c r="M40" s="10">
        <v>926898</v>
      </c>
      <c r="N40" s="10">
        <v>955876</v>
      </c>
      <c r="O40" s="10">
        <f t="shared" si="7"/>
        <v>1882774</v>
      </c>
      <c r="P40" s="33">
        <f t="shared" si="8"/>
        <v>50.76955598494562</v>
      </c>
      <c r="Q40" s="61"/>
      <c r="R40" s="88"/>
      <c r="S40" s="68"/>
      <c r="T40" s="64"/>
    </row>
    <row r="41" spans="1:20" ht="12.75">
      <c r="A41" s="86"/>
      <c r="B41" s="87"/>
      <c r="C41" s="61"/>
      <c r="D41" s="61"/>
      <c r="E41" s="10" t="s">
        <v>74</v>
      </c>
      <c r="F41" s="10">
        <v>1000000</v>
      </c>
      <c r="G41" s="10">
        <v>2990</v>
      </c>
      <c r="H41" s="25">
        <v>45</v>
      </c>
      <c r="I41" s="25">
        <v>27</v>
      </c>
      <c r="J41" s="33">
        <f t="shared" si="4"/>
        <v>60</v>
      </c>
      <c r="K41" s="25">
        <f t="shared" si="5"/>
        <v>18</v>
      </c>
      <c r="L41" s="33">
        <f t="shared" si="6"/>
        <v>40</v>
      </c>
      <c r="M41" s="10">
        <v>997010</v>
      </c>
      <c r="N41" s="10">
        <v>1158578</v>
      </c>
      <c r="O41" s="10">
        <f t="shared" si="7"/>
        <v>2155588</v>
      </c>
      <c r="P41" s="33">
        <f t="shared" si="8"/>
        <v>53.747654932204114</v>
      </c>
      <c r="Q41" s="61"/>
      <c r="R41" s="88"/>
      <c r="S41" s="68"/>
      <c r="T41" s="64"/>
    </row>
    <row r="42" spans="1:20" ht="12.75">
      <c r="A42" s="86"/>
      <c r="B42" s="87"/>
      <c r="C42" s="61"/>
      <c r="D42" s="61"/>
      <c r="E42" s="10" t="s">
        <v>75</v>
      </c>
      <c r="F42" s="10">
        <v>500000</v>
      </c>
      <c r="G42" s="8">
        <v>12236</v>
      </c>
      <c r="H42" s="36">
        <v>105</v>
      </c>
      <c r="I42" s="36">
        <v>74</v>
      </c>
      <c r="J42" s="30">
        <f t="shared" si="4"/>
        <v>70.47619047619048</v>
      </c>
      <c r="K42" s="25">
        <f t="shared" si="5"/>
        <v>31</v>
      </c>
      <c r="L42" s="30">
        <f t="shared" si="6"/>
        <v>29.523809523809526</v>
      </c>
      <c r="M42" s="8">
        <v>487764</v>
      </c>
      <c r="N42" s="8">
        <v>927631</v>
      </c>
      <c r="O42" s="14">
        <f t="shared" si="7"/>
        <v>1415395</v>
      </c>
      <c r="P42" s="30">
        <f t="shared" si="8"/>
        <v>65.53866588478834</v>
      </c>
      <c r="Q42" s="61"/>
      <c r="R42" s="88"/>
      <c r="S42" s="68"/>
      <c r="T42" s="64"/>
    </row>
    <row r="43" spans="1:20" ht="12.75">
      <c r="A43" s="86"/>
      <c r="B43" s="87"/>
      <c r="C43" s="61"/>
      <c r="D43" s="61"/>
      <c r="E43" s="11" t="s">
        <v>87</v>
      </c>
      <c r="F43" s="11">
        <v>300000</v>
      </c>
      <c r="G43" s="11">
        <v>445</v>
      </c>
      <c r="H43" s="25">
        <v>22</v>
      </c>
      <c r="I43" s="25">
        <v>8</v>
      </c>
      <c r="J43" s="33">
        <f t="shared" si="4"/>
        <v>36.36363636363637</v>
      </c>
      <c r="K43" s="25">
        <f t="shared" si="5"/>
        <v>14</v>
      </c>
      <c r="L43" s="33">
        <f t="shared" si="6"/>
        <v>63.63636363636363</v>
      </c>
      <c r="M43" s="10">
        <v>299555</v>
      </c>
      <c r="N43" s="10">
        <v>261651</v>
      </c>
      <c r="O43" s="10">
        <f t="shared" si="7"/>
        <v>561206</v>
      </c>
      <c r="P43" s="33">
        <f t="shared" si="8"/>
        <v>46.62298692458741</v>
      </c>
      <c r="Q43" s="61"/>
      <c r="R43" s="88"/>
      <c r="S43" s="68"/>
      <c r="T43" s="64"/>
    </row>
    <row r="44" spans="1:20" ht="12.75">
      <c r="A44" s="86"/>
      <c r="B44" s="87"/>
      <c r="C44" s="61"/>
      <c r="D44" s="61"/>
      <c r="E44" s="11" t="s">
        <v>88</v>
      </c>
      <c r="F44" s="11">
        <v>1250000</v>
      </c>
      <c r="G44" s="11">
        <v>0</v>
      </c>
      <c r="H44" s="25">
        <v>15</v>
      </c>
      <c r="I44" s="25">
        <v>13</v>
      </c>
      <c r="J44" s="33">
        <f t="shared" si="4"/>
        <v>86.66666666666667</v>
      </c>
      <c r="K44" s="25">
        <f t="shared" si="5"/>
        <v>2</v>
      </c>
      <c r="L44" s="33">
        <f t="shared" si="6"/>
        <v>13.333333333333334</v>
      </c>
      <c r="M44" s="10">
        <v>1250000</v>
      </c>
      <c r="N44" s="10">
        <v>1957603</v>
      </c>
      <c r="O44" s="10">
        <f t="shared" si="7"/>
        <v>3207603</v>
      </c>
      <c r="P44" s="33">
        <f t="shared" si="8"/>
        <v>61.03009007037342</v>
      </c>
      <c r="Q44" s="61"/>
      <c r="R44" s="88"/>
      <c r="S44" s="68"/>
      <c r="T44" s="64"/>
    </row>
    <row r="45" spans="1:20" ht="12.75">
      <c r="A45" s="86"/>
      <c r="B45" s="87"/>
      <c r="C45" s="61"/>
      <c r="D45" s="61"/>
      <c r="E45" s="11"/>
      <c r="F45" s="11"/>
      <c r="G45" s="11"/>
      <c r="H45" s="25"/>
      <c r="I45" s="25"/>
      <c r="J45" s="33"/>
      <c r="K45" s="25"/>
      <c r="L45" s="33"/>
      <c r="M45" s="10"/>
      <c r="N45" s="10"/>
      <c r="O45" s="10"/>
      <c r="P45" s="33"/>
      <c r="Q45" s="61"/>
      <c r="R45" s="88"/>
      <c r="S45" s="68"/>
      <c r="T45" s="64"/>
    </row>
    <row r="46" spans="1:20" ht="13.5" thickBot="1">
      <c r="A46" s="82"/>
      <c r="B46" s="84"/>
      <c r="C46" s="60"/>
      <c r="D46" s="60"/>
      <c r="E46" s="9"/>
      <c r="F46" s="9"/>
      <c r="G46" s="9"/>
      <c r="H46" s="26"/>
      <c r="I46" s="26"/>
      <c r="J46" s="38"/>
      <c r="K46" s="26"/>
      <c r="L46" s="38"/>
      <c r="M46" s="20"/>
      <c r="N46" s="20"/>
      <c r="O46" s="20"/>
      <c r="P46" s="38"/>
      <c r="Q46" s="60"/>
      <c r="R46" s="74"/>
      <c r="S46" s="67"/>
      <c r="T46" s="55"/>
    </row>
    <row r="47" spans="1:20" ht="12.75">
      <c r="A47" s="81" t="s">
        <v>43</v>
      </c>
      <c r="B47" s="83">
        <v>5500000</v>
      </c>
      <c r="C47" s="59"/>
      <c r="D47" s="59">
        <f>B47+C47</f>
        <v>5500000</v>
      </c>
      <c r="E47" s="8" t="s">
        <v>76</v>
      </c>
      <c r="F47" s="8">
        <v>5500000</v>
      </c>
      <c r="G47" s="8">
        <v>748</v>
      </c>
      <c r="H47" s="23">
        <v>73</v>
      </c>
      <c r="I47" s="23">
        <v>25</v>
      </c>
      <c r="J47" s="30">
        <f>I47*100/H47</f>
        <v>34.24657534246575</v>
      </c>
      <c r="K47" s="23">
        <f>H47-I47</f>
        <v>48</v>
      </c>
      <c r="L47" s="30">
        <f>K47*100/H47</f>
        <v>65.75342465753425</v>
      </c>
      <c r="M47" s="14">
        <v>5499252</v>
      </c>
      <c r="N47" s="14">
        <v>8904769</v>
      </c>
      <c r="O47" s="14">
        <f>M47+N47</f>
        <v>14404021</v>
      </c>
      <c r="P47" s="30">
        <f>N47*100/O47</f>
        <v>61.821410840764536</v>
      </c>
      <c r="Q47" s="59">
        <v>5500000</v>
      </c>
      <c r="R47" s="73">
        <f>D47-Q47+G47</f>
        <v>748</v>
      </c>
      <c r="S47" s="65">
        <f>Q47-G47</f>
        <v>5499252</v>
      </c>
      <c r="T47" s="54">
        <f>S47*100/S62</f>
        <v>8.752764499000648</v>
      </c>
    </row>
    <row r="48" spans="1:20" ht="13.5" thickBot="1">
      <c r="A48" s="82"/>
      <c r="B48" s="84"/>
      <c r="C48" s="60"/>
      <c r="D48" s="60"/>
      <c r="E48" s="9"/>
      <c r="F48" s="9"/>
      <c r="G48" s="9"/>
      <c r="H48" s="24"/>
      <c r="I48" s="24"/>
      <c r="J48" s="31"/>
      <c r="K48" s="24"/>
      <c r="L48" s="31"/>
      <c r="M48" s="9"/>
      <c r="N48" s="9"/>
      <c r="O48" s="9"/>
      <c r="P48" s="31"/>
      <c r="Q48" s="60"/>
      <c r="R48" s="74"/>
      <c r="S48" s="67"/>
      <c r="T48" s="55"/>
    </row>
    <row r="49" spans="1:20" ht="12" customHeight="1">
      <c r="A49" s="81" t="s">
        <v>44</v>
      </c>
      <c r="B49" s="83">
        <v>0</v>
      </c>
      <c r="C49" s="59"/>
      <c r="D49" s="59">
        <f>B49+C49</f>
        <v>0</v>
      </c>
      <c r="E49" s="8"/>
      <c r="F49" s="8"/>
      <c r="G49" s="8"/>
      <c r="H49" s="23"/>
      <c r="I49" s="23"/>
      <c r="J49" s="30"/>
      <c r="K49" s="23"/>
      <c r="L49" s="30"/>
      <c r="M49" s="14"/>
      <c r="N49" s="14"/>
      <c r="O49" s="14"/>
      <c r="P49" s="30"/>
      <c r="Q49" s="59">
        <v>0</v>
      </c>
      <c r="R49" s="73">
        <v>0</v>
      </c>
      <c r="S49" s="65">
        <v>0</v>
      </c>
      <c r="T49" s="54">
        <f>S49*100/S62</f>
        <v>0</v>
      </c>
    </row>
    <row r="50" spans="1:20" ht="12" customHeight="1" thickBot="1">
      <c r="A50" s="82"/>
      <c r="B50" s="84"/>
      <c r="C50" s="60"/>
      <c r="D50" s="60"/>
      <c r="E50" s="9"/>
      <c r="F50" s="9"/>
      <c r="G50" s="9"/>
      <c r="H50" s="24"/>
      <c r="I50" s="24"/>
      <c r="J50" s="31"/>
      <c r="K50" s="24"/>
      <c r="L50" s="31"/>
      <c r="M50" s="9"/>
      <c r="N50" s="9"/>
      <c r="O50" s="9"/>
      <c r="P50" s="31"/>
      <c r="Q50" s="60"/>
      <c r="R50" s="74"/>
      <c r="S50" s="67"/>
      <c r="T50" s="55"/>
    </row>
    <row r="51" spans="1:20" ht="12.75">
      <c r="A51" s="81" t="s">
        <v>45</v>
      </c>
      <c r="B51" s="83">
        <v>0</v>
      </c>
      <c r="C51" s="59"/>
      <c r="D51" s="59">
        <f>B51+C51</f>
        <v>0</v>
      </c>
      <c r="E51" s="8"/>
      <c r="F51" s="8"/>
      <c r="G51" s="15"/>
      <c r="H51" s="23"/>
      <c r="I51" s="23"/>
      <c r="J51" s="30"/>
      <c r="K51" s="23"/>
      <c r="L51" s="30"/>
      <c r="M51" s="16"/>
      <c r="N51" s="16"/>
      <c r="O51" s="14"/>
      <c r="P51" s="30"/>
      <c r="Q51" s="102">
        <v>0</v>
      </c>
      <c r="R51" s="73">
        <f>D51-Q51</f>
        <v>0</v>
      </c>
      <c r="S51" s="65">
        <v>0</v>
      </c>
      <c r="T51" s="54">
        <f>S51*100/S62</f>
        <v>0</v>
      </c>
    </row>
    <row r="52" spans="1:20" ht="13.5" thickBot="1">
      <c r="A52" s="82"/>
      <c r="B52" s="84"/>
      <c r="C52" s="60"/>
      <c r="D52" s="60"/>
      <c r="E52" s="9"/>
      <c r="F52" s="9"/>
      <c r="G52" s="9"/>
      <c r="H52" s="24"/>
      <c r="I52" s="24"/>
      <c r="J52" s="31"/>
      <c r="K52" s="24"/>
      <c r="L52" s="31"/>
      <c r="M52" s="9"/>
      <c r="N52" s="9"/>
      <c r="O52" s="9"/>
      <c r="P52" s="31"/>
      <c r="Q52" s="60"/>
      <c r="R52" s="74"/>
      <c r="S52" s="67"/>
      <c r="T52" s="55"/>
    </row>
    <row r="53" spans="1:20" ht="12.75">
      <c r="A53" s="81" t="s">
        <v>77</v>
      </c>
      <c r="B53" s="83">
        <v>2000000</v>
      </c>
      <c r="C53" s="59">
        <v>2200000</v>
      </c>
      <c r="D53" s="59">
        <f>B53+C53</f>
        <v>4200000</v>
      </c>
      <c r="E53" s="8" t="s">
        <v>78</v>
      </c>
      <c r="F53" s="8">
        <v>2200000</v>
      </c>
      <c r="G53" s="8">
        <v>0</v>
      </c>
      <c r="H53" s="23">
        <v>90</v>
      </c>
      <c r="I53" s="23">
        <v>41</v>
      </c>
      <c r="J53" s="30">
        <f>I53*100/H53</f>
        <v>45.55555555555556</v>
      </c>
      <c r="K53" s="23">
        <f>H53-I53</f>
        <v>49</v>
      </c>
      <c r="L53" s="30">
        <f>K53*100/H53</f>
        <v>54.44444444444444</v>
      </c>
      <c r="M53" s="14">
        <v>2200000</v>
      </c>
      <c r="N53" s="14">
        <v>3156070</v>
      </c>
      <c r="O53" s="14">
        <f>M53+N53</f>
        <v>5356070</v>
      </c>
      <c r="P53" s="30">
        <f>N53*100/O53</f>
        <v>58.92510740150894</v>
      </c>
      <c r="Q53" s="59">
        <v>5490000</v>
      </c>
      <c r="R53" s="73">
        <f>D53-Q53+G53+G54+G55</f>
        <v>100911</v>
      </c>
      <c r="S53" s="65">
        <f>Q53-G53-G54-G55</f>
        <v>4099089</v>
      </c>
      <c r="T53" s="54">
        <f>S53*100/S62</f>
        <v>6.524225599671386</v>
      </c>
    </row>
    <row r="54" spans="1:20" ht="12.75">
      <c r="A54" s="92"/>
      <c r="B54" s="93"/>
      <c r="C54" s="61"/>
      <c r="D54" s="61"/>
      <c r="E54" s="14" t="s">
        <v>79</v>
      </c>
      <c r="F54" s="14">
        <v>2000000</v>
      </c>
      <c r="G54" s="14">
        <v>1296275</v>
      </c>
      <c r="H54" s="25">
        <v>15</v>
      </c>
      <c r="I54" s="25">
        <v>14</v>
      </c>
      <c r="J54" s="33">
        <f>I54*100/H54</f>
        <v>93.33333333333333</v>
      </c>
      <c r="K54" s="25">
        <f>H54-I54</f>
        <v>1</v>
      </c>
      <c r="L54" s="33">
        <f>K54*100/H54</f>
        <v>6.666666666666667</v>
      </c>
      <c r="M54" s="10">
        <v>703725</v>
      </c>
      <c r="N54" s="10">
        <v>1984369</v>
      </c>
      <c r="O54" s="10">
        <f>M54+N54</f>
        <v>2688094</v>
      </c>
      <c r="P54" s="33">
        <f>N54*100/O54</f>
        <v>73.82066996169033</v>
      </c>
      <c r="Q54" s="94"/>
      <c r="R54" s="95"/>
      <c r="S54" s="66"/>
      <c r="T54" s="62"/>
    </row>
    <row r="55" spans="1:20" ht="13.5" thickBot="1">
      <c r="A55" s="82"/>
      <c r="B55" s="84"/>
      <c r="C55" s="60"/>
      <c r="D55" s="60"/>
      <c r="E55" s="9" t="s">
        <v>80</v>
      </c>
      <c r="F55" s="9">
        <v>1290000</v>
      </c>
      <c r="G55" s="9">
        <v>94636</v>
      </c>
      <c r="H55" s="24">
        <v>64</v>
      </c>
      <c r="I55" s="24">
        <v>27</v>
      </c>
      <c r="J55" s="31">
        <f>I55*100/H55</f>
        <v>42.1875</v>
      </c>
      <c r="K55" s="24">
        <f>H55-I55</f>
        <v>37</v>
      </c>
      <c r="L55" s="31">
        <f>K55*100/H55</f>
        <v>57.8125</v>
      </c>
      <c r="M55" s="9">
        <v>1195364</v>
      </c>
      <c r="N55" s="9">
        <v>1386920</v>
      </c>
      <c r="O55" s="9">
        <f>M55+N55</f>
        <v>2582284</v>
      </c>
      <c r="P55" s="31">
        <f>N55*100/O55</f>
        <v>53.70904207283165</v>
      </c>
      <c r="Q55" s="60"/>
      <c r="R55" s="74"/>
      <c r="S55" s="67"/>
      <c r="T55" s="55"/>
    </row>
    <row r="56" spans="1:20" ht="12.75">
      <c r="A56" s="81" t="s">
        <v>46</v>
      </c>
      <c r="B56" s="83">
        <v>2500000</v>
      </c>
      <c r="C56" s="59"/>
      <c r="D56" s="59">
        <f>B56+C56</f>
        <v>2500000</v>
      </c>
      <c r="E56" s="8" t="s">
        <v>81</v>
      </c>
      <c r="F56" s="8">
        <v>2500000</v>
      </c>
      <c r="G56" s="13">
        <v>0</v>
      </c>
      <c r="H56" s="29">
        <v>16</v>
      </c>
      <c r="I56" s="29">
        <v>11</v>
      </c>
      <c r="J56" s="32">
        <f>I56*100/H56</f>
        <v>68.75</v>
      </c>
      <c r="K56" s="29">
        <f>H56-I56</f>
        <v>5</v>
      </c>
      <c r="L56" s="32">
        <f>K56*100/H56</f>
        <v>31.25</v>
      </c>
      <c r="M56" s="13">
        <v>2500000</v>
      </c>
      <c r="N56" s="13">
        <v>3627937</v>
      </c>
      <c r="O56" s="13">
        <f>M56+N56</f>
        <v>6127937</v>
      </c>
      <c r="P56" s="32">
        <f>N56*100/O56</f>
        <v>59.20323593405089</v>
      </c>
      <c r="Q56" s="59">
        <v>2500000</v>
      </c>
      <c r="R56" s="73">
        <f>D56-Q56</f>
        <v>0</v>
      </c>
      <c r="S56" s="65">
        <f>Q56-G56</f>
        <v>2500000</v>
      </c>
      <c r="T56" s="54">
        <f>S56*100/S62</f>
        <v>3.979070471311666</v>
      </c>
    </row>
    <row r="57" spans="1:20" ht="13.5" thickBot="1">
      <c r="A57" s="82"/>
      <c r="B57" s="84"/>
      <c r="C57" s="60"/>
      <c r="D57" s="60"/>
      <c r="E57" s="9"/>
      <c r="F57" s="9"/>
      <c r="G57" s="20"/>
      <c r="H57" s="26"/>
      <c r="I57" s="26"/>
      <c r="J57" s="38"/>
      <c r="K57" s="26"/>
      <c r="L57" s="38"/>
      <c r="M57" s="20"/>
      <c r="N57" s="20"/>
      <c r="O57" s="20"/>
      <c r="P57" s="38"/>
      <c r="Q57" s="60"/>
      <c r="R57" s="74"/>
      <c r="S57" s="67"/>
      <c r="T57" s="55"/>
    </row>
    <row r="58" spans="1:20" ht="12.75">
      <c r="A58" s="81" t="s">
        <v>47</v>
      </c>
      <c r="B58" s="83">
        <v>0</v>
      </c>
      <c r="C58" s="59"/>
      <c r="D58" s="59">
        <f>B58+C58</f>
        <v>0</v>
      </c>
      <c r="E58" s="8"/>
      <c r="F58" s="8"/>
      <c r="G58" s="8"/>
      <c r="H58" s="23"/>
      <c r="I58" s="23"/>
      <c r="J58" s="30"/>
      <c r="K58" s="23"/>
      <c r="L58" s="30"/>
      <c r="M58" s="14"/>
      <c r="N58" s="14"/>
      <c r="O58" s="14"/>
      <c r="P58" s="30"/>
      <c r="Q58" s="59">
        <v>0</v>
      </c>
      <c r="R58" s="73">
        <f>D58-Q58</f>
        <v>0</v>
      </c>
      <c r="S58" s="65">
        <v>0</v>
      </c>
      <c r="T58" s="54">
        <f>S58*100/S62</f>
        <v>0</v>
      </c>
    </row>
    <row r="59" spans="1:20" ht="13.5" thickBot="1">
      <c r="A59" s="82"/>
      <c r="B59" s="84"/>
      <c r="C59" s="60"/>
      <c r="D59" s="60"/>
      <c r="E59" s="9"/>
      <c r="F59" s="9"/>
      <c r="G59" s="9"/>
      <c r="H59" s="24"/>
      <c r="I59" s="24"/>
      <c r="J59" s="31"/>
      <c r="K59" s="24"/>
      <c r="L59" s="31"/>
      <c r="M59" s="9"/>
      <c r="N59" s="9"/>
      <c r="O59" s="9"/>
      <c r="P59" s="31"/>
      <c r="Q59" s="60"/>
      <c r="R59" s="74"/>
      <c r="S59" s="67"/>
      <c r="T59" s="55"/>
    </row>
    <row r="60" spans="1:20" ht="12.75">
      <c r="A60" s="81" t="s">
        <v>82</v>
      </c>
      <c r="B60" s="83">
        <v>0</v>
      </c>
      <c r="C60" s="59"/>
      <c r="D60" s="59">
        <f>B60+C60</f>
        <v>0</v>
      </c>
      <c r="E60" s="8"/>
      <c r="F60" s="8"/>
      <c r="G60" s="8"/>
      <c r="H60" s="23"/>
      <c r="I60" s="23"/>
      <c r="J60" s="30"/>
      <c r="K60" s="23"/>
      <c r="L60" s="30"/>
      <c r="M60" s="14"/>
      <c r="N60" s="14"/>
      <c r="O60" s="14"/>
      <c r="P60" s="30"/>
      <c r="Q60" s="59">
        <v>0</v>
      </c>
      <c r="R60" s="73">
        <f>D60-Q60</f>
        <v>0</v>
      </c>
      <c r="S60" s="65">
        <v>0</v>
      </c>
      <c r="T60" s="54">
        <f>S60*100/S62</f>
        <v>0</v>
      </c>
    </row>
    <row r="61" spans="1:20" ht="13.5" thickBot="1">
      <c r="A61" s="82"/>
      <c r="B61" s="84"/>
      <c r="C61" s="60"/>
      <c r="D61" s="60"/>
      <c r="E61" s="9"/>
      <c r="F61" s="9"/>
      <c r="G61" s="9"/>
      <c r="H61" s="24"/>
      <c r="I61" s="24"/>
      <c r="J61" s="31"/>
      <c r="K61" s="24"/>
      <c r="L61" s="31"/>
      <c r="M61" s="9"/>
      <c r="N61" s="9"/>
      <c r="O61" s="9"/>
      <c r="P61" s="31"/>
      <c r="Q61" s="60"/>
      <c r="R61" s="74"/>
      <c r="S61" s="67"/>
      <c r="T61" s="55"/>
    </row>
    <row r="62" spans="1:20" s="17" customFormat="1" ht="12.75">
      <c r="A62" s="49" t="s">
        <v>48</v>
      </c>
      <c r="B62" s="48">
        <f>SUM(B7:B61)</f>
        <v>63138120</v>
      </c>
      <c r="C62" s="48"/>
      <c r="D62" s="48">
        <f>SUM(D7:D61)</f>
        <v>65457120</v>
      </c>
      <c r="E62" s="42" t="s">
        <v>93</v>
      </c>
      <c r="F62" s="41">
        <f>SUM(F7:F58)</f>
        <v>67500511</v>
      </c>
      <c r="G62" s="41">
        <f>SUM(G7:G59)</f>
        <v>4671767</v>
      </c>
      <c r="H62" s="45">
        <f>SUM(H7:H61)</f>
        <v>1419</v>
      </c>
      <c r="I62" s="45">
        <f>SUM(I7:I61)</f>
        <v>741</v>
      </c>
      <c r="J62" s="46">
        <f>I62*100/H62</f>
        <v>52.219873150105705</v>
      </c>
      <c r="K62" s="45">
        <f>SUM(K7:K61)</f>
        <v>678</v>
      </c>
      <c r="L62" s="46">
        <f>K62*100/H62</f>
        <v>47.780126849894295</v>
      </c>
      <c r="M62" s="43">
        <f>SUM(M7:M61)</f>
        <v>58325233</v>
      </c>
      <c r="N62" s="43">
        <f>SUM(N7:N61)</f>
        <v>95360922</v>
      </c>
      <c r="O62" s="43">
        <f>M62+N62</f>
        <v>153686155</v>
      </c>
      <c r="P62" s="46">
        <f>N62*100/O62</f>
        <v>62.04912992975847</v>
      </c>
      <c r="Q62" s="43">
        <f>SUM(Q7:Q59)</f>
        <v>67500511</v>
      </c>
      <c r="R62" s="43">
        <f>SUM(R7:R59)</f>
        <v>2628376</v>
      </c>
      <c r="S62" s="44">
        <f>SUM(S7:S61)</f>
        <v>62828744</v>
      </c>
      <c r="T62" s="50">
        <f>SUM(T7:T61)</f>
        <v>100</v>
      </c>
    </row>
    <row r="63" spans="1:17" ht="12.75">
      <c r="A63" s="51" t="s">
        <v>83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2.75">
      <c r="A64" s="40" t="s">
        <v>92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ht="12.75">
      <c r="A65" s="37" t="s">
        <v>90</v>
      </c>
    </row>
  </sheetData>
  <mergeCells count="147">
    <mergeCell ref="A60:A61"/>
    <mergeCell ref="B60:B61"/>
    <mergeCell ref="Q60:Q61"/>
    <mergeCell ref="R60:R61"/>
    <mergeCell ref="C60:C61"/>
    <mergeCell ref="D60:D61"/>
    <mergeCell ref="A58:A59"/>
    <mergeCell ref="B58:B59"/>
    <mergeCell ref="Q58:Q59"/>
    <mergeCell ref="R58:R59"/>
    <mergeCell ref="C58:C59"/>
    <mergeCell ref="D58:D59"/>
    <mergeCell ref="A56:A57"/>
    <mergeCell ref="B56:B57"/>
    <mergeCell ref="Q56:Q57"/>
    <mergeCell ref="R56:R57"/>
    <mergeCell ref="C56:C57"/>
    <mergeCell ref="D56:D57"/>
    <mergeCell ref="A53:A55"/>
    <mergeCell ref="B53:B55"/>
    <mergeCell ref="Q53:Q55"/>
    <mergeCell ref="R53:R55"/>
    <mergeCell ref="C53:C55"/>
    <mergeCell ref="D53:D55"/>
    <mergeCell ref="A51:A52"/>
    <mergeCell ref="B51:B52"/>
    <mergeCell ref="Q51:Q52"/>
    <mergeCell ref="R51:R52"/>
    <mergeCell ref="C51:C52"/>
    <mergeCell ref="D51:D52"/>
    <mergeCell ref="A49:A50"/>
    <mergeCell ref="B49:B50"/>
    <mergeCell ref="Q49:Q50"/>
    <mergeCell ref="R49:R50"/>
    <mergeCell ref="C49:C50"/>
    <mergeCell ref="D49:D50"/>
    <mergeCell ref="A47:A48"/>
    <mergeCell ref="B47:B48"/>
    <mergeCell ref="Q47:Q48"/>
    <mergeCell ref="R47:R48"/>
    <mergeCell ref="C47:C48"/>
    <mergeCell ref="D47:D48"/>
    <mergeCell ref="A39:A46"/>
    <mergeCell ref="B39:B46"/>
    <mergeCell ref="Q39:Q46"/>
    <mergeCell ref="R39:R46"/>
    <mergeCell ref="C39:C46"/>
    <mergeCell ref="D39:D46"/>
    <mergeCell ref="A36:A38"/>
    <mergeCell ref="B36:B38"/>
    <mergeCell ref="Q36:Q38"/>
    <mergeCell ref="R36:R38"/>
    <mergeCell ref="C36:C38"/>
    <mergeCell ref="D36:D38"/>
    <mergeCell ref="A32:A35"/>
    <mergeCell ref="B32:B35"/>
    <mergeCell ref="Q32:Q35"/>
    <mergeCell ref="R32:R35"/>
    <mergeCell ref="C32:C35"/>
    <mergeCell ref="D32:D35"/>
    <mergeCell ref="A27:A31"/>
    <mergeCell ref="B27:B31"/>
    <mergeCell ref="Q27:Q31"/>
    <mergeCell ref="R27:R31"/>
    <mergeCell ref="C27:C31"/>
    <mergeCell ref="D27:D31"/>
    <mergeCell ref="A24:A26"/>
    <mergeCell ref="B24:B26"/>
    <mergeCell ref="Q24:Q26"/>
    <mergeCell ref="R24:R26"/>
    <mergeCell ref="C24:C26"/>
    <mergeCell ref="D24:D26"/>
    <mergeCell ref="A22:A23"/>
    <mergeCell ref="B22:B23"/>
    <mergeCell ref="Q22:Q23"/>
    <mergeCell ref="R22:R23"/>
    <mergeCell ref="C22:C23"/>
    <mergeCell ref="D22:D23"/>
    <mergeCell ref="A18:A21"/>
    <mergeCell ref="B18:B21"/>
    <mergeCell ref="Q18:Q21"/>
    <mergeCell ref="R18:R21"/>
    <mergeCell ref="C18:C21"/>
    <mergeCell ref="D18:D21"/>
    <mergeCell ref="A15:A17"/>
    <mergeCell ref="B15:B17"/>
    <mergeCell ref="Q15:Q17"/>
    <mergeCell ref="R15:R17"/>
    <mergeCell ref="D15:D17"/>
    <mergeCell ref="A11:A14"/>
    <mergeCell ref="B11:B14"/>
    <mergeCell ref="Q11:Q14"/>
    <mergeCell ref="R11:R14"/>
    <mergeCell ref="H4:L4"/>
    <mergeCell ref="M4:P4"/>
    <mergeCell ref="A9:A10"/>
    <mergeCell ref="B9:B10"/>
    <mergeCell ref="A7:A8"/>
    <mergeCell ref="B7:B8"/>
    <mergeCell ref="Q7:Q8"/>
    <mergeCell ref="R7:R8"/>
    <mergeCell ref="S7:S8"/>
    <mergeCell ref="S9:S10"/>
    <mergeCell ref="Q9:Q10"/>
    <mergeCell ref="R9:R10"/>
    <mergeCell ref="S11:S14"/>
    <mergeCell ref="S15:S17"/>
    <mergeCell ref="S18:S21"/>
    <mergeCell ref="S22:S23"/>
    <mergeCell ref="S24:S26"/>
    <mergeCell ref="S27:S31"/>
    <mergeCell ref="S32:S35"/>
    <mergeCell ref="S36:S38"/>
    <mergeCell ref="S39:S46"/>
    <mergeCell ref="S47:S48"/>
    <mergeCell ref="S49:S50"/>
    <mergeCell ref="S51:S52"/>
    <mergeCell ref="S53:S55"/>
    <mergeCell ref="S56:S57"/>
    <mergeCell ref="S58:S59"/>
    <mergeCell ref="S60:S61"/>
    <mergeCell ref="T7:T8"/>
    <mergeCell ref="T9:T10"/>
    <mergeCell ref="T11:T14"/>
    <mergeCell ref="T15:T17"/>
    <mergeCell ref="T18:T21"/>
    <mergeCell ref="T22:T23"/>
    <mergeCell ref="T24:T26"/>
    <mergeCell ref="T27:T31"/>
    <mergeCell ref="T32:T35"/>
    <mergeCell ref="T36:T38"/>
    <mergeCell ref="T39:T46"/>
    <mergeCell ref="T47:T48"/>
    <mergeCell ref="T49:T50"/>
    <mergeCell ref="T51:T52"/>
    <mergeCell ref="T53:T55"/>
    <mergeCell ref="T56:T57"/>
    <mergeCell ref="T58:T59"/>
    <mergeCell ref="T60:T61"/>
    <mergeCell ref="B3:T3"/>
    <mergeCell ref="C7:C8"/>
    <mergeCell ref="D7:D8"/>
    <mergeCell ref="C9:C10"/>
    <mergeCell ref="D9:D10"/>
    <mergeCell ref="C11:C14"/>
    <mergeCell ref="D11:D14"/>
    <mergeCell ref="C15:C17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chrastova</cp:lastModifiedBy>
  <cp:lastPrinted>2007-02-01T09:46:46Z</cp:lastPrinted>
  <dcterms:created xsi:type="dcterms:W3CDTF">2006-01-18T08:42:04Z</dcterms:created>
  <dcterms:modified xsi:type="dcterms:W3CDTF">2007-03-14T15:24:09Z</dcterms:modified>
  <cp:category/>
  <cp:version/>
  <cp:contentType/>
  <cp:contentStatus/>
</cp:coreProperties>
</file>