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K-01-2006-67, př.1" sheetId="1" r:id="rId1"/>
  </sheets>
  <definedNames/>
  <calcPr fullCalcOnLoad="1"/>
</workbook>
</file>

<file path=xl/sharedStrings.xml><?xml version="1.0" encoding="utf-8"?>
<sst xmlns="http://schemas.openxmlformats.org/spreadsheetml/2006/main" count="63" uniqueCount="42">
  <si>
    <t>v Kč</t>
  </si>
  <si>
    <t>PRK</t>
  </si>
  <si>
    <t xml:space="preserve"> 2.4</t>
  </si>
  <si>
    <t xml:space="preserve"> 2.3</t>
  </si>
  <si>
    <t xml:space="preserve"> 2.2</t>
  </si>
  <si>
    <t xml:space="preserve"> 2.1</t>
  </si>
  <si>
    <t xml:space="preserve"> 1.4</t>
  </si>
  <si>
    <t xml:space="preserve"> 1.3</t>
  </si>
  <si>
    <t xml:space="preserve"> 1.2</t>
  </si>
  <si>
    <t xml:space="preserve"> 1.1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</si>
  <si>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</si>
  <si>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</si>
  <si>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</si>
  <si>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</si>
  <si>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</si>
  <si>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</si>
  <si>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</si>
  <si>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 xml:space="preserve"> 4.4</t>
  </si>
  <si>
    <t xml:space="preserve"> 2.4.1</t>
  </si>
  <si>
    <t xml:space="preserve"> 2.4.2</t>
  </si>
  <si>
    <t>Celk.</t>
  </si>
  <si>
    <t>v %</t>
  </si>
  <si>
    <t>Alokace v roce 2002</t>
  </si>
  <si>
    <t>Alokace v roce 2003</t>
  </si>
  <si>
    <t>Celková alokace pro rok 2004</t>
  </si>
  <si>
    <t>Procentuálně dle alokace v roce 2003</t>
  </si>
  <si>
    <t>Dílčí cíl</t>
  </si>
  <si>
    <t>Rozdělení dle PD 2004 (65,4%)</t>
  </si>
  <si>
    <t>Rozdělení dle alokace v roce 2003 (34,6%)</t>
  </si>
  <si>
    <t>Dodatečná alokace v roce 2003</t>
  </si>
  <si>
    <t>ROK 2002</t>
  </si>
  <si>
    <t>ROK 2003</t>
  </si>
  <si>
    <t>ROK 2004</t>
  </si>
  <si>
    <t>Počet stran:1</t>
  </si>
  <si>
    <r>
      <t>2002 -</t>
    </r>
    <r>
      <rPr>
        <sz val="10"/>
        <rFont val="Arial CE"/>
        <family val="2"/>
      </rPr>
      <t xml:space="preserve"> v tomto roce FV hospodařil celkem s </t>
    </r>
    <r>
      <rPr>
        <b/>
        <sz val="10"/>
        <rFont val="Arial CE"/>
        <family val="2"/>
      </rPr>
      <t>81,4 mil. Kč</t>
    </r>
    <r>
      <rPr>
        <sz val="10"/>
        <rFont val="Arial CE"/>
        <family val="2"/>
      </rPr>
      <t>. Prostředky byly rozděleny dle procentuálního klíče, který určoval míru významnosti cíle pro krajskou regionální politiku</t>
    </r>
  </si>
  <si>
    <r>
      <t>2003 -</t>
    </r>
    <r>
      <rPr>
        <sz val="10"/>
        <rFont val="Arial CE"/>
        <family val="2"/>
      </rPr>
      <t xml:space="preserve"> nová alokace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ve výši 80,0 mil. Kč byla schválena dle pozměněného procentuálního klíče z roku 2002, 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v dílčích cílech byly dále ponechány zůstatky z jednotlivých dílčích cílů z roku 2002 (necelých 40 mil. Kč). Navíc byla v průběhu roku 2003 navýšena alokace dle stejného klíče o dalších 40 mil. Kč, v celkovém součtu včetně zůstatků z roku 2002 hospodařil FV v roce 2003 s téměř </t>
    </r>
    <r>
      <rPr>
        <b/>
        <sz val="10"/>
        <rFont val="Arial CE"/>
        <family val="2"/>
      </rPr>
      <t>160 mil. Kč</t>
    </r>
  </si>
  <si>
    <t>Schválené alokace FV v letech 2002 - 2005</t>
  </si>
  <si>
    <t>ROK 2005</t>
  </si>
  <si>
    <t>Alokace v roce 2005</t>
  </si>
  <si>
    <r>
      <t xml:space="preserve">2005 -  </t>
    </r>
    <r>
      <rPr>
        <sz val="10"/>
        <rFont val="Arial CE"/>
        <family val="2"/>
      </rPr>
      <t xml:space="preserve">pro tento rok byly při tvorbě nové alokace využity zůstatky z předchozího roku a FV byl dále povýšen o částku 60 mil. Kč - celková částka 81,6 mil. Kč byla přerozdělena na základě navrhovaných grantových programů a s přihlédnutím k procentuálnímu rozložení prostředků ve FV v předchozích letech vč. jejich následného čerpání prostřednictvím vyhlášených grantových programů. Později byla akolace ještě zvýšena v dílčím cíli 4.2 o 2,5 mil. Kč od firmy EKO-KOM, a.s. V roce 2005 FV celkem hospodařil s cca </t>
    </r>
    <r>
      <rPr>
        <b/>
        <sz val="10"/>
        <rFont val="Arial CE"/>
        <family val="2"/>
      </rPr>
      <t xml:space="preserve">84,1 mil. Kč </t>
    </r>
  </si>
  <si>
    <r>
      <t xml:space="preserve">2004 -  </t>
    </r>
    <r>
      <rPr>
        <sz val="10"/>
        <rFont val="Arial CE"/>
        <family val="2"/>
      </rPr>
      <t xml:space="preserve">pro tento rok byly při tvorbě alokace využity pouze zůstatky z předchozího roku ve výši 86,8 mil. Kč a znovu přerozděleny dle klíče: 56,8 mil. Kč (= 65,4 %) rozděleno dle Programového doplňku 2004; 30 mil. Kč (34,6 %) dle procentuálního klíče z roku 2003. Později byla akolace ještě zvýšena v dílčím cíli 4.2 o 3,05 mil. Kč od firmy EKO-KOM, a.s. a dále bylo ještě navýšeno opatření 2.4.1 o 4 mil. Kč, aby bylo umožněno v předstihu vyhlášení 3 volnočasových GP. V roce 2004 FV celkem hospodařil s </t>
    </r>
    <r>
      <rPr>
        <b/>
        <sz val="10"/>
        <rFont val="Arial CE"/>
        <family val="2"/>
      </rPr>
      <t xml:space="preserve">93,85 mil. Kč </t>
    </r>
  </si>
  <si>
    <t>ZK-01-2006-67, př.1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</si>
</sst>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</numFmts>
  <fonts count="8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2" fontId="5" fillId="2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3" fillId="3" borderId="5" xfId="0" applyNumberFormat="1" applyFont="1" applyFill="1" applyBorder="1" applyAlignment="1">
      <alignment/>
    </xf>
    <xf numFmtId="2" fontId="3" fillId="3" borderId="6" xfId="0" applyNumberFormat="1" applyFont="1" applyFill="1" applyBorder="1" applyAlignment="1">
      <alignment/>
    </xf>
    <xf numFmtId="0" fontId="2" fillId="0" borderId="2" xfId="0" applyFont="1" applyBorder="1" applyAlignment="1">
      <alignment horizontal="center" vertical="center"/>
    </xf>
    <xf numFmtId="16" fontId="3" fillId="0" borderId="3" xfId="0" applyNumberFormat="1" applyFont="1" applyBorder="1" applyAlignment="1">
      <alignment horizontal="center" vertical="center"/>
    </xf>
    <xf numFmtId="16" fontId="3" fillId="0" borderId="4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4" fillId="2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2" fontId="1" fillId="0" borderId="9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2" fontId="3" fillId="3" borderId="11" xfId="0" applyNumberFormat="1" applyFont="1" applyFill="1" applyBorder="1" applyAlignment="1">
      <alignment/>
    </xf>
    <xf numFmtId="0" fontId="3" fillId="3" borderId="7" xfId="0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center"/>
    </xf>
    <xf numFmtId="2" fontId="1" fillId="0" borderId="14" xfId="0" applyNumberFormat="1" applyFont="1" applyBorder="1" applyAlignment="1">
      <alignment vertical="center"/>
    </xf>
    <xf numFmtId="2" fontId="1" fillId="0" borderId="15" xfId="0" applyNumberFormat="1" applyFont="1" applyBorder="1" applyAlignment="1">
      <alignment vertical="center"/>
    </xf>
    <xf numFmtId="2" fontId="3" fillId="3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6" xfId="0" applyNumberFormat="1" applyFont="1" applyFill="1" applyBorder="1" applyAlignment="1">
      <alignment vertical="center"/>
    </xf>
    <xf numFmtId="2" fontId="1" fillId="0" borderId="20" xfId="0" applyNumberFormat="1" applyFont="1" applyFill="1" applyBorder="1" applyAlignment="1">
      <alignment vertical="center"/>
    </xf>
    <xf numFmtId="2" fontId="1" fillId="2" borderId="21" xfId="0" applyNumberFormat="1" applyFont="1" applyFill="1" applyBorder="1" applyAlignment="1">
      <alignment vertical="center"/>
    </xf>
    <xf numFmtId="2" fontId="1" fillId="2" borderId="22" xfId="0" applyNumberFormat="1" applyFont="1" applyFill="1" applyBorder="1" applyAlignment="1">
      <alignment vertical="center"/>
    </xf>
    <xf numFmtId="2" fontId="1" fillId="2" borderId="5" xfId="0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0" fontId="3" fillId="3" borderId="24" xfId="0" applyFont="1" applyFill="1" applyBorder="1" applyAlignment="1">
      <alignment horizontal="center"/>
    </xf>
    <xf numFmtId="6" fontId="0" fillId="0" borderId="0" xfId="0" applyNumberFormat="1" applyAlignment="1">
      <alignment horizontal="left"/>
    </xf>
    <xf numFmtId="0" fontId="7" fillId="0" borderId="0" xfId="0" applyFont="1" applyAlignment="1">
      <alignment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3" fillId="3" borderId="12" xfId="0" applyNumberFormat="1" applyFont="1" applyFill="1" applyBorder="1" applyAlignment="1">
      <alignment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3" fillId="3" borderId="5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 vertical="center"/>
    </xf>
    <xf numFmtId="3" fontId="1" fillId="2" borderId="14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/>
    </xf>
    <xf numFmtId="3" fontId="1" fillId="2" borderId="18" xfId="0" applyNumberFormat="1" applyFont="1" applyFill="1" applyBorder="1" applyAlignment="1">
      <alignment vertical="center"/>
    </xf>
    <xf numFmtId="3" fontId="1" fillId="2" borderId="19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/>
    </xf>
    <xf numFmtId="0" fontId="3" fillId="3" borderId="28" xfId="0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2" fontId="1" fillId="0" borderId="29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2" fontId="1" fillId="0" borderId="24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2" fontId="1" fillId="0" borderId="14" xfId="0" applyNumberFormat="1" applyFont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1" fillId="0" borderId="20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vertical="center"/>
    </xf>
    <xf numFmtId="2" fontId="1" fillId="2" borderId="22" xfId="0" applyNumberFormat="1" applyFont="1" applyFill="1" applyBorder="1" applyAlignment="1">
      <alignment vertical="center"/>
    </xf>
    <xf numFmtId="2" fontId="0" fillId="2" borderId="22" xfId="0" applyNumberFormat="1" applyFont="1" applyFill="1" applyBorder="1" applyAlignment="1">
      <alignment vertical="center"/>
    </xf>
    <xf numFmtId="0" fontId="0" fillId="3" borderId="40" xfId="0" applyFill="1" applyBorder="1" applyAlignment="1">
      <alignment/>
    </xf>
    <xf numFmtId="0" fontId="0" fillId="0" borderId="38" xfId="0" applyBorder="1" applyAlignment="1">
      <alignment/>
    </xf>
    <xf numFmtId="0" fontId="0" fillId="3" borderId="23" xfId="0" applyFill="1" applyBorder="1" applyAlignment="1">
      <alignment/>
    </xf>
    <xf numFmtId="0" fontId="0" fillId="3" borderId="41" xfId="0" applyFill="1" applyBorder="1" applyAlignment="1">
      <alignment/>
    </xf>
    <xf numFmtId="0" fontId="0" fillId="0" borderId="39" xfId="0" applyBorder="1" applyAlignment="1">
      <alignment/>
    </xf>
    <xf numFmtId="3" fontId="1" fillId="2" borderId="1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2" fontId="1" fillId="0" borderId="18" xfId="0" applyNumberFormat="1" applyFont="1" applyFill="1" applyBorder="1" applyAlignment="1">
      <alignment vertical="center"/>
    </xf>
    <xf numFmtId="2" fontId="1" fillId="0" borderId="6" xfId="0" applyNumberFormat="1" applyFont="1" applyFill="1" applyBorder="1" applyAlignment="1">
      <alignment vertical="center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44" xfId="0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0" fillId="0" borderId="14" xfId="0" applyNumberFormat="1" applyFill="1" applyBorder="1" applyAlignment="1">
      <alignment vertical="center"/>
    </xf>
    <xf numFmtId="16" fontId="2" fillId="0" borderId="3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0" fillId="0" borderId="26" xfId="0" applyBorder="1" applyAlignment="1">
      <alignment wrapText="1"/>
    </xf>
    <xf numFmtId="0" fontId="0" fillId="0" borderId="26" xfId="0" applyBorder="1" applyAlignment="1">
      <alignment/>
    </xf>
    <xf numFmtId="0" fontId="0" fillId="0" borderId="45" xfId="0" applyBorder="1" applyAlignment="1">
      <alignment/>
    </xf>
    <xf numFmtId="0" fontId="2" fillId="0" borderId="14" xfId="0" applyFont="1" applyBorder="1" applyAlignment="1">
      <alignment wrapText="1"/>
    </xf>
    <xf numFmtId="3" fontId="1" fillId="0" borderId="46" xfId="0" applyNumberFormat="1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2" fontId="1" fillId="0" borderId="49" xfId="0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2" fontId="2" fillId="0" borderId="14" xfId="0" applyNumberFormat="1" applyFont="1" applyFill="1" applyBorder="1" applyAlignment="1">
      <alignment horizontal="left" wrapText="1"/>
    </xf>
    <xf numFmtId="2" fontId="0" fillId="0" borderId="26" xfId="0" applyNumberFormat="1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workbookViewId="0" topLeftCell="E1">
      <selection activeCell="U1" sqref="U1"/>
    </sheetView>
  </sheetViews>
  <sheetFormatPr defaultColWidth="9.00390625" defaultRowHeight="12.75"/>
  <cols>
    <col min="1" max="1" width="5.25390625" style="0" customWidth="1"/>
    <col min="2" max="2" width="8.375" style="2" hidden="1" customWidth="1"/>
    <col min="3" max="3" width="9.75390625" style="0" hidden="1" customWidth="1"/>
    <col min="4" max="4" width="5.875" style="0" hidden="1" customWidth="1"/>
    <col min="5" max="5" width="8.375" style="0" customWidth="1"/>
    <col min="6" max="7" width="5.625" style="0" customWidth="1"/>
    <col min="8" max="8" width="9.00390625" style="0" customWidth="1"/>
    <col min="9" max="10" width="5.625" style="0" customWidth="1"/>
    <col min="11" max="11" width="8.75390625" style="0" customWidth="1"/>
    <col min="12" max="13" width="5.375" style="0" customWidth="1"/>
    <col min="14" max="14" width="8.625" style="0" customWidth="1"/>
    <col min="15" max="15" width="5.625" style="0" customWidth="1"/>
    <col min="16" max="16" width="8.625" style="0" customWidth="1"/>
    <col min="17" max="17" width="5.625" style="0" customWidth="1"/>
    <col min="18" max="18" width="8.375" style="0" customWidth="1"/>
    <col min="19" max="19" width="5.375" style="0" customWidth="1"/>
    <col min="20" max="20" width="6.00390625" style="0" customWidth="1"/>
    <col min="21" max="21" width="8.375" style="0" customWidth="1"/>
    <col min="22" max="23" width="5.625" style="0" customWidth="1"/>
  </cols>
  <sheetData>
    <row r="1" spans="1:21" ht="15.75">
      <c r="A1" s="57" t="s">
        <v>36</v>
      </c>
      <c r="S1" s="1"/>
      <c r="U1" s="1" t="s">
        <v>41</v>
      </c>
    </row>
    <row r="2" spans="19:21" ht="13.5" thickBot="1">
      <c r="S2" s="1"/>
      <c r="U2" s="1" t="s">
        <v>33</v>
      </c>
    </row>
    <row r="3" spans="1:23" s="1" customFormat="1" ht="15.75" customHeight="1" thickBot="1">
      <c r="A3" s="14" t="s">
        <v>1</v>
      </c>
      <c r="B3" s="15"/>
      <c r="C3" s="16"/>
      <c r="D3" s="28"/>
      <c r="E3" s="93" t="s">
        <v>30</v>
      </c>
      <c r="F3" s="95"/>
      <c r="G3" s="95"/>
      <c r="H3" s="93" t="s">
        <v>31</v>
      </c>
      <c r="I3" s="94"/>
      <c r="J3" s="94"/>
      <c r="K3" s="94"/>
      <c r="L3" s="94"/>
      <c r="M3" s="87"/>
      <c r="N3" s="93" t="s">
        <v>32</v>
      </c>
      <c r="O3" s="94"/>
      <c r="P3" s="94"/>
      <c r="Q3" s="94"/>
      <c r="R3" s="94"/>
      <c r="S3" s="94"/>
      <c r="T3" s="95"/>
      <c r="U3" s="93" t="s">
        <v>37</v>
      </c>
      <c r="V3" s="95"/>
      <c r="W3" s="146"/>
    </row>
    <row r="4" spans="1:23" ht="12.75" customHeight="1" thickBot="1">
      <c r="A4" s="126" t="s">
        <v>26</v>
      </c>
      <c r="B4" s="129" t="s">
        <v>22</v>
      </c>
      <c r="C4" s="131" t="s">
        <v>25</v>
      </c>
      <c r="D4" s="132"/>
      <c r="E4" s="96" t="s">
        <v>22</v>
      </c>
      <c r="F4" s="100"/>
      <c r="G4" s="101"/>
      <c r="H4" s="96" t="s">
        <v>23</v>
      </c>
      <c r="I4" s="100"/>
      <c r="J4" s="101"/>
      <c r="K4" s="96" t="s">
        <v>29</v>
      </c>
      <c r="L4" s="100"/>
      <c r="M4" s="101"/>
      <c r="N4" s="96" t="s">
        <v>27</v>
      </c>
      <c r="O4" s="97"/>
      <c r="P4" s="96" t="s">
        <v>28</v>
      </c>
      <c r="Q4" s="112"/>
      <c r="R4" s="96" t="s">
        <v>24</v>
      </c>
      <c r="S4" s="117"/>
      <c r="T4" s="118"/>
      <c r="U4" s="96" t="s">
        <v>38</v>
      </c>
      <c r="V4" s="100"/>
      <c r="W4" s="101"/>
    </row>
    <row r="5" spans="1:23" ht="21.75" customHeight="1" thickBot="1">
      <c r="A5" s="127"/>
      <c r="B5" s="130"/>
      <c r="C5" s="131"/>
      <c r="D5" s="132"/>
      <c r="E5" s="102"/>
      <c r="F5" s="103"/>
      <c r="G5" s="104"/>
      <c r="H5" s="102"/>
      <c r="I5" s="103"/>
      <c r="J5" s="104"/>
      <c r="K5" s="102"/>
      <c r="L5" s="103"/>
      <c r="M5" s="104"/>
      <c r="N5" s="98"/>
      <c r="O5" s="99"/>
      <c r="P5" s="98"/>
      <c r="Q5" s="113"/>
      <c r="R5" s="119"/>
      <c r="S5" s="120"/>
      <c r="T5" s="121"/>
      <c r="U5" s="102"/>
      <c r="V5" s="103"/>
      <c r="W5" s="104"/>
    </row>
    <row r="6" spans="1:23" ht="13.5" thickBot="1">
      <c r="A6" s="128"/>
      <c r="B6" s="18" t="s">
        <v>0</v>
      </c>
      <c r="C6" s="13" t="s">
        <v>0</v>
      </c>
      <c r="D6" s="29" t="s">
        <v>21</v>
      </c>
      <c r="E6" s="35" t="s">
        <v>0</v>
      </c>
      <c r="F6" s="42" t="s">
        <v>21</v>
      </c>
      <c r="G6" s="30" t="s">
        <v>21</v>
      </c>
      <c r="H6" s="35" t="s">
        <v>0</v>
      </c>
      <c r="I6" s="43" t="s">
        <v>21</v>
      </c>
      <c r="J6" s="30" t="s">
        <v>21</v>
      </c>
      <c r="K6" s="17" t="s">
        <v>0</v>
      </c>
      <c r="L6" s="35" t="s">
        <v>21</v>
      </c>
      <c r="M6" s="30" t="s">
        <v>21</v>
      </c>
      <c r="N6" s="42" t="s">
        <v>0</v>
      </c>
      <c r="O6" s="30" t="s">
        <v>21</v>
      </c>
      <c r="P6" s="17" t="s">
        <v>0</v>
      </c>
      <c r="Q6" s="17" t="s">
        <v>21</v>
      </c>
      <c r="R6" s="75" t="s">
        <v>0</v>
      </c>
      <c r="S6" s="51" t="s">
        <v>21</v>
      </c>
      <c r="T6" s="55" t="s">
        <v>21</v>
      </c>
      <c r="U6" s="35" t="s">
        <v>0</v>
      </c>
      <c r="V6" s="42" t="s">
        <v>21</v>
      </c>
      <c r="W6" s="30" t="s">
        <v>21</v>
      </c>
    </row>
    <row r="7" spans="1:23" ht="12.75">
      <c r="A7" s="19" t="s">
        <v>9</v>
      </c>
      <c r="B7" s="5">
        <v>1020000</v>
      </c>
      <c r="C7" s="6">
        <f>C26/100*D7</f>
        <v>0</v>
      </c>
      <c r="D7" s="4">
        <v>1.5</v>
      </c>
      <c r="E7" s="58">
        <v>1020000</v>
      </c>
      <c r="F7" s="31">
        <f>E7*100/E26</f>
        <v>1.253071253071253</v>
      </c>
      <c r="G7" s="83">
        <v>25</v>
      </c>
      <c r="H7" s="63">
        <v>1200000</v>
      </c>
      <c r="I7" s="37">
        <f>H7*100/H26</f>
        <v>1.5</v>
      </c>
      <c r="J7" s="88">
        <v>30</v>
      </c>
      <c r="K7" s="63">
        <v>600000</v>
      </c>
      <c r="L7" s="37">
        <f>K7*100/K26</f>
        <v>1.5</v>
      </c>
      <c r="M7" s="88">
        <v>30</v>
      </c>
      <c r="N7" s="67">
        <f>N26/100*O7</f>
        <v>4515600</v>
      </c>
      <c r="O7" s="44">
        <v>7.95</v>
      </c>
      <c r="P7" s="71">
        <f>P26/100*Q7</f>
        <v>450000</v>
      </c>
      <c r="Q7" s="48">
        <v>1.5</v>
      </c>
      <c r="R7" s="76">
        <f aca="true" t="shared" si="0" ref="R7:R14">P7+N7</f>
        <v>4965600</v>
      </c>
      <c r="S7" s="52">
        <f>R7*100/R26</f>
        <v>5.72073732718894</v>
      </c>
      <c r="T7" s="124">
        <v>37.42</v>
      </c>
      <c r="U7" s="58">
        <v>4004669</v>
      </c>
      <c r="V7" s="31">
        <f>U7*100/U26</f>
        <v>4.90797593380673</v>
      </c>
      <c r="W7" s="88">
        <v>25.77</v>
      </c>
    </row>
    <row r="8" spans="1:23" ht="12.75">
      <c r="A8" s="20" t="s">
        <v>8</v>
      </c>
      <c r="B8" s="5">
        <v>2030000</v>
      </c>
      <c r="C8" s="6">
        <f>C26/100*D8</f>
        <v>0</v>
      </c>
      <c r="D8" s="4">
        <v>3</v>
      </c>
      <c r="E8" s="59">
        <v>2030000</v>
      </c>
      <c r="F8" s="32">
        <f>E8*100/E26</f>
        <v>2.493857493857494</v>
      </c>
      <c r="G8" s="84"/>
      <c r="H8" s="64">
        <v>2400000</v>
      </c>
      <c r="I8" s="38">
        <f>H8*100/H26</f>
        <v>3</v>
      </c>
      <c r="J8" s="89"/>
      <c r="K8" s="64">
        <v>1200000</v>
      </c>
      <c r="L8" s="38">
        <f>K8*100/K26</f>
        <v>3</v>
      </c>
      <c r="M8" s="89"/>
      <c r="N8" s="68">
        <f>N26/100*O8</f>
        <v>2908160</v>
      </c>
      <c r="O8" s="45">
        <v>5.12</v>
      </c>
      <c r="P8" s="72">
        <f>P26/100*Q8</f>
        <v>900000</v>
      </c>
      <c r="Q8" s="49">
        <v>3</v>
      </c>
      <c r="R8" s="77">
        <f t="shared" si="0"/>
        <v>3808160</v>
      </c>
      <c r="S8" s="53">
        <f>R8*100/R26</f>
        <v>4.387281105990783</v>
      </c>
      <c r="T8" s="111"/>
      <c r="U8" s="59">
        <v>4004669</v>
      </c>
      <c r="V8" s="32">
        <f>U8*100/U26</f>
        <v>4.90797593380673</v>
      </c>
      <c r="W8" s="89"/>
    </row>
    <row r="9" spans="1:23" ht="12.75">
      <c r="A9" s="20" t="s">
        <v>7</v>
      </c>
      <c r="B9" s="5">
        <v>9150000</v>
      </c>
      <c r="C9" s="6">
        <f>C26/100*D9</f>
        <v>0</v>
      </c>
      <c r="D9" s="4">
        <v>15</v>
      </c>
      <c r="E9" s="59">
        <v>9150000</v>
      </c>
      <c r="F9" s="32">
        <f>E9*100/E26</f>
        <v>11.24078624078624</v>
      </c>
      <c r="G9" s="84"/>
      <c r="H9" s="64">
        <v>12000000</v>
      </c>
      <c r="I9" s="38">
        <f>H9*100/H26</f>
        <v>15</v>
      </c>
      <c r="J9" s="89"/>
      <c r="K9" s="64">
        <v>6000000</v>
      </c>
      <c r="L9" s="38">
        <f>K9*100/K26</f>
        <v>15</v>
      </c>
      <c r="M9" s="89"/>
      <c r="N9" s="68">
        <f>N26/100*O9</f>
        <v>8531360</v>
      </c>
      <c r="O9" s="45">
        <v>15.02</v>
      </c>
      <c r="P9" s="72">
        <f>P26/100*Q9</f>
        <v>4500000</v>
      </c>
      <c r="Q9" s="49">
        <v>15</v>
      </c>
      <c r="R9" s="77">
        <f t="shared" si="0"/>
        <v>13031360</v>
      </c>
      <c r="S9" s="53">
        <f>R9*100/R26</f>
        <v>15.013087557603686</v>
      </c>
      <c r="T9" s="111"/>
      <c r="U9" s="59">
        <v>6007003</v>
      </c>
      <c r="V9" s="32">
        <f>U9*100/U26</f>
        <v>7.361963287928373</v>
      </c>
      <c r="W9" s="89"/>
    </row>
    <row r="10" spans="1:23" ht="13.5" thickBot="1">
      <c r="A10" s="21" t="s">
        <v>6</v>
      </c>
      <c r="B10" s="5">
        <v>8150000</v>
      </c>
      <c r="C10" s="6">
        <f>C26/100*D10</f>
        <v>0</v>
      </c>
      <c r="D10" s="4">
        <v>10.5</v>
      </c>
      <c r="E10" s="60">
        <v>8150000</v>
      </c>
      <c r="F10" s="33">
        <f>E10*100/E26</f>
        <v>10.012285012285012</v>
      </c>
      <c r="G10" s="85"/>
      <c r="H10" s="65">
        <v>8400000</v>
      </c>
      <c r="I10" s="39">
        <f>H10*100/H26</f>
        <v>10.5</v>
      </c>
      <c r="J10" s="90"/>
      <c r="K10" s="65">
        <v>4200000</v>
      </c>
      <c r="L10" s="39">
        <f>K10*100/K26</f>
        <v>10.5</v>
      </c>
      <c r="M10" s="90"/>
      <c r="N10" s="69">
        <f>N26/100*O10</f>
        <v>7526000</v>
      </c>
      <c r="O10" s="46">
        <v>13.25</v>
      </c>
      <c r="P10" s="73">
        <f>P26/100*Q10</f>
        <v>3150000</v>
      </c>
      <c r="Q10" s="50">
        <v>10.5</v>
      </c>
      <c r="R10" s="78">
        <f t="shared" si="0"/>
        <v>10676000</v>
      </c>
      <c r="S10" s="54">
        <f>R10*100/R26</f>
        <v>12.299539170506913</v>
      </c>
      <c r="T10" s="125"/>
      <c r="U10" s="60">
        <v>7008170</v>
      </c>
      <c r="V10" s="33">
        <f>U10*100/U26</f>
        <v>8.588956964989194</v>
      </c>
      <c r="W10" s="90"/>
    </row>
    <row r="11" spans="1:23" ht="12.75">
      <c r="A11" s="24" t="s">
        <v>5</v>
      </c>
      <c r="B11" s="5">
        <v>9780000</v>
      </c>
      <c r="C11" s="6">
        <f>C26/100*D11</f>
        <v>0</v>
      </c>
      <c r="D11" s="4">
        <v>8</v>
      </c>
      <c r="E11" s="61">
        <v>9780000</v>
      </c>
      <c r="F11" s="31">
        <f>E11*100/E26</f>
        <v>12.014742014742014</v>
      </c>
      <c r="G11" s="83">
        <v>40</v>
      </c>
      <c r="H11" s="63">
        <v>6400000</v>
      </c>
      <c r="I11" s="37">
        <f>H11*100/H26</f>
        <v>8</v>
      </c>
      <c r="J11" s="88">
        <v>40</v>
      </c>
      <c r="K11" s="63">
        <v>3200000</v>
      </c>
      <c r="L11" s="37">
        <f>K11*100/K26</f>
        <v>8</v>
      </c>
      <c r="M11" s="88">
        <v>40</v>
      </c>
      <c r="N11" s="67">
        <f>N26/100*O11</f>
        <v>1005360</v>
      </c>
      <c r="O11" s="47">
        <v>1.77</v>
      </c>
      <c r="P11" s="71">
        <f>P26/100*Q11</f>
        <v>2400000</v>
      </c>
      <c r="Q11" s="48">
        <v>8</v>
      </c>
      <c r="R11" s="76">
        <f t="shared" si="0"/>
        <v>3405360</v>
      </c>
      <c r="S11" s="52">
        <f>R11*100/R26</f>
        <v>3.923225806451613</v>
      </c>
      <c r="T11" s="110">
        <v>33.94</v>
      </c>
      <c r="U11" s="61">
        <v>3504085</v>
      </c>
      <c r="V11" s="31">
        <f>U11*100/U26</f>
        <v>4.294478482494597</v>
      </c>
      <c r="W11" s="88">
        <v>39.26</v>
      </c>
    </row>
    <row r="12" spans="1:23" ht="12.75">
      <c r="A12" s="20" t="s">
        <v>4</v>
      </c>
      <c r="B12" s="5">
        <v>1630000</v>
      </c>
      <c r="C12" s="6">
        <f>C26/100*D12</f>
        <v>0</v>
      </c>
      <c r="D12" s="4">
        <v>2</v>
      </c>
      <c r="E12" s="59">
        <v>1630000</v>
      </c>
      <c r="F12" s="32">
        <f>E12*100/E26</f>
        <v>2.0024570024570023</v>
      </c>
      <c r="G12" s="84"/>
      <c r="H12" s="64">
        <v>1600000</v>
      </c>
      <c r="I12" s="38">
        <f>H12*100/H26</f>
        <v>2</v>
      </c>
      <c r="J12" s="89"/>
      <c r="K12" s="64">
        <v>800000</v>
      </c>
      <c r="L12" s="38">
        <f>K12*100/K26</f>
        <v>2</v>
      </c>
      <c r="M12" s="89"/>
      <c r="N12" s="68">
        <f>N26/100*O12</f>
        <v>1005360</v>
      </c>
      <c r="O12" s="45">
        <v>1.77</v>
      </c>
      <c r="P12" s="72">
        <f>P26/100*Q12</f>
        <v>600000</v>
      </c>
      <c r="Q12" s="49">
        <v>2</v>
      </c>
      <c r="R12" s="77">
        <f t="shared" si="0"/>
        <v>1605360</v>
      </c>
      <c r="S12" s="53">
        <f>R12*100/R26</f>
        <v>1.8494930875576037</v>
      </c>
      <c r="T12" s="133"/>
      <c r="U12" s="59">
        <v>1501751</v>
      </c>
      <c r="V12" s="32">
        <f>U12*100/U26</f>
        <v>1.8404911283729544</v>
      </c>
      <c r="W12" s="89"/>
    </row>
    <row r="13" spans="1:23" ht="12.75">
      <c r="A13" s="20" t="s">
        <v>3</v>
      </c>
      <c r="B13" s="5">
        <v>8150000</v>
      </c>
      <c r="C13" s="6">
        <f>C26/100*D13</f>
        <v>0</v>
      </c>
      <c r="D13" s="4">
        <v>8</v>
      </c>
      <c r="E13" s="59">
        <v>8150000</v>
      </c>
      <c r="F13" s="32">
        <f>E13*100/E26</f>
        <v>10.012285012285012</v>
      </c>
      <c r="G13" s="84"/>
      <c r="H13" s="64">
        <v>6400000</v>
      </c>
      <c r="I13" s="38">
        <f>H13*100/H26</f>
        <v>8</v>
      </c>
      <c r="J13" s="89"/>
      <c r="K13" s="64">
        <v>3200000</v>
      </c>
      <c r="L13" s="38">
        <f>K13*100/K26</f>
        <v>8</v>
      </c>
      <c r="M13" s="89"/>
      <c r="N13" s="68">
        <f>N26/100*O13</f>
        <v>7423760</v>
      </c>
      <c r="O13" s="45">
        <v>13.07</v>
      </c>
      <c r="P13" s="72">
        <f>P26/100*Q13</f>
        <v>2400000</v>
      </c>
      <c r="Q13" s="49">
        <v>8</v>
      </c>
      <c r="R13" s="77">
        <f t="shared" si="0"/>
        <v>9823760</v>
      </c>
      <c r="S13" s="53">
        <f>R13*100/R26</f>
        <v>11.317695852534563</v>
      </c>
      <c r="T13" s="133"/>
      <c r="U13" s="59">
        <v>8009337</v>
      </c>
      <c r="V13" s="32">
        <f>U13*100/U26</f>
        <v>9.815950642050016</v>
      </c>
      <c r="W13" s="89"/>
    </row>
    <row r="14" spans="1:23" ht="12.75">
      <c r="A14" s="25" t="s">
        <v>18</v>
      </c>
      <c r="B14" s="79">
        <v>13040000</v>
      </c>
      <c r="C14" s="81">
        <f>C26/100*D14</f>
        <v>0</v>
      </c>
      <c r="D14" s="82">
        <v>9.9</v>
      </c>
      <c r="E14" s="140">
        <v>13040000</v>
      </c>
      <c r="F14" s="143">
        <f>E14*100/E26</f>
        <v>16.01965601965602</v>
      </c>
      <c r="G14" s="84"/>
      <c r="H14" s="91">
        <v>7920000</v>
      </c>
      <c r="I14" s="108">
        <f>H14*100/H26</f>
        <v>9.9</v>
      </c>
      <c r="J14" s="89"/>
      <c r="K14" s="91">
        <v>3960000</v>
      </c>
      <c r="L14" s="108">
        <f>K14*100/K26</f>
        <v>9.9</v>
      </c>
      <c r="M14" s="89"/>
      <c r="N14" s="105">
        <f>N26/100*O14</f>
        <v>4515600</v>
      </c>
      <c r="O14" s="111">
        <v>7.95</v>
      </c>
      <c r="P14" s="122">
        <f>P26/100*Q14</f>
        <v>2970000</v>
      </c>
      <c r="Q14" s="115">
        <v>9.9</v>
      </c>
      <c r="R14" s="135">
        <f t="shared" si="0"/>
        <v>7485600</v>
      </c>
      <c r="S14" s="137">
        <f>R14*100/R26</f>
        <v>8.623963133640553</v>
      </c>
      <c r="T14" s="133"/>
      <c r="U14" s="152">
        <v>11012839</v>
      </c>
      <c r="V14" s="155">
        <f>U14*100/U26</f>
        <v>13.496932898795924</v>
      </c>
      <c r="W14" s="89"/>
    </row>
    <row r="15" spans="1:23" ht="12.75">
      <c r="A15" s="139" t="s">
        <v>2</v>
      </c>
      <c r="B15" s="80"/>
      <c r="C15" s="81"/>
      <c r="D15" s="82"/>
      <c r="E15" s="141"/>
      <c r="F15" s="144"/>
      <c r="G15" s="84"/>
      <c r="H15" s="92"/>
      <c r="I15" s="109"/>
      <c r="J15" s="89"/>
      <c r="K15" s="92"/>
      <c r="L15" s="109"/>
      <c r="M15" s="89"/>
      <c r="N15" s="106"/>
      <c r="O15" s="114"/>
      <c r="P15" s="123"/>
      <c r="Q15" s="116"/>
      <c r="R15" s="136"/>
      <c r="S15" s="138"/>
      <c r="T15" s="133"/>
      <c r="U15" s="153"/>
      <c r="V15" s="156"/>
      <c r="W15" s="89"/>
    </row>
    <row r="16" spans="1:23" ht="12.75">
      <c r="A16" s="139"/>
      <c r="B16" s="80"/>
      <c r="C16" s="81"/>
      <c r="D16" s="82"/>
      <c r="E16" s="141"/>
      <c r="F16" s="144"/>
      <c r="G16" s="84"/>
      <c r="H16" s="92"/>
      <c r="I16" s="109"/>
      <c r="J16" s="89"/>
      <c r="K16" s="92"/>
      <c r="L16" s="109"/>
      <c r="M16" s="89"/>
      <c r="N16" s="106"/>
      <c r="O16" s="114"/>
      <c r="P16" s="123"/>
      <c r="Q16" s="116"/>
      <c r="R16" s="136"/>
      <c r="S16" s="138"/>
      <c r="T16" s="133"/>
      <c r="U16" s="154"/>
      <c r="V16" s="157"/>
      <c r="W16" s="89"/>
    </row>
    <row r="17" spans="1:23" ht="13.5" thickBot="1">
      <c r="A17" s="26" t="s">
        <v>19</v>
      </c>
      <c r="B17" s="80"/>
      <c r="C17" s="6">
        <f>C26/100*D17</f>
        <v>0</v>
      </c>
      <c r="D17" s="4">
        <v>12.1</v>
      </c>
      <c r="E17" s="142"/>
      <c r="F17" s="145"/>
      <c r="G17" s="85"/>
      <c r="H17" s="65">
        <v>9680000</v>
      </c>
      <c r="I17" s="39">
        <f>H17*100/H26</f>
        <v>12.1</v>
      </c>
      <c r="J17" s="90"/>
      <c r="K17" s="65">
        <v>4840000</v>
      </c>
      <c r="L17" s="39">
        <f>K17*100/K26</f>
        <v>12.1</v>
      </c>
      <c r="M17" s="90"/>
      <c r="N17" s="69">
        <f>N26/100*O17</f>
        <v>3510240</v>
      </c>
      <c r="O17" s="46">
        <v>6.18</v>
      </c>
      <c r="P17" s="73">
        <f>P26/100*Q17</f>
        <v>3630000</v>
      </c>
      <c r="Q17" s="50">
        <v>12.1</v>
      </c>
      <c r="R17" s="78">
        <f aca="true" t="shared" si="1" ref="R17:R25">P17+N17</f>
        <v>7140240</v>
      </c>
      <c r="S17" s="54">
        <f>R17*100/R26</f>
        <v>8.226082949308756</v>
      </c>
      <c r="T17" s="134"/>
      <c r="U17" s="60">
        <v>8009337</v>
      </c>
      <c r="V17" s="33">
        <f>U17*100/U26</f>
        <v>9.815950642050016</v>
      </c>
      <c r="W17" s="90"/>
    </row>
    <row r="18" spans="1:23" ht="12.75">
      <c r="A18" s="24" t="s">
        <v>10</v>
      </c>
      <c r="B18" s="5">
        <v>3050000</v>
      </c>
      <c r="C18" s="6">
        <f>C26/100*D18</f>
        <v>0</v>
      </c>
      <c r="D18" s="4">
        <v>2</v>
      </c>
      <c r="E18" s="61">
        <v>3050000</v>
      </c>
      <c r="F18" s="31">
        <f>E18*100/E26</f>
        <v>3.746928746928747</v>
      </c>
      <c r="G18" s="83">
        <v>25</v>
      </c>
      <c r="H18" s="63">
        <v>1600000</v>
      </c>
      <c r="I18" s="37">
        <f>H18*100/H26</f>
        <v>2</v>
      </c>
      <c r="J18" s="88">
        <v>20</v>
      </c>
      <c r="K18" s="63">
        <v>800000</v>
      </c>
      <c r="L18" s="37">
        <f>K18*100/K26</f>
        <v>2</v>
      </c>
      <c r="M18" s="88">
        <v>20</v>
      </c>
      <c r="N18" s="67">
        <f>N26/100*O18</f>
        <v>301040</v>
      </c>
      <c r="O18" s="47">
        <v>0.53</v>
      </c>
      <c r="P18" s="71">
        <f>P26/100*Q18</f>
        <v>600000</v>
      </c>
      <c r="Q18" s="48">
        <v>2</v>
      </c>
      <c r="R18" s="76">
        <f t="shared" si="1"/>
        <v>901040</v>
      </c>
      <c r="S18" s="52">
        <f>R18*100/R26</f>
        <v>1.0380645161290323</v>
      </c>
      <c r="T18" s="124">
        <v>16.5</v>
      </c>
      <c r="U18" s="61">
        <v>6007003</v>
      </c>
      <c r="V18" s="31">
        <f>U18*100/U26</f>
        <v>7.361963287928373</v>
      </c>
      <c r="W18" s="88">
        <v>23.93</v>
      </c>
    </row>
    <row r="19" spans="1:23" ht="12.75">
      <c r="A19" s="20" t="s">
        <v>11</v>
      </c>
      <c r="B19" s="5">
        <v>7120000</v>
      </c>
      <c r="C19" s="6">
        <f>C26/100*D19</f>
        <v>0</v>
      </c>
      <c r="D19" s="4">
        <v>8</v>
      </c>
      <c r="E19" s="59">
        <v>7120000</v>
      </c>
      <c r="F19" s="32">
        <f>E19*100/E26</f>
        <v>8.746928746928747</v>
      </c>
      <c r="G19" s="84"/>
      <c r="H19" s="64">
        <v>6400000</v>
      </c>
      <c r="I19" s="38">
        <f>H19*100/H26</f>
        <v>8</v>
      </c>
      <c r="J19" s="89"/>
      <c r="K19" s="64">
        <v>3200000</v>
      </c>
      <c r="L19" s="38">
        <f>K19*100/K26</f>
        <v>8</v>
      </c>
      <c r="M19" s="89"/>
      <c r="N19" s="68">
        <f>N26/100*O19</f>
        <v>6020800</v>
      </c>
      <c r="O19" s="45">
        <v>10.6</v>
      </c>
      <c r="P19" s="72">
        <f>P26/100*Q19</f>
        <v>2400000</v>
      </c>
      <c r="Q19" s="49">
        <v>8</v>
      </c>
      <c r="R19" s="77">
        <f t="shared" si="1"/>
        <v>8420800</v>
      </c>
      <c r="S19" s="53">
        <f>R19*100/R26</f>
        <v>9.701382488479263</v>
      </c>
      <c r="T19" s="111"/>
      <c r="U19" s="59">
        <v>8509920</v>
      </c>
      <c r="V19" s="32">
        <f>U19*100/U26</f>
        <v>10.429446867798704</v>
      </c>
      <c r="W19" s="89"/>
    </row>
    <row r="20" spans="1:23" ht="12.75">
      <c r="A20" s="20" t="s">
        <v>12</v>
      </c>
      <c r="B20" s="5">
        <v>4070000</v>
      </c>
      <c r="C20" s="6">
        <f>C26/100*D20</f>
        <v>0</v>
      </c>
      <c r="D20" s="4">
        <v>6</v>
      </c>
      <c r="E20" s="59">
        <v>4070000</v>
      </c>
      <c r="F20" s="32">
        <f>E20*100/E26</f>
        <v>5</v>
      </c>
      <c r="G20" s="84"/>
      <c r="H20" s="64">
        <v>4800000</v>
      </c>
      <c r="I20" s="38">
        <f>H20*100/H26</f>
        <v>6</v>
      </c>
      <c r="J20" s="89"/>
      <c r="K20" s="64">
        <v>2400000</v>
      </c>
      <c r="L20" s="38">
        <f>K20*100/K26</f>
        <v>6</v>
      </c>
      <c r="M20" s="89"/>
      <c r="N20" s="68">
        <f>N26/100*O20</f>
        <v>2005040</v>
      </c>
      <c r="O20" s="45">
        <v>3.53</v>
      </c>
      <c r="P20" s="72">
        <f>P26/100*Q20</f>
        <v>1800000</v>
      </c>
      <c r="Q20" s="49">
        <v>6</v>
      </c>
      <c r="R20" s="77">
        <f t="shared" si="1"/>
        <v>3805040</v>
      </c>
      <c r="S20" s="53">
        <f>R20*100/R26</f>
        <v>4.3836866359447</v>
      </c>
      <c r="T20" s="111"/>
      <c r="U20" s="59">
        <v>5005836</v>
      </c>
      <c r="V20" s="32">
        <f>U20*100/U26</f>
        <v>6.134969610867551</v>
      </c>
      <c r="W20" s="89"/>
    </row>
    <row r="21" spans="1:23" ht="13.5" thickBot="1">
      <c r="A21" s="21" t="s">
        <v>13</v>
      </c>
      <c r="B21" s="5">
        <v>6110000</v>
      </c>
      <c r="C21" s="6">
        <f>C26/100*D21</f>
        <v>0</v>
      </c>
      <c r="D21" s="4">
        <v>4</v>
      </c>
      <c r="E21" s="60">
        <v>6110000</v>
      </c>
      <c r="F21" s="33">
        <f>E21*100/E26</f>
        <v>7.506142506142506</v>
      </c>
      <c r="G21" s="85"/>
      <c r="H21" s="65">
        <v>3200000</v>
      </c>
      <c r="I21" s="39">
        <f>H21*100/H26</f>
        <v>4</v>
      </c>
      <c r="J21" s="90"/>
      <c r="K21" s="65">
        <v>1600000</v>
      </c>
      <c r="L21" s="39">
        <f>K21*100/K26</f>
        <v>4</v>
      </c>
      <c r="M21" s="90"/>
      <c r="N21" s="69">
        <f>N26/100*O21</f>
        <v>0</v>
      </c>
      <c r="O21" s="46">
        <v>0</v>
      </c>
      <c r="P21" s="73">
        <f>P26/100*Q21</f>
        <v>1200000</v>
      </c>
      <c r="Q21" s="50">
        <v>4</v>
      </c>
      <c r="R21" s="78">
        <f t="shared" si="1"/>
        <v>1200000</v>
      </c>
      <c r="S21" s="54">
        <f>R21*100/R26</f>
        <v>1.3824884792626728</v>
      </c>
      <c r="T21" s="125"/>
      <c r="U21" s="60">
        <v>0</v>
      </c>
      <c r="V21" s="33">
        <f>U21*100/U26</f>
        <v>0</v>
      </c>
      <c r="W21" s="90"/>
    </row>
    <row r="22" spans="1:23" ht="12.75">
      <c r="A22" s="24" t="s">
        <v>14</v>
      </c>
      <c r="B22" s="5">
        <v>1620000</v>
      </c>
      <c r="C22" s="6">
        <f>C26/100*D22</f>
        <v>0</v>
      </c>
      <c r="D22" s="4">
        <v>3</v>
      </c>
      <c r="E22" s="61">
        <v>1620000</v>
      </c>
      <c r="F22" s="31">
        <f>E22*100/E26</f>
        <v>1.99017199017199</v>
      </c>
      <c r="G22" s="83">
        <v>10</v>
      </c>
      <c r="H22" s="63">
        <v>2400000</v>
      </c>
      <c r="I22" s="37">
        <f>H22*100/H26</f>
        <v>3</v>
      </c>
      <c r="J22" s="88">
        <v>10</v>
      </c>
      <c r="K22" s="63">
        <v>1200000</v>
      </c>
      <c r="L22" s="37">
        <f>K22*100/K26</f>
        <v>3</v>
      </c>
      <c r="M22" s="88">
        <v>10</v>
      </c>
      <c r="N22" s="67">
        <f>N26/100*O22</f>
        <v>2510560</v>
      </c>
      <c r="O22" s="47">
        <v>4.42</v>
      </c>
      <c r="P22" s="71">
        <f>P26/100*Q22</f>
        <v>900000</v>
      </c>
      <c r="Q22" s="48">
        <v>3</v>
      </c>
      <c r="R22" s="76">
        <f t="shared" si="1"/>
        <v>3410560</v>
      </c>
      <c r="S22" s="52">
        <f>R22*100/R26</f>
        <v>3.9292165898617513</v>
      </c>
      <c r="T22" s="110">
        <v>12.14</v>
      </c>
      <c r="U22" s="61">
        <v>2002334</v>
      </c>
      <c r="V22" s="31">
        <f>U22*100/U26</f>
        <v>2.453987354121643</v>
      </c>
      <c r="W22" s="88">
        <v>11.04</v>
      </c>
    </row>
    <row r="23" spans="1:23" ht="12.75">
      <c r="A23" s="20" t="s">
        <v>15</v>
      </c>
      <c r="B23" s="5">
        <v>1620000</v>
      </c>
      <c r="C23" s="6">
        <f>C26/100*D23</f>
        <v>0</v>
      </c>
      <c r="D23" s="4">
        <v>2</v>
      </c>
      <c r="E23" s="59">
        <v>1620000</v>
      </c>
      <c r="F23" s="32">
        <f>E23*100/E26</f>
        <v>1.99017199017199</v>
      </c>
      <c r="G23" s="84"/>
      <c r="H23" s="64">
        <v>1600000</v>
      </c>
      <c r="I23" s="38">
        <f>H23*100/H26</f>
        <v>2</v>
      </c>
      <c r="J23" s="89"/>
      <c r="K23" s="64">
        <v>800000</v>
      </c>
      <c r="L23" s="38">
        <f>K23*100/K26</f>
        <v>2</v>
      </c>
      <c r="M23" s="89"/>
      <c r="N23" s="68">
        <f>N26/100*O23</f>
        <v>1505200</v>
      </c>
      <c r="O23" s="45">
        <v>2.65</v>
      </c>
      <c r="P23" s="72">
        <f>P26/100*Q23</f>
        <v>600000</v>
      </c>
      <c r="Q23" s="49">
        <v>2</v>
      </c>
      <c r="R23" s="77">
        <f t="shared" si="1"/>
        <v>2105200</v>
      </c>
      <c r="S23" s="53">
        <f>R23*100/R26</f>
        <v>2.4253456221198157</v>
      </c>
      <c r="T23" s="111"/>
      <c r="U23" s="59">
        <v>3504085</v>
      </c>
      <c r="V23" s="32">
        <f>U23*100/U26</f>
        <v>4.294478482494597</v>
      </c>
      <c r="W23" s="89"/>
    </row>
    <row r="24" spans="1:23" ht="12.75">
      <c r="A24" s="20" t="s">
        <v>16</v>
      </c>
      <c r="B24" s="5">
        <v>1620000</v>
      </c>
      <c r="C24" s="6">
        <f>C26/100*D24</f>
        <v>0</v>
      </c>
      <c r="D24" s="4">
        <v>2</v>
      </c>
      <c r="E24" s="59">
        <v>1620000</v>
      </c>
      <c r="F24" s="32">
        <f>E24*100/E26</f>
        <v>1.99017199017199</v>
      </c>
      <c r="G24" s="84"/>
      <c r="H24" s="64">
        <v>1600000</v>
      </c>
      <c r="I24" s="38">
        <f>H24*100/H26</f>
        <v>2</v>
      </c>
      <c r="J24" s="89"/>
      <c r="K24" s="64">
        <v>800000</v>
      </c>
      <c r="L24" s="38">
        <f>K24*100/K26</f>
        <v>2</v>
      </c>
      <c r="M24" s="89"/>
      <c r="N24" s="68">
        <f>N26/100*O24</f>
        <v>2510560</v>
      </c>
      <c r="O24" s="45">
        <v>4.42</v>
      </c>
      <c r="P24" s="72">
        <f>P26/100*Q24</f>
        <v>600000</v>
      </c>
      <c r="Q24" s="49">
        <v>2</v>
      </c>
      <c r="R24" s="77">
        <f t="shared" si="1"/>
        <v>3110560</v>
      </c>
      <c r="S24" s="53">
        <f>R24*100/R26</f>
        <v>3.583594470046083</v>
      </c>
      <c r="T24" s="111"/>
      <c r="U24" s="59">
        <v>2002334</v>
      </c>
      <c r="V24" s="32">
        <f>U24*100/U26</f>
        <v>2.453987354121643</v>
      </c>
      <c r="W24" s="89"/>
    </row>
    <row r="25" spans="1:23" ht="12.75">
      <c r="A25" s="20" t="s">
        <v>17</v>
      </c>
      <c r="B25" s="5">
        <v>3240000</v>
      </c>
      <c r="C25" s="6">
        <f>C26/100*D25</f>
        <v>0</v>
      </c>
      <c r="D25" s="4">
        <v>3</v>
      </c>
      <c r="E25" s="59">
        <v>3240000</v>
      </c>
      <c r="F25" s="32">
        <f>E25*100/E26</f>
        <v>3.98034398034398</v>
      </c>
      <c r="G25" s="86"/>
      <c r="H25" s="64">
        <v>2400000</v>
      </c>
      <c r="I25" s="38">
        <f>H25*100/H26</f>
        <v>3</v>
      </c>
      <c r="J25" s="107"/>
      <c r="K25" s="64">
        <v>1200000</v>
      </c>
      <c r="L25" s="38">
        <f>K25*100/K26</f>
        <v>3</v>
      </c>
      <c r="M25" s="107"/>
      <c r="N25" s="68">
        <f>N26/100*O25</f>
        <v>1005360</v>
      </c>
      <c r="O25" s="45">
        <v>1.77</v>
      </c>
      <c r="P25" s="72">
        <f>P26/100*Q25</f>
        <v>900000</v>
      </c>
      <c r="Q25" s="49">
        <v>3</v>
      </c>
      <c r="R25" s="77">
        <f t="shared" si="1"/>
        <v>1905360</v>
      </c>
      <c r="S25" s="53">
        <f>R25*100/R26</f>
        <v>2.195115207373272</v>
      </c>
      <c r="T25" s="111"/>
      <c r="U25" s="59">
        <v>1501751</v>
      </c>
      <c r="V25" s="32">
        <f>U25*100/U26</f>
        <v>1.8404911283729544</v>
      </c>
      <c r="W25" s="107"/>
    </row>
    <row r="26" spans="1:23" ht="13.5" thickBot="1">
      <c r="A26" s="27" t="s">
        <v>20</v>
      </c>
      <c r="B26" s="7">
        <v>81400000</v>
      </c>
      <c r="C26" s="8">
        <v>0</v>
      </c>
      <c r="D26" s="9">
        <f>SUM(D7:D25)</f>
        <v>100</v>
      </c>
      <c r="E26" s="62">
        <v>81400000</v>
      </c>
      <c r="F26" s="34">
        <f>SUM(F7:F25)</f>
        <v>99.99999999999999</v>
      </c>
      <c r="G26" s="36">
        <f>SUM(G7:G25)</f>
        <v>100</v>
      </c>
      <c r="H26" s="66">
        <v>80000000</v>
      </c>
      <c r="I26" s="40">
        <f>SUM(I7:I25)</f>
        <v>100</v>
      </c>
      <c r="J26" s="23">
        <f>SUM(J7:J25)</f>
        <v>100</v>
      </c>
      <c r="K26" s="66">
        <f>SUM(K7:K25)</f>
        <v>40000000</v>
      </c>
      <c r="L26" s="40">
        <f>SUM(L7:L25)</f>
        <v>100</v>
      </c>
      <c r="M26" s="23">
        <f>SUM(M7:M25)</f>
        <v>100</v>
      </c>
      <c r="N26" s="70">
        <v>56800000</v>
      </c>
      <c r="O26" s="23">
        <f>SUM(O7:O25)</f>
        <v>100.00000000000001</v>
      </c>
      <c r="P26" s="74">
        <v>30000000</v>
      </c>
      <c r="Q26" s="22">
        <f aca="true" t="shared" si="2" ref="Q26:W26">SUM(Q7:Q25)</f>
        <v>100</v>
      </c>
      <c r="R26" s="66">
        <f t="shared" si="2"/>
        <v>86800000</v>
      </c>
      <c r="S26" s="40">
        <f t="shared" si="2"/>
        <v>100.00000000000001</v>
      </c>
      <c r="T26" s="23">
        <f t="shared" si="2"/>
        <v>100</v>
      </c>
      <c r="U26" s="62">
        <f t="shared" si="2"/>
        <v>81595123</v>
      </c>
      <c r="V26" s="34">
        <f t="shared" si="2"/>
        <v>100</v>
      </c>
      <c r="W26" s="23">
        <f t="shared" si="2"/>
        <v>100</v>
      </c>
    </row>
    <row r="27" spans="1:4" ht="6.75" customHeight="1">
      <c r="A27" s="11"/>
      <c r="B27" s="12"/>
      <c r="C27" s="12"/>
      <c r="D27" s="10"/>
    </row>
    <row r="28" spans="1:23" ht="27.75" customHeight="1">
      <c r="A28" s="158" t="s">
        <v>34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49"/>
      <c r="V28" s="149"/>
      <c r="W28" s="150"/>
    </row>
    <row r="29" spans="1:4" ht="4.5" customHeight="1">
      <c r="A29" s="11"/>
      <c r="B29" s="12"/>
      <c r="C29" s="12"/>
      <c r="D29" s="10"/>
    </row>
    <row r="30" spans="1:23" ht="38.25" customHeight="1">
      <c r="A30" s="147" t="s">
        <v>35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9"/>
      <c r="V30" s="149"/>
      <c r="W30" s="150"/>
    </row>
    <row r="31" spans="1:2" ht="4.5" customHeight="1">
      <c r="A31" s="41"/>
      <c r="B31" s="3"/>
    </row>
    <row r="32" spans="1:23" ht="52.5" customHeight="1">
      <c r="A32" s="151" t="s">
        <v>40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9"/>
      <c r="V32" s="149"/>
      <c r="W32" s="150"/>
    </row>
    <row r="33" ht="5.25" customHeight="1">
      <c r="A33" s="41"/>
    </row>
    <row r="34" spans="1:23" ht="51.75" customHeight="1">
      <c r="A34" s="151" t="s">
        <v>39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9"/>
      <c r="V34" s="149"/>
      <c r="W34" s="150"/>
    </row>
    <row r="35" ht="7.5" customHeight="1">
      <c r="A35" s="41"/>
    </row>
    <row r="36" ht="12.75">
      <c r="A36" s="56"/>
    </row>
    <row r="37" ht="12.75">
      <c r="A37" s="1"/>
    </row>
  </sheetData>
  <mergeCells count="56">
    <mergeCell ref="A30:W30"/>
    <mergeCell ref="A32:W32"/>
    <mergeCell ref="A34:W34"/>
    <mergeCell ref="U14:U16"/>
    <mergeCell ref="V14:V16"/>
    <mergeCell ref="W18:W21"/>
    <mergeCell ref="W22:W25"/>
    <mergeCell ref="A28:W28"/>
    <mergeCell ref="M18:M21"/>
    <mergeCell ref="M22:M25"/>
    <mergeCell ref="U3:W3"/>
    <mergeCell ref="U4:W5"/>
    <mergeCell ref="W7:W10"/>
    <mergeCell ref="W11:W17"/>
    <mergeCell ref="A4:A6"/>
    <mergeCell ref="B4:B5"/>
    <mergeCell ref="C4:D5"/>
    <mergeCell ref="T18:T21"/>
    <mergeCell ref="T11:T17"/>
    <mergeCell ref="R14:R16"/>
    <mergeCell ref="S14:S16"/>
    <mergeCell ref="A15:A16"/>
    <mergeCell ref="E14:E17"/>
    <mergeCell ref="F14:F17"/>
    <mergeCell ref="T22:T25"/>
    <mergeCell ref="P4:Q5"/>
    <mergeCell ref="O14:O16"/>
    <mergeCell ref="Q14:Q16"/>
    <mergeCell ref="R4:T5"/>
    <mergeCell ref="P14:P16"/>
    <mergeCell ref="T7:T10"/>
    <mergeCell ref="G22:G25"/>
    <mergeCell ref="G18:G21"/>
    <mergeCell ref="E3:G3"/>
    <mergeCell ref="H3:M3"/>
    <mergeCell ref="J22:J25"/>
    <mergeCell ref="E4:G5"/>
    <mergeCell ref="H4:J5"/>
    <mergeCell ref="I14:I16"/>
    <mergeCell ref="L14:L16"/>
    <mergeCell ref="G7:G10"/>
    <mergeCell ref="B14:B17"/>
    <mergeCell ref="C14:C16"/>
    <mergeCell ref="D14:D16"/>
    <mergeCell ref="K14:K16"/>
    <mergeCell ref="G11:G17"/>
    <mergeCell ref="J18:J21"/>
    <mergeCell ref="H14:H16"/>
    <mergeCell ref="N3:T3"/>
    <mergeCell ref="N4:O5"/>
    <mergeCell ref="J7:J10"/>
    <mergeCell ref="J11:J17"/>
    <mergeCell ref="K4:M5"/>
    <mergeCell ref="N14:N16"/>
    <mergeCell ref="M7:M10"/>
    <mergeCell ref="M11:M1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jakoubkova</cp:lastModifiedBy>
  <cp:lastPrinted>2006-02-01T10:12:04Z</cp:lastPrinted>
  <dcterms:created xsi:type="dcterms:W3CDTF">2004-04-02T10:48:51Z</dcterms:created>
  <dcterms:modified xsi:type="dcterms:W3CDTF">2006-02-02T07:04:38Z</dcterms:modified>
  <cp:category/>
  <cp:version/>
  <cp:contentType/>
  <cp:contentStatus/>
</cp:coreProperties>
</file>