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80" windowHeight="8520" tabRatio="686" firstSheet="1" activeTab="1"/>
  </bookViews>
  <sheets>
    <sheet name="VstupyDoRatingu_1" sheetId="1" state="hidden" r:id="rId1"/>
    <sheet name="Výkazy" sheetId="2" r:id="rId2"/>
    <sheet name="Ostatní údaje" sheetId="3" r:id="rId3"/>
    <sheet name="Ciselniky" sheetId="4" state="hidden" r:id="rId4"/>
  </sheets>
  <externalReferences>
    <externalReference r:id="rId7"/>
  </externalReferences>
  <definedNames>
    <definedName name="_31.12.2002">'VstupyDoRatingu_1'!$F$16:$N$182</definedName>
    <definedName name="adresa">'VstupyDoRatingu_1'!$D$7</definedName>
    <definedName name="ctvrt">'VstupyDoRatingu_1'!$E$10</definedName>
    <definedName name="Ctvrtleti">'Ciselniky'!$E$10:$E$13</definedName>
    <definedName name="data">'VstupyDoRatingu_1'!$F$15:$O$193</definedName>
    <definedName name="datum">'VstupyDoRatingu_1'!$I$12</definedName>
    <definedName name="ic">'VstupyDoRatingu_1'!$J$3</definedName>
    <definedName name="KodCtvrtleti">'Ciselniky'!$D$10:$D$13</definedName>
    <definedName name="KodOboru">'Ciselniky'!$G$3:$G$818</definedName>
    <definedName name="kontrola">'VstupyDoRatingu_1'!#REF!</definedName>
    <definedName name="nastaveni">'VstupyDoRatingu_1'!$F$11:$N$12</definedName>
    <definedName name="nazev">'VstupyDoRatingu_1'!$C$3</definedName>
    <definedName name="Obor">'Ciselniky'!$H$3:$H$818</definedName>
    <definedName name="okec">'VstupyDoRatingu_1'!$L$11</definedName>
    <definedName name="okres">'VstupyDoRatingu_1'!$H$8</definedName>
    <definedName name="OkresNazevNUTS">'Ciselniky'!$N$3:$N$93</definedName>
    <definedName name="trzby">'VstupyDoRatingu_1'!$J$10</definedName>
  </definedNames>
  <calcPr fullCalcOnLoad="1"/>
</workbook>
</file>

<file path=xl/comments2.xml><?xml version="1.0" encoding="utf-8"?>
<comments xmlns="http://schemas.openxmlformats.org/spreadsheetml/2006/main">
  <authors>
    <author>Jan Cikler</author>
  </authors>
  <commentList>
    <comment ref="E9" authorId="0">
      <text>
        <r>
          <rPr>
            <sz val="11"/>
            <rFont val="Tahoma"/>
            <family val="2"/>
          </rPr>
          <t>Vyberte poslední uzavřené čtvrtletí, za které vyplňujete  údaje.</t>
        </r>
      </text>
    </comment>
    <comment ref="K11" authorId="0">
      <text>
        <r>
          <rPr>
            <sz val="11"/>
            <rFont val="Tahoma"/>
            <family val="2"/>
          </rPr>
          <t>Kotrola správnosti dat: ve všech obdobích musí být výsledek kontrolního pole "0"</t>
        </r>
      </text>
    </comment>
    <comment ref="K230" authorId="0">
      <text>
        <r>
          <rPr>
            <sz val="11"/>
            <rFont val="Tahoma"/>
            <family val="2"/>
          </rPr>
          <t xml:space="preserve">Kotrola správnosti dat: ve všech obdobích musí být výsledek kontrolního pole "0"
</t>
        </r>
      </text>
    </comment>
    <comment ref="G9" authorId="0">
      <text>
        <r>
          <rPr>
            <sz val="11"/>
            <rFont val="Tahoma"/>
            <family val="2"/>
          </rPr>
          <t>Čísla řádků jsou uvedena pro jednotlivá období dle platných formulářů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sz val="11"/>
            <rFont val="Tahoma"/>
            <family val="2"/>
          </rPr>
          <t xml:space="preserve">Údaje roku není možné měnit. Pokud hospodářský rok neodpovídá kalendářnímu roku, vyplňte do sloupce </t>
        </r>
        <r>
          <rPr>
            <b/>
            <sz val="11"/>
            <rFont val="Tahoma"/>
            <family val="2"/>
          </rPr>
          <t>Minulost ( R )</t>
        </r>
        <r>
          <rPr>
            <sz val="11"/>
            <rFont val="Tahoma"/>
            <family val="2"/>
          </rPr>
          <t xml:space="preserve"> údaje za poslední uzavřené účetní období. Do sloupce </t>
        </r>
        <r>
          <rPr>
            <b/>
            <sz val="11"/>
            <rFont val="Tahoma"/>
            <family val="2"/>
          </rPr>
          <t>Minulost ( R-1 )</t>
        </r>
        <r>
          <rPr>
            <sz val="11"/>
            <rFont val="Tahoma"/>
            <family val="2"/>
          </rPr>
          <t xml:space="preserve"> vyplňte údaje za období předcházející poslednímu uzavřenému účetnímu období. Do sloupce </t>
        </r>
        <r>
          <rPr>
            <b/>
            <sz val="11"/>
            <rFont val="Tahoma"/>
            <family val="2"/>
          </rPr>
          <t>Aktuální Q</t>
        </r>
        <r>
          <rPr>
            <sz val="11"/>
            <rFont val="Tahoma"/>
            <family val="2"/>
          </rPr>
          <t xml:space="preserve"> vyplňte údaje od začátku aktuálního účetního období do posledního ukončeného čtvrtletí kumulativně. Obdobně jako pro minulost vyplňujte údaje i v části pro plán. </t>
        </r>
        <r>
          <rPr>
            <b/>
            <sz val="11"/>
            <rFont val="Tahoma"/>
            <family val="2"/>
          </rPr>
          <t>Plán roku ( R+1)</t>
        </r>
        <r>
          <rPr>
            <sz val="11"/>
            <rFont val="Tahoma"/>
            <family val="2"/>
          </rPr>
          <t xml:space="preserve"> je plán roku následujícím po posledně uzavřeném účetním období.</t>
        </r>
      </text>
    </comment>
    <comment ref="L10" authorId="0">
      <text>
        <r>
          <rPr>
            <sz val="11"/>
            <rFont val="Tahoma"/>
            <family val="2"/>
          </rPr>
          <t xml:space="preserve">Údaje roku není možné měnit. Pokud hospodářský rok neodpovídá kalendářnímu roku, vyplňte do sloupce </t>
        </r>
        <r>
          <rPr>
            <b/>
            <sz val="11"/>
            <rFont val="Tahoma"/>
            <family val="2"/>
          </rPr>
          <t>Minulost ( R )</t>
        </r>
        <r>
          <rPr>
            <sz val="11"/>
            <rFont val="Tahoma"/>
            <family val="2"/>
          </rPr>
          <t xml:space="preserve"> údaje za poslední uzavřené účetní období. Do sloupce </t>
        </r>
        <r>
          <rPr>
            <b/>
            <sz val="11"/>
            <rFont val="Tahoma"/>
            <family val="2"/>
          </rPr>
          <t xml:space="preserve">Minulost ( R-1 ) </t>
        </r>
        <r>
          <rPr>
            <sz val="11"/>
            <rFont val="Tahoma"/>
            <family val="2"/>
          </rPr>
          <t xml:space="preserve">vyplňte údaje za období předcházející poslednímu uzavřenému účetnímu období. Do sloupce </t>
        </r>
        <r>
          <rPr>
            <b/>
            <sz val="11"/>
            <rFont val="Tahoma"/>
            <family val="2"/>
          </rPr>
          <t>Aktuální Q</t>
        </r>
        <r>
          <rPr>
            <sz val="11"/>
            <rFont val="Tahoma"/>
            <family val="2"/>
          </rPr>
          <t xml:space="preserve"> vyplňte údaje od začátku aktuálního účetního období do posledního ukončeného čtvrtletí kumulativně. Obdobně jako pro minulost vyplňujte údaje i v části pro plán. </t>
        </r>
        <r>
          <rPr>
            <b/>
            <sz val="11"/>
            <rFont val="Tahoma"/>
            <family val="2"/>
          </rPr>
          <t xml:space="preserve">Plán roku ( R+1) </t>
        </r>
        <r>
          <rPr>
            <sz val="11"/>
            <rFont val="Tahoma"/>
            <family val="2"/>
          </rPr>
          <t>je plán roku následujícím po posledně uzavřeném účetním období.</t>
        </r>
      </text>
    </comment>
    <comment ref="N10" authorId="0">
      <text>
        <r>
          <rPr>
            <sz val="11"/>
            <rFont val="Tahoma"/>
            <family val="2"/>
          </rPr>
          <t xml:space="preserve">Údaje roku není možné měnit. Pokud hospodářský rok neodpovídá kalendářnímu roku, vyplňte do sloupce </t>
        </r>
        <r>
          <rPr>
            <b/>
            <sz val="11"/>
            <rFont val="Tahoma"/>
            <family val="2"/>
          </rPr>
          <t xml:space="preserve">Minulost ( R ) </t>
        </r>
        <r>
          <rPr>
            <sz val="11"/>
            <rFont val="Tahoma"/>
            <family val="2"/>
          </rPr>
          <t xml:space="preserve">údaje za poslední uzavřené účetní období. Do sloupce </t>
        </r>
        <r>
          <rPr>
            <b/>
            <sz val="11"/>
            <rFont val="Tahoma"/>
            <family val="2"/>
          </rPr>
          <t>Minulost ( R-1 )</t>
        </r>
        <r>
          <rPr>
            <sz val="11"/>
            <rFont val="Tahoma"/>
            <family val="2"/>
          </rPr>
          <t xml:space="preserve"> vyplňte údaje za období předcházející poslednímu uzavřenému účetnímu období. Do sloupce </t>
        </r>
        <r>
          <rPr>
            <b/>
            <sz val="11"/>
            <rFont val="Tahoma"/>
            <family val="2"/>
          </rPr>
          <t xml:space="preserve">Aktuální Q </t>
        </r>
        <r>
          <rPr>
            <sz val="11"/>
            <rFont val="Tahoma"/>
            <family val="2"/>
          </rPr>
          <t xml:space="preserve">vyplňte údaje od začátku aktuálního účetního období do posledního ukončeného čtvrtletí kumulativně. Obdobně jako pro minulost vyplňujte údaje i v části pro plán. </t>
        </r>
        <r>
          <rPr>
            <b/>
            <sz val="11"/>
            <rFont val="Tahoma"/>
            <family val="2"/>
          </rPr>
          <t>Plán roku ( R+1)</t>
        </r>
        <r>
          <rPr>
            <sz val="11"/>
            <rFont val="Tahoma"/>
            <family val="2"/>
          </rPr>
          <t xml:space="preserve"> je plán roku následujícím po posledně uzavřeném účetním období.</t>
        </r>
      </text>
    </comment>
    <comment ref="O10" authorId="0">
      <text>
        <r>
          <rPr>
            <sz val="11"/>
            <rFont val="Tahoma"/>
            <family val="2"/>
          </rPr>
          <t xml:space="preserve">Údaje roku není možné měnit. Pokud hospodářský rok neodpovídá kalendářnímu roku, vyplňte do sloupce </t>
        </r>
        <r>
          <rPr>
            <b/>
            <sz val="11"/>
            <rFont val="Tahoma"/>
            <family val="2"/>
          </rPr>
          <t>Minulost ( R )</t>
        </r>
        <r>
          <rPr>
            <sz val="11"/>
            <rFont val="Tahoma"/>
            <family val="2"/>
          </rPr>
          <t xml:space="preserve"> údaje za poslední uzavřené účetní období. Do sloupce </t>
        </r>
        <r>
          <rPr>
            <b/>
            <sz val="11"/>
            <rFont val="Tahoma"/>
            <family val="2"/>
          </rPr>
          <t xml:space="preserve">Minulost ( R-1 ) </t>
        </r>
        <r>
          <rPr>
            <sz val="11"/>
            <rFont val="Tahoma"/>
            <family val="2"/>
          </rPr>
          <t xml:space="preserve">vyplňte údaje za období předcházející poslednímu uzavřenému účetnímu období. Do sloupce </t>
        </r>
        <r>
          <rPr>
            <b/>
            <sz val="11"/>
            <rFont val="Tahoma"/>
            <family val="2"/>
          </rPr>
          <t>Aktuální Q</t>
        </r>
        <r>
          <rPr>
            <sz val="11"/>
            <rFont val="Tahoma"/>
            <family val="2"/>
          </rPr>
          <t xml:space="preserve"> vyplňte údaje od začátku aktuálního účetního období do posledního ukončeného čtvrtletí kumulativně. Obdobně jako pro minulost vyplňujte údaje i v části pro plán. </t>
        </r>
        <r>
          <rPr>
            <b/>
            <sz val="11"/>
            <rFont val="Tahoma"/>
            <family val="2"/>
          </rPr>
          <t>Plán roku ( R+1)</t>
        </r>
        <r>
          <rPr>
            <sz val="11"/>
            <rFont val="Tahoma"/>
            <family val="2"/>
          </rPr>
          <t xml:space="preserve"> je plán roku následujícím po posledně uzavřeném účetním období.</t>
        </r>
      </text>
    </comment>
    <comment ref="P10" authorId="0">
      <text>
        <r>
          <rPr>
            <sz val="11"/>
            <rFont val="Tahoma"/>
            <family val="2"/>
          </rPr>
          <t xml:space="preserve">Údaje roku není možné měnit. Pokud hospodářský rok neodpovídá kalendářnímu roku, vyplňte do sloupce </t>
        </r>
        <r>
          <rPr>
            <b/>
            <sz val="11"/>
            <rFont val="Tahoma"/>
            <family val="2"/>
          </rPr>
          <t xml:space="preserve">Minulost ( R ) </t>
        </r>
        <r>
          <rPr>
            <sz val="11"/>
            <rFont val="Tahoma"/>
            <family val="2"/>
          </rPr>
          <t xml:space="preserve">údaje za poslední uzavřené účetní období. Do sloupce </t>
        </r>
        <r>
          <rPr>
            <b/>
            <sz val="11"/>
            <rFont val="Tahoma"/>
            <family val="2"/>
          </rPr>
          <t xml:space="preserve">Minulost ( R-1 ) </t>
        </r>
        <r>
          <rPr>
            <sz val="11"/>
            <rFont val="Tahoma"/>
            <family val="2"/>
          </rPr>
          <t>vyplňte údaje za období předcházející poslednímu uzavřenému účetnímu období. Do sloupce</t>
        </r>
        <r>
          <rPr>
            <b/>
            <sz val="11"/>
            <rFont val="Tahoma"/>
            <family val="2"/>
          </rPr>
          <t xml:space="preserve"> Aktuální Q</t>
        </r>
        <r>
          <rPr>
            <sz val="11"/>
            <rFont val="Tahoma"/>
            <family val="2"/>
          </rPr>
          <t xml:space="preserve"> vyplňte údaje od začátku aktuálního účetního období do posledního ukončeného čtvrtletí kumulativně. Obdobně jako pro minulost vyplňujte údaje i v části pro plán. </t>
        </r>
        <r>
          <rPr>
            <b/>
            <sz val="11"/>
            <rFont val="Tahoma"/>
            <family val="2"/>
          </rPr>
          <t>Plán roku ( R+1)</t>
        </r>
        <r>
          <rPr>
            <sz val="11"/>
            <rFont val="Tahoma"/>
            <family val="2"/>
          </rPr>
          <t xml:space="preserve"> je plán roku následujícím po posledně uzavřeném účetním období.</t>
        </r>
      </text>
    </comment>
    <comment ref="Q10" authorId="0">
      <text>
        <r>
          <rPr>
            <sz val="11"/>
            <rFont val="Tahoma"/>
            <family val="2"/>
          </rPr>
          <t xml:space="preserve">Údaje roku není možné měnit. Pokud hospodářský rok neodpovídá kalendářnímu roku, vyplňte do sloupce </t>
        </r>
        <r>
          <rPr>
            <b/>
            <sz val="11"/>
            <rFont val="Tahoma"/>
            <family val="2"/>
          </rPr>
          <t>Minulost ( R )</t>
        </r>
        <r>
          <rPr>
            <sz val="11"/>
            <rFont val="Tahoma"/>
            <family val="2"/>
          </rPr>
          <t xml:space="preserve"> údaje za poslední uzavřené účetní období. Do sloupce </t>
        </r>
        <r>
          <rPr>
            <b/>
            <sz val="11"/>
            <rFont val="Tahoma"/>
            <family val="2"/>
          </rPr>
          <t>Minulost ( R-1 )</t>
        </r>
        <r>
          <rPr>
            <sz val="11"/>
            <rFont val="Tahoma"/>
            <family val="2"/>
          </rPr>
          <t xml:space="preserve"> vyplňte údaje za období předcházející poslednímu uzavřenému účetnímu období. Do sloupce </t>
        </r>
        <r>
          <rPr>
            <b/>
            <sz val="11"/>
            <rFont val="Tahoma"/>
            <family val="2"/>
          </rPr>
          <t xml:space="preserve">Aktuální Q </t>
        </r>
        <r>
          <rPr>
            <sz val="11"/>
            <rFont val="Tahoma"/>
            <family val="2"/>
          </rPr>
          <t xml:space="preserve">vyplňte údaje od začátku aktuálního účetního období do posledního ukončeného čtvrtletí kumulativně. Obdobně jako pro minulost vyplňujte údaje i v části pro plán. </t>
        </r>
        <r>
          <rPr>
            <b/>
            <sz val="11"/>
            <rFont val="Tahoma"/>
            <family val="2"/>
          </rPr>
          <t>Plán roku ( R+1)</t>
        </r>
        <r>
          <rPr>
            <sz val="11"/>
            <rFont val="Tahoma"/>
            <family val="2"/>
          </rPr>
          <t xml:space="preserve"> je plán roku následujícím po posledně uzavřeném účetním období.</t>
        </r>
      </text>
    </comment>
  </commentList>
</comments>
</file>

<file path=xl/comments3.xml><?xml version="1.0" encoding="utf-8"?>
<comments xmlns="http://schemas.openxmlformats.org/spreadsheetml/2006/main">
  <authors>
    <author>Jan Cikler</author>
  </authors>
  <commentList>
    <comment ref="L12" authorId="0">
      <text>
        <r>
          <rPr>
            <sz val="11"/>
            <rFont val="Tahoma"/>
            <family val="2"/>
          </rPr>
          <t>Zadejte v procentech odhad poměru realizovaných tržeb ke konci aktuálního čtvrtletí 
ve vztahu k předpokládaným celkovým ročním tržbám (odhad vlivu sezónnosti)</t>
        </r>
      </text>
    </comment>
    <comment ref="L15" authorId="0">
      <text>
        <r>
          <rPr>
            <sz val="11"/>
            <rFont val="Tahoma"/>
            <family val="2"/>
          </rPr>
          <t>V následujících čtyřech polích uveďte v procentech strukturu tržeb dle uvedených měn. Součet všech čtyř řádků musí být roven 100.</t>
        </r>
      </text>
    </comment>
    <comment ref="L19" authorId="0">
      <text>
        <r>
          <rPr>
            <sz val="11"/>
            <rFont val="Tahoma"/>
            <family val="2"/>
          </rPr>
          <t>V případě změny činnosti v průběhu doby podnikání uveďte pouze doby podnikání v současné převažující činnosti.</t>
        </r>
      </text>
    </comment>
    <comment ref="L20" authorId="0">
      <text>
        <r>
          <rPr>
            <sz val="11"/>
            <rFont val="Tahoma"/>
            <family val="2"/>
          </rPr>
          <t>Akciové společnosti vyplní výplatu dividend za poslední období</t>
        </r>
      </text>
    </comment>
    <comment ref="L21" authorId="0">
      <text>
        <r>
          <rPr>
            <sz val="11"/>
            <rFont val="Tahoma"/>
            <family val="2"/>
          </rPr>
          <t>Vyplňujte dle aktuálního zůstatku</t>
        </r>
      </text>
    </comment>
    <comment ref="L11" authorId="0">
      <text>
        <r>
          <rPr>
            <sz val="11"/>
            <rFont val="Tahoma"/>
            <family val="2"/>
          </rPr>
          <t>Zadejte aktuální údaj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sz val="11"/>
            <rFont val="Tahoma"/>
            <family val="2"/>
          </rPr>
          <t>Zadejte šestimístný kód převládající činnosti.</t>
        </r>
      </text>
    </comment>
    <comment ref="J40" authorId="0">
      <text>
        <r>
          <rPr>
            <sz val="11"/>
            <rFont val="Tahoma"/>
            <family val="2"/>
          </rPr>
          <t>Část leasingových splátek účtovaná jako náklady v daném období (tj. včetně rozpočítané akontace)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sz val="11"/>
            <rFont val="Tahoma"/>
            <family val="2"/>
          </rPr>
          <t>Zbývající leasingové splátky kryté z cash-flow (nikoli rozpočítaná akontace)</t>
        </r>
      </text>
    </comment>
    <comment ref="J42" authorId="0">
      <text>
        <r>
          <rPr>
            <sz val="11"/>
            <rFont val="Tahoma"/>
            <family val="2"/>
          </rPr>
          <t>Výrobky, které leží na skladě déle než 1 rok nebo jejichž prodej je nepravděpodobný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sz val="11"/>
            <rFont val="Tahoma"/>
            <family val="2"/>
          </rPr>
          <t>Vyplňujte dle aktuálního zůstatku</t>
        </r>
      </text>
    </comment>
    <comment ref="L28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29" authorId="0">
      <text>
        <r>
          <rPr>
            <sz val="11"/>
            <rFont val="Tahoma"/>
            <family val="2"/>
          </rPr>
          <t>Vyplňujte dle aktuálního zůstatku</t>
        </r>
        <r>
          <rPr>
            <sz val="8"/>
            <rFont val="Tahoma"/>
            <family val="0"/>
          </rPr>
          <t xml:space="preserve">
</t>
        </r>
      </text>
    </comment>
    <comment ref="L30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31" authorId="0">
      <text>
        <r>
          <rPr>
            <sz val="11"/>
            <rFont val="Tahoma"/>
            <family val="2"/>
          </rPr>
          <t>Vyplňujte dle aktuálního zůstatku</t>
        </r>
      </text>
    </comment>
    <comment ref="L32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33" authorId="0">
      <text>
        <r>
          <rPr>
            <sz val="11"/>
            <rFont val="Tahoma"/>
            <family val="2"/>
          </rPr>
          <t>Vyplňujte dle aktuálního zůstatku</t>
        </r>
      </text>
    </comment>
    <comment ref="L34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14" authorId="0">
      <text>
        <r>
          <rPr>
            <sz val="11"/>
            <rFont val="Tahoma"/>
            <family val="2"/>
          </rPr>
          <t>Uveďte v procentech podíl největšího odběratele na celkové produkci společnosti.
Vypňte vždy. V případě malého podílu vyplňte napři. 0,1.</t>
        </r>
      </text>
    </comment>
    <comment ref="L35" authorId="0">
      <text>
        <r>
          <rPr>
            <sz val="11"/>
            <rFont val="Tahoma"/>
            <family val="2"/>
          </rPr>
          <t>Zadejte kvalifikovaný odhad procenta fixníxh nákladů (nákladů nezbytně nutných na provoz) ve vztahu k celkovým nákladům společnosti.</t>
        </r>
      </text>
    </comment>
    <comment ref="L36" authorId="0">
      <text>
        <r>
          <rPr>
            <sz val="11"/>
            <rFont val="Tahoma"/>
            <family val="2"/>
          </rPr>
          <t>Zadejte kvalifikovaný odhad podílu společnosti na trhu.
Vyplní pouze subjekty s obratem nad 1,5 mld Kč</t>
        </r>
      </text>
    </comment>
    <comment ref="L22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23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24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25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L26" authorId="0">
      <text>
        <r>
          <rPr>
            <sz val="11"/>
            <rFont val="Tahoma"/>
            <family val="2"/>
          </rPr>
          <t>Vyplní pouze subjekty s obratem nad 1,5 mld Kč</t>
        </r>
      </text>
    </comment>
    <comment ref="J46" authorId="0">
      <text>
        <r>
          <rPr>
            <sz val="11"/>
            <rFont val="Tahoma"/>
            <family val="2"/>
          </rPr>
          <t>Vyplňuje se pro program ROZVOJ II: Na jednotlivé roky plánu v období do ukončení projektu + výhled na další 2 roky.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sz val="11"/>
            <rFont val="Tahoma"/>
            <family val="2"/>
          </rPr>
          <t>Vyplňuje se pro program ROZVOJ II: Na jednotlivé roky plánu v období do ukončení projektu + výhled na další 2 roky.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<sst xmlns="http://schemas.openxmlformats.org/spreadsheetml/2006/main" count="1729" uniqueCount="1020">
  <si>
    <t xml:space="preserve">Struktura tržeb v %: 1) CZK </t>
  </si>
  <si>
    <t xml:space="preserve"> **   VÝSLEDEK HOSPODAŘENÍ ZA BĚŽNOU ČINNOST</t>
  </si>
  <si>
    <t xml:space="preserve"> *   MIMOŘÁDNÝ VÝSLEDEK HOSPODAŘENÍ</t>
  </si>
  <si>
    <t>C.I. ZÁSOBY</t>
  </si>
  <si>
    <t>II. VÝKONY</t>
  </si>
  <si>
    <t xml:space="preserve"> +   PŘIDANÁ HODNOTA</t>
  </si>
  <si>
    <t>ř. 029+036+042+051</t>
  </si>
  <si>
    <t>ř. 056+060</t>
  </si>
  <si>
    <t>ř. 062+079+105</t>
  </si>
  <si>
    <t>ř. 072+073+074</t>
  </si>
  <si>
    <t>ř. 076+077</t>
  </si>
  <si>
    <t>ř. 080+084+091+101</t>
  </si>
  <si>
    <t>ř.102+103+104</t>
  </si>
  <si>
    <t>ř. 106+110</t>
  </si>
  <si>
    <t>ř. 107+108+109</t>
  </si>
  <si>
    <t>ř. 01-02</t>
  </si>
  <si>
    <t>ř. 05+06+07</t>
  </si>
  <si>
    <t>ř. 09+10</t>
  </si>
  <si>
    <t>ř. 03+04-08</t>
  </si>
  <si>
    <t>ř. 29+47-48</t>
  </si>
  <si>
    <t>ř. 56+57</t>
  </si>
  <si>
    <t>ř. 53-54-55</t>
  </si>
  <si>
    <t>ř. 52+58-59</t>
  </si>
  <si>
    <t>ř. 29+47+53-54</t>
  </si>
  <si>
    <t xml:space="preserve">ř. 49+50 </t>
  </si>
  <si>
    <t>Vzorce</t>
  </si>
  <si>
    <t>ř. 013 až 021</t>
  </si>
  <si>
    <t>ř. 043 až 050</t>
  </si>
  <si>
    <t>ř. 057 až 059</t>
  </si>
  <si>
    <t>ř. 067 až 070</t>
  </si>
  <si>
    <t>ř. 092 až 100</t>
  </si>
  <si>
    <t>ř. 13 až 16</t>
  </si>
  <si>
    <t xml:space="preserve">ř. 064+065+065_1 </t>
  </si>
  <si>
    <t>E. Jiné provozní náklady</t>
  </si>
  <si>
    <t xml:space="preserve"> H. Zúčtování opravných položek do provozních nákladů</t>
  </si>
  <si>
    <t xml:space="preserve"> I. Převod provozních nákladů</t>
  </si>
  <si>
    <t>VIII. Zúčtování rezerv do finančních výnosů</t>
  </si>
  <si>
    <t>K. Tvorba rezerv na finanční náklady</t>
  </si>
  <si>
    <t>IX. Zúčtování opravných položek do finančních výnosů</t>
  </si>
  <si>
    <t>L. Zúčtování opravných položek do finančních nákladů</t>
  </si>
  <si>
    <t>X. Převod finančních výnosů</t>
  </si>
  <si>
    <t>M. Převod finančních nákladů</t>
  </si>
  <si>
    <t>N. DAŇ Z PŘÍJMŮ ZA BĚŽNOU ČINNOST</t>
  </si>
  <si>
    <t xml:space="preserve"> </t>
  </si>
  <si>
    <t>XI. Mimořádné výnosy</t>
  </si>
  <si>
    <t>O. Mimořádné náklady</t>
  </si>
  <si>
    <t>R. Převod podílu na výsledku hospodaření společníkům (+/-)</t>
  </si>
  <si>
    <t>Číslo řádku</t>
  </si>
  <si>
    <t>Platnost výkazů</t>
  </si>
  <si>
    <t xml:space="preserve">   3. Kursové rozdíly aktivní</t>
  </si>
  <si>
    <t xml:space="preserve">  3. Kursové rozdíly pasívní</t>
  </si>
  <si>
    <t>F. Odpisy dlouhodobého nehmotného a hmotného majetku</t>
  </si>
  <si>
    <t>VI. Převod provozních výnosů</t>
  </si>
  <si>
    <t xml:space="preserve"> *   PROVOZNÍ  VÝSLEDEK HOSPODAŘENÍ</t>
  </si>
  <si>
    <t xml:space="preserve"> *   FINANČNÍ VÝSLEDEK HOSPODAŘENÍ</t>
  </si>
  <si>
    <t>P. DAŇ Z PŘÍJMŮ Z MIMOŘÁDNÉ ČINNOSTI</t>
  </si>
  <si>
    <t>G. Tvorba rezerv a časového rozlišení provozních nákladů</t>
  </si>
  <si>
    <t xml:space="preserve"> ***   VÝSLEDEK HOSPODAŘENÍ ZA ÚČETNÍ OBDOBÍ (+/-)</t>
  </si>
  <si>
    <t xml:space="preserve">     VÝSLEDEK HOSPODAŘENÍ PŘED ZDANĚNÍM (+/-)</t>
  </si>
  <si>
    <t>2. Podilové cenné papíry a podíly v podnicích s podstatným vlivem</t>
  </si>
  <si>
    <t>5. Základní stádo a tažná zvířata</t>
  </si>
  <si>
    <t>2. Budovy, haly a stavby</t>
  </si>
  <si>
    <t>7. Opravná položka k nabytému majetku</t>
  </si>
  <si>
    <t>B.III. NEDOKONĆENÝ DLOUHODOBÝ NEHMOTNÝ A HMOTNÝ MAJETEK</t>
  </si>
  <si>
    <t>B.V. DLOUHODOBÝ  FINANČNÍ MAJETEK</t>
  </si>
  <si>
    <t>1. Podilové cenné papíry a podíly v podnicích s rozhodujícím vlivem</t>
  </si>
  <si>
    <t>5. Jiný dlouhodobý finanční majetek</t>
  </si>
  <si>
    <t>C.  OBĚŽNÁ AKTIVA</t>
  </si>
  <si>
    <t>A.V. VÝSLEDEK HOSPODAŘENÍ BĚŽNÉHO ÚČETNÍHO OBDOBÍ (+/-)</t>
  </si>
  <si>
    <t>B. CIZÍ ZDROJE</t>
  </si>
  <si>
    <t>C.  OSTATNÍ PASIVA-PŘECHODNÉ ÚČTY PASIV</t>
  </si>
  <si>
    <t xml:space="preserve"> +   OBCHODNÍ MARŽE</t>
  </si>
  <si>
    <t>2. Změna stavu vnitropododnikových zásob vlastní výroby</t>
  </si>
  <si>
    <t>B.  VÝKONOVÁ SPOTŘEBA</t>
  </si>
  <si>
    <t>C.  OSOBNÍ NÁKLADY</t>
  </si>
  <si>
    <t>III. Jiné provozní výnosy</t>
  </si>
  <si>
    <t>A K T I V A   C E L K E M</t>
  </si>
  <si>
    <t>B.I. DLOUHODOBÝ NEHMOTNÝ MAJETEK</t>
  </si>
  <si>
    <t>B.II. DLOUHODOBÝ HMOTNÝ MAJETEK</t>
  </si>
  <si>
    <t>1. Pozemky</t>
  </si>
  <si>
    <t>4. Pěstitelské celky trvalých porostů</t>
  </si>
  <si>
    <t>6. Jiný dlouhodobý hmotný majetek</t>
  </si>
  <si>
    <t>4. Půjčky podnikům ve skupině</t>
  </si>
  <si>
    <t>1. Materiál</t>
  </si>
  <si>
    <t>2. Nedokončená výroba a polotovary</t>
  </si>
  <si>
    <t>3. Výrobky</t>
  </si>
  <si>
    <t>4. Zvířata</t>
  </si>
  <si>
    <t>5. Zboží</t>
  </si>
  <si>
    <t>6. Poskytnuté zálohy na zásoby</t>
  </si>
  <si>
    <t>1. Pohledávky z obchodního styku</t>
  </si>
  <si>
    <t>5. Jiné pohledávky</t>
  </si>
  <si>
    <t>C.III. KRÁTKODOBÉ POHLEDÁVKY</t>
  </si>
  <si>
    <t>1. Peníze</t>
  </si>
  <si>
    <t>2. Účty v bankách</t>
  </si>
  <si>
    <t>3. Krátkodobý finanční majetek</t>
  </si>
  <si>
    <t>1. Náklady příštích období</t>
  </si>
  <si>
    <t>2. Příjmy příštích období</t>
  </si>
  <si>
    <t>P A S I V A   C E L K E M</t>
  </si>
  <si>
    <t>A.  VLASTNÍ KAPITÁL</t>
  </si>
  <si>
    <t>1. Emisní ážio</t>
  </si>
  <si>
    <t>2. Ostatní kapitálové fondy</t>
  </si>
  <si>
    <t>1. Zákonný rezervní fond</t>
  </si>
  <si>
    <t>2. Nedělitelný fond</t>
  </si>
  <si>
    <t>3. Statutární a ostatní fondy</t>
  </si>
  <si>
    <t>1. Nerozdělený zisk minulých let</t>
  </si>
  <si>
    <t>2. Neuhrazená ztráta minulých let</t>
  </si>
  <si>
    <t>1. Rezervy zákonné</t>
  </si>
  <si>
    <t>3. Ostatní rezervy</t>
  </si>
  <si>
    <t>3. Dlouhodobé přijaté zálohy</t>
  </si>
  <si>
    <t>4. Emitované dluhopisy</t>
  </si>
  <si>
    <t>5. Dlouhodobé směnky k úhradě</t>
  </si>
  <si>
    <t>6. Jiné dlouhodobé závazky</t>
  </si>
  <si>
    <t>B.III. KRÁTKODOBÉ ZÁVAZKY</t>
  </si>
  <si>
    <t>1. Závazky z obchodního styku</t>
  </si>
  <si>
    <t>3. Závazky k zaměstnancům</t>
  </si>
  <si>
    <t>1. Bankovní úvěry dlouhodobé</t>
  </si>
  <si>
    <t>2. Běžné bankovní úvěry</t>
  </si>
  <si>
    <t>3. Krátkodobé finanční výpomoci</t>
  </si>
  <si>
    <t>1. Výdaje příštích období</t>
  </si>
  <si>
    <t>2. Výnosy příštích období</t>
  </si>
  <si>
    <t>I. Tržby za prodej zboží</t>
  </si>
  <si>
    <t>3. Aktivace</t>
  </si>
  <si>
    <t>1. Spotřeba materiálu a energie</t>
  </si>
  <si>
    <t>2. Služby</t>
  </si>
  <si>
    <t>D. Daně a poplatky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</si>
  <si>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</si>
  <si>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</si>
  <si>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</si>
  <si>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</si>
  <si>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</si>
  <si>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</si>
  <si>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</si>
  <si>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</si>
  <si>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</si>
  <si>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</si>
  <si>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</si>
  <si>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</si>
  <si>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</si>
  <si>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</si>
  <si>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</si>
  <si>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</si>
  <si>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</si>
  <si>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</si>
  <si>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</si>
  <si>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</si>
  <si>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</si>
  <si>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</si>
  <si>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</si>
  <si>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</si>
  <si>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</si>
  <si>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</si>
  <si>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</si>
  <si>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</si>
  <si>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</si>
  <si>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</si>
  <si>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</si>
  <si>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</si>
  <si>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</si>
  <si>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</si>
  <si>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</si>
  <si>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</si>
  <si>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</si>
  <si>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</si>
  <si>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</si>
  <si>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</si>
  <si>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</si>
  <si>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</si>
  <si>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</si>
  <si>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</si>
  <si>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</si>
  <si>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</si>
  <si>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</si>
  <si>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</si>
  <si>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</si>
  <si>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</si>
  <si>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</si>
  <si>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</si>
  <si>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</si>
  <si>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</si>
  <si>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</si>
  <si>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</si>
  <si>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</si>
  <si>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</si>
  <si>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</si>
  <si>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</si>
  <si>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</si>
  <si>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</si>
  <si>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</si>
  <si>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</si>
  <si>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</si>
  <si>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</si>
  <si>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</si>
  <si>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</si>
  <si>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</si>
  <si>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</si>
  <si>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</si>
  <si>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</si>
  <si>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</si>
  <si>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</si>
  <si>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</si>
  <si>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</si>
  <si>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</si>
  <si>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</si>
  <si>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</si>
  <si>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</si>
  <si>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</si>
  <si>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</si>
  <si>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</si>
  <si>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</si>
  <si>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</si>
  <si>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</si>
  <si>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</si>
  <si>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</si>
  <si>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</si>
  <si>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</si>
  <si>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</si>
  <si>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</si>
  <si>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</si>
  <si>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</si>
  <si>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</si>
  <si>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</si>
  <si>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</si>
  <si>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</si>
  <si>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</si>
  <si>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</si>
  <si>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</si>
  <si>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</si>
  <si>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</si>
  <si>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</si>
  <si>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</si>
  <si>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</si>
  <si>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</si>
  <si>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</si>
  <si>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</si>
  <si>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</si>
  <si>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</si>
  <si>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</si>
  <si>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</si>
  <si>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</si>
  <si>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</si>
  <si>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</si>
  <si>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</si>
  <si>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</si>
  <si>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</si>
  <si>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</si>
  <si>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</si>
  <si>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</si>
  <si>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</si>
  <si>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</si>
  <si>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</si>
  <si>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</si>
  <si>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</si>
  <si>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</si>
  <si>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</si>
  <si>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</si>
  <si>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</si>
  <si>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</si>
  <si>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</si>
  <si>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</si>
  <si>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</si>
  <si>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</si>
  <si>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</si>
  <si>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</si>
  <si>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</si>
  <si>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</si>
  <si>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</si>
  <si>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</si>
  <si>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</si>
  <si>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</si>
  <si>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</si>
  <si>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</si>
  <si>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</si>
  <si>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</si>
  <si>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</si>
  <si>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</si>
  <si>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</si>
  <si>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</si>
  <si>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</si>
  <si>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</si>
  <si>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</si>
  <si>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</si>
  <si>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</si>
  <si>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</si>
  <si>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</si>
  <si>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</si>
  <si>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</si>
  <si>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</si>
  <si>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</si>
  <si>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</si>
  <si>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</si>
  <si>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</si>
  <si>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</si>
  <si>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od 01/2002</t>
  </si>
  <si>
    <t>do 12/2001</t>
  </si>
  <si>
    <t xml:space="preserve"> (Kontrola aktiv a pasiv)</t>
  </si>
  <si>
    <t>ř.063+066+071+075+078</t>
  </si>
  <si>
    <t>Minulost</t>
  </si>
  <si>
    <t xml:space="preserve">  6. Odložený daňový závazek</t>
  </si>
  <si>
    <t>RATING MSP - FORMULÁŘ VSTUPNÍCH DAT</t>
  </si>
  <si>
    <t>Název společnosti (zájemce o rating):</t>
  </si>
  <si>
    <t>Adresa společnosti:</t>
  </si>
  <si>
    <t>Aktuální Q</t>
  </si>
  <si>
    <t>V Ý K A Z   Z I S K U  A   Z T R Á T Y</t>
  </si>
  <si>
    <t>x</t>
  </si>
  <si>
    <t xml:space="preserve">Doplňující ostatní údaje </t>
  </si>
  <si>
    <t>Průměrný přepočtený počet zaměstnanců</t>
  </si>
  <si>
    <t>MSP</t>
  </si>
  <si>
    <t>OKEČ (hlavní činnost) - daňové přiznání 1. oddíl, položka 13</t>
  </si>
  <si>
    <t xml:space="preserve">                                    2) EUR</t>
  </si>
  <si>
    <t xml:space="preserve">                                    3) USD</t>
  </si>
  <si>
    <t xml:space="preserve">                                    4) ostatní</t>
  </si>
  <si>
    <t>Doba podnikání (v letech)</t>
  </si>
  <si>
    <t>Podíl největšího odběratele na celkové produkci (v %)</t>
  </si>
  <si>
    <t>Stav krátkodobých pohledávek po splatnosti více jak 60 dnů (v tis.Kč)</t>
  </si>
  <si>
    <t>Stav krátkodobých závazků po splatnosti více jak 60 dnů (v tis.Kč)</t>
  </si>
  <si>
    <t xml:space="preserve"> (Kontrola shodnosti výsledku hospodaření na pasivech)</t>
  </si>
  <si>
    <t>Období do:</t>
  </si>
  <si>
    <t>B.IV. POSKYTNUTÉ ZÁLOHY NA DLOUHODOBÝ NEHMOTNÝ A HMOTNÝ MAJETEK</t>
  </si>
  <si>
    <t>A. Pohledávky za upsaný vlastní kapitál</t>
  </si>
  <si>
    <t>2. Pohledávky ke společníkům a sdružení</t>
  </si>
  <si>
    <t>3. Sociální zabezpečení</t>
  </si>
  <si>
    <t>4. Stát - daňové pohledávky</t>
  </si>
  <si>
    <t>2. Závazky ke společníkům a sdružení</t>
  </si>
  <si>
    <t>4. Závazky ze sociálního zabezpečení</t>
  </si>
  <si>
    <t>3. Ostatní dlouhodobé cenné papíry a podíly</t>
  </si>
  <si>
    <t>A. Náklady vynaložené na prodané zboží</t>
  </si>
  <si>
    <t>047</t>
  </si>
  <si>
    <t xml:space="preserve">    </t>
  </si>
  <si>
    <t>059</t>
  </si>
  <si>
    <t>097</t>
  </si>
  <si>
    <t>109</t>
  </si>
  <si>
    <t>3. Samostatné movité věci a soubory movitých věcí</t>
  </si>
  <si>
    <t>C.II. DLOUHODOBÉ POHLEDÁVKY</t>
  </si>
  <si>
    <t>C.IV. FINANČNÍ MAJETEK</t>
  </si>
  <si>
    <t>D.I. ČASOVÉ ROZLIŠENÍ</t>
  </si>
  <si>
    <t>D.II. DOHADNÉ ÚČTY AKTIVNÍ</t>
  </si>
  <si>
    <t>A.II. KAPITÁLOVÉ FONDY</t>
  </si>
  <si>
    <t>B.I. REZERVY</t>
  </si>
  <si>
    <t>B.II. DLOUHODOBÉ ZÁVAZKY</t>
  </si>
  <si>
    <t>B.IV. BANKOVNÍ ÚVĚRY A VÝPOMOCI</t>
  </si>
  <si>
    <t>C.I. ČASOVÉ ROZLIŠENÍ</t>
  </si>
  <si>
    <t>C.II. DOHADNÉ ÚČTY PASIVNÍ</t>
  </si>
  <si>
    <t>3. Pohledávky v podnicích s rozhodujícím vlivem</t>
  </si>
  <si>
    <t>4. Pohledávky v podnicích s podstatným vlivem</t>
  </si>
  <si>
    <t>D.  OSTATNÍ AKTIVA - PŘECHODNÉ ÚČTY AKTIV</t>
  </si>
  <si>
    <t>3. Oceňovací rozdíly z přecenění majetku a závazků</t>
  </si>
  <si>
    <t>A.IV. VÝSLEDEK HOSPODAŘENÍ MINULÝCH LET</t>
  </si>
  <si>
    <t>1. Závazky k podnikům s rozhodujícím vlivem</t>
  </si>
  <si>
    <t>2. Závazky k podnikům s podstatným vlivem</t>
  </si>
  <si>
    <t>5. Stát - daňové závazky a dotace</t>
  </si>
  <si>
    <t>1. Tržby za prodej vlastních výrobků a služeb</t>
  </si>
  <si>
    <t>IV. Zúčtování rezerv a časového rozlišení provozních výnosů</t>
  </si>
  <si>
    <t>V. Zúčtování opravných položek do provozních výnosů</t>
  </si>
  <si>
    <t>Ctvrtleti</t>
  </si>
  <si>
    <t>KodCtvrtleti</t>
  </si>
  <si>
    <t>AKTIVA CELKEM</t>
  </si>
  <si>
    <t xml:space="preserve">A.  </t>
  </si>
  <si>
    <t xml:space="preserve">B.  </t>
  </si>
  <si>
    <t xml:space="preserve">B. I. </t>
  </si>
  <si>
    <t>Dlouhodobý nehmotný majetek</t>
  </si>
  <si>
    <t>B. I. 1. (B. I. 1.)</t>
  </si>
  <si>
    <t>Zřizovací výdaje</t>
  </si>
  <si>
    <t>B. I. 2. (B. I. 2.)</t>
  </si>
  <si>
    <t>Nehmotné výsledky výzkumu a vývoje</t>
  </si>
  <si>
    <t>B. I. 3. (B. I. 3.)</t>
  </si>
  <si>
    <t>Software</t>
  </si>
  <si>
    <t>B. I. 4. (B. I. 4.)</t>
  </si>
  <si>
    <t>Ocenitelná práva</t>
  </si>
  <si>
    <t>B. I. 5.</t>
  </si>
  <si>
    <t>Goodwill</t>
  </si>
  <si>
    <t>B. I. 6. (B. I. 5.)</t>
  </si>
  <si>
    <t>Jiný dlouhodobý nehmotný majetek</t>
  </si>
  <si>
    <t>B. I. 7. (B. I. 6.)</t>
  </si>
  <si>
    <t>Nedokončený dlouhodobý nehmotný majetek</t>
  </si>
  <si>
    <t>B. I. 8. (B. I. 7.)</t>
  </si>
  <si>
    <t>Poskytnuté zálohy na dlouhodobý nehmotný majetek</t>
  </si>
  <si>
    <t xml:space="preserve">B. II. </t>
  </si>
  <si>
    <t>Dlouhodobý hmotný majetek</t>
  </si>
  <si>
    <t>B. II. 1.</t>
  </si>
  <si>
    <t>Pozemky</t>
  </si>
  <si>
    <t>B. II. 2.</t>
  </si>
  <si>
    <t>Stavby</t>
  </si>
  <si>
    <t>B. II. 3.</t>
  </si>
  <si>
    <t>Samostatné movité věci a soubory movitých věcí</t>
  </si>
  <si>
    <t>B. II. 4.</t>
  </si>
  <si>
    <t>Pěstitelské celky trvalých porostů</t>
  </si>
  <si>
    <t>B. II. 5.</t>
  </si>
  <si>
    <t>Základní stádo a tažná zvířata</t>
  </si>
  <si>
    <t>B. II. 6.</t>
  </si>
  <si>
    <t>Jiný dlouhodobý hmotný majetek</t>
  </si>
  <si>
    <t>B. II. 7.</t>
  </si>
  <si>
    <t>Nedokončený dlouhodobý hmotný majetek</t>
  </si>
  <si>
    <t>B. II. 8.</t>
  </si>
  <si>
    <t>Poskytnuté zálohy na dlouhodobý hmotný majetek</t>
  </si>
  <si>
    <t>B. II. 9.</t>
  </si>
  <si>
    <t>Oceňovací rozdíl k nabytému majetku (opr.pol. k nabytému majetku)</t>
  </si>
  <si>
    <t xml:space="preserve">B. III. </t>
  </si>
  <si>
    <t>Dlouhodobý finanční majetek</t>
  </si>
  <si>
    <t>ř. 023 až 032</t>
  </si>
  <si>
    <t>B. III. 1.</t>
  </si>
  <si>
    <t>Podíly v ovládaných a říz. osobách</t>
  </si>
  <si>
    <t>B. III. 2.</t>
  </si>
  <si>
    <t>Podíly v účetních jednotkách podstatným vlivem</t>
  </si>
  <si>
    <t xml:space="preserve">            (B. III. 1.)</t>
  </si>
  <si>
    <t>Podílové CP a vklady v podnicích s rozhodujícím vlivem</t>
  </si>
  <si>
    <t xml:space="preserve">            (B. III. 2.)</t>
  </si>
  <si>
    <t>Podílové CP a vklady v podnicích s podstatným vlivem</t>
  </si>
  <si>
    <t>B. III. 3. (B. III. 3.)</t>
  </si>
  <si>
    <t>Ostatní dlouhodobé cenné papíry a podíly (vklady)</t>
  </si>
  <si>
    <t>B. III. 4.</t>
  </si>
  <si>
    <t>Půjčky a úvěry - ovládající a řídící osoba, podstatný vliv</t>
  </si>
  <si>
    <t xml:space="preserve">            (B. III. 4.)</t>
  </si>
  <si>
    <t>Půjčky podnikům ve skupině</t>
  </si>
  <si>
    <t>B. III. 5.</t>
  </si>
  <si>
    <t>Jiný dlouhodobý finanční majetek</t>
  </si>
  <si>
    <t>B. III. 6.</t>
  </si>
  <si>
    <t>B. III. 7.</t>
  </si>
  <si>
    <t>Poskytnuté zálohy na dlouhodobý finanční majetek</t>
  </si>
  <si>
    <t xml:space="preserve">C.  </t>
  </si>
  <si>
    <t>Oběžná aktiva</t>
  </si>
  <si>
    <t xml:space="preserve">C. I. </t>
  </si>
  <si>
    <t>Zásoby</t>
  </si>
  <si>
    <t>ř. 029 až 035</t>
  </si>
  <si>
    <t>C. I. 1.</t>
  </si>
  <si>
    <t>Materiál</t>
  </si>
  <si>
    <t>C. I. 2.</t>
  </si>
  <si>
    <t>Nedokončená výroba a polotovary</t>
  </si>
  <si>
    <t>C. I. 3.</t>
  </si>
  <si>
    <t>Výrobky</t>
  </si>
  <si>
    <t>C. I. 4.</t>
  </si>
  <si>
    <t>Zvířata</t>
  </si>
  <si>
    <t>C. I. 5.</t>
  </si>
  <si>
    <t>Zboží</t>
  </si>
  <si>
    <t>C. I. 6.</t>
  </si>
  <si>
    <t>Poskytnuté zálohy na zásoby</t>
  </si>
  <si>
    <t xml:space="preserve">C. II. </t>
  </si>
  <si>
    <t>Dlouhodobé pohledávky</t>
  </si>
  <si>
    <t>ř. 037 až 041_1</t>
  </si>
  <si>
    <t>C. II. 1. (C. II. 1.)</t>
  </si>
  <si>
    <t>Pohledávky z obchodních vztahů (z obchodního styku)</t>
  </si>
  <si>
    <t>C. II. 2.</t>
  </si>
  <si>
    <t>Pohledávky - ovládající a řídící osoba</t>
  </si>
  <si>
    <t>C. II. 3.</t>
  </si>
  <si>
    <t>Pohledávky - podstatný vliv</t>
  </si>
  <si>
    <t>C. II. 4.</t>
  </si>
  <si>
    <t>Pohledávky za společníky, členy družstva a za účastníky sdružení</t>
  </si>
  <si>
    <t xml:space="preserve">            (C. II. 2.)</t>
  </si>
  <si>
    <t xml:space="preserve">Pohledávky ke společníkům a sdružení   </t>
  </si>
  <si>
    <t>C. II. 5.</t>
  </si>
  <si>
    <t>Dlouhodobé poskytnuté zálohy</t>
  </si>
  <si>
    <t>Dohadné účty aktivní</t>
  </si>
  <si>
    <t xml:space="preserve">            (C. II. 3.)</t>
  </si>
  <si>
    <t xml:space="preserve">Pohledávky v podnicích s rozhodujícím vlivem  </t>
  </si>
  <si>
    <t xml:space="preserve">            (C. II. 4.)</t>
  </si>
  <si>
    <t>Pohledávky v podnicích s podstatným vlivem</t>
  </si>
  <si>
    <t>C. II. 7. (C. II. 5.)</t>
  </si>
  <si>
    <t xml:space="preserve">Jiné pohledávky                 </t>
  </si>
  <si>
    <t>C. II. 8.</t>
  </si>
  <si>
    <t>Odložená daňová pohledávka</t>
  </si>
  <si>
    <t xml:space="preserve">C. III. </t>
  </si>
  <si>
    <t>Krátkodobé pohledávky</t>
  </si>
  <si>
    <t>C. III. 1. (C. III. 1.)</t>
  </si>
  <si>
    <t>C. III. 2.</t>
  </si>
  <si>
    <t>C. III. 3.</t>
  </si>
  <si>
    <t>C. III. 4.</t>
  </si>
  <si>
    <t xml:space="preserve">            (C. III. 2.)</t>
  </si>
  <si>
    <t>Pohledávky ke společníkům a sdružení</t>
  </si>
  <si>
    <t>C. III. 5. (C. III. 3.)</t>
  </si>
  <si>
    <t>C. III. 6. (C. III. 4.)</t>
  </si>
  <si>
    <t xml:space="preserve">Stát - daňové pohledávky      </t>
  </si>
  <si>
    <t>C. III. 7.</t>
  </si>
  <si>
    <t>Krátkodobé poskytnuté zálohy</t>
  </si>
  <si>
    <t>C. III. 8.</t>
  </si>
  <si>
    <t xml:space="preserve">            (C. III. 5.)</t>
  </si>
  <si>
    <t xml:space="preserve">Odložená daňová pohledávka          </t>
  </si>
  <si>
    <t xml:space="preserve">            (C. III. 6.)</t>
  </si>
  <si>
    <t>Pohledávky v podnicích s rozhodujícím vlivem</t>
  </si>
  <si>
    <t xml:space="preserve">Jiné pohledávky          </t>
  </si>
  <si>
    <t xml:space="preserve">C. IV. </t>
  </si>
  <si>
    <t>Finanční majetek</t>
  </si>
  <si>
    <t>ř. 052 až 054_1</t>
  </si>
  <si>
    <t>C. IV. 1. (C. IV. 1.)</t>
  </si>
  <si>
    <t>Peníze</t>
  </si>
  <si>
    <t>C. IV. 2. (C. IV. 2.)</t>
  </si>
  <si>
    <t>Účty v bankách</t>
  </si>
  <si>
    <t>C. IV. 3. (C. IV. 3.)</t>
  </si>
  <si>
    <t>Krátkodobé cenné papíry a podíly (Krátkodobý finanční majetek)</t>
  </si>
  <si>
    <t>C. IV. 4.</t>
  </si>
  <si>
    <t xml:space="preserve">            (D.)  </t>
  </si>
  <si>
    <t>Ostatní aktiva - přechodné účty aktiv</t>
  </si>
  <si>
    <t xml:space="preserve">D. I. </t>
  </si>
  <si>
    <t>Časové rozlišení</t>
  </si>
  <si>
    <t>D. I. 1. (D. I. 1.)</t>
  </si>
  <si>
    <t>Náklady příštích období</t>
  </si>
  <si>
    <t>D. I. 2.</t>
  </si>
  <si>
    <t>Komplexní náklady příštích období</t>
  </si>
  <si>
    <t>D. I. 3. (D. I. 2.)</t>
  </si>
  <si>
    <t>Příjmy příštích období</t>
  </si>
  <si>
    <t>D. I. 4. (D. I. 3.)</t>
  </si>
  <si>
    <t>Kurzovné rozdíly aktivní</t>
  </si>
  <si>
    <t xml:space="preserve">           (D. II.)</t>
  </si>
  <si>
    <t xml:space="preserve">  </t>
  </si>
  <si>
    <t>PASIVA CELKEM</t>
  </si>
  <si>
    <t>Vlastní kapitál</t>
  </si>
  <si>
    <t xml:space="preserve">A. I. </t>
  </si>
  <si>
    <t>Základní kapitál</t>
  </si>
  <si>
    <t>A. I. 1. (A. I. 1.)</t>
  </si>
  <si>
    <t>A. I. 2. (A. I. 2.)</t>
  </si>
  <si>
    <t>Vlastní akcie a vlastní obchodní podíly (-)</t>
  </si>
  <si>
    <t>A. I. 3.</t>
  </si>
  <si>
    <t>Změny základního kapitálu</t>
  </si>
  <si>
    <t xml:space="preserve">A. II. </t>
  </si>
  <si>
    <t>Kapitálové fondy</t>
  </si>
  <si>
    <t>A. II. 1. (A. II. 1.)</t>
  </si>
  <si>
    <t>Emisní ážio</t>
  </si>
  <si>
    <t>A. II. 2. (A. II. 2.)</t>
  </si>
  <si>
    <t>Ostatní kapitálové fondy</t>
  </si>
  <si>
    <t>A. II. 3. (A. II. 3.)</t>
  </si>
  <si>
    <t>A. II. 4.</t>
  </si>
  <si>
    <t>Oceňovací rozdíly z přecenění při přeměnách</t>
  </si>
  <si>
    <t xml:space="preserve">A. III. </t>
  </si>
  <si>
    <t>Rezervní fondy, nedělitelný fond a ost. fondy ze zisku (Fondy ze zisku)</t>
  </si>
  <si>
    <t>A. III. 1. (A. III. 1.)</t>
  </si>
  <si>
    <t>Zákonný rezervní fond / Nedělitelný fond</t>
  </si>
  <si>
    <t xml:space="preserve">             (A. III. 2.)</t>
  </si>
  <si>
    <t>Nedělitelný fond</t>
  </si>
  <si>
    <t>A. III. 2. (A. III. 3.)</t>
  </si>
  <si>
    <t>Statutární a ostatní fondy</t>
  </si>
  <si>
    <t xml:space="preserve">A. IV. </t>
  </si>
  <si>
    <t>Výsledek hospodaření minulých let</t>
  </si>
  <si>
    <t>A. IV. 1. (A. IV. 1.)</t>
  </si>
  <si>
    <t>Nerozdělený zisk minulých let</t>
  </si>
  <si>
    <t>A. IV. 2. (A. IV. 2.)</t>
  </si>
  <si>
    <t>Neuhrazená ztráta minulých let</t>
  </si>
  <si>
    <t xml:space="preserve">A. V. </t>
  </si>
  <si>
    <t>Výsledek hospodaření běžného účetního období (+/-)</t>
  </si>
  <si>
    <t>Cizí zdroje</t>
  </si>
  <si>
    <t>Rezervy</t>
  </si>
  <si>
    <t>ř.081až+ 083</t>
  </si>
  <si>
    <t>B. I. 1.   (B. I. 1.)</t>
  </si>
  <si>
    <t>B. I. 2.</t>
  </si>
  <si>
    <t>Rezerva na důchody a podobné závazky</t>
  </si>
  <si>
    <t xml:space="preserve">             (B. I. 2.)</t>
  </si>
  <si>
    <t>Rezerva na kurzové ztráty</t>
  </si>
  <si>
    <t>B. I. 3.</t>
  </si>
  <si>
    <t>Rezerva na daň z příjmů</t>
  </si>
  <si>
    <t>B. I. 4.   (B. I. 3.)</t>
  </si>
  <si>
    <t>Ostatní rezervy</t>
  </si>
  <si>
    <t>Dlouhodobé závazky</t>
  </si>
  <si>
    <t>ř. 084_1 až 090_1</t>
  </si>
  <si>
    <t>Závazky z obchodních vztahů</t>
  </si>
  <si>
    <t>Závazky - ovládající a řídící osoba</t>
  </si>
  <si>
    <t>Závazky - podstatný vliv</t>
  </si>
  <si>
    <t xml:space="preserve">            (B. II. 1.)</t>
  </si>
  <si>
    <t>Závazky k podnikům s rozhodujícím vlivem</t>
  </si>
  <si>
    <t xml:space="preserve">            (B. II. 2.)</t>
  </si>
  <si>
    <t>Závazky k podnikům s podstatným vlivem</t>
  </si>
  <si>
    <t>Závazky ke společníkům, členům družstva a k účastníkům sdružení</t>
  </si>
  <si>
    <t>B. II. 5. (B. II. 3.)</t>
  </si>
  <si>
    <t>Dlouhodobé přijaté zálohy</t>
  </si>
  <si>
    <t>B. II. 6. (B. II. 4.)</t>
  </si>
  <si>
    <t>Emitované dluhopisy</t>
  </si>
  <si>
    <t>B. II. 7. (B. II. 5.)</t>
  </si>
  <si>
    <t>Dlouhodobé směnky k úhradě</t>
  </si>
  <si>
    <t xml:space="preserve">B. II. 8. </t>
  </si>
  <si>
    <t>Dohadné účty pasivní</t>
  </si>
  <si>
    <t>B. II. 9. (B. II. 6.)</t>
  </si>
  <si>
    <t>Jiné (dlouhodobé) závazky</t>
  </si>
  <si>
    <t>B. II. 10.</t>
  </si>
  <si>
    <t>Odložený daňový závazek</t>
  </si>
  <si>
    <t>Krátkodobé závazky</t>
  </si>
  <si>
    <t>B. III. 1. (B. III. 1.)</t>
  </si>
  <si>
    <t>Závazky z obchodních vztahů (z obchodního styku)</t>
  </si>
  <si>
    <t>B. III. 3.</t>
  </si>
  <si>
    <t>Závazky ke společníkům a sdružení</t>
  </si>
  <si>
    <t>B. III. 5. (B. III. 3.)</t>
  </si>
  <si>
    <t>Závazky k zaměstnancům</t>
  </si>
  <si>
    <t>B. III. 6. (B. III. 4.)</t>
  </si>
  <si>
    <t>B. III. 7. (B. III. 5.)</t>
  </si>
  <si>
    <t>Stát - daňové závazky a dotace</t>
  </si>
  <si>
    <t xml:space="preserve">             (B. III. 6.)</t>
  </si>
  <si>
    <t>Stát - odložený daňový závazek</t>
  </si>
  <si>
    <t xml:space="preserve">             (B. III. 7.)</t>
  </si>
  <si>
    <t xml:space="preserve">             (B. III. 8.)</t>
  </si>
  <si>
    <t>B. III. 8.</t>
  </si>
  <si>
    <t>Krátkodobé přijaté zálohy</t>
  </si>
  <si>
    <t>B. III. 9.</t>
  </si>
  <si>
    <t>Vydané dluhopisy</t>
  </si>
  <si>
    <t>B. III. 10.</t>
  </si>
  <si>
    <t>B. III. 11. (B. III. 9.)</t>
  </si>
  <si>
    <t>Jiné závazky</t>
  </si>
  <si>
    <t xml:space="preserve">B. IV. </t>
  </si>
  <si>
    <t>Bankovní úvěry a výpomoci</t>
  </si>
  <si>
    <t>B. IV. 1. (B. IV. 1.)</t>
  </si>
  <si>
    <t>Bankovní úvěry dlouhodobé</t>
  </si>
  <si>
    <t>B. IV. 2. (B. IV. 2.)</t>
  </si>
  <si>
    <t>Krátkodobé bankovní úvěry (Běžné bankovní úvěry)</t>
  </si>
  <si>
    <t>B. IV. 3. (B. IV. 3.)</t>
  </si>
  <si>
    <t>Krátkodobé finanční výpomoci</t>
  </si>
  <si>
    <t xml:space="preserve">            (C.)</t>
  </si>
  <si>
    <t>Ostatní pasíva - přechodné účty pasív</t>
  </si>
  <si>
    <t>C. I. 1. (C. I. 1.)</t>
  </si>
  <si>
    <t>Výdaje příštích období</t>
  </si>
  <si>
    <t>C. I. 2. (C. I. 2.)</t>
  </si>
  <si>
    <t>Výnosy příštích období</t>
  </si>
  <si>
    <t xml:space="preserve">           (C. I. 3.)</t>
  </si>
  <si>
    <t>Kursové rozdíly pasívní</t>
  </si>
  <si>
    <t xml:space="preserve">           (C. II.)</t>
  </si>
  <si>
    <t>Dohadné účty pasívní</t>
  </si>
  <si>
    <t>I.</t>
  </si>
  <si>
    <t>Tržby za prodej zboží</t>
  </si>
  <si>
    <t>A.</t>
  </si>
  <si>
    <t>Náklady vynaložené na prodané zboží</t>
  </si>
  <si>
    <t>Obchodní marže</t>
  </si>
  <si>
    <t xml:space="preserve"> II.</t>
  </si>
  <si>
    <t>Výkony</t>
  </si>
  <si>
    <t xml:space="preserve"> 1.    </t>
  </si>
  <si>
    <t>Tržby za prodej vlastních výrobků a služeb</t>
  </si>
  <si>
    <t xml:space="preserve"> 2.    </t>
  </si>
  <si>
    <t>Změna stavu vnitropodnikových zásob vlastní výroby (činnosti)</t>
  </si>
  <si>
    <t xml:space="preserve"> 3.    </t>
  </si>
  <si>
    <t>Aktivace</t>
  </si>
  <si>
    <t>B.</t>
  </si>
  <si>
    <t>Výkonová spotřeba</t>
  </si>
  <si>
    <t>Spotřeba materiálu energie</t>
  </si>
  <si>
    <t>Služby</t>
  </si>
  <si>
    <t>Přidaná hodnota</t>
  </si>
  <si>
    <t>C.</t>
  </si>
  <si>
    <t>Osobní náklady</t>
  </si>
  <si>
    <t>Mzdové náklady</t>
  </si>
  <si>
    <t xml:space="preserve"> 4.    </t>
  </si>
  <si>
    <t>Sociální náklady</t>
  </si>
  <si>
    <t>D.</t>
  </si>
  <si>
    <t>Daně a poplatky</t>
  </si>
  <si>
    <t>E.</t>
  </si>
  <si>
    <t>Odpisy dlouhodobého nehmotného a hmotného majetku</t>
  </si>
  <si>
    <t>III.</t>
  </si>
  <si>
    <t>Tržby z prodeje dlouhodobého majetku a materiálu</t>
  </si>
  <si>
    <t xml:space="preserve">1.    </t>
  </si>
  <si>
    <t>Tržby z prodeje dlouhodobého majetku</t>
  </si>
  <si>
    <t xml:space="preserve">2.    </t>
  </si>
  <si>
    <t>Tržby z prodeje materiálu</t>
  </si>
  <si>
    <t>F.</t>
  </si>
  <si>
    <t>Zůstatková cena prodaného dlouhodobého majetku a materiálu</t>
  </si>
  <si>
    <t>Zůstatková cena prodaného dlouhodobého majetku</t>
  </si>
  <si>
    <t>Prodaný matetiál</t>
  </si>
  <si>
    <t>G.</t>
  </si>
  <si>
    <t>Změna stavu rezerv a opr.pol a komplex.nákl.příštích období</t>
  </si>
  <si>
    <t xml:space="preserve">           (IV.)</t>
  </si>
  <si>
    <t>Zúčt. rezerv a čas. roz. prov. výnosů</t>
  </si>
  <si>
    <t xml:space="preserve">    (G.)</t>
  </si>
  <si>
    <t>Tvorba rezerv a čas. roz. prov. nákl</t>
  </si>
  <si>
    <t xml:space="preserve">           (V.)</t>
  </si>
  <si>
    <t>Zúčt. opr. pol. do  prov. výnosů</t>
  </si>
  <si>
    <t xml:space="preserve">    (H.)</t>
  </si>
  <si>
    <t>Zúčt. opr. pol. do prov. nákl.</t>
  </si>
  <si>
    <t xml:space="preserve">     IV. (VI.)</t>
  </si>
  <si>
    <t>Ostatní provozní výnosy</t>
  </si>
  <si>
    <t xml:space="preserve"> H. (I.)</t>
  </si>
  <si>
    <t>Ostatní provozní náklady</t>
  </si>
  <si>
    <t xml:space="preserve">     V. (VII.)</t>
  </si>
  <si>
    <t>Převod provozních výnosů</t>
  </si>
  <si>
    <t xml:space="preserve">  I. (J.)</t>
  </si>
  <si>
    <t>Převod provozních nákladů</t>
  </si>
  <si>
    <t>*</t>
  </si>
  <si>
    <t>Provozní hospodářský výsledek</t>
  </si>
  <si>
    <t>ř. 11-12-17-18+...+27-28</t>
  </si>
  <si>
    <t xml:space="preserve">    VI. (VIII.)</t>
  </si>
  <si>
    <t>Tržby z prodeje CP a podílů (vkladů)</t>
  </si>
  <si>
    <t xml:space="preserve"> J. (K.)</t>
  </si>
  <si>
    <t>Prodané CP a podíly (vklady)</t>
  </si>
  <si>
    <t xml:space="preserve">   VII. (IX.)</t>
  </si>
  <si>
    <t>Výnosy z dlouhodobého finančního majetku</t>
  </si>
  <si>
    <t>ř. 32_1+33+34+35</t>
  </si>
  <si>
    <t xml:space="preserve"> 1.     </t>
  </si>
  <si>
    <t>Výnosy z podílů v ovládaných a řízených osobách …pod podst.vlivem</t>
  </si>
  <si>
    <t xml:space="preserve"> (1.)</t>
  </si>
  <si>
    <t>Výnosy z CP a vkladů v podnicích ve skupině</t>
  </si>
  <si>
    <t xml:space="preserve"> 2.(2.)</t>
  </si>
  <si>
    <t>Výnosy z ostatních dlouhodobých CP a podílů</t>
  </si>
  <si>
    <t xml:space="preserve"> 3.(3.)</t>
  </si>
  <si>
    <t>Výnosy z ostatního dlouhodobého finančního majetku</t>
  </si>
  <si>
    <t xml:space="preserve">  VIII. (X.)</t>
  </si>
  <si>
    <t>Výnosy z krátkodobého finančního majetku</t>
  </si>
  <si>
    <t>K.</t>
  </si>
  <si>
    <t>Náklady z finančního majetku</t>
  </si>
  <si>
    <t xml:space="preserve">IX.   </t>
  </si>
  <si>
    <t>Výnosy z přecenění CP a derivátů</t>
  </si>
  <si>
    <t>L.</t>
  </si>
  <si>
    <t>Náklady z přecenění CP a derivátů</t>
  </si>
  <si>
    <t>M.</t>
  </si>
  <si>
    <t>Změna stavu rezerv a opravných položek ve finanční oblasti</t>
  </si>
  <si>
    <t xml:space="preserve">        (XI.)</t>
  </si>
  <si>
    <t>Zúčt. rezerv do fin. výnosů</t>
  </si>
  <si>
    <t xml:space="preserve">    (L.)</t>
  </si>
  <si>
    <t>Tvorba rezerv na finanční náklady</t>
  </si>
  <si>
    <t xml:space="preserve">        (XII.)</t>
  </si>
  <si>
    <t>Zúčt. opr. položek do fin. výnosů</t>
  </si>
  <si>
    <t xml:space="preserve">    (M.)</t>
  </si>
  <si>
    <t>Zúčt. opr. položek do fin. nákladů</t>
  </si>
  <si>
    <t xml:space="preserve">   X. (XIII.)</t>
  </si>
  <si>
    <t>Výnosové úroky</t>
  </si>
  <si>
    <t>N. (N.)</t>
  </si>
  <si>
    <t>Nákladové úroky</t>
  </si>
  <si>
    <t xml:space="preserve"> XI. (XIV.)</t>
  </si>
  <si>
    <t>Ostatní finanční výnosy</t>
  </si>
  <si>
    <t>O. (O.)</t>
  </si>
  <si>
    <t>Ostatní finanční náklady</t>
  </si>
  <si>
    <t>XII. (XV.)</t>
  </si>
  <si>
    <t>Převod finančních výnosů</t>
  </si>
  <si>
    <t>P. (P.)</t>
  </si>
  <si>
    <t>Převod finančních nákladů</t>
  </si>
  <si>
    <t>Hospodářský výsledek z finančních operací</t>
  </si>
  <si>
    <t>ř. 30-31+32+36+...+45-46</t>
  </si>
  <si>
    <t>Q. (R.)</t>
  </si>
  <si>
    <t>Daň z příjmů za běžnou činnost</t>
  </si>
  <si>
    <t>Q.1 (R.1)</t>
  </si>
  <si>
    <t>-splatná</t>
  </si>
  <si>
    <t>Q.2 (R.2)</t>
  </si>
  <si>
    <t>-odložená</t>
  </si>
  <si>
    <t>**</t>
  </si>
  <si>
    <t>Hosp. výsledek za běžnou činnost</t>
  </si>
  <si>
    <t>XIII. (XVI.)</t>
  </si>
  <si>
    <t>Mimořádné výnosy</t>
  </si>
  <si>
    <t>R. (S.)</t>
  </si>
  <si>
    <t>Mimořádné náklady</t>
  </si>
  <si>
    <t>S. (T.)</t>
  </si>
  <si>
    <t>Daň z příjmů z mimořádné činnosti</t>
  </si>
  <si>
    <t>S.1 (T.1)</t>
  </si>
  <si>
    <t>S.2 (T.2)</t>
  </si>
  <si>
    <t>Mimořádný hospodářský výsledek</t>
  </si>
  <si>
    <t>T. (U.)</t>
  </si>
  <si>
    <t>Převod podílu na HV společníkům</t>
  </si>
  <si>
    <t>***</t>
  </si>
  <si>
    <t>Hospodářský výsledek za účetní období</t>
  </si>
  <si>
    <t>****</t>
  </si>
  <si>
    <t>Hospodářský výsledek před zdaněním</t>
  </si>
  <si>
    <t>ZR001</t>
  </si>
  <si>
    <t>ZR002</t>
  </si>
  <si>
    <t>ZR003</t>
  </si>
  <si>
    <t>B.  STÁLÁ AKTIVA</t>
  </si>
  <si>
    <t>ZR004</t>
  </si>
  <si>
    <t>ZR005</t>
  </si>
  <si>
    <t>ZR006</t>
  </si>
  <si>
    <t>ZR007</t>
  </si>
  <si>
    <t>ZR008</t>
  </si>
  <si>
    <t>ZR009</t>
  </si>
  <si>
    <t>ZR010</t>
  </si>
  <si>
    <t>ZR011</t>
  </si>
  <si>
    <t>ZR012</t>
  </si>
  <si>
    <t>ZR013</t>
  </si>
  <si>
    <t>ZR014</t>
  </si>
  <si>
    <t>ZR015</t>
  </si>
  <si>
    <t>ZR016</t>
  </si>
  <si>
    <t>ZR017</t>
  </si>
  <si>
    <t>ZR018</t>
  </si>
  <si>
    <t>ZR019</t>
  </si>
  <si>
    <t>ZR020</t>
  </si>
  <si>
    <t>ZR020_1</t>
  </si>
  <si>
    <t>6. Nedokončený dlouhodobý finanční majetek</t>
  </si>
  <si>
    <t>ZR020_2</t>
  </si>
  <si>
    <t>7. Poskytnuté zálohy na dlouhodobý finanční majetek</t>
  </si>
  <si>
    <t>ZR021</t>
  </si>
  <si>
    <t>ZR022</t>
  </si>
  <si>
    <t>ZR023</t>
  </si>
  <si>
    <t>ZR024</t>
  </si>
  <si>
    <t>ZR025</t>
  </si>
  <si>
    <t>ZR026</t>
  </si>
  <si>
    <t>ZR027</t>
  </si>
  <si>
    <t>ZR028</t>
  </si>
  <si>
    <t>ZR029</t>
  </si>
  <si>
    <t>ZR030</t>
  </si>
  <si>
    <t>ZR031</t>
  </si>
  <si>
    <t>ZR032</t>
  </si>
  <si>
    <t>ZR033</t>
  </si>
  <si>
    <t>ZR034</t>
  </si>
  <si>
    <t>ZR035</t>
  </si>
  <si>
    <t>ZR036</t>
  </si>
  <si>
    <t>ZR037</t>
  </si>
  <si>
    <t>ZR038</t>
  </si>
  <si>
    <t>ZR039</t>
  </si>
  <si>
    <t>ZR040</t>
  </si>
  <si>
    <t xml:space="preserve">   5. Odložená daňová pohledávka</t>
  </si>
  <si>
    <t>ZR041</t>
  </si>
  <si>
    <t>5. Pohledávky v podnicích s rozhodujícím vlivem</t>
  </si>
  <si>
    <t>ZR042</t>
  </si>
  <si>
    <t>6. Pohledávky v podnicích s podstatným vlivem</t>
  </si>
  <si>
    <t>ZR043</t>
  </si>
  <si>
    <t>7. Jiné pohledávky</t>
  </si>
  <si>
    <t>ZR044</t>
  </si>
  <si>
    <t>ZR045</t>
  </si>
  <si>
    <t>ZR046</t>
  </si>
  <si>
    <t>ZR047</t>
  </si>
  <si>
    <t>ZR047_1</t>
  </si>
  <si>
    <t>4. Nedokončený krátkodobý finanční majetek</t>
  </si>
  <si>
    <t>ZR048</t>
  </si>
  <si>
    <t>ZR049</t>
  </si>
  <si>
    <t>ZR050</t>
  </si>
  <si>
    <t>ZR051</t>
  </si>
  <si>
    <t>ZR052</t>
  </si>
  <si>
    <t>ZR053</t>
  </si>
  <si>
    <t>ZR054</t>
  </si>
  <si>
    <t>ZR055</t>
  </si>
  <si>
    <t>ZR056</t>
  </si>
  <si>
    <t>A.I. 1. Základní kapitál</t>
  </si>
  <si>
    <t>ZR057</t>
  </si>
  <si>
    <t>2. Úpravy základního kapitálu</t>
  </si>
  <si>
    <t>ZR058</t>
  </si>
  <si>
    <t>ZR059</t>
  </si>
  <si>
    <t>ZR060</t>
  </si>
  <si>
    <t>ZR061</t>
  </si>
  <si>
    <t>ZR062</t>
  </si>
  <si>
    <t>ZR063</t>
  </si>
  <si>
    <t>4. Oceňovací rozdíly z přecenění při přeměnách</t>
  </si>
  <si>
    <t>ZR064</t>
  </si>
  <si>
    <t>A.III. FONDY ZE ZISKU</t>
  </si>
  <si>
    <t>ZR065</t>
  </si>
  <si>
    <t>ZR066</t>
  </si>
  <si>
    <t>ZR067</t>
  </si>
  <si>
    <t>ZR068</t>
  </si>
  <si>
    <t>ZR069</t>
  </si>
  <si>
    <t>ZR070</t>
  </si>
  <si>
    <t>ZR071</t>
  </si>
  <si>
    <t>ZR072</t>
  </si>
  <si>
    <t>ZR073</t>
  </si>
  <si>
    <t>ZR074</t>
  </si>
  <si>
    <t>ZR074_1</t>
  </si>
  <si>
    <t>2. Rezerva na daň z příjmů</t>
  </si>
  <si>
    <t>ZR075</t>
  </si>
  <si>
    <t xml:space="preserve">   2. Rezerva na kurzové ztráty</t>
  </si>
  <si>
    <t>ZR076</t>
  </si>
  <si>
    <t>ZR077</t>
  </si>
  <si>
    <t>ZR078</t>
  </si>
  <si>
    <t>ZR079</t>
  </si>
  <si>
    <t>ZR080</t>
  </si>
  <si>
    <t>ZR081</t>
  </si>
  <si>
    <t>ZR082</t>
  </si>
  <si>
    <t>ZR083</t>
  </si>
  <si>
    <t>ZR084</t>
  </si>
  <si>
    <t>ZR085</t>
  </si>
  <si>
    <t>ZR086</t>
  </si>
  <si>
    <t>ZR087</t>
  </si>
  <si>
    <t>ZR088</t>
  </si>
  <si>
    <t>ZR089</t>
  </si>
  <si>
    <t>ZR090</t>
  </si>
  <si>
    <t>ZR091</t>
  </si>
  <si>
    <t>6. Závazky k podnikům s rozhodujícím vlivem</t>
  </si>
  <si>
    <t>ZR092</t>
  </si>
  <si>
    <t>7. Závazky k podnikům s podstatným vlivem</t>
  </si>
  <si>
    <t>ZR093</t>
  </si>
  <si>
    <t>8. Jiné závazky</t>
  </si>
  <si>
    <t>ZR094</t>
  </si>
  <si>
    <t>ZR095</t>
  </si>
  <si>
    <t>ZR096</t>
  </si>
  <si>
    <t>ZR097</t>
  </si>
  <si>
    <t>ZR098</t>
  </si>
  <si>
    <t>ZR099</t>
  </si>
  <si>
    <t>ZR100</t>
  </si>
  <si>
    <t>ZR101</t>
  </si>
  <si>
    <t>ZR102</t>
  </si>
  <si>
    <t>ZR103</t>
  </si>
  <si>
    <t>ZV001</t>
  </si>
  <si>
    <t>ZV002</t>
  </si>
  <si>
    <t>ZV003</t>
  </si>
  <si>
    <t>ZV004</t>
  </si>
  <si>
    <t>ZV005</t>
  </si>
  <si>
    <t>ZV006</t>
  </si>
  <si>
    <t>ZV007</t>
  </si>
  <si>
    <t>ZV008</t>
  </si>
  <si>
    <t>ZV009</t>
  </si>
  <si>
    <t>ZV010</t>
  </si>
  <si>
    <t>ZV011</t>
  </si>
  <si>
    <t>ZV012</t>
  </si>
  <si>
    <t>ZV013</t>
  </si>
  <si>
    <t>ZV014</t>
  </si>
  <si>
    <t>ZV015</t>
  </si>
  <si>
    <t>ZV016</t>
  </si>
  <si>
    <t>ZV017</t>
  </si>
  <si>
    <t>ZV018</t>
  </si>
  <si>
    <t>ZV019</t>
  </si>
  <si>
    <t>ZV020</t>
  </si>
  <si>
    <t>ZV021</t>
  </si>
  <si>
    <t>ZV022</t>
  </si>
  <si>
    <t>ZV023</t>
  </si>
  <si>
    <t>ZV024</t>
  </si>
  <si>
    <t>X. Výnosové úroky</t>
  </si>
  <si>
    <t>ZV025</t>
  </si>
  <si>
    <t>N. Nákladové úroky</t>
  </si>
  <si>
    <t>ZV026</t>
  </si>
  <si>
    <t>ZV027</t>
  </si>
  <si>
    <t>ZV028</t>
  </si>
  <si>
    <t>ZV029</t>
  </si>
  <si>
    <t>ZV030</t>
  </si>
  <si>
    <t>ZV031</t>
  </si>
  <si>
    <t>ZV032</t>
  </si>
  <si>
    <t>ZV033</t>
  </si>
  <si>
    <t>ZV034</t>
  </si>
  <si>
    <t>1.  - splatná</t>
  </si>
  <si>
    <t>ZV035</t>
  </si>
  <si>
    <t>2.  - odložená</t>
  </si>
  <si>
    <t>ZV036</t>
  </si>
  <si>
    <t>ZV037</t>
  </si>
  <si>
    <t>ZV038</t>
  </si>
  <si>
    <t>ZV039</t>
  </si>
  <si>
    <t>ZV040</t>
  </si>
  <si>
    <t>ZV041</t>
  </si>
  <si>
    <t>ZV042</t>
  </si>
  <si>
    <t>ZV043</t>
  </si>
  <si>
    <t>ZV044</t>
  </si>
  <si>
    <t>ZV045</t>
  </si>
  <si>
    <t>ZV046</t>
  </si>
  <si>
    <t xml:space="preserve">ř. 002+003+031+062 </t>
  </si>
  <si>
    <t xml:space="preserve">ř. 004+013+023 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</si>
  <si>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</si>
  <si>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</si>
  <si>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</si>
  <si>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</si>
  <si>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</si>
  <si>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</si>
  <si>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</si>
  <si>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</si>
  <si>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</si>
  <si>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Stálá aktiva (Dlouhodobý majetek)</t>
  </si>
  <si>
    <t>Pořizovaný krátkodobý finanční majetek (Nedokončený krátkodobý finanční majetek)</t>
  </si>
  <si>
    <t>C. III. 9. (C. III. 7.)</t>
  </si>
  <si>
    <t>62</t>
  </si>
  <si>
    <t>63</t>
  </si>
  <si>
    <t>Plán</t>
  </si>
  <si>
    <t>Aktuální čtvrtletí:</t>
  </si>
  <si>
    <t>Realizované tržby do konce aktuálního čtvrtletí v % ročních tržeb</t>
  </si>
  <si>
    <t>Stav krátkodobých pohledávek po splatnosti více jak 180 dnů (v tis.Kč)</t>
  </si>
  <si>
    <t>Stav krátkodobých závazků po splatnosti více jak 180 dnů (v tis.Kč)</t>
  </si>
  <si>
    <t>Aktuál</t>
  </si>
  <si>
    <t>Aktuální stav podrozvahových závazků</t>
  </si>
  <si>
    <t>Výplata dividend (v tis. Kč - vyplňují pouze akciové společnosti)</t>
  </si>
  <si>
    <t>120</t>
  </si>
  <si>
    <t>v tis. Kč</t>
  </si>
  <si>
    <t>Obchodní firma nebo jiný název účetní jednotky</t>
  </si>
  <si>
    <t>IČ</t>
  </si>
  <si>
    <t>R  O  Z  V  A  H  A</t>
  </si>
  <si>
    <t>Vyplňujte pouze zelená pole</t>
  </si>
  <si>
    <t>Pořizovaný dlouhodobý finanční majetek</t>
  </si>
  <si>
    <r>
      <t xml:space="preserve">Sociální zabezpečení </t>
    </r>
    <r>
      <rPr>
        <i/>
        <sz val="11"/>
        <rFont val="Arial CE"/>
        <family val="0"/>
      </rPr>
      <t>(a zdravotní pojištění)</t>
    </r>
  </si>
  <si>
    <r>
      <t xml:space="preserve">Oceňovací rozdíly z přecenění majetku </t>
    </r>
    <r>
      <rPr>
        <i/>
        <sz val="11"/>
        <rFont val="Arial CE"/>
        <family val="0"/>
      </rPr>
      <t>(a závazků)</t>
    </r>
  </si>
  <si>
    <r>
      <t xml:space="preserve">Rezervy podle zvláštních právních předpisů </t>
    </r>
    <r>
      <rPr>
        <sz val="11"/>
        <rFont val="Arial CE"/>
        <family val="0"/>
      </rPr>
      <t>(Rezervy zákonné)</t>
    </r>
  </si>
  <si>
    <r>
      <t xml:space="preserve">Závazky ze sociálního </t>
    </r>
    <r>
      <rPr>
        <i/>
        <sz val="11"/>
        <rFont val="Arial CE"/>
        <family val="0"/>
      </rPr>
      <t>a zdravotního</t>
    </r>
    <r>
      <rPr>
        <sz val="11"/>
        <rFont val="Arial CE"/>
        <family val="0"/>
      </rPr>
      <t xml:space="preserve"> zabezpečení</t>
    </r>
  </si>
  <si>
    <r>
      <t xml:space="preserve">Odměny členům orgánů společnosti </t>
    </r>
    <r>
      <rPr>
        <i/>
        <sz val="11"/>
        <rFont val="Arial CE"/>
        <family val="2"/>
      </rPr>
      <t>a družstva</t>
    </r>
  </si>
  <si>
    <r>
      <t xml:space="preserve">Náklady na sociální zabezpečení </t>
    </r>
    <r>
      <rPr>
        <i/>
        <sz val="11"/>
        <rFont val="Arial CE"/>
        <family val="2"/>
      </rPr>
      <t>a zdravotní pojištění</t>
    </r>
  </si>
  <si>
    <t>ico</t>
  </si>
  <si>
    <t>kvartal</t>
  </si>
  <si>
    <t>verze</t>
  </si>
  <si>
    <t>Finanční výkaz pro MSP a korporace</t>
  </si>
  <si>
    <t>Náklady na leasingy</t>
  </si>
  <si>
    <t>Součet zbylých leasingových splátek</t>
  </si>
  <si>
    <r>
      <t>Neprodejné výrobky (výrobní firmy) / Neprodejné zbo</t>
    </r>
    <r>
      <rPr>
        <sz val="11"/>
        <rFont val="Arial CE"/>
        <family val="2"/>
      </rPr>
      <t>ž</t>
    </r>
    <r>
      <rPr>
        <sz val="11"/>
        <rFont val="Arial CE"/>
        <family val="0"/>
      </rPr>
      <t>í (obchodní firmy)</t>
    </r>
  </si>
  <si>
    <t>Další doplňující údaje požadované pro PROGRAM INOVACE
(kombinovaná žádost o dotaci a zvýhodněný úvěr)</t>
  </si>
  <si>
    <t xml:space="preserve">verze: </t>
  </si>
  <si>
    <t>Stav krátkodobých pohledávek po splatnosti více jak 90 dnů (v tis.Kč - pro subjekty s obratem nad 1,5 mld. Kč)</t>
  </si>
  <si>
    <t>Stav krátkodobých pohledávek po splatnosti více jak 360 dnů (v tis.Kč - pro subjekty s obratem nad 1,5 mld. Kč)</t>
  </si>
  <si>
    <t>Stav krátkodobých závazků po splatnosti více jak 90 dnů (v tis.Kč - pro subjekty s obratem nad 1,5 mld. Kč)</t>
  </si>
  <si>
    <t>Stav krátkodobých závazků po splatnosti více jak 360 dnů (v tis.Kč - pro subjekty s obratem nad 1,5 mld. Kč)</t>
  </si>
  <si>
    <t>Stav krátkodobých pohledávek po splatnosti více jak 90 dnů (v tis.Kč)</t>
  </si>
  <si>
    <t>Stav krátkodobých pohledávek po splatnosti více jak 360 dnů (v tis.Kč)</t>
  </si>
  <si>
    <t>Stav krátkodobých závazků po splatnosti více jak 90 dnů (v tis.Kč)</t>
  </si>
  <si>
    <t>Stav krátkodobých závazků po splatnosti více jak 360 dnů (v tis.Kč)</t>
  </si>
  <si>
    <t>inkaso</t>
  </si>
  <si>
    <t>modra_kontrola</t>
  </si>
  <si>
    <t>exist_dalsich</t>
  </si>
  <si>
    <t>realizovane</t>
  </si>
  <si>
    <t>trzby</t>
  </si>
  <si>
    <t>ZO001</t>
  </si>
  <si>
    <t>ZO004</t>
  </si>
  <si>
    <t>ZO005</t>
  </si>
  <si>
    <t>ZO006</t>
  </si>
  <si>
    <t>ZO007</t>
  </si>
  <si>
    <t>ZO008</t>
  </si>
  <si>
    <t>ZO009</t>
  </si>
  <si>
    <t>ZO100</t>
  </si>
  <si>
    <t>ZO101</t>
  </si>
  <si>
    <t>ZO102</t>
  </si>
  <si>
    <t>ZO103</t>
  </si>
  <si>
    <t>ZO104</t>
  </si>
  <si>
    <t>ZO105</t>
  </si>
  <si>
    <t>ZO106</t>
  </si>
  <si>
    <t>ZO107</t>
  </si>
  <si>
    <t>ZO108</t>
  </si>
  <si>
    <t>ZO109</t>
  </si>
  <si>
    <t>Procento fixních nákladů (v %)</t>
  </si>
  <si>
    <t>ZO017</t>
  </si>
  <si>
    <t>Podíl na trhu (v % - pro subjekty s obratem nad 1,5 mld. Kč)</t>
  </si>
  <si>
    <t>trh</t>
  </si>
  <si>
    <t>ZO018</t>
  </si>
  <si>
    <t>Podíl na trhu (v %)</t>
  </si>
  <si>
    <t>Aktuální stav podrozvahových závazků celkem (v tis. Kč)</t>
  </si>
  <si>
    <t xml:space="preserve">            poskytnuté záruky (v tis. Kč - pro subjekty s obratem nad 1,5 mld. Kč)</t>
  </si>
  <si>
    <t>ZO019</t>
  </si>
  <si>
    <t>ZO020</t>
  </si>
  <si>
    <t>ZO021</t>
  </si>
  <si>
    <t xml:space="preserve">            ostatní podrozvahové závazky (v tis. Kč - pro subjekty s obratem nad 1,5 mld. Kč)</t>
  </si>
  <si>
    <t>Podrozvaha - leasingy</t>
  </si>
  <si>
    <t>Podrozvaha - záruky</t>
  </si>
  <si>
    <t>Podrozvaha - ostatní</t>
  </si>
  <si>
    <t>ZO022</t>
  </si>
  <si>
    <t>z toho: nesplacené leasingové závazky (v tis. Kč - pro subjekty s obratem nad 1,5 mld. Kč)</t>
  </si>
  <si>
    <t xml:space="preserve">            možné závazky ze soudních sporů (v tis. Kč - pro subjekty s obratem nad 1,5 mld. Kč)</t>
  </si>
  <si>
    <t>Celkový rámec (limit) provozních úvěrů (v tis. Kč - pro subjekty s obratem nad 1,5 mld. Kč)</t>
  </si>
  <si>
    <t>Podrozvaha - soudní spory</t>
  </si>
  <si>
    <t>Limity provozních úvěrů</t>
  </si>
  <si>
    <t>ZO023</t>
  </si>
  <si>
    <t>Sídlo, bydliště nebo místo podnikání účetní jednotky</t>
  </si>
  <si>
    <t>Minulost (R)</t>
  </si>
  <si>
    <t>Minulost (R-1)</t>
  </si>
  <si>
    <t>Plán (R+1)</t>
  </si>
  <si>
    <t>Plán (R+2)</t>
  </si>
  <si>
    <t>Plán (R+3)</t>
  </si>
  <si>
    <t>Plán (R+4)</t>
  </si>
  <si>
    <t>Komentář žadatele ke vstupním údajům (například k hospodářskému roku a pod.):</t>
  </si>
  <si>
    <t>b</t>
  </si>
  <si>
    <t>Doplňující údaje požadované pro PROGRAM ROZVOJ II</t>
  </si>
  <si>
    <t>Pán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</si>
</sst>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&quot; &quot;00&quot; &quot;00&quot; &quot;00"/>
    <numFmt numFmtId="174" formatCode="0.0"/>
    <numFmt numFmtId="175" formatCode="0.0000"/>
    <numFmt numFmtId="176" formatCode="#,##0.0"/>
    <numFmt numFmtId="177" formatCode="0.00000"/>
    <numFmt numFmtId="178" formatCode="0.000"/>
    <numFmt numFmtId="179" formatCode="0.000000"/>
    <numFmt numFmtId="180" formatCode="#,##0_ ;[Red]\-#,##0\ "/>
    <numFmt numFmtId="181" formatCode="#,##0.000"/>
    <numFmt numFmtId="182" formatCode="d/m/\r\r\r\r"/>
    <numFmt numFmtId="183" formatCode="d/m/yy"/>
    <numFmt numFmtId="184" formatCode="d/m"/>
    <numFmt numFmtId="185" formatCode="0.0%"/>
    <numFmt numFmtId="186" formatCode="#,##0.0000"/>
    <numFmt numFmtId="187" formatCode="dd/mm/yy"/>
    <numFmt numFmtId="188" formatCode="0.00_ ;[Red]\-0.00\ "/>
    <numFmt numFmtId="189" formatCode="0.0_ ;[Red]\-0.0\ "/>
    <numFmt numFmtId="190" formatCode="0_ ;[Red]\-0\ 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5]d\.\ mmmm\ yyyy"/>
    <numFmt numFmtId="197" formatCode="[$-F800]dddd\,\ mmmm\ dd\,\ yyyy"/>
    <numFmt numFmtId="198" formatCode="#,##0.00\ &quot;Kč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8"/>
      <color indexed="10"/>
      <name val="Arial CE"/>
      <family val="2"/>
    </font>
    <font>
      <b/>
      <sz val="11"/>
      <color indexed="16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i/>
      <sz val="11"/>
      <name val="Arial CE"/>
      <family val="2"/>
    </font>
    <font>
      <sz val="11"/>
      <color indexed="16"/>
      <name val="Arial CE"/>
      <family val="2"/>
    </font>
    <font>
      <sz val="11"/>
      <color indexed="8"/>
      <name val="Arial CE"/>
      <family val="2"/>
    </font>
    <font>
      <sz val="11"/>
      <name val="Arial Narrow"/>
      <family val="2"/>
    </font>
    <font>
      <b/>
      <sz val="16"/>
      <name val="Arial CE"/>
      <family val="2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4"/>
      <name val="Arial CE"/>
      <family val="2"/>
    </font>
    <font>
      <b/>
      <i/>
      <sz val="12"/>
      <color indexed="10"/>
      <name val="Verdana"/>
      <family val="2"/>
    </font>
    <font>
      <b/>
      <sz val="12"/>
      <name val="Arial CE"/>
      <family val="0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name val="Verdana"/>
      <family val="2"/>
    </font>
    <font>
      <b/>
      <sz val="14"/>
      <color indexed="12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i/>
      <sz val="11"/>
      <color indexed="10"/>
      <name val="Arial CE"/>
      <family val="0"/>
    </font>
    <font>
      <b/>
      <sz val="12"/>
      <name val="Arial Narrow"/>
      <family val="2"/>
    </font>
    <font>
      <sz val="8"/>
      <name val="Tahoma"/>
      <family val="0"/>
    </font>
    <font>
      <sz val="11"/>
      <name val="Tahoma"/>
      <family val="2"/>
    </font>
    <font>
      <b/>
      <sz val="14"/>
      <color indexed="11"/>
      <name val="Arial CE"/>
      <family val="0"/>
    </font>
    <font>
      <b/>
      <sz val="16"/>
      <color indexed="10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0"/>
      <color indexed="9"/>
      <name val="Arial CE"/>
      <family val="0"/>
    </font>
    <font>
      <b/>
      <sz val="11"/>
      <name val="Tahoma"/>
      <family val="2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b/>
      <sz val="8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double"/>
      <top style="double"/>
      <bottom style="thin"/>
    </border>
    <border>
      <left style="double"/>
      <right style="double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6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1" fontId="9" fillId="0" borderId="1" xfId="21" applyNumberFormat="1" applyFont="1" applyFill="1" applyBorder="1" applyAlignment="1" applyProtection="1">
      <alignment horizontal="center" vertical="center"/>
      <protection hidden="1"/>
    </xf>
    <xf numFmtId="49" fontId="7" fillId="0" borderId="2" xfId="21" applyNumberFormat="1" applyFont="1" applyFill="1" applyBorder="1" applyAlignment="1" applyProtection="1">
      <alignment horizontal="left"/>
      <protection hidden="1"/>
    </xf>
    <xf numFmtId="49" fontId="7" fillId="0" borderId="3" xfId="21" applyNumberFormat="1" applyFont="1" applyFill="1" applyBorder="1" applyAlignment="1" applyProtection="1">
      <alignment wrapText="1"/>
      <protection hidden="1"/>
    </xf>
    <xf numFmtId="49" fontId="7" fillId="0" borderId="4" xfId="21" applyNumberFormat="1" applyFont="1" applyFill="1" applyBorder="1" applyAlignment="1" applyProtection="1">
      <alignment horizontal="left"/>
      <protection hidden="1"/>
    </xf>
    <xf numFmtId="1" fontId="9" fillId="0" borderId="1" xfId="21" applyNumberFormat="1" applyFont="1" applyFill="1" applyBorder="1" applyAlignment="1" applyProtection="1">
      <alignment vertical="center" wrapText="1"/>
      <protection hidden="1"/>
    </xf>
    <xf numFmtId="49" fontId="7" fillId="0" borderId="5" xfId="21" applyNumberFormat="1" applyFont="1" applyFill="1" applyBorder="1" applyAlignment="1" applyProtection="1">
      <alignment wrapText="1"/>
      <protection hidden="1"/>
    </xf>
    <xf numFmtId="49" fontId="7" fillId="0" borderId="6" xfId="21" applyNumberFormat="1" applyFont="1" applyFill="1" applyBorder="1" applyAlignment="1" applyProtection="1">
      <alignment wrapText="1"/>
      <protection hidden="1"/>
    </xf>
    <xf numFmtId="49" fontId="7" fillId="0" borderId="7" xfId="21" applyNumberFormat="1" applyFont="1" applyFill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49" fontId="4" fillId="0" borderId="3" xfId="0" applyNumberFormat="1" applyFont="1" applyFill="1" applyBorder="1" applyAlignment="1" applyProtection="1">
      <alignment horizontal="center"/>
      <protection/>
    </xf>
    <xf numFmtId="14" fontId="4" fillId="2" borderId="10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4" fillId="2" borderId="12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4" fillId="2" borderId="13" xfId="22" applyFont="1" applyFill="1" applyBorder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15" fillId="2" borderId="15" xfId="22" applyFont="1" applyFill="1" applyBorder="1" applyAlignment="1" applyProtection="1">
      <alignment wrapText="1"/>
      <protection/>
    </xf>
    <xf numFmtId="0" fontId="15" fillId="2" borderId="16" xfId="22" applyFont="1" applyFill="1" applyBorder="1" applyAlignment="1" applyProtection="1">
      <alignment wrapText="1"/>
      <protection/>
    </xf>
    <xf numFmtId="0" fontId="15" fillId="2" borderId="17" xfId="22" applyFont="1" applyFill="1" applyBorder="1" applyAlignment="1" applyProtection="1">
      <alignment wrapText="1"/>
      <protection/>
    </xf>
    <xf numFmtId="0" fontId="4" fillId="2" borderId="7" xfId="22" applyFont="1" applyFill="1" applyBorder="1" applyProtection="1">
      <alignment/>
      <protection/>
    </xf>
    <xf numFmtId="0" fontId="4" fillId="2" borderId="18" xfId="22" applyFont="1" applyFill="1" applyBorder="1" applyProtection="1">
      <alignment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1" fontId="3" fillId="0" borderId="21" xfId="21" applyNumberFormat="1" applyFont="1" applyFill="1" applyBorder="1" applyAlignment="1" applyProtection="1">
      <alignment horizontal="center" vertical="center"/>
      <protection hidden="1"/>
    </xf>
    <xf numFmtId="1" fontId="4" fillId="0" borderId="22" xfId="21" applyNumberFormat="1" applyFont="1" applyFill="1" applyBorder="1" applyProtection="1">
      <alignment/>
      <protection hidden="1"/>
    </xf>
    <xf numFmtId="1" fontId="4" fillId="0" borderId="23" xfId="21" applyNumberFormat="1" applyFont="1" applyFill="1" applyBorder="1" applyProtection="1">
      <alignment/>
      <protection hidden="1"/>
    </xf>
    <xf numFmtId="49" fontId="4" fillId="0" borderId="23" xfId="21" applyNumberFormat="1" applyFont="1" applyFill="1" applyBorder="1" applyAlignment="1" applyProtection="1">
      <alignment horizontal="center"/>
      <protection hidden="1"/>
    </xf>
    <xf numFmtId="1" fontId="7" fillId="0" borderId="22" xfId="21" applyNumberFormat="1" applyFont="1" applyFill="1" applyBorder="1" applyProtection="1">
      <alignment/>
      <protection hidden="1"/>
    </xf>
    <xf numFmtId="1" fontId="7" fillId="0" borderId="23" xfId="21" applyNumberFormat="1" applyFont="1" applyFill="1" applyBorder="1" applyProtection="1">
      <alignment/>
      <protection hidden="1"/>
    </xf>
    <xf numFmtId="49" fontId="4" fillId="0" borderId="24" xfId="21" applyNumberFormat="1" applyFont="1" applyFill="1" applyBorder="1" applyAlignment="1" applyProtection="1">
      <alignment horizontal="center"/>
      <protection hidden="1"/>
    </xf>
    <xf numFmtId="14" fontId="4" fillId="2" borderId="25" xfId="0" applyNumberFormat="1" applyFont="1" applyFill="1" applyBorder="1" applyAlignment="1" applyProtection="1">
      <alignment horizontal="right"/>
      <protection/>
    </xf>
    <xf numFmtId="49" fontId="4" fillId="0" borderId="26" xfId="21" applyNumberFormat="1" applyFont="1" applyFill="1" applyBorder="1" applyAlignment="1" applyProtection="1">
      <alignment horizontal="center"/>
      <protection hidden="1"/>
    </xf>
    <xf numFmtId="1" fontId="10" fillId="0" borderId="22" xfId="21" applyNumberFormat="1" applyFont="1" applyFill="1" applyBorder="1" applyProtection="1">
      <alignment/>
      <protection hidden="1"/>
    </xf>
    <xf numFmtId="1" fontId="10" fillId="0" borderId="23" xfId="21" applyNumberFormat="1" applyFont="1" applyFill="1" applyBorder="1" applyProtection="1">
      <alignment/>
      <protection hidden="1"/>
    </xf>
    <xf numFmtId="0" fontId="0" fillId="0" borderId="27" xfId="0" applyFill="1" applyBorder="1" applyAlignment="1" applyProtection="1">
      <alignment/>
      <protection/>
    </xf>
    <xf numFmtId="0" fontId="14" fillId="0" borderId="2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0" fillId="3" borderId="2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23" xfId="0" applyFont="1" applyFill="1" applyBorder="1" applyAlignment="1">
      <alignment horizontal="left"/>
    </xf>
    <xf numFmtId="49" fontId="4" fillId="0" borderId="27" xfId="0" applyNumberFormat="1" applyFont="1" applyFill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/>
      <protection/>
    </xf>
    <xf numFmtId="49" fontId="4" fillId="0" borderId="31" xfId="0" applyNumberFormat="1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 wrapText="1"/>
      <protection/>
    </xf>
    <xf numFmtId="3" fontId="18" fillId="4" borderId="33" xfId="0" applyNumberFormat="1" applyFont="1" applyFill="1" applyBorder="1" applyAlignment="1" applyProtection="1">
      <alignment horizontal="right"/>
      <protection locked="0"/>
    </xf>
    <xf numFmtId="3" fontId="18" fillId="4" borderId="34" xfId="0" applyNumberFormat="1" applyFont="1" applyFill="1" applyBorder="1" applyAlignment="1" applyProtection="1">
      <alignment horizontal="right"/>
      <protection locked="0"/>
    </xf>
    <xf numFmtId="3" fontId="18" fillId="4" borderId="35" xfId="0" applyNumberFormat="1" applyFont="1" applyFill="1" applyBorder="1" applyAlignment="1" applyProtection="1">
      <alignment horizontal="right"/>
      <protection locked="0"/>
    </xf>
    <xf numFmtId="3" fontId="19" fillId="4" borderId="33" xfId="0" applyNumberFormat="1" applyFont="1" applyFill="1" applyBorder="1" applyAlignment="1" applyProtection="1">
      <alignment horizontal="right"/>
      <protection locked="0"/>
    </xf>
    <xf numFmtId="3" fontId="19" fillId="4" borderId="34" xfId="0" applyNumberFormat="1" applyFont="1" applyFill="1" applyBorder="1" applyAlignment="1" applyProtection="1">
      <alignment horizontal="right"/>
      <protection locked="0"/>
    </xf>
    <xf numFmtId="3" fontId="19" fillId="4" borderId="35" xfId="0" applyNumberFormat="1" applyFont="1" applyFill="1" applyBorder="1" applyAlignment="1" applyProtection="1">
      <alignment horizontal="right"/>
      <protection locked="0"/>
    </xf>
    <xf numFmtId="3" fontId="18" fillId="4" borderId="36" xfId="0" applyNumberFormat="1" applyFont="1" applyFill="1" applyBorder="1" applyAlignment="1" applyProtection="1">
      <alignment horizontal="right"/>
      <protection locked="0"/>
    </xf>
    <xf numFmtId="3" fontId="18" fillId="4" borderId="37" xfId="0" applyNumberFormat="1" applyFont="1" applyFill="1" applyBorder="1" applyAlignment="1" applyProtection="1">
      <alignment horizontal="right"/>
      <protection locked="0"/>
    </xf>
    <xf numFmtId="3" fontId="18" fillId="4" borderId="38" xfId="0" applyNumberFormat="1" applyFon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8" fillId="4" borderId="33" xfId="0" applyNumberFormat="1" applyFont="1" applyFill="1" applyBorder="1" applyAlignment="1" applyProtection="1">
      <alignment vertical="center"/>
      <protection locked="0"/>
    </xf>
    <xf numFmtId="3" fontId="18" fillId="4" borderId="34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hidden="1"/>
    </xf>
    <xf numFmtId="0" fontId="22" fillId="2" borderId="11" xfId="23" applyFont="1" applyFill="1" applyBorder="1">
      <alignment/>
      <protection/>
    </xf>
    <xf numFmtId="1" fontId="4" fillId="2" borderId="16" xfId="21" applyNumberFormat="1" applyFont="1" applyFill="1" applyBorder="1" applyProtection="1">
      <alignment/>
      <protection hidden="1"/>
    </xf>
    <xf numFmtId="1" fontId="4" fillId="2" borderId="17" xfId="21" applyNumberFormat="1" applyFont="1" applyFill="1" applyBorder="1" applyProtection="1">
      <alignment/>
      <protection hidden="1"/>
    </xf>
    <xf numFmtId="49" fontId="4" fillId="2" borderId="23" xfId="21" applyNumberFormat="1" applyFont="1" applyFill="1" applyBorder="1" applyAlignment="1" applyProtection="1">
      <alignment horizontal="center"/>
      <protection hidden="1"/>
    </xf>
    <xf numFmtId="49" fontId="7" fillId="2" borderId="3" xfId="21" applyNumberFormat="1" applyFont="1" applyFill="1" applyBorder="1" applyAlignment="1" applyProtection="1">
      <alignment wrapText="1"/>
      <protection hidden="1"/>
    </xf>
    <xf numFmtId="49" fontId="7" fillId="2" borderId="2" xfId="21" applyNumberFormat="1" applyFont="1" applyFill="1" applyBorder="1" applyAlignment="1" applyProtection="1">
      <alignment horizontal="left"/>
      <protection hidden="1"/>
    </xf>
    <xf numFmtId="3" fontId="4" fillId="2" borderId="12" xfId="0" applyNumberFormat="1" applyFont="1" applyFill="1" applyBorder="1" applyAlignment="1" applyProtection="1">
      <alignment/>
      <protection/>
    </xf>
    <xf numFmtId="3" fontId="4" fillId="2" borderId="10" xfId="0" applyNumberFormat="1" applyFont="1" applyFill="1" applyBorder="1" applyAlignment="1" applyProtection="1">
      <alignment/>
      <protection/>
    </xf>
    <xf numFmtId="3" fontId="4" fillId="2" borderId="25" xfId="0" applyNumberFormat="1" applyFont="1" applyFill="1" applyBorder="1" applyAlignment="1" applyProtection="1">
      <alignment/>
      <protection/>
    </xf>
    <xf numFmtId="0" fontId="22" fillId="0" borderId="3" xfId="23" applyFont="1" applyBorder="1" applyAlignment="1">
      <alignment/>
      <protection/>
    </xf>
    <xf numFmtId="0" fontId="22" fillId="2" borderId="3" xfId="23" applyFont="1" applyFill="1" applyBorder="1">
      <alignment/>
      <protection/>
    </xf>
    <xf numFmtId="1" fontId="4" fillId="2" borderId="22" xfId="21" applyNumberFormat="1" applyFont="1" applyFill="1" applyBorder="1" applyProtection="1">
      <alignment/>
      <protection hidden="1"/>
    </xf>
    <xf numFmtId="1" fontId="4" fillId="2" borderId="23" xfId="21" applyNumberFormat="1" applyFont="1" applyFill="1" applyBorder="1" applyProtection="1">
      <alignment/>
      <protection hidden="1"/>
    </xf>
    <xf numFmtId="3" fontId="4" fillId="2" borderId="33" xfId="0" applyNumberFormat="1" applyFont="1" applyFill="1" applyBorder="1" applyAlignment="1" applyProtection="1">
      <alignment vertical="center"/>
      <protection/>
    </xf>
    <xf numFmtId="3" fontId="4" fillId="2" borderId="34" xfId="0" applyNumberFormat="1" applyFont="1" applyFill="1" applyBorder="1" applyAlignment="1" applyProtection="1">
      <alignment vertical="center"/>
      <protection/>
    </xf>
    <xf numFmtId="3" fontId="4" fillId="2" borderId="35" xfId="0" applyNumberFormat="1" applyFont="1" applyFill="1" applyBorder="1" applyAlignment="1" applyProtection="1">
      <alignment vertical="center"/>
      <protection/>
    </xf>
    <xf numFmtId="0" fontId="22" fillId="0" borderId="3" xfId="23" applyFont="1" applyBorder="1">
      <alignment/>
      <protection/>
    </xf>
    <xf numFmtId="3" fontId="18" fillId="5" borderId="33" xfId="0" applyNumberFormat="1" applyFont="1" applyFill="1" applyBorder="1" applyAlignment="1" applyProtection="1">
      <alignment horizontal="right"/>
      <protection locked="0"/>
    </xf>
    <xf numFmtId="3" fontId="18" fillId="5" borderId="34" xfId="0" applyNumberFormat="1" applyFont="1" applyFill="1" applyBorder="1" applyAlignment="1" applyProtection="1">
      <alignment horizontal="right"/>
      <protection locked="0"/>
    </xf>
    <xf numFmtId="3" fontId="18" fillId="5" borderId="35" xfId="0" applyNumberFormat="1" applyFont="1" applyFill="1" applyBorder="1" applyAlignment="1" applyProtection="1">
      <alignment horizontal="right"/>
      <protection locked="0"/>
    </xf>
    <xf numFmtId="0" fontId="22" fillId="0" borderId="3" xfId="23" applyFont="1" applyFill="1" applyBorder="1">
      <alignment/>
      <protection/>
    </xf>
    <xf numFmtId="3" fontId="18" fillId="5" borderId="35" xfId="0" applyNumberFormat="1" applyFont="1" applyFill="1" applyBorder="1" applyAlignment="1" applyProtection="1">
      <alignment vertical="center"/>
      <protection locked="0"/>
    </xf>
    <xf numFmtId="0" fontId="22" fillId="0" borderId="6" xfId="23" applyFont="1" applyBorder="1">
      <alignment/>
      <protection/>
    </xf>
    <xf numFmtId="3" fontId="19" fillId="5" borderId="39" xfId="0" applyNumberFormat="1" applyFont="1" applyFill="1" applyBorder="1" applyAlignment="1" applyProtection="1">
      <alignment horizontal="right"/>
      <protection locked="0"/>
    </xf>
    <xf numFmtId="3" fontId="19" fillId="5" borderId="40" xfId="0" applyNumberFormat="1" applyFont="1" applyFill="1" applyBorder="1" applyAlignment="1" applyProtection="1">
      <alignment horizontal="right"/>
      <protection locked="0"/>
    </xf>
    <xf numFmtId="0" fontId="4" fillId="0" borderId="16" xfId="22" applyFont="1" applyFill="1" applyBorder="1" applyProtection="1">
      <alignment/>
      <protection/>
    </xf>
    <xf numFmtId="0" fontId="4" fillId="0" borderId="17" xfId="22" applyFont="1" applyFill="1" applyBorder="1" applyProtection="1">
      <alignment/>
      <protection/>
    </xf>
    <xf numFmtId="49" fontId="7" fillId="2" borderId="3" xfId="21" applyNumberFormat="1" applyFont="1" applyFill="1" applyBorder="1" applyAlignment="1" applyProtection="1">
      <alignment horizontal="left" wrapText="1"/>
      <protection hidden="1"/>
    </xf>
    <xf numFmtId="0" fontId="22" fillId="0" borderId="11" xfId="23" applyFont="1" applyBorder="1" applyAlignment="1">
      <alignment horizontal="center"/>
      <protection/>
    </xf>
    <xf numFmtId="1" fontId="7" fillId="0" borderId="16" xfId="21" applyNumberFormat="1" applyFont="1" applyFill="1" applyBorder="1" applyProtection="1">
      <alignment/>
      <protection hidden="1"/>
    </xf>
    <xf numFmtId="1" fontId="7" fillId="0" borderId="17" xfId="21" applyNumberFormat="1" applyFont="1" applyFill="1" applyBorder="1" applyProtection="1">
      <alignment/>
      <protection hidden="1"/>
    </xf>
    <xf numFmtId="0" fontId="22" fillId="0" borderId="3" xfId="23" applyFont="1" applyBorder="1" applyAlignment="1">
      <alignment horizontal="left"/>
      <protection/>
    </xf>
    <xf numFmtId="0" fontId="22" fillId="2" borderId="3" xfId="23" applyFont="1" applyFill="1" applyBorder="1" applyAlignment="1">
      <alignment horizontal="center"/>
      <protection/>
    </xf>
    <xf numFmtId="0" fontId="22" fillId="0" borderId="3" xfId="23" applyFont="1" applyBorder="1" applyAlignment="1">
      <alignment horizontal="right"/>
      <protection/>
    </xf>
    <xf numFmtId="0" fontId="22" fillId="0" borderId="3" xfId="23" applyFont="1" applyFill="1" applyBorder="1" applyAlignment="1">
      <alignment horizontal="right"/>
      <protection/>
    </xf>
    <xf numFmtId="1" fontId="7" fillId="2" borderId="22" xfId="21" applyNumberFormat="1" applyFont="1" applyFill="1" applyBorder="1" applyProtection="1">
      <alignment/>
      <protection hidden="1"/>
    </xf>
    <xf numFmtId="1" fontId="7" fillId="2" borderId="23" xfId="21" applyNumberFormat="1" applyFont="1" applyFill="1" applyBorder="1" applyProtection="1">
      <alignment/>
      <protection hidden="1"/>
    </xf>
    <xf numFmtId="0" fontId="23" fillId="0" borderId="3" xfId="23" applyFont="1" applyBorder="1" applyAlignment="1">
      <alignment horizontal="left"/>
      <protection/>
    </xf>
    <xf numFmtId="0" fontId="22" fillId="0" borderId="3" xfId="23" applyFont="1" applyBorder="1" applyAlignment="1">
      <alignment horizontal="center"/>
      <protection/>
    </xf>
    <xf numFmtId="3" fontId="4" fillId="2" borderId="33" xfId="0" applyNumberFormat="1" applyFont="1" applyFill="1" applyBorder="1" applyAlignment="1" applyProtection="1">
      <alignment vertical="center"/>
      <protection/>
    </xf>
    <xf numFmtId="3" fontId="4" fillId="2" borderId="34" xfId="0" applyNumberFormat="1" applyFont="1" applyFill="1" applyBorder="1" applyAlignment="1" applyProtection="1">
      <alignment vertical="center"/>
      <protection/>
    </xf>
    <xf numFmtId="3" fontId="4" fillId="2" borderId="35" xfId="0" applyNumberFormat="1" applyFont="1" applyFill="1" applyBorder="1" applyAlignment="1" applyProtection="1">
      <alignment vertical="center"/>
      <protection/>
    </xf>
    <xf numFmtId="0" fontId="22" fillId="2" borderId="6" xfId="23" applyFont="1" applyFill="1" applyBorder="1" applyAlignment="1">
      <alignment horizontal="center"/>
      <protection/>
    </xf>
    <xf numFmtId="1" fontId="4" fillId="2" borderId="41" xfId="21" applyNumberFormat="1" applyFont="1" applyFill="1" applyBorder="1" applyProtection="1">
      <alignment/>
      <protection hidden="1"/>
    </xf>
    <xf numFmtId="1" fontId="4" fillId="2" borderId="24" xfId="21" applyNumberFormat="1" applyFont="1" applyFill="1" applyBorder="1" applyProtection="1">
      <alignment/>
      <protection hidden="1"/>
    </xf>
    <xf numFmtId="49" fontId="4" fillId="2" borderId="24" xfId="21" applyNumberFormat="1" applyFont="1" applyFill="1" applyBorder="1" applyAlignment="1" applyProtection="1">
      <alignment horizontal="center"/>
      <protection hidden="1"/>
    </xf>
    <xf numFmtId="49" fontId="7" fillId="2" borderId="6" xfId="21" applyNumberFormat="1" applyFont="1" applyFill="1" applyBorder="1" applyAlignment="1" applyProtection="1">
      <alignment wrapText="1"/>
      <protection hidden="1"/>
    </xf>
    <xf numFmtId="3" fontId="4" fillId="2" borderId="42" xfId="0" applyNumberFormat="1" applyFont="1" applyFill="1" applyBorder="1" applyAlignment="1" applyProtection="1">
      <alignment vertical="center"/>
      <protection/>
    </xf>
    <xf numFmtId="3" fontId="4" fillId="2" borderId="43" xfId="0" applyNumberFormat="1" applyFont="1" applyFill="1" applyBorder="1" applyAlignment="1" applyProtection="1">
      <alignment vertical="center"/>
      <protection/>
    </xf>
    <xf numFmtId="3" fontId="4" fillId="2" borderId="44" xfId="0" applyNumberFormat="1" applyFont="1" applyFill="1" applyBorder="1" applyAlignment="1" applyProtection="1">
      <alignment vertical="center"/>
      <protection/>
    </xf>
    <xf numFmtId="0" fontId="0" fillId="6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3" fontId="4" fillId="0" borderId="15" xfId="22" applyNumberFormat="1" applyFont="1" applyFill="1" applyBorder="1" applyProtection="1">
      <alignment/>
      <protection/>
    </xf>
    <xf numFmtId="3" fontId="7" fillId="0" borderId="2" xfId="22" applyNumberFormat="1" applyFont="1" applyFill="1" applyBorder="1" applyProtection="1">
      <alignment/>
      <protection/>
    </xf>
    <xf numFmtId="3" fontId="4" fillId="0" borderId="4" xfId="22" applyNumberFormat="1" applyFont="1" applyFill="1" applyBorder="1" applyProtection="1">
      <alignment/>
      <protection/>
    </xf>
    <xf numFmtId="3" fontId="4" fillId="0" borderId="2" xfId="22" applyNumberFormat="1" applyFont="1" applyFill="1" applyBorder="1" applyProtection="1">
      <alignment/>
      <protection/>
    </xf>
    <xf numFmtId="3" fontId="8" fillId="0" borderId="2" xfId="22" applyNumberFormat="1" applyFont="1" applyFill="1" applyBorder="1" applyProtection="1">
      <alignment/>
      <protection/>
    </xf>
    <xf numFmtId="3" fontId="4" fillId="0" borderId="7" xfId="22" applyNumberFormat="1" applyFont="1" applyFill="1" applyBorder="1" applyProtection="1">
      <alignment/>
      <protection/>
    </xf>
    <xf numFmtId="3" fontId="7" fillId="0" borderId="4" xfId="22" applyNumberFormat="1" applyFont="1" applyFill="1" applyBorder="1" applyProtection="1">
      <alignment/>
      <protection/>
    </xf>
    <xf numFmtId="3" fontId="7" fillId="7" borderId="2" xfId="22" applyNumberFormat="1" applyFont="1" applyFill="1" applyBorder="1" applyProtection="1">
      <alignment/>
      <protection/>
    </xf>
    <xf numFmtId="3" fontId="4" fillId="0" borderId="45" xfId="22" applyNumberFormat="1" applyFont="1" applyFill="1" applyBorder="1" applyProtection="1">
      <alignment/>
      <protection/>
    </xf>
    <xf numFmtId="49" fontId="24" fillId="8" borderId="3" xfId="21" applyNumberFormat="1" applyFont="1" applyFill="1" applyBorder="1" applyAlignment="1" applyProtection="1">
      <alignment wrapText="1"/>
      <protection hidden="1"/>
    </xf>
    <xf numFmtId="49" fontId="24" fillId="8" borderId="2" xfId="21" applyNumberFormat="1" applyFont="1" applyFill="1" applyBorder="1" applyAlignment="1" applyProtection="1">
      <alignment horizontal="left"/>
      <protection hidden="1"/>
    </xf>
    <xf numFmtId="49" fontId="4" fillId="2" borderId="26" xfId="21" applyNumberFormat="1" applyFont="1" applyFill="1" applyBorder="1" applyAlignment="1" applyProtection="1">
      <alignment horizontal="center"/>
      <protection hidden="1"/>
    </xf>
    <xf numFmtId="49" fontId="7" fillId="0" borderId="23" xfId="21" applyNumberFormat="1" applyFont="1" applyFill="1" applyBorder="1" applyAlignment="1" applyProtection="1">
      <alignment horizontal="center"/>
      <protection hidden="1"/>
    </xf>
    <xf numFmtId="49" fontId="8" fillId="0" borderId="23" xfId="21" applyNumberFormat="1" applyFont="1" applyFill="1" applyBorder="1" applyAlignment="1" applyProtection="1">
      <alignment horizontal="center"/>
      <protection hidden="1"/>
    </xf>
    <xf numFmtId="49" fontId="7" fillId="0" borderId="26" xfId="21" applyNumberFormat="1" applyFont="1" applyFill="1" applyBorder="1" applyAlignment="1" applyProtection="1">
      <alignment horizontal="center"/>
      <protection hidden="1"/>
    </xf>
    <xf numFmtId="49" fontId="10" fillId="0" borderId="23" xfId="21" applyNumberFormat="1" applyFont="1" applyFill="1" applyBorder="1" applyAlignment="1" applyProtection="1">
      <alignment horizontal="center"/>
      <protection hidden="1"/>
    </xf>
    <xf numFmtId="49" fontId="7" fillId="2" borderId="23" xfId="21" applyNumberFormat="1" applyFont="1" applyFill="1" applyBorder="1" applyAlignment="1" applyProtection="1">
      <alignment horizontal="center"/>
      <protection hidden="1"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26" xfId="0" applyNumberFormat="1" applyFont="1" applyBorder="1" applyAlignment="1" applyProtection="1">
      <alignment horizontal="center"/>
      <protection/>
    </xf>
    <xf numFmtId="49" fontId="7" fillId="0" borderId="23" xfId="0" applyNumberFormat="1" applyFon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4" fillId="2" borderId="46" xfId="0" applyFont="1" applyFill="1" applyBorder="1" applyAlignment="1" applyProtection="1">
      <alignment vertical="center" wrapText="1"/>
      <protection/>
    </xf>
    <xf numFmtId="0" fontId="4" fillId="2" borderId="18" xfId="0" applyFont="1" applyFill="1" applyBorder="1" applyAlignment="1" applyProtection="1">
      <alignment vertical="center" wrapText="1"/>
      <protection/>
    </xf>
    <xf numFmtId="0" fontId="7" fillId="0" borderId="47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14" fontId="4" fillId="2" borderId="10" xfId="0" applyNumberFormat="1" applyFont="1" applyFill="1" applyBorder="1" applyAlignment="1" applyProtection="1">
      <alignment horizontal="center"/>
      <protection/>
    </xf>
    <xf numFmtId="185" fontId="18" fillId="4" borderId="34" xfId="24" applyNumberFormat="1" applyFont="1" applyFill="1" applyBorder="1" applyAlignment="1" applyProtection="1">
      <alignment horizontal="right"/>
      <protection locked="0"/>
    </xf>
    <xf numFmtId="3" fontId="18" fillId="4" borderId="39" xfId="0" applyNumberFormat="1" applyFont="1" applyFill="1" applyBorder="1" applyAlignment="1" applyProtection="1">
      <alignment horizontal="right"/>
      <protection locked="0"/>
    </xf>
    <xf numFmtId="0" fontId="4" fillId="2" borderId="50" xfId="22" applyFont="1" applyFill="1" applyBorder="1" applyProtection="1">
      <alignment/>
      <protection/>
    </xf>
    <xf numFmtId="0" fontId="15" fillId="2" borderId="20" xfId="22" applyFont="1" applyFill="1" applyBorder="1" applyAlignment="1" applyProtection="1">
      <alignment wrapText="1"/>
      <protection/>
    </xf>
    <xf numFmtId="0" fontId="15" fillId="2" borderId="21" xfId="22" applyFont="1" applyFill="1" applyBorder="1" applyAlignment="1" applyProtection="1">
      <alignment wrapText="1"/>
      <protection/>
    </xf>
    <xf numFmtId="3" fontId="18" fillId="4" borderId="10" xfId="0" applyNumberFormat="1" applyFont="1" applyFill="1" applyBorder="1" applyAlignment="1" applyProtection="1">
      <alignment horizontal="right"/>
      <protection locked="0"/>
    </xf>
    <xf numFmtId="3" fontId="4" fillId="5" borderId="33" xfId="0" applyNumberFormat="1" applyFont="1" applyFill="1" applyBorder="1" applyAlignment="1" applyProtection="1">
      <alignment horizontal="center"/>
      <protection/>
    </xf>
    <xf numFmtId="3" fontId="4" fillId="5" borderId="34" xfId="0" applyNumberFormat="1" applyFont="1" applyFill="1" applyBorder="1" applyAlignment="1" applyProtection="1">
      <alignment horizontal="center"/>
      <protection/>
    </xf>
    <xf numFmtId="3" fontId="4" fillId="5" borderId="51" xfId="0" applyNumberFormat="1" applyFont="1" applyFill="1" applyBorder="1" applyAlignment="1" applyProtection="1">
      <alignment horizontal="center"/>
      <protection/>
    </xf>
    <xf numFmtId="49" fontId="7" fillId="5" borderId="23" xfId="21" applyNumberFormat="1" applyFont="1" applyFill="1" applyBorder="1" applyAlignment="1" applyProtection="1">
      <alignment horizontal="center"/>
      <protection hidden="1"/>
    </xf>
    <xf numFmtId="49" fontId="4" fillId="5" borderId="23" xfId="21" applyNumberFormat="1" applyFont="1" applyFill="1" applyBorder="1" applyAlignment="1" applyProtection="1">
      <alignment horizontal="center"/>
      <protection hidden="1"/>
    </xf>
    <xf numFmtId="49" fontId="4" fillId="5" borderId="24" xfId="21" applyNumberFormat="1" applyFont="1" applyFill="1" applyBorder="1" applyAlignment="1" applyProtection="1">
      <alignment horizontal="center"/>
      <protection hidden="1"/>
    </xf>
    <xf numFmtId="49" fontId="4" fillId="0" borderId="5" xfId="0" applyNumberFormat="1" applyFont="1" applyFill="1" applyBorder="1" applyAlignment="1" applyProtection="1">
      <alignment horizontal="center"/>
      <protection/>
    </xf>
    <xf numFmtId="1" fontId="24" fillId="0" borderId="22" xfId="21" applyNumberFormat="1" applyFont="1" applyFill="1" applyBorder="1" applyProtection="1">
      <alignment/>
      <protection hidden="1"/>
    </xf>
    <xf numFmtId="1" fontId="24" fillId="0" borderId="23" xfId="21" applyNumberFormat="1" applyFont="1" applyFill="1" applyBorder="1" applyProtection="1">
      <alignment/>
      <protection hidden="1"/>
    </xf>
    <xf numFmtId="49" fontId="24" fillId="0" borderId="3" xfId="21" applyNumberFormat="1" applyFont="1" applyFill="1" applyBorder="1" applyAlignment="1" applyProtection="1">
      <alignment wrapText="1"/>
      <protection hidden="1"/>
    </xf>
    <xf numFmtId="49" fontId="24" fillId="0" borderId="2" xfId="21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Alignment="1" applyProtection="1">
      <alignment/>
      <protection/>
    </xf>
    <xf numFmtId="1" fontId="26" fillId="0" borderId="22" xfId="21" applyNumberFormat="1" applyFont="1" applyFill="1" applyBorder="1" applyAlignment="1" applyProtection="1">
      <alignment/>
      <protection hidden="1"/>
    </xf>
    <xf numFmtId="1" fontId="26" fillId="0" borderId="23" xfId="21" applyNumberFormat="1" applyFont="1" applyFill="1" applyBorder="1" applyAlignment="1" applyProtection="1">
      <alignment/>
      <protection hidden="1"/>
    </xf>
    <xf numFmtId="49" fontId="5" fillId="5" borderId="23" xfId="21" applyNumberFormat="1" applyFont="1" applyFill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left"/>
      <protection/>
    </xf>
    <xf numFmtId="3" fontId="18" fillId="4" borderId="43" xfId="0" applyNumberFormat="1" applyFont="1" applyFill="1" applyBorder="1" applyAlignment="1" applyProtection="1">
      <alignment horizontal="right"/>
      <protection locked="0"/>
    </xf>
    <xf numFmtId="3" fontId="4" fillId="5" borderId="39" xfId="0" applyNumberFormat="1" applyFont="1" applyFill="1" applyBorder="1" applyAlignment="1" applyProtection="1">
      <alignment horizontal="center"/>
      <protection/>
    </xf>
    <xf numFmtId="14" fontId="4" fillId="2" borderId="12" xfId="0" applyNumberFormat="1" applyFont="1" applyFill="1" applyBorder="1" applyAlignment="1" applyProtection="1">
      <alignment horizontal="center"/>
      <protection/>
    </xf>
    <xf numFmtId="14" fontId="4" fillId="2" borderId="52" xfId="0" applyNumberFormat="1" applyFont="1" applyFill="1" applyBorder="1" applyAlignment="1" applyProtection="1">
      <alignment horizontal="center"/>
      <protection/>
    </xf>
    <xf numFmtId="3" fontId="4" fillId="5" borderId="37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49" fontId="24" fillId="5" borderId="23" xfId="21" applyNumberFormat="1" applyFont="1" applyFill="1" applyBorder="1" applyAlignment="1" applyProtection="1">
      <alignment horizontal="center"/>
      <protection hidden="1"/>
    </xf>
    <xf numFmtId="49" fontId="7" fillId="0" borderId="23" xfId="21" applyNumberFormat="1" applyFont="1" applyFill="1" applyBorder="1" applyAlignment="1" applyProtection="1">
      <alignment horizontal="center"/>
      <protection hidden="1"/>
    </xf>
    <xf numFmtId="0" fontId="22" fillId="0" borderId="3" xfId="23" applyFont="1" applyFill="1" applyBorder="1">
      <alignment/>
      <protection/>
    </xf>
    <xf numFmtId="49" fontId="7" fillId="0" borderId="23" xfId="0" applyNumberFormat="1" applyFont="1" applyFill="1" applyBorder="1" applyAlignment="1" applyProtection="1">
      <alignment horizontal="center"/>
      <protection/>
    </xf>
    <xf numFmtId="49" fontId="4" fillId="0" borderId="23" xfId="21" applyNumberFormat="1" applyFont="1" applyFill="1" applyBorder="1" applyAlignment="1" applyProtection="1">
      <alignment horizontal="center"/>
      <protection hidden="1"/>
    </xf>
    <xf numFmtId="49" fontId="26" fillId="5" borderId="23" xfId="21" applyNumberFormat="1" applyFont="1" applyFill="1" applyBorder="1" applyAlignment="1" applyProtection="1">
      <alignment horizontal="center"/>
      <protection hidden="1"/>
    </xf>
    <xf numFmtId="3" fontId="19" fillId="4" borderId="33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hidden="1"/>
    </xf>
    <xf numFmtId="3" fontId="0" fillId="6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0" fillId="7" borderId="0" xfId="0" applyNumberFormat="1" applyFill="1" applyAlignment="1" applyProtection="1">
      <alignment/>
      <protection hidden="1"/>
    </xf>
    <xf numFmtId="3" fontId="0" fillId="4" borderId="0" xfId="0" applyNumberFormat="1" applyFill="1" applyAlignment="1" applyProtection="1">
      <alignment/>
      <protection hidden="1"/>
    </xf>
    <xf numFmtId="185" fontId="18" fillId="4" borderId="37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hidden="1"/>
    </xf>
    <xf numFmtId="1" fontId="8" fillId="9" borderId="22" xfId="21" applyNumberFormat="1" applyFont="1" applyFill="1" applyBorder="1" applyProtection="1">
      <alignment/>
      <protection hidden="1"/>
    </xf>
    <xf numFmtId="1" fontId="8" fillId="9" borderId="23" xfId="21" applyNumberFormat="1" applyFont="1" applyFill="1" applyBorder="1" applyProtection="1">
      <alignment/>
      <protection hidden="1"/>
    </xf>
    <xf numFmtId="1" fontId="7" fillId="9" borderId="22" xfId="21" applyNumberFormat="1" applyFont="1" applyFill="1" applyBorder="1" applyProtection="1">
      <alignment/>
      <protection hidden="1"/>
    </xf>
    <xf numFmtId="1" fontId="7" fillId="9" borderId="23" xfId="21" applyNumberFormat="1" applyFont="1" applyFill="1" applyBorder="1" applyProtection="1">
      <alignment/>
      <protection hidden="1"/>
    </xf>
    <xf numFmtId="1" fontId="4" fillId="9" borderId="41" xfId="21" applyNumberFormat="1" applyFont="1" applyFill="1" applyBorder="1" applyProtection="1">
      <alignment/>
      <protection hidden="1"/>
    </xf>
    <xf numFmtId="1" fontId="4" fillId="9" borderId="24" xfId="21" applyNumberFormat="1" applyFont="1" applyFill="1" applyBorder="1" applyProtection="1">
      <alignment/>
      <protection hidden="1"/>
    </xf>
    <xf numFmtId="1" fontId="26" fillId="9" borderId="22" xfId="21" applyNumberFormat="1" applyFont="1" applyFill="1" applyBorder="1" applyProtection="1">
      <alignment/>
      <protection hidden="1"/>
    </xf>
    <xf numFmtId="1" fontId="26" fillId="9" borderId="23" xfId="21" applyNumberFormat="1" applyFont="1" applyFill="1" applyBorder="1" applyProtection="1">
      <alignment/>
      <protection hidden="1"/>
    </xf>
    <xf numFmtId="3" fontId="8" fillId="9" borderId="22" xfId="0" applyNumberFormat="1" applyFont="1" applyFill="1" applyBorder="1" applyAlignment="1" applyProtection="1">
      <alignment/>
      <protection/>
    </xf>
    <xf numFmtId="3" fontId="8" fillId="9" borderId="23" xfId="0" applyNumberFormat="1" applyFont="1" applyFill="1" applyBorder="1" applyAlignment="1" applyProtection="1">
      <alignment/>
      <protection/>
    </xf>
    <xf numFmtId="3" fontId="19" fillId="5" borderId="33" xfId="0" applyNumberFormat="1" applyFont="1" applyFill="1" applyBorder="1" applyAlignment="1" applyProtection="1">
      <alignment vertical="center"/>
      <protection locked="0"/>
    </xf>
    <xf numFmtId="3" fontId="19" fillId="4" borderId="34" xfId="0" applyNumberFormat="1" applyFont="1" applyFill="1" applyBorder="1" applyAlignment="1" applyProtection="1">
      <alignment vertical="center"/>
      <protection locked="0"/>
    </xf>
    <xf numFmtId="3" fontId="19" fillId="4" borderId="35" xfId="0" applyNumberFormat="1" applyFont="1" applyFill="1" applyBorder="1" applyAlignment="1" applyProtection="1">
      <alignment vertical="center"/>
      <protection locked="0"/>
    </xf>
    <xf numFmtId="3" fontId="18" fillId="4" borderId="35" xfId="0" applyNumberFormat="1" applyFont="1" applyFill="1" applyBorder="1" applyAlignment="1" applyProtection="1">
      <alignment vertical="center"/>
      <protection locked="0"/>
    </xf>
    <xf numFmtId="1" fontId="12" fillId="2" borderId="19" xfId="21" applyNumberFormat="1" applyFont="1" applyFill="1" applyBorder="1" applyAlignment="1" applyProtection="1">
      <alignment horizontal="left"/>
      <protection hidden="1"/>
    </xf>
    <xf numFmtId="3" fontId="4" fillId="5" borderId="12" xfId="0" applyNumberFormat="1" applyFont="1" applyFill="1" applyBorder="1" applyAlignment="1" applyProtection="1">
      <alignment horizontal="center"/>
      <protection/>
    </xf>
    <xf numFmtId="3" fontId="4" fillId="5" borderId="10" xfId="0" applyNumberFormat="1" applyFont="1" applyFill="1" applyBorder="1" applyAlignment="1" applyProtection="1">
      <alignment horizontal="center"/>
      <protection/>
    </xf>
    <xf numFmtId="3" fontId="4" fillId="5" borderId="53" xfId="0" applyNumberFormat="1" applyFont="1" applyFill="1" applyBorder="1" applyAlignment="1" applyProtection="1">
      <alignment horizontal="center"/>
      <protection/>
    </xf>
    <xf numFmtId="3" fontId="4" fillId="5" borderId="52" xfId="0" applyNumberFormat="1" applyFont="1" applyFill="1" applyBorder="1" applyAlignment="1" applyProtection="1">
      <alignment horizontal="center"/>
      <protection/>
    </xf>
    <xf numFmtId="3" fontId="7" fillId="5" borderId="37" xfId="0" applyNumberFormat="1" applyFont="1" applyFill="1" applyBorder="1" applyAlignment="1" applyProtection="1">
      <alignment horizontal="center"/>
      <protection/>
    </xf>
    <xf numFmtId="3" fontId="4" fillId="5" borderId="54" xfId="0" applyNumberFormat="1" applyFont="1" applyFill="1" applyBorder="1" applyAlignment="1" applyProtection="1">
      <alignment horizontal="center"/>
      <protection/>
    </xf>
    <xf numFmtId="3" fontId="4" fillId="5" borderId="43" xfId="0" applyNumberFormat="1" applyFont="1" applyFill="1" applyBorder="1" applyAlignment="1" applyProtection="1">
      <alignment horizontal="center"/>
      <protection/>
    </xf>
    <xf numFmtId="3" fontId="4" fillId="5" borderId="55" xfId="0" applyNumberFormat="1" applyFont="1" applyFill="1" applyBorder="1" applyAlignment="1" applyProtection="1">
      <alignment horizontal="center"/>
      <protection/>
    </xf>
    <xf numFmtId="3" fontId="7" fillId="5" borderId="39" xfId="0" applyNumberFormat="1" applyFont="1" applyFill="1" applyBorder="1" applyAlignment="1" applyProtection="1">
      <alignment horizontal="center"/>
      <protection/>
    </xf>
    <xf numFmtId="3" fontId="4" fillId="5" borderId="56" xfId="0" applyNumberFormat="1" applyFont="1" applyFill="1" applyBorder="1" applyAlignment="1" applyProtection="1">
      <alignment horizontal="center"/>
      <protection/>
    </xf>
    <xf numFmtId="14" fontId="4" fillId="5" borderId="10" xfId="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/>
      <protection/>
    </xf>
    <xf numFmtId="3" fontId="5" fillId="10" borderId="57" xfId="0" applyNumberFormat="1" applyFont="1" applyFill="1" applyBorder="1" applyAlignment="1" applyProtection="1">
      <alignment horizontal="right"/>
      <protection/>
    </xf>
    <xf numFmtId="3" fontId="5" fillId="10" borderId="58" xfId="0" applyNumberFormat="1" applyFont="1" applyFill="1" applyBorder="1" applyAlignment="1" applyProtection="1">
      <alignment horizontal="right"/>
      <protection/>
    </xf>
    <xf numFmtId="3" fontId="5" fillId="10" borderId="59" xfId="0" applyNumberFormat="1" applyFont="1" applyFill="1" applyBorder="1" applyAlignment="1" applyProtection="1">
      <alignment horizontal="right"/>
      <protection/>
    </xf>
    <xf numFmtId="1" fontId="4" fillId="2" borderId="15" xfId="23" applyNumberFormat="1" applyFont="1" applyFill="1" applyBorder="1">
      <alignment/>
      <protection/>
    </xf>
    <xf numFmtId="1" fontId="7" fillId="0" borderId="2" xfId="21" applyNumberFormat="1" applyFont="1" applyFill="1" applyBorder="1" applyProtection="1">
      <alignment/>
      <protection hidden="1"/>
    </xf>
    <xf numFmtId="1" fontId="4" fillId="2" borderId="2" xfId="23" applyNumberFormat="1" applyFont="1" applyFill="1" applyBorder="1">
      <alignment/>
      <protection/>
    </xf>
    <xf numFmtId="1" fontId="7" fillId="0" borderId="2" xfId="23" applyNumberFormat="1" applyFont="1" applyBorder="1">
      <alignment/>
      <protection/>
    </xf>
    <xf numFmtId="1" fontId="8" fillId="0" borderId="2" xfId="23" applyNumberFormat="1" applyFont="1" applyBorder="1">
      <alignment/>
      <protection/>
    </xf>
    <xf numFmtId="1" fontId="7" fillId="9" borderId="2" xfId="23" applyNumberFormat="1" applyFont="1" applyFill="1" applyBorder="1">
      <alignment/>
      <protection/>
    </xf>
    <xf numFmtId="1" fontId="7" fillId="0" borderId="2" xfId="23" applyNumberFormat="1" applyFont="1" applyFill="1" applyBorder="1">
      <alignment/>
      <protection/>
    </xf>
    <xf numFmtId="1" fontId="8" fillId="0" borderId="2" xfId="23" applyNumberFormat="1" applyFont="1" applyFill="1" applyBorder="1">
      <alignment/>
      <protection/>
    </xf>
    <xf numFmtId="1" fontId="4" fillId="9" borderId="7" xfId="23" applyNumberFormat="1" applyFont="1" applyFill="1" applyBorder="1">
      <alignment/>
      <protection/>
    </xf>
    <xf numFmtId="0" fontId="4" fillId="0" borderId="15" xfId="22" applyFont="1" applyFill="1" applyBorder="1" applyProtection="1">
      <alignment/>
      <protection/>
    </xf>
    <xf numFmtId="0" fontId="4" fillId="2" borderId="7" xfId="22" applyFont="1" applyFill="1" applyBorder="1" applyProtection="1">
      <alignment/>
      <protection/>
    </xf>
    <xf numFmtId="1" fontId="4" fillId="0" borderId="2" xfId="23" applyNumberFormat="1" applyFont="1" applyBorder="1">
      <alignment/>
      <protection/>
    </xf>
    <xf numFmtId="1" fontId="4" fillId="2" borderId="2" xfId="23" applyNumberFormat="1" applyFont="1" applyFill="1" applyBorder="1" applyAlignment="1">
      <alignment vertical="center"/>
      <protection/>
    </xf>
    <xf numFmtId="0" fontId="7" fillId="0" borderId="15" xfId="23" applyFont="1" applyBorder="1">
      <alignment/>
      <protection/>
    </xf>
    <xf numFmtId="0" fontId="7" fillId="0" borderId="2" xfId="23" applyFont="1" applyBorder="1">
      <alignment/>
      <protection/>
    </xf>
    <xf numFmtId="0" fontId="4" fillId="2" borderId="2" xfId="23" applyFont="1" applyFill="1" applyBorder="1">
      <alignment/>
      <protection/>
    </xf>
    <xf numFmtId="0" fontId="7" fillId="0" borderId="2" xfId="23" applyFont="1" applyFill="1" applyBorder="1">
      <alignment/>
      <protection/>
    </xf>
    <xf numFmtId="0" fontId="8" fillId="0" borderId="2" xfId="23" applyFont="1" applyBorder="1">
      <alignment/>
      <protection/>
    </xf>
    <xf numFmtId="0" fontId="7" fillId="9" borderId="2" xfId="23" applyFont="1" applyFill="1" applyBorder="1">
      <alignment/>
      <protection/>
    </xf>
    <xf numFmtId="0" fontId="4" fillId="2" borderId="2" xfId="23" applyFont="1" applyFill="1" applyBorder="1" applyAlignment="1">
      <alignment vertical="center"/>
      <protection/>
    </xf>
    <xf numFmtId="0" fontId="4" fillId="2" borderId="7" xfId="23" applyFont="1" applyFill="1" applyBorder="1">
      <alignment/>
      <protection/>
    </xf>
    <xf numFmtId="0" fontId="7" fillId="3" borderId="2" xfId="0" applyFont="1" applyFill="1" applyBorder="1" applyAlignment="1">
      <alignment horizontal="left"/>
    </xf>
    <xf numFmtId="0" fontId="16" fillId="11" borderId="0" xfId="0" applyFont="1" applyFill="1" applyBorder="1" applyAlignment="1">
      <alignment/>
    </xf>
    <xf numFmtId="0" fontId="0" fillId="11" borderId="60" xfId="0" applyFill="1" applyBorder="1" applyAlignment="1" applyProtection="1">
      <alignment/>
      <protection/>
    </xf>
    <xf numFmtId="0" fontId="0" fillId="11" borderId="46" xfId="0" applyFill="1" applyBorder="1" applyAlignment="1" applyProtection="1">
      <alignment/>
      <protection/>
    </xf>
    <xf numFmtId="0" fontId="0" fillId="11" borderId="61" xfId="0" applyFill="1" applyBorder="1" applyAlignment="1" applyProtection="1">
      <alignment/>
      <protection/>
    </xf>
    <xf numFmtId="0" fontId="16" fillId="11" borderId="62" xfId="0" applyFont="1" applyFill="1" applyBorder="1" applyAlignment="1">
      <alignment/>
    </xf>
    <xf numFmtId="0" fontId="0" fillId="11" borderId="62" xfId="0" applyFill="1" applyBorder="1" applyAlignment="1" applyProtection="1">
      <alignment/>
      <protection/>
    </xf>
    <xf numFmtId="0" fontId="0" fillId="11" borderId="63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2" fontId="15" fillId="11" borderId="11" xfId="0" applyNumberFormat="1" applyFont="1" applyFill="1" applyBorder="1" applyAlignment="1" applyProtection="1">
      <alignment horizontal="center"/>
      <protection/>
    </xf>
    <xf numFmtId="2" fontId="15" fillId="11" borderId="64" xfId="0" applyNumberFormat="1" applyFont="1" applyFill="1" applyBorder="1" applyAlignment="1" applyProtection="1">
      <alignment/>
      <protection/>
    </xf>
    <xf numFmtId="2" fontId="15" fillId="11" borderId="0" xfId="0" applyNumberFormat="1" applyFont="1" applyFill="1" applyBorder="1" applyAlignment="1" applyProtection="1">
      <alignment/>
      <protection/>
    </xf>
    <xf numFmtId="2" fontId="17" fillId="11" borderId="50" xfId="0" applyNumberFormat="1" applyFont="1" applyFill="1" applyBorder="1" applyAlignment="1" applyProtection="1">
      <alignment/>
      <protection locked="0"/>
    </xf>
    <xf numFmtId="2" fontId="17" fillId="11" borderId="13" xfId="0" applyNumberFormat="1" applyFont="1" applyFill="1" applyBorder="1" applyAlignment="1" applyProtection="1">
      <alignment/>
      <protection locked="0"/>
    </xf>
    <xf numFmtId="0" fontId="0" fillId="11" borderId="60" xfId="0" applyFill="1" applyBorder="1" applyAlignment="1">
      <alignment/>
    </xf>
    <xf numFmtId="0" fontId="0" fillId="11" borderId="46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61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8" xfId="0" applyFill="1" applyBorder="1" applyAlignment="1">
      <alignment/>
    </xf>
    <xf numFmtId="0" fontId="17" fillId="9" borderId="6" xfId="0" applyFont="1" applyFill="1" applyBorder="1" applyAlignment="1" applyProtection="1">
      <alignment/>
      <protection locked="0"/>
    </xf>
    <xf numFmtId="14" fontId="4" fillId="9" borderId="33" xfId="0" applyNumberFormat="1" applyFont="1" applyFill="1" applyBorder="1" applyAlignment="1" applyProtection="1">
      <alignment horizontal="right"/>
      <protection/>
    </xf>
    <xf numFmtId="14" fontId="4" fillId="9" borderId="51" xfId="0" applyNumberFormat="1" applyFont="1" applyFill="1" applyBorder="1" applyAlignment="1" applyProtection="1">
      <alignment horizontal="right"/>
      <protection/>
    </xf>
    <xf numFmtId="2" fontId="31" fillId="2" borderId="60" xfId="0" applyNumberFormat="1" applyFont="1" applyFill="1" applyBorder="1" applyAlignment="1" applyProtection="1">
      <alignment vertical="center"/>
      <protection/>
    </xf>
    <xf numFmtId="2" fontId="31" fillId="2" borderId="46" xfId="0" applyNumberFormat="1" applyFont="1" applyFill="1" applyBorder="1" applyAlignment="1" applyProtection="1">
      <alignment vertical="center"/>
      <protection/>
    </xf>
    <xf numFmtId="2" fontId="31" fillId="2" borderId="0" xfId="0" applyNumberFormat="1" applyFont="1" applyFill="1" applyBorder="1" applyAlignment="1" applyProtection="1">
      <alignment vertical="center"/>
      <protection/>
    </xf>
    <xf numFmtId="2" fontId="31" fillId="2" borderId="61" xfId="0" applyNumberFormat="1" applyFont="1" applyFill="1" applyBorder="1" applyAlignment="1" applyProtection="1">
      <alignment vertical="center"/>
      <protection/>
    </xf>
    <xf numFmtId="2" fontId="31" fillId="0" borderId="64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Fill="1" applyBorder="1" applyAlignment="1" applyProtection="1">
      <alignment vertical="center"/>
      <protection/>
    </xf>
    <xf numFmtId="14" fontId="4" fillId="9" borderId="43" xfId="22" applyNumberFormat="1" applyFont="1" applyFill="1" applyBorder="1" applyAlignment="1" applyProtection="1">
      <alignment horizontal="right"/>
      <protection hidden="1"/>
    </xf>
    <xf numFmtId="2" fontId="31" fillId="2" borderId="13" xfId="0" applyNumberFormat="1" applyFont="1" applyFill="1" applyBorder="1" applyAlignment="1" applyProtection="1">
      <alignment vertical="center"/>
      <protection/>
    </xf>
    <xf numFmtId="2" fontId="31" fillId="2" borderId="18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60" xfId="0" applyBorder="1" applyAlignment="1">
      <alignment/>
    </xf>
    <xf numFmtId="3" fontId="18" fillId="4" borderId="65" xfId="0" applyNumberFormat="1" applyFont="1" applyFill="1" applyBorder="1" applyAlignment="1" applyProtection="1">
      <alignment horizontal="right"/>
      <protection locked="0"/>
    </xf>
    <xf numFmtId="3" fontId="18" fillId="4" borderId="6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" fontId="18" fillId="4" borderId="55" xfId="0" applyNumberFormat="1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3" fontId="18" fillId="4" borderId="56" xfId="0" applyNumberFormat="1" applyFont="1" applyFill="1" applyBorder="1" applyAlignment="1" applyProtection="1">
      <alignment horizontal="right"/>
      <protection locked="0"/>
    </xf>
    <xf numFmtId="0" fontId="7" fillId="0" borderId="67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32" fillId="2" borderId="0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/>
      <protection/>
    </xf>
    <xf numFmtId="0" fontId="7" fillId="0" borderId="68" xfId="0" applyFont="1" applyBorder="1" applyAlignment="1" applyProtection="1">
      <alignment/>
      <protection/>
    </xf>
    <xf numFmtId="0" fontId="7" fillId="0" borderId="69" xfId="0" applyFont="1" applyBorder="1" applyAlignment="1" applyProtection="1">
      <alignment/>
      <protection/>
    </xf>
    <xf numFmtId="3" fontId="4" fillId="5" borderId="42" xfId="0" applyNumberFormat="1" applyFont="1" applyFill="1" applyBorder="1" applyAlignment="1" applyProtection="1">
      <alignment horizontal="center"/>
      <protection/>
    </xf>
    <xf numFmtId="3" fontId="7" fillId="5" borderId="7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3" fontId="7" fillId="5" borderId="43" xfId="0" applyNumberFormat="1" applyFont="1" applyFill="1" applyBorder="1" applyAlignment="1" applyProtection="1">
      <alignment horizontal="center"/>
      <protection/>
    </xf>
    <xf numFmtId="185" fontId="18" fillId="4" borderId="3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hidden="1"/>
    </xf>
    <xf numFmtId="181" fontId="0" fillId="0" borderId="0" xfId="0" applyNumberForma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185" fontId="18" fillId="4" borderId="43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/>
      <protection/>
    </xf>
    <xf numFmtId="0" fontId="7" fillId="0" borderId="41" xfId="0" applyFont="1" applyBorder="1" applyAlignment="1" applyProtection="1">
      <alignment/>
      <protection/>
    </xf>
    <xf numFmtId="49" fontId="7" fillId="0" borderId="6" xfId="0" applyNumberFormat="1" applyFont="1" applyBorder="1" applyAlignment="1" applyProtection="1">
      <alignment horizontal="center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 wrapText="1"/>
      <protection/>
    </xf>
    <xf numFmtId="0" fontId="7" fillId="0" borderId="41" xfId="0" applyFont="1" applyBorder="1" applyAlignment="1" applyProtection="1">
      <alignment/>
      <protection/>
    </xf>
    <xf numFmtId="0" fontId="35" fillId="0" borderId="64" xfId="0" applyFont="1" applyFill="1" applyBorder="1" applyAlignment="1" applyProtection="1">
      <alignment/>
      <protection hidden="1"/>
    </xf>
    <xf numFmtId="0" fontId="35" fillId="0" borderId="64" xfId="0" applyFont="1" applyFill="1" applyBorder="1" applyAlignment="1" applyProtection="1">
      <alignment vertical="center"/>
      <protection hidden="1"/>
    </xf>
    <xf numFmtId="0" fontId="0" fillId="0" borderId="64" xfId="0" applyFont="1" applyFill="1" applyBorder="1" applyAlignment="1" applyProtection="1">
      <alignment vertical="center"/>
      <protection hidden="1"/>
    </xf>
    <xf numFmtId="1" fontId="32" fillId="2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/>
      <protection hidden="1"/>
    </xf>
    <xf numFmtId="3" fontId="19" fillId="5" borderId="53" xfId="0" applyNumberFormat="1" applyFont="1" applyFill="1" applyBorder="1" applyAlignment="1" applyProtection="1">
      <alignment horizontal="right"/>
      <protection locked="0"/>
    </xf>
    <xf numFmtId="3" fontId="7" fillId="5" borderId="71" xfId="0" applyNumberFormat="1" applyFont="1" applyFill="1" applyBorder="1" applyAlignment="1" applyProtection="1">
      <alignment horizontal="center"/>
      <protection/>
    </xf>
    <xf numFmtId="3" fontId="5" fillId="10" borderId="72" xfId="0" applyNumberFormat="1" applyFont="1" applyFill="1" applyBorder="1" applyAlignment="1" applyProtection="1">
      <alignment horizontal="right"/>
      <protection/>
    </xf>
    <xf numFmtId="3" fontId="4" fillId="2" borderId="73" xfId="0" applyNumberFormat="1" applyFont="1" applyFill="1" applyBorder="1" applyAlignment="1" applyProtection="1">
      <alignment/>
      <protection/>
    </xf>
    <xf numFmtId="3" fontId="18" fillId="4" borderId="74" xfId="0" applyNumberFormat="1" applyFont="1" applyFill="1" applyBorder="1" applyAlignment="1" applyProtection="1">
      <alignment horizontal="right"/>
      <protection locked="0"/>
    </xf>
    <xf numFmtId="3" fontId="4" fillId="2" borderId="74" xfId="0" applyNumberFormat="1" applyFont="1" applyFill="1" applyBorder="1" applyAlignment="1" applyProtection="1">
      <alignment vertical="center"/>
      <protection/>
    </xf>
    <xf numFmtId="3" fontId="19" fillId="4" borderId="74" xfId="0" applyNumberFormat="1" applyFont="1" applyFill="1" applyBorder="1" applyAlignment="1" applyProtection="1">
      <alignment vertical="center"/>
      <protection locked="0"/>
    </xf>
    <xf numFmtId="3" fontId="18" fillId="5" borderId="74" xfId="0" applyNumberFormat="1" applyFont="1" applyFill="1" applyBorder="1" applyAlignment="1" applyProtection="1">
      <alignment horizontal="right"/>
      <protection locked="0"/>
    </xf>
    <xf numFmtId="3" fontId="18" fillId="4" borderId="74" xfId="0" applyNumberFormat="1" applyFont="1" applyFill="1" applyBorder="1" applyAlignment="1" applyProtection="1">
      <alignment vertical="center"/>
      <protection locked="0"/>
    </xf>
    <xf numFmtId="3" fontId="19" fillId="5" borderId="75" xfId="0" applyNumberFormat="1" applyFont="1" applyFill="1" applyBorder="1" applyAlignment="1" applyProtection="1">
      <alignment horizontal="right"/>
      <protection locked="0"/>
    </xf>
    <xf numFmtId="14" fontId="4" fillId="2" borderId="73" xfId="0" applyNumberFormat="1" applyFont="1" applyFill="1" applyBorder="1" applyAlignment="1" applyProtection="1">
      <alignment horizontal="right"/>
      <protection/>
    </xf>
    <xf numFmtId="14" fontId="4" fillId="9" borderId="75" xfId="0" applyNumberFormat="1" applyFont="1" applyFill="1" applyBorder="1" applyAlignment="1" applyProtection="1">
      <alignment horizontal="right"/>
      <protection/>
    </xf>
    <xf numFmtId="3" fontId="19" fillId="4" borderId="74" xfId="0" applyNumberFormat="1" applyFont="1" applyFill="1" applyBorder="1" applyAlignment="1" applyProtection="1">
      <alignment horizontal="right"/>
      <protection locked="0"/>
    </xf>
    <xf numFmtId="3" fontId="18" fillId="4" borderId="76" xfId="0" applyNumberFormat="1" applyFont="1" applyFill="1" applyBorder="1" applyAlignment="1" applyProtection="1">
      <alignment horizontal="right"/>
      <protection locked="0"/>
    </xf>
    <xf numFmtId="3" fontId="4" fillId="2" borderId="74" xfId="0" applyNumberFormat="1" applyFont="1" applyFill="1" applyBorder="1" applyAlignment="1" applyProtection="1">
      <alignment vertical="center"/>
      <protection/>
    </xf>
    <xf numFmtId="3" fontId="4" fillId="2" borderId="77" xfId="0" applyNumberFormat="1" applyFont="1" applyFill="1" applyBorder="1" applyAlignment="1" applyProtection="1">
      <alignment vertical="center"/>
      <protection/>
    </xf>
    <xf numFmtId="3" fontId="18" fillId="5" borderId="34" xfId="0" applyNumberFormat="1" applyFont="1" applyFill="1" applyBorder="1" applyAlignment="1" applyProtection="1">
      <alignment vertical="center"/>
      <protection locked="0"/>
    </xf>
    <xf numFmtId="0" fontId="15" fillId="2" borderId="4" xfId="22" applyFont="1" applyFill="1" applyBorder="1" applyAlignment="1" applyProtection="1">
      <alignment wrapText="1"/>
      <protection/>
    </xf>
    <xf numFmtId="0" fontId="20" fillId="2" borderId="76" xfId="0" applyFont="1" applyFill="1" applyBorder="1" applyAlignment="1">
      <alignment horizontal="right"/>
    </xf>
    <xf numFmtId="0" fontId="21" fillId="4" borderId="78" xfId="0" applyFont="1" applyFill="1" applyBorder="1" applyAlignment="1" applyProtection="1">
      <alignment/>
      <protection/>
    </xf>
    <xf numFmtId="3" fontId="19" fillId="5" borderId="33" xfId="0" applyNumberFormat="1" applyFont="1" applyFill="1" applyBorder="1" applyAlignment="1" applyProtection="1">
      <alignment horizontal="right"/>
      <protection locked="0"/>
    </xf>
    <xf numFmtId="0" fontId="19" fillId="4" borderId="39" xfId="0" applyNumberFormat="1" applyFont="1" applyFill="1" applyBorder="1" applyAlignment="1" applyProtection="1">
      <alignment horizontal="right"/>
      <protection/>
    </xf>
    <xf numFmtId="0" fontId="4" fillId="9" borderId="53" xfId="0" applyNumberFormat="1" applyFont="1" applyFill="1" applyBorder="1" applyAlignment="1" applyProtection="1">
      <alignment horizontal="right"/>
      <protection/>
    </xf>
    <xf numFmtId="0" fontId="4" fillId="9" borderId="39" xfId="0" applyNumberFormat="1" applyFont="1" applyFill="1" applyBorder="1" applyAlignment="1" applyProtection="1">
      <alignment horizontal="right"/>
      <protection/>
    </xf>
    <xf numFmtId="0" fontId="4" fillId="9" borderId="33" xfId="0" applyNumberFormat="1" applyFont="1" applyFill="1" applyBorder="1" applyAlignment="1" applyProtection="1">
      <alignment horizontal="right"/>
      <protection/>
    </xf>
    <xf numFmtId="0" fontId="4" fillId="9" borderId="34" xfId="0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 hidden="1"/>
    </xf>
    <xf numFmtId="3" fontId="7" fillId="12" borderId="79" xfId="0" applyNumberFormat="1" applyFont="1" applyFill="1" applyBorder="1" applyAlignment="1" applyProtection="1">
      <alignment horizontal="center"/>
      <protection/>
    </xf>
    <xf numFmtId="14" fontId="4" fillId="12" borderId="10" xfId="0" applyNumberFormat="1" applyFont="1" applyFill="1" applyBorder="1" applyAlignment="1" applyProtection="1">
      <alignment horizontal="center"/>
      <protection/>
    </xf>
    <xf numFmtId="0" fontId="4" fillId="12" borderId="39" xfId="0" applyNumberFormat="1" applyFont="1" applyFill="1" applyBorder="1" applyAlignment="1" applyProtection="1">
      <alignment horizontal="center"/>
      <protection/>
    </xf>
    <xf numFmtId="3" fontId="7" fillId="12" borderId="80" xfId="0" applyNumberFormat="1" applyFont="1" applyFill="1" applyBorder="1" applyAlignment="1" applyProtection="1">
      <alignment horizontal="center"/>
      <protection/>
    </xf>
    <xf numFmtId="3" fontId="7" fillId="12" borderId="71" xfId="0" applyNumberFormat="1" applyFont="1" applyFill="1" applyBorder="1" applyAlignment="1" applyProtection="1">
      <alignment horizontal="center"/>
      <protection/>
    </xf>
    <xf numFmtId="3" fontId="7" fillId="12" borderId="81" xfId="0" applyNumberFormat="1" applyFont="1" applyFill="1" applyBorder="1" applyAlignment="1" applyProtection="1">
      <alignment horizontal="center"/>
      <protection/>
    </xf>
    <xf numFmtId="3" fontId="19" fillId="4" borderId="34" xfId="0" applyNumberFormat="1" applyFont="1" applyFill="1" applyBorder="1" applyAlignment="1" applyProtection="1" quotePrefix="1">
      <alignment horizontal="center"/>
      <protection locked="0"/>
    </xf>
    <xf numFmtId="2" fontId="25" fillId="2" borderId="0" xfId="0" applyNumberFormat="1" applyFont="1" applyFill="1" applyBorder="1" applyAlignment="1" applyProtection="1">
      <alignment vertical="center"/>
      <protection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18" fillId="4" borderId="82" xfId="0" applyNumberFormat="1" applyFont="1" applyFill="1" applyBorder="1" applyAlignment="1" applyProtection="1">
      <alignment horizontal="right"/>
      <protection locked="0"/>
    </xf>
    <xf numFmtId="3" fontId="18" fillId="4" borderId="42" xfId="0" applyNumberFormat="1" applyFont="1" applyFill="1" applyBorder="1" applyAlignment="1" applyProtection="1">
      <alignment horizontal="right"/>
      <protection locked="0"/>
    </xf>
    <xf numFmtId="3" fontId="18" fillId="4" borderId="53" xfId="0" applyNumberFormat="1" applyFont="1" applyFill="1" applyBorder="1" applyAlignment="1" applyProtection="1">
      <alignment horizontal="right"/>
      <protection locked="0"/>
    </xf>
    <xf numFmtId="49" fontId="7" fillId="3" borderId="23" xfId="0" applyNumberFormat="1" applyFont="1" applyFill="1" applyBorder="1" applyAlignment="1">
      <alignment horizontal="center"/>
    </xf>
    <xf numFmtId="3" fontId="19" fillId="4" borderId="10" xfId="0" applyNumberFormat="1" applyFont="1" applyFill="1" applyBorder="1" applyAlignment="1" applyProtection="1">
      <alignment horizontal="right"/>
      <protection locked="0"/>
    </xf>
    <xf numFmtId="1" fontId="33" fillId="4" borderId="83" xfId="0" applyNumberFormat="1" applyFont="1" applyFill="1" applyBorder="1" applyAlignment="1" applyProtection="1">
      <alignment horizontal="center" vertical="center"/>
      <protection locked="0"/>
    </xf>
    <xf numFmtId="1" fontId="33" fillId="4" borderId="84" xfId="0" applyNumberFormat="1" applyFont="1" applyFill="1" applyBorder="1" applyAlignment="1" applyProtection="1">
      <alignment horizontal="center" vertical="center"/>
      <protection locked="0"/>
    </xf>
    <xf numFmtId="1" fontId="33" fillId="4" borderId="85" xfId="0" applyNumberFormat="1" applyFont="1" applyFill="1" applyBorder="1" applyAlignment="1" applyProtection="1">
      <alignment horizontal="center" vertical="center"/>
      <protection locked="0"/>
    </xf>
    <xf numFmtId="0" fontId="4" fillId="2" borderId="61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2" fontId="37" fillId="2" borderId="0" xfId="0" applyNumberFormat="1" applyFont="1" applyFill="1" applyBorder="1" applyAlignment="1" applyProtection="1">
      <alignment horizontal="center" vertical="center"/>
      <protection hidden="1"/>
    </xf>
    <xf numFmtId="2" fontId="37" fillId="2" borderId="61" xfId="0" applyNumberFormat="1" applyFont="1" applyFill="1" applyBorder="1" applyAlignment="1" applyProtection="1">
      <alignment horizontal="center" vertical="center"/>
      <protection hidden="1"/>
    </xf>
    <xf numFmtId="2" fontId="31" fillId="2" borderId="67" xfId="0" applyNumberFormat="1" applyFont="1" applyFill="1" applyBorder="1" applyAlignment="1" applyProtection="1">
      <alignment horizontal="center" vertical="center"/>
      <protection/>
    </xf>
    <xf numFmtId="2" fontId="31" fillId="2" borderId="60" xfId="0" applyNumberFormat="1" applyFont="1" applyFill="1" applyBorder="1" applyAlignment="1" applyProtection="1">
      <alignment horizontal="center" vertical="center"/>
      <protection/>
    </xf>
    <xf numFmtId="2" fontId="31" fillId="2" borderId="64" xfId="0" applyNumberFormat="1" applyFont="1" applyFill="1" applyBorder="1" applyAlignment="1" applyProtection="1">
      <alignment horizontal="center" vertical="center"/>
      <protection/>
    </xf>
    <xf numFmtId="2" fontId="31" fillId="2" borderId="0" xfId="0" applyNumberFormat="1" applyFont="1" applyFill="1" applyBorder="1" applyAlignment="1" applyProtection="1">
      <alignment horizontal="center" vertical="center"/>
      <protection/>
    </xf>
    <xf numFmtId="2" fontId="31" fillId="2" borderId="50" xfId="0" applyNumberFormat="1" applyFont="1" applyFill="1" applyBorder="1" applyAlignment="1" applyProtection="1">
      <alignment horizontal="center" vertical="center"/>
      <protection/>
    </xf>
    <xf numFmtId="2" fontId="31" fillId="2" borderId="13" xfId="0" applyNumberFormat="1" applyFont="1" applyFill="1" applyBorder="1" applyAlignment="1" applyProtection="1">
      <alignment horizontal="center" vertical="center"/>
      <protection/>
    </xf>
    <xf numFmtId="2" fontId="15" fillId="11" borderId="86" xfId="0" applyNumberFormat="1" applyFont="1" applyFill="1" applyBorder="1" applyAlignment="1" applyProtection="1">
      <alignment horizontal="center"/>
      <protection/>
    </xf>
    <xf numFmtId="2" fontId="15" fillId="11" borderId="87" xfId="0" applyNumberFormat="1" applyFont="1" applyFill="1" applyBorder="1" applyAlignment="1" applyProtection="1">
      <alignment horizontal="center"/>
      <protection/>
    </xf>
    <xf numFmtId="2" fontId="15" fillId="11" borderId="88" xfId="0" applyNumberFormat="1" applyFont="1" applyFill="1" applyBorder="1" applyAlignment="1" applyProtection="1">
      <alignment horizontal="center"/>
      <protection/>
    </xf>
    <xf numFmtId="2" fontId="15" fillId="11" borderId="89" xfId="0" applyNumberFormat="1" applyFont="1" applyFill="1" applyBorder="1" applyAlignment="1" applyProtection="1">
      <alignment horizontal="center"/>
      <protection/>
    </xf>
    <xf numFmtId="2" fontId="15" fillId="11" borderId="90" xfId="0" applyNumberFormat="1" applyFont="1" applyFill="1" applyBorder="1" applyAlignment="1" applyProtection="1">
      <alignment horizontal="center"/>
      <protection/>
    </xf>
    <xf numFmtId="2" fontId="15" fillId="11" borderId="91" xfId="0" applyNumberFormat="1" applyFont="1" applyFill="1" applyBorder="1" applyAlignment="1" applyProtection="1">
      <alignment horizontal="center"/>
      <protection/>
    </xf>
    <xf numFmtId="2" fontId="15" fillId="11" borderId="15" xfId="0" applyNumberFormat="1" applyFont="1" applyFill="1" applyBorder="1" applyAlignment="1" applyProtection="1">
      <alignment horizontal="center"/>
      <protection/>
    </xf>
    <xf numFmtId="2" fontId="15" fillId="11" borderId="16" xfId="0" applyNumberFormat="1" applyFont="1" applyFill="1" applyBorder="1" applyAlignment="1" applyProtection="1">
      <alignment horizontal="center"/>
      <protection/>
    </xf>
    <xf numFmtId="2" fontId="15" fillId="11" borderId="17" xfId="0" applyNumberFormat="1" applyFont="1" applyFill="1" applyBorder="1" applyAlignment="1" applyProtection="1">
      <alignment horizontal="center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0" fontId="30" fillId="11" borderId="92" xfId="0" applyFont="1" applyFill="1" applyBorder="1" applyAlignment="1" applyProtection="1">
      <alignment horizontal="center" vertical="center" wrapText="1"/>
      <protection/>
    </xf>
    <xf numFmtId="0" fontId="30" fillId="11" borderId="60" xfId="0" applyFont="1" applyFill="1" applyBorder="1" applyAlignment="1" applyProtection="1">
      <alignment horizontal="center" vertical="center" wrapText="1"/>
      <protection/>
    </xf>
    <xf numFmtId="0" fontId="30" fillId="11" borderId="93" xfId="0" applyFont="1" applyFill="1" applyBorder="1" applyAlignment="1" applyProtection="1">
      <alignment horizontal="center" vertical="center" wrapText="1"/>
      <protection/>
    </xf>
    <xf numFmtId="0" fontId="30" fillId="11" borderId="94" xfId="0" applyFont="1" applyFill="1" applyBorder="1" applyAlignment="1" applyProtection="1">
      <alignment horizontal="center" vertical="center" wrapText="1"/>
      <protection/>
    </xf>
    <xf numFmtId="0" fontId="30" fillId="11" borderId="62" xfId="0" applyFont="1" applyFill="1" applyBorder="1" applyAlignment="1" applyProtection="1">
      <alignment horizontal="center" vertical="center" wrapText="1"/>
      <protection/>
    </xf>
    <xf numFmtId="0" fontId="30" fillId="11" borderId="95" xfId="0" applyFont="1" applyFill="1" applyBorder="1" applyAlignment="1" applyProtection="1">
      <alignment horizontal="center" vertical="center" wrapText="1"/>
      <protection/>
    </xf>
    <xf numFmtId="0" fontId="34" fillId="4" borderId="7" xfId="0" applyNumberFormat="1" applyFont="1" applyFill="1" applyBorder="1" applyAlignment="1" applyProtection="1">
      <alignment horizontal="left"/>
      <protection locked="0"/>
    </xf>
    <xf numFmtId="0" fontId="34" fillId="4" borderId="41" xfId="0" applyNumberFormat="1" applyFont="1" applyFill="1" applyBorder="1" applyAlignment="1" applyProtection="1">
      <alignment horizontal="left"/>
      <protection locked="0"/>
    </xf>
    <xf numFmtId="0" fontId="34" fillId="4" borderId="24" xfId="0" applyNumberFormat="1" applyFont="1" applyFill="1" applyBorder="1" applyAlignment="1" applyProtection="1">
      <alignment horizontal="left"/>
      <protection locked="0"/>
    </xf>
    <xf numFmtId="0" fontId="34" fillId="4" borderId="7" xfId="0" applyFont="1" applyFill="1" applyBorder="1" applyAlignment="1" applyProtection="1">
      <alignment horizontal="left"/>
      <protection locked="0"/>
    </xf>
    <xf numFmtId="0" fontId="34" fillId="4" borderId="41" xfId="0" applyFont="1" applyFill="1" applyBorder="1" applyAlignment="1" applyProtection="1">
      <alignment horizontal="left"/>
      <protection locked="0"/>
    </xf>
    <xf numFmtId="0" fontId="34" fillId="4" borderId="24" xfId="0" applyFont="1" applyFill="1" applyBorder="1" applyAlignment="1" applyProtection="1">
      <alignment horizontal="left"/>
      <protection locked="0"/>
    </xf>
    <xf numFmtId="0" fontId="17" fillId="13" borderId="96" xfId="0" applyFont="1" applyFill="1" applyBorder="1" applyAlignment="1" applyProtection="1">
      <alignment vertical="center"/>
      <protection/>
    </xf>
    <xf numFmtId="0" fontId="34" fillId="0" borderId="97" xfId="0" applyFont="1" applyBorder="1" applyAlignment="1">
      <alignment/>
    </xf>
    <xf numFmtId="0" fontId="34" fillId="0" borderId="98" xfId="0" applyFont="1" applyBorder="1" applyAlignment="1">
      <alignment/>
    </xf>
    <xf numFmtId="0" fontId="34" fillId="4" borderId="96" xfId="0" applyFont="1" applyFill="1" applyBorder="1" applyAlignment="1" applyProtection="1">
      <alignment horizontal="left" vertical="top" wrapText="1"/>
      <protection locked="0"/>
    </xf>
    <xf numFmtId="0" fontId="34" fillId="4" borderId="97" xfId="0" applyFont="1" applyFill="1" applyBorder="1" applyAlignment="1" applyProtection="1">
      <alignment horizontal="left" vertical="top" wrapText="1"/>
      <protection locked="0"/>
    </xf>
    <xf numFmtId="0" fontId="34" fillId="4" borderId="98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1" fontId="12" fillId="2" borderId="67" xfId="21" applyNumberFormat="1" applyFont="1" applyFill="1" applyBorder="1" applyAlignment="1" applyProtection="1">
      <alignment horizontal="center" vertical="center" wrapText="1"/>
      <protection hidden="1"/>
    </xf>
    <xf numFmtId="1" fontId="12" fillId="2" borderId="60" xfId="21" applyNumberFormat="1" applyFont="1" applyFill="1" applyBorder="1" applyAlignment="1" applyProtection="1">
      <alignment horizontal="center" vertical="center" wrapText="1"/>
      <protection hidden="1"/>
    </xf>
    <xf numFmtId="1" fontId="12" fillId="2" borderId="46" xfId="21" applyNumberFormat="1" applyFont="1" applyFill="1" applyBorder="1" applyAlignment="1" applyProtection="1">
      <alignment horizontal="center" vertical="center" wrapText="1"/>
      <protection hidden="1"/>
    </xf>
    <xf numFmtId="1" fontId="12" fillId="2" borderId="50" xfId="21" applyNumberFormat="1" applyFont="1" applyFill="1" applyBorder="1" applyAlignment="1" applyProtection="1">
      <alignment horizontal="center" vertical="center" wrapText="1"/>
      <protection hidden="1"/>
    </xf>
    <xf numFmtId="1" fontId="12" fillId="2" borderId="13" xfId="21" applyNumberFormat="1" applyFont="1" applyFill="1" applyBorder="1" applyAlignment="1" applyProtection="1">
      <alignment horizontal="center" vertical="center" wrapText="1"/>
      <protection hidden="1"/>
    </xf>
    <xf numFmtId="1" fontId="12" fillId="2" borderId="18" xfId="21" applyNumberFormat="1" applyFont="1" applyFill="1" applyBorder="1" applyAlignment="1" applyProtection="1">
      <alignment horizontal="center" vertical="center" wrapText="1"/>
      <protection hidden="1"/>
    </xf>
    <xf numFmtId="0" fontId="4" fillId="2" borderId="67" xfId="0" applyFont="1" applyFill="1" applyBorder="1" applyAlignment="1" applyProtection="1">
      <alignment horizontal="center" vertical="center" wrapText="1"/>
      <protection/>
    </xf>
    <xf numFmtId="0" fontId="4" fillId="2" borderId="50" xfId="0" applyFont="1" applyFill="1" applyBorder="1" applyAlignment="1" applyProtection="1">
      <alignment horizontal="center" vertical="center" wrapText="1"/>
      <protection/>
    </xf>
    <xf numFmtId="0" fontId="4" fillId="2" borderId="60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17" fillId="9" borderId="7" xfId="0" applyNumberFormat="1" applyFont="1" applyFill="1" applyBorder="1" applyAlignment="1" applyProtection="1">
      <alignment horizontal="left"/>
      <protection locked="0"/>
    </xf>
    <xf numFmtId="0" fontId="17" fillId="9" borderId="41" xfId="0" applyNumberFormat="1" applyFont="1" applyFill="1" applyBorder="1" applyAlignment="1" applyProtection="1">
      <alignment horizontal="left"/>
      <protection locked="0"/>
    </xf>
    <xf numFmtId="0" fontId="17" fillId="9" borderId="24" xfId="0" applyNumberFormat="1" applyFont="1" applyFill="1" applyBorder="1" applyAlignment="1" applyProtection="1">
      <alignment horizontal="left"/>
      <protection locked="0"/>
    </xf>
    <xf numFmtId="1" fontId="12" fillId="2" borderId="67" xfId="21" applyNumberFormat="1" applyFont="1" applyFill="1" applyBorder="1" applyAlignment="1" applyProtection="1">
      <alignment horizontal="center" wrapText="1"/>
      <protection hidden="1"/>
    </xf>
    <xf numFmtId="1" fontId="12" fillId="2" borderId="60" xfId="21" applyNumberFormat="1" applyFont="1" applyFill="1" applyBorder="1" applyAlignment="1" applyProtection="1">
      <alignment horizontal="center" wrapText="1"/>
      <protection hidden="1"/>
    </xf>
    <xf numFmtId="1" fontId="12" fillId="2" borderId="46" xfId="21" applyNumberFormat="1" applyFont="1" applyFill="1" applyBorder="1" applyAlignment="1" applyProtection="1">
      <alignment horizontal="center" wrapText="1"/>
      <protection hidden="1"/>
    </xf>
    <xf numFmtId="1" fontId="12" fillId="2" borderId="50" xfId="21" applyNumberFormat="1" applyFont="1" applyFill="1" applyBorder="1" applyAlignment="1" applyProtection="1">
      <alignment horizontal="center" wrapText="1"/>
      <protection hidden="1"/>
    </xf>
    <xf numFmtId="1" fontId="12" fillId="2" borderId="13" xfId="21" applyNumberFormat="1" applyFont="1" applyFill="1" applyBorder="1" applyAlignment="1" applyProtection="1">
      <alignment horizontal="center" wrapText="1"/>
      <protection hidden="1"/>
    </xf>
    <xf numFmtId="1" fontId="12" fillId="2" borderId="18" xfId="21" applyNumberFormat="1" applyFont="1" applyFill="1" applyBorder="1" applyAlignment="1" applyProtection="1">
      <alignment horizontal="center" wrapText="1"/>
      <protection hidden="1"/>
    </xf>
    <xf numFmtId="0" fontId="17" fillId="9" borderId="7" xfId="0" applyFont="1" applyFill="1" applyBorder="1" applyAlignment="1" applyProtection="1">
      <alignment horizontal="left"/>
      <protection locked="0"/>
    </xf>
    <xf numFmtId="0" fontId="17" fillId="9" borderId="24" xfId="0" applyFont="1" applyFill="1" applyBorder="1" applyAlignment="1" applyProtection="1">
      <alignment horizontal="left"/>
      <protection locked="0"/>
    </xf>
    <xf numFmtId="2" fontId="15" fillId="11" borderId="67" xfId="0" applyNumberFormat="1" applyFont="1" applyFill="1" applyBorder="1" applyAlignment="1" applyProtection="1">
      <alignment horizontal="center"/>
      <protection/>
    </xf>
    <xf numFmtId="2" fontId="15" fillId="11" borderId="60" xfId="0" applyNumberFormat="1" applyFont="1" applyFill="1" applyBorder="1" applyAlignment="1" applyProtection="1">
      <alignment horizontal="center"/>
      <protection/>
    </xf>
    <xf numFmtId="0" fontId="27" fillId="11" borderId="64" xfId="0" applyFont="1" applyFill="1" applyBorder="1" applyAlignment="1" applyProtection="1">
      <alignment horizontal="center" vertical="center"/>
      <protection locked="0"/>
    </xf>
    <xf numFmtId="0" fontId="27" fillId="11" borderId="0" xfId="0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normální_BIL_VYSP.XLS" xfId="21"/>
    <cellStyle name="normální_Klient_plán_PU_max_spojený" xfId="22"/>
    <cellStyle name="normální_PlánPLR" xfId="23"/>
    <cellStyle name="Percent" xfId="24"/>
    <cellStyle name="Followed Hyperlink" xfId="25"/>
  </cellStyles>
  <dxfs count="3">
    <dxf>
      <font>
        <color rgb="FF00FF00"/>
      </font>
      <fill>
        <patternFill>
          <bgColor rgb="FF00FF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199</xdr:row>
      <xdr:rowOff>0</xdr:rowOff>
    </xdr:from>
    <xdr:to>
      <xdr:col>4</xdr:col>
      <xdr:colOff>333375</xdr:colOff>
      <xdr:row>199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905875" y="48672750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9</xdr:col>
      <xdr:colOff>0</xdr:colOff>
      <xdr:row>181</xdr:row>
      <xdr:rowOff>19050</xdr:rowOff>
    </xdr:from>
    <xdr:to>
      <xdr:col>9</xdr:col>
      <xdr:colOff>0</xdr:colOff>
      <xdr:row>181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2639675" y="4497705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9</xdr:col>
      <xdr:colOff>0</xdr:colOff>
      <xdr:row>181</xdr:row>
      <xdr:rowOff>19050</xdr:rowOff>
    </xdr:from>
    <xdr:to>
      <xdr:col>9</xdr:col>
      <xdr:colOff>0</xdr:colOff>
      <xdr:row>181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2639675" y="4497705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9</xdr:col>
      <xdr:colOff>0</xdr:colOff>
      <xdr:row>181</xdr:row>
      <xdr:rowOff>19050</xdr:rowOff>
    </xdr:from>
    <xdr:to>
      <xdr:col>9</xdr:col>
      <xdr:colOff>0</xdr:colOff>
      <xdr:row>181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2639675" y="44977050"/>
          <a:ext cx="0" cy="15240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7</xdr:col>
      <xdr:colOff>171450</xdr:colOff>
      <xdr:row>10</xdr:row>
      <xdr:rowOff>0</xdr:rowOff>
    </xdr:from>
    <xdr:to>
      <xdr:col>7</xdr:col>
      <xdr:colOff>333375</xdr:colOff>
      <xdr:row>10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9039225" y="2562225"/>
          <a:ext cx="161925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13</xdr:col>
      <xdr:colOff>0</xdr:colOff>
      <xdr:row>230</xdr:row>
      <xdr:rowOff>0</xdr:rowOff>
    </xdr:from>
    <xdr:to>
      <xdr:col>13</xdr:col>
      <xdr:colOff>0</xdr:colOff>
      <xdr:row>230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12573000" y="445674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13</xdr:col>
      <xdr:colOff>0</xdr:colOff>
      <xdr:row>230</xdr:row>
      <xdr:rowOff>0</xdr:rowOff>
    </xdr:from>
    <xdr:to>
      <xdr:col>13</xdr:col>
      <xdr:colOff>0</xdr:colOff>
      <xdr:row>230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12573000" y="445674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13</xdr:col>
      <xdr:colOff>0</xdr:colOff>
      <xdr:row>230</xdr:row>
      <xdr:rowOff>0</xdr:rowOff>
    </xdr:from>
    <xdr:to>
      <xdr:col>13</xdr:col>
      <xdr:colOff>0</xdr:colOff>
      <xdr:row>230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12573000" y="4456747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49125" y="21050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049125" y="21050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049125" y="21050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0;daj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193"/>
  <sheetViews>
    <sheetView zoomScale="70" zoomScaleNormal="70" workbookViewId="0" topLeftCell="E84">
      <selection activeCell="G121" sqref="G121"/>
    </sheetView>
  </sheetViews>
  <sheetFormatPr defaultColWidth="9.00390625" defaultRowHeight="15" customHeight="1"/>
  <cols>
    <col min="1" max="1" width="7.875" style="75" customWidth="1"/>
    <col min="2" max="2" width="54.125" style="75" customWidth="1"/>
    <col min="3" max="3" width="29.875" style="75" customWidth="1"/>
    <col min="4" max="4" width="22.75390625" style="75" bestFit="1" customWidth="1"/>
    <col min="5" max="5" width="13.00390625" style="75" customWidth="1"/>
    <col min="6" max="6" width="5.625" style="75" bestFit="1" customWidth="1"/>
    <col min="7" max="10" width="10.875" style="75" bestFit="1" customWidth="1"/>
    <col min="11" max="11" width="15.00390625" style="75" bestFit="1" customWidth="1"/>
    <col min="12" max="12" width="10.875" style="75" bestFit="1" customWidth="1"/>
    <col min="13" max="13" width="12.375" style="75" bestFit="1" customWidth="1"/>
    <col min="14" max="14" width="10.875" style="75" bestFit="1" customWidth="1"/>
    <col min="15" max="15" width="9.125" style="75" customWidth="1"/>
    <col min="16" max="16" width="20.625" style="75" customWidth="1"/>
    <col min="17" max="16384" width="9.125" style="75" customWidth="1"/>
  </cols>
  <sheetData>
    <row r="1" ht="25.5" customHeight="1">
      <c r="A1" s="75" t="s">
        <v>298</v>
      </c>
    </row>
    <row r="2" ht="19.5" customHeight="1"/>
    <row r="3" ht="19.5" customHeight="1">
      <c r="B3" s="75" t="s">
        <v>299</v>
      </c>
    </row>
    <row r="4" ht="19.5" customHeight="1"/>
    <row r="5" ht="19.5" customHeight="1"/>
    <row r="6" ht="19.5" customHeight="1"/>
    <row r="7" ht="19.5" customHeight="1">
      <c r="C7" s="75" t="s">
        <v>300</v>
      </c>
    </row>
    <row r="8" ht="19.5" customHeight="1"/>
    <row r="9" ht="19.5" customHeight="1"/>
    <row r="10" ht="19.5" customHeight="1"/>
    <row r="11" spans="6:14" ht="19.5" customHeight="1">
      <c r="F11" s="75" t="s">
        <v>950</v>
      </c>
      <c r="G11" s="75" t="s">
        <v>948</v>
      </c>
      <c r="H11" s="75" t="s">
        <v>949</v>
      </c>
      <c r="I11" s="75" t="s">
        <v>968</v>
      </c>
      <c r="J11" s="75" t="s">
        <v>969</v>
      </c>
      <c r="K11" s="75" t="s">
        <v>966</v>
      </c>
      <c r="L11" s="75" t="s">
        <v>965</v>
      </c>
      <c r="M11" s="75" t="s">
        <v>967</v>
      </c>
      <c r="N11" s="75" t="s">
        <v>990</v>
      </c>
    </row>
    <row r="12" spans="6:14" ht="19.5" customHeight="1">
      <c r="F12" s="318">
        <f>Výkazy!L4</f>
        <v>8</v>
      </c>
      <c r="G12" s="318">
        <f>Výkazy!E6</f>
        <v>0</v>
      </c>
      <c r="H12" s="318">
        <f>Výkazy!E9</f>
        <v>1</v>
      </c>
      <c r="I12" s="318">
        <f>'Ostatní údaje'!L12</f>
        <v>0</v>
      </c>
      <c r="J12" s="318">
        <f>Výkazy!L160+Výkazy!L164</f>
        <v>0</v>
      </c>
      <c r="K12" s="318">
        <f>IF(AND(Výkazy!K11=0,Výkazy!L11=0,Výkazy!M11=0,Výkazy!N11=0,Výkazy!O11=0,Výkazy!P11=0,Výkazy!Q11=0,Výkazy!R11=0,Výkazy!K230=0,Výkazy!L230=0,Výkazy!M230=0,Výkazy!N230=0,Výkazy!O230=0,Výkazy!P230=0,Výkazy!Q230=0,Výkazy!R230=0),0,1)</f>
        <v>0</v>
      </c>
      <c r="L12" s="318">
        <f>IF('Ostatní údaje'!L15+'Ostatní údaje'!L16+'Ostatní údaje'!L17+'Ostatní údaje'!L18&lt;&gt;1,1,0)</f>
        <v>1</v>
      </c>
      <c r="M12" s="318">
        <f>IF(OR('Ostatní údaje'!L12=0,'Ostatní údaje'!L14=0,'Ostatní údaje'!L19=0,'Ostatní údaje'!L35=0),1,0)</f>
        <v>1</v>
      </c>
      <c r="N12" s="318">
        <f>IF('Ostatní údaje'!L36=0,1,0)</f>
        <v>1</v>
      </c>
    </row>
    <row r="13" ht="19.5" customHeight="1"/>
    <row r="14" ht="18" customHeight="1"/>
    <row r="15" spans="7:14" ht="25.5" customHeight="1">
      <c r="G15" s="75" t="s">
        <v>296</v>
      </c>
      <c r="H15" s="75" t="s">
        <v>296</v>
      </c>
      <c r="I15" s="75" t="s">
        <v>301</v>
      </c>
      <c r="J15" s="75" t="s">
        <v>927</v>
      </c>
      <c r="K15" s="75" t="s">
        <v>927</v>
      </c>
      <c r="L15" s="75" t="s">
        <v>927</v>
      </c>
      <c r="M15" s="75" t="s">
        <v>927</v>
      </c>
      <c r="N15" s="75" t="s">
        <v>927</v>
      </c>
    </row>
    <row r="16" spans="7:14" ht="19.5" customHeight="1" thickBot="1">
      <c r="G16" s="345">
        <v>37986</v>
      </c>
      <c r="H16" s="345">
        <v>38352</v>
      </c>
      <c r="I16" s="345">
        <v>38717</v>
      </c>
      <c r="J16" s="345">
        <v>38717</v>
      </c>
      <c r="K16" s="345">
        <v>39082</v>
      </c>
      <c r="L16" s="345">
        <v>39447</v>
      </c>
      <c r="M16" s="345">
        <v>39813</v>
      </c>
      <c r="N16" s="345">
        <v>40178</v>
      </c>
    </row>
    <row r="17" spans="6:16" ht="19.5" customHeight="1">
      <c r="F17" s="75">
        <v>1</v>
      </c>
      <c r="G17" s="75">
        <f>Výkazy!K12</f>
        <v>0</v>
      </c>
      <c r="H17" s="75">
        <f>Výkazy!L12</f>
        <v>0</v>
      </c>
      <c r="I17" s="75">
        <f>Výkazy!M12</f>
        <v>0</v>
      </c>
      <c r="J17" s="75">
        <f>Výkazy!N12</f>
        <v>0</v>
      </c>
      <c r="K17" s="75">
        <f>Výkazy!O12</f>
        <v>0</v>
      </c>
      <c r="L17" s="75">
        <f>Výkazy!P12</f>
        <v>0</v>
      </c>
      <c r="M17" s="75">
        <f>Výkazy!Q12</f>
        <v>0</v>
      </c>
      <c r="N17" s="75">
        <f>Výkazy!R12</f>
        <v>0</v>
      </c>
      <c r="O17" s="9" t="s">
        <v>737</v>
      </c>
      <c r="P17" s="128" t="s">
        <v>76</v>
      </c>
    </row>
    <row r="18" spans="6:16" ht="19.5" customHeight="1">
      <c r="F18" s="75">
        <v>2</v>
      </c>
      <c r="G18" s="191">
        <f>Výkazy!K13</f>
        <v>0</v>
      </c>
      <c r="H18" s="191">
        <f>Výkazy!L13</f>
        <v>0</v>
      </c>
      <c r="I18" s="191">
        <f>Výkazy!M13</f>
        <v>0</v>
      </c>
      <c r="J18" s="191">
        <f>Výkazy!N13</f>
        <v>0</v>
      </c>
      <c r="K18" s="191">
        <f>Výkazy!O13</f>
        <v>0</v>
      </c>
      <c r="L18" s="191">
        <f>Výkazy!P13</f>
        <v>0</v>
      </c>
      <c r="M18" s="191">
        <f>Výkazy!Q13</f>
        <v>0</v>
      </c>
      <c r="N18" s="191">
        <f>Výkazy!R13</f>
        <v>0</v>
      </c>
      <c r="O18" s="9" t="s">
        <v>738</v>
      </c>
      <c r="P18" s="129" t="s">
        <v>318</v>
      </c>
    </row>
    <row r="19" spans="6:16" ht="19.5" customHeight="1">
      <c r="F19" s="75">
        <v>3</v>
      </c>
      <c r="G19" s="191">
        <f>Výkazy!K14</f>
        <v>0</v>
      </c>
      <c r="H19" s="191">
        <f>Výkazy!L14</f>
        <v>0</v>
      </c>
      <c r="I19" s="191">
        <f>Výkazy!M14</f>
        <v>0</v>
      </c>
      <c r="J19" s="191">
        <f>Výkazy!N14</f>
        <v>0</v>
      </c>
      <c r="K19" s="191">
        <f>Výkazy!O14</f>
        <v>0</v>
      </c>
      <c r="L19" s="191">
        <f>Výkazy!P14</f>
        <v>0</v>
      </c>
      <c r="M19" s="191">
        <f>Výkazy!Q14</f>
        <v>0</v>
      </c>
      <c r="N19" s="191">
        <f>Výkazy!R14</f>
        <v>0</v>
      </c>
      <c r="O19" s="9" t="s">
        <v>739</v>
      </c>
      <c r="P19" s="130" t="s">
        <v>740</v>
      </c>
    </row>
    <row r="20" spans="6:16" ht="19.5" customHeight="1">
      <c r="F20" s="75">
        <v>4</v>
      </c>
      <c r="G20" s="191">
        <f>Výkazy!K15-Výkazy!K22-Výkazy!K23</f>
        <v>0</v>
      </c>
      <c r="H20" s="191">
        <f>Výkazy!L15-Výkazy!L22-Výkazy!L23</f>
        <v>0</v>
      </c>
      <c r="I20" s="191">
        <f>Výkazy!M15-Výkazy!M22-Výkazy!M23</f>
        <v>0</v>
      </c>
      <c r="J20" s="191">
        <f>Výkazy!N15-Výkazy!N22-Výkazy!N23</f>
        <v>0</v>
      </c>
      <c r="K20" s="191">
        <f>Výkazy!O15-Výkazy!O22-Výkazy!O23</f>
        <v>0</v>
      </c>
      <c r="L20" s="191">
        <f>Výkazy!P15-Výkazy!P22-Výkazy!P23</f>
        <v>0</v>
      </c>
      <c r="M20" s="191">
        <f>Výkazy!Q15-Výkazy!Q22-Výkazy!Q23</f>
        <v>0</v>
      </c>
      <c r="N20" s="191">
        <f>Výkazy!R15-Výkazy!R22-Výkazy!R23</f>
        <v>0</v>
      </c>
      <c r="O20" s="9" t="s">
        <v>741</v>
      </c>
      <c r="P20" s="131" t="s">
        <v>77</v>
      </c>
    </row>
    <row r="21" spans="6:16" ht="19.5" customHeight="1">
      <c r="F21" s="75">
        <v>5</v>
      </c>
      <c r="G21" s="191">
        <f>Výkazy!K24-Výkazy!K31-Výkazy!K32</f>
        <v>0</v>
      </c>
      <c r="H21" s="191">
        <f>Výkazy!L24-Výkazy!L31-Výkazy!L32</f>
        <v>0</v>
      </c>
      <c r="I21" s="191">
        <f>Výkazy!M24-Výkazy!M31-Výkazy!M32</f>
        <v>0</v>
      </c>
      <c r="J21" s="191">
        <f>Výkazy!N24-Výkazy!N31-Výkazy!N32</f>
        <v>0</v>
      </c>
      <c r="K21" s="191">
        <f>Výkazy!O24-Výkazy!O31-Výkazy!O32</f>
        <v>0</v>
      </c>
      <c r="L21" s="191">
        <f>Výkazy!P24-Výkazy!P31-Výkazy!P32</f>
        <v>0</v>
      </c>
      <c r="M21" s="191">
        <f>Výkazy!Q24-Výkazy!Q31-Výkazy!Q32</f>
        <v>0</v>
      </c>
      <c r="N21" s="191">
        <f>Výkazy!R24-Výkazy!R31-Výkazy!R32</f>
        <v>0</v>
      </c>
      <c r="O21" s="9" t="s">
        <v>742</v>
      </c>
      <c r="P21" s="131" t="s">
        <v>78</v>
      </c>
    </row>
    <row r="22" spans="6:16" ht="19.5" customHeight="1">
      <c r="F22" s="75">
        <v>6</v>
      </c>
      <c r="G22" s="191">
        <f>Výkazy!K25</f>
        <v>0</v>
      </c>
      <c r="H22" s="191">
        <f>Výkazy!L25</f>
        <v>0</v>
      </c>
      <c r="I22" s="191">
        <f>Výkazy!M25</f>
        <v>0</v>
      </c>
      <c r="J22" s="191">
        <f>Výkazy!N25</f>
        <v>0</v>
      </c>
      <c r="K22" s="191">
        <f>Výkazy!O25</f>
        <v>0</v>
      </c>
      <c r="L22" s="191">
        <f>Výkazy!P25</f>
        <v>0</v>
      </c>
      <c r="M22" s="191">
        <f>Výkazy!Q25</f>
        <v>0</v>
      </c>
      <c r="N22" s="191">
        <f>Výkazy!R25</f>
        <v>0</v>
      </c>
      <c r="O22" s="9" t="s">
        <v>743</v>
      </c>
      <c r="P22" s="129" t="s">
        <v>79</v>
      </c>
    </row>
    <row r="23" spans="6:16" ht="19.5" customHeight="1">
      <c r="F23" s="75">
        <v>7</v>
      </c>
      <c r="G23" s="191">
        <f>Výkazy!K26</f>
        <v>0</v>
      </c>
      <c r="H23" s="191">
        <f>Výkazy!L26</f>
        <v>0</v>
      </c>
      <c r="I23" s="191">
        <f>Výkazy!M26</f>
        <v>0</v>
      </c>
      <c r="J23" s="191">
        <f>Výkazy!N26</f>
        <v>0</v>
      </c>
      <c r="K23" s="191">
        <f>Výkazy!O26</f>
        <v>0</v>
      </c>
      <c r="L23" s="191">
        <f>Výkazy!P26</f>
        <v>0</v>
      </c>
      <c r="M23" s="191">
        <f>Výkazy!Q26</f>
        <v>0</v>
      </c>
      <c r="N23" s="191">
        <f>Výkazy!R26</f>
        <v>0</v>
      </c>
      <c r="O23" s="9" t="s">
        <v>744</v>
      </c>
      <c r="P23" s="129" t="s">
        <v>61</v>
      </c>
    </row>
    <row r="24" spans="6:16" ht="19.5" customHeight="1">
      <c r="F24" s="75">
        <v>8</v>
      </c>
      <c r="G24" s="191">
        <f>Výkazy!K27</f>
        <v>0</v>
      </c>
      <c r="H24" s="191">
        <f>Výkazy!L27</f>
        <v>0</v>
      </c>
      <c r="I24" s="191">
        <f>Výkazy!M27</f>
        <v>0</v>
      </c>
      <c r="J24" s="191">
        <f>Výkazy!N27</f>
        <v>0</v>
      </c>
      <c r="K24" s="191">
        <f>Výkazy!O27</f>
        <v>0</v>
      </c>
      <c r="L24" s="191">
        <f>Výkazy!P27</f>
        <v>0</v>
      </c>
      <c r="M24" s="191">
        <f>Výkazy!Q27</f>
        <v>0</v>
      </c>
      <c r="N24" s="191">
        <f>Výkazy!R27</f>
        <v>0</v>
      </c>
      <c r="O24" s="9" t="s">
        <v>745</v>
      </c>
      <c r="P24" s="129" t="s">
        <v>331</v>
      </c>
    </row>
    <row r="25" spans="6:16" ht="19.5" customHeight="1">
      <c r="F25" s="75">
        <v>9</v>
      </c>
      <c r="G25" s="191">
        <f>Výkazy!K28</f>
        <v>0</v>
      </c>
      <c r="H25" s="191">
        <f>Výkazy!L28</f>
        <v>0</v>
      </c>
      <c r="I25" s="191">
        <f>Výkazy!M28</f>
        <v>0</v>
      </c>
      <c r="J25" s="191">
        <f>Výkazy!N28</f>
        <v>0</v>
      </c>
      <c r="K25" s="191">
        <f>Výkazy!O28</f>
        <v>0</v>
      </c>
      <c r="L25" s="191">
        <f>Výkazy!P28</f>
        <v>0</v>
      </c>
      <c r="M25" s="191">
        <f>Výkazy!Q28</f>
        <v>0</v>
      </c>
      <c r="N25" s="191">
        <f>Výkazy!R28</f>
        <v>0</v>
      </c>
      <c r="O25" s="9" t="s">
        <v>746</v>
      </c>
      <c r="P25" s="129" t="s">
        <v>80</v>
      </c>
    </row>
    <row r="26" spans="6:16" ht="19.5" customHeight="1">
      <c r="F26" s="75">
        <v>10</v>
      </c>
      <c r="G26" s="191">
        <f>Výkazy!K29</f>
        <v>0</v>
      </c>
      <c r="H26" s="191">
        <f>Výkazy!L29</f>
        <v>0</v>
      </c>
      <c r="I26" s="191">
        <f>Výkazy!M29</f>
        <v>0</v>
      </c>
      <c r="J26" s="191">
        <f>Výkazy!N29</f>
        <v>0</v>
      </c>
      <c r="K26" s="191">
        <f>Výkazy!O29</f>
        <v>0</v>
      </c>
      <c r="L26" s="191">
        <f>Výkazy!P29</f>
        <v>0</v>
      </c>
      <c r="M26" s="191">
        <f>Výkazy!Q29</f>
        <v>0</v>
      </c>
      <c r="N26" s="191">
        <f>Výkazy!R29</f>
        <v>0</v>
      </c>
      <c r="O26" s="9" t="s">
        <v>747</v>
      </c>
      <c r="P26" s="129" t="s">
        <v>60</v>
      </c>
    </row>
    <row r="27" spans="6:16" ht="19.5" customHeight="1">
      <c r="F27" s="75">
        <v>11</v>
      </c>
      <c r="G27" s="191">
        <f>Výkazy!K30</f>
        <v>0</v>
      </c>
      <c r="H27" s="191">
        <f>Výkazy!L30</f>
        <v>0</v>
      </c>
      <c r="I27" s="191">
        <f>Výkazy!M30</f>
        <v>0</v>
      </c>
      <c r="J27" s="191">
        <f>Výkazy!N30</f>
        <v>0</v>
      </c>
      <c r="K27" s="191">
        <f>Výkazy!O30</f>
        <v>0</v>
      </c>
      <c r="L27" s="191">
        <f>Výkazy!P30</f>
        <v>0</v>
      </c>
      <c r="M27" s="191">
        <f>Výkazy!Q30</f>
        <v>0</v>
      </c>
      <c r="N27" s="191">
        <f>Výkazy!R30</f>
        <v>0</v>
      </c>
      <c r="O27" s="9" t="s">
        <v>748</v>
      </c>
      <c r="P27" s="129" t="s">
        <v>81</v>
      </c>
    </row>
    <row r="28" spans="6:16" ht="19.5" customHeight="1">
      <c r="F28" s="75">
        <v>12</v>
      </c>
      <c r="G28" s="191">
        <f>Výkazy!K33</f>
        <v>0</v>
      </c>
      <c r="H28" s="191">
        <f>Výkazy!L33</f>
        <v>0</v>
      </c>
      <c r="I28" s="191">
        <f>Výkazy!M33</f>
        <v>0</v>
      </c>
      <c r="J28" s="191">
        <f>Výkazy!N33</f>
        <v>0</v>
      </c>
      <c r="K28" s="191">
        <f>Výkazy!O33</f>
        <v>0</v>
      </c>
      <c r="L28" s="191">
        <f>Výkazy!P33</f>
        <v>0</v>
      </c>
      <c r="M28" s="191">
        <f>Výkazy!Q33</f>
        <v>0</v>
      </c>
      <c r="N28" s="191">
        <f>Výkazy!R33</f>
        <v>0</v>
      </c>
      <c r="O28" s="9" t="s">
        <v>749</v>
      </c>
      <c r="P28" s="129" t="s">
        <v>62</v>
      </c>
    </row>
    <row r="29" spans="6:16" ht="19.5" customHeight="1">
      <c r="F29" s="75">
        <v>13</v>
      </c>
      <c r="G29" s="191">
        <f>Výkazy!K31+Výkazy!K22</f>
        <v>0</v>
      </c>
      <c r="H29" s="191">
        <f>Výkazy!L31+Výkazy!L22</f>
        <v>0</v>
      </c>
      <c r="I29" s="191">
        <f>Výkazy!M31+Výkazy!M22</f>
        <v>0</v>
      </c>
      <c r="J29" s="191">
        <f>Výkazy!N31+Výkazy!N22</f>
        <v>0</v>
      </c>
      <c r="K29" s="191">
        <f>Výkazy!O31+Výkazy!O22</f>
        <v>0</v>
      </c>
      <c r="L29" s="191">
        <f>Výkazy!P31+Výkazy!P22</f>
        <v>0</v>
      </c>
      <c r="M29" s="191">
        <f>Výkazy!Q31+Výkazy!Q22</f>
        <v>0</v>
      </c>
      <c r="N29" s="191">
        <f>Výkazy!R31+Výkazy!R22</f>
        <v>0</v>
      </c>
      <c r="O29" s="9" t="s">
        <v>750</v>
      </c>
      <c r="P29" s="131" t="s">
        <v>63</v>
      </c>
    </row>
    <row r="30" spans="6:16" ht="19.5" customHeight="1">
      <c r="F30" s="75">
        <v>14</v>
      </c>
      <c r="G30" s="191">
        <f>Výkazy!K32+Výkazy!K23</f>
        <v>0</v>
      </c>
      <c r="H30" s="191">
        <f>Výkazy!L32+Výkazy!L23</f>
        <v>0</v>
      </c>
      <c r="I30" s="191">
        <f>Výkazy!M32+Výkazy!M23</f>
        <v>0</v>
      </c>
      <c r="J30" s="191">
        <f>Výkazy!N32+Výkazy!N23</f>
        <v>0</v>
      </c>
      <c r="K30" s="191">
        <f>Výkazy!O32+Výkazy!O23</f>
        <v>0</v>
      </c>
      <c r="L30" s="191">
        <f>Výkazy!P32+Výkazy!P23</f>
        <v>0</v>
      </c>
      <c r="M30" s="191">
        <f>Výkazy!Q32+Výkazy!Q23</f>
        <v>0</v>
      </c>
      <c r="N30" s="191">
        <f>Výkazy!R32+Výkazy!R23</f>
        <v>0</v>
      </c>
      <c r="O30" s="9" t="s">
        <v>751</v>
      </c>
      <c r="P30" s="131" t="s">
        <v>317</v>
      </c>
    </row>
    <row r="31" spans="6:16" ht="19.5" customHeight="1">
      <c r="F31" s="75">
        <v>15</v>
      </c>
      <c r="G31" s="191">
        <f>Výkazy!K34</f>
        <v>0</v>
      </c>
      <c r="H31" s="191">
        <f>Výkazy!L34</f>
        <v>0</v>
      </c>
      <c r="I31" s="191">
        <f>Výkazy!M34</f>
        <v>0</v>
      </c>
      <c r="J31" s="191">
        <f>Výkazy!N34</f>
        <v>0</v>
      </c>
      <c r="K31" s="191">
        <f>Výkazy!O34</f>
        <v>0</v>
      </c>
      <c r="L31" s="191">
        <f>Výkazy!P34</f>
        <v>0</v>
      </c>
      <c r="M31" s="191">
        <f>Výkazy!Q34</f>
        <v>0</v>
      </c>
      <c r="N31" s="191">
        <f>Výkazy!R34</f>
        <v>0</v>
      </c>
      <c r="O31" s="9" t="s">
        <v>752</v>
      </c>
      <c r="P31" s="131" t="s">
        <v>64</v>
      </c>
    </row>
    <row r="32" spans="6:16" ht="19.5" customHeight="1">
      <c r="F32" s="75">
        <v>16</v>
      </c>
      <c r="G32" s="191">
        <f>Výkazy!K35+Výkazy!K37</f>
        <v>0</v>
      </c>
      <c r="H32" s="191">
        <f>Výkazy!L35+Výkazy!L37</f>
        <v>0</v>
      </c>
      <c r="I32" s="191">
        <f>Výkazy!M35+Výkazy!M37</f>
        <v>0</v>
      </c>
      <c r="J32" s="191">
        <f>Výkazy!N35+Výkazy!N37</f>
        <v>0</v>
      </c>
      <c r="K32" s="191">
        <f>Výkazy!O35+Výkazy!O37</f>
        <v>0</v>
      </c>
      <c r="L32" s="191">
        <f>Výkazy!P35+Výkazy!P37</f>
        <v>0</v>
      </c>
      <c r="M32" s="191">
        <f>Výkazy!Q35+Výkazy!Q37</f>
        <v>0</v>
      </c>
      <c r="N32" s="191">
        <f>Výkazy!R35+Výkazy!R37</f>
        <v>0</v>
      </c>
      <c r="O32" s="9" t="s">
        <v>753</v>
      </c>
      <c r="P32" s="129" t="s">
        <v>65</v>
      </c>
    </row>
    <row r="33" spans="6:16" ht="19.5" customHeight="1">
      <c r="F33" s="75">
        <v>17</v>
      </c>
      <c r="G33" s="191">
        <f>Výkazy!K36+Výkazy!K38</f>
        <v>0</v>
      </c>
      <c r="H33" s="191">
        <f>Výkazy!L36+Výkazy!L38</f>
        <v>0</v>
      </c>
      <c r="I33" s="191">
        <f>Výkazy!M36+Výkazy!M38</f>
        <v>0</v>
      </c>
      <c r="J33" s="191">
        <f>Výkazy!N36+Výkazy!N38</f>
        <v>0</v>
      </c>
      <c r="K33" s="191">
        <f>Výkazy!O36+Výkazy!O38</f>
        <v>0</v>
      </c>
      <c r="L33" s="191">
        <f>Výkazy!P36+Výkazy!P38</f>
        <v>0</v>
      </c>
      <c r="M33" s="191">
        <f>Výkazy!Q36+Výkazy!Q38</f>
        <v>0</v>
      </c>
      <c r="N33" s="191">
        <f>Výkazy!R36+Výkazy!R38</f>
        <v>0</v>
      </c>
      <c r="O33" s="9" t="s">
        <v>754</v>
      </c>
      <c r="P33" s="129" t="s">
        <v>59</v>
      </c>
    </row>
    <row r="34" spans="6:16" ht="19.5" customHeight="1">
      <c r="F34" s="75">
        <v>18</v>
      </c>
      <c r="G34" s="191">
        <f>Výkazy!K39</f>
        <v>0</v>
      </c>
      <c r="H34" s="191">
        <f>Výkazy!L39</f>
        <v>0</v>
      </c>
      <c r="I34" s="191">
        <f>Výkazy!M39</f>
        <v>0</v>
      </c>
      <c r="J34" s="191">
        <f>Výkazy!N39</f>
        <v>0</v>
      </c>
      <c r="K34" s="191">
        <f>Výkazy!O39</f>
        <v>0</v>
      </c>
      <c r="L34" s="191">
        <f>Výkazy!P39</f>
        <v>0</v>
      </c>
      <c r="M34" s="191">
        <f>Výkazy!Q39</f>
        <v>0</v>
      </c>
      <c r="N34" s="191">
        <f>Výkazy!R39</f>
        <v>0</v>
      </c>
      <c r="O34" s="9" t="s">
        <v>755</v>
      </c>
      <c r="P34" s="129" t="s">
        <v>324</v>
      </c>
    </row>
    <row r="35" spans="6:16" ht="19.5" customHeight="1">
      <c r="F35" s="75">
        <v>19</v>
      </c>
      <c r="G35" s="191">
        <f>Výkazy!K40+Výkazy!K41</f>
        <v>0</v>
      </c>
      <c r="H35" s="191">
        <f>Výkazy!L40+Výkazy!L41</f>
        <v>0</v>
      </c>
      <c r="I35" s="191">
        <f>Výkazy!M40+Výkazy!M41</f>
        <v>0</v>
      </c>
      <c r="J35" s="191">
        <f>Výkazy!N40+Výkazy!N41</f>
        <v>0</v>
      </c>
      <c r="K35" s="191">
        <f>Výkazy!O40+Výkazy!O41</f>
        <v>0</v>
      </c>
      <c r="L35" s="191">
        <f>Výkazy!P40+Výkazy!P41</f>
        <v>0</v>
      </c>
      <c r="M35" s="191">
        <f>Výkazy!Q40+Výkazy!Q41</f>
        <v>0</v>
      </c>
      <c r="N35" s="191">
        <f>Výkazy!R40+Výkazy!R41</f>
        <v>0</v>
      </c>
      <c r="O35" s="9" t="s">
        <v>756</v>
      </c>
      <c r="P35" s="129" t="s">
        <v>82</v>
      </c>
    </row>
    <row r="36" spans="6:16" ht="19.5" customHeight="1">
      <c r="F36" s="75">
        <v>20</v>
      </c>
      <c r="G36" s="191">
        <f>Výkazy!K42</f>
        <v>0</v>
      </c>
      <c r="H36" s="191">
        <f>Výkazy!L42</f>
        <v>0</v>
      </c>
      <c r="I36" s="191">
        <f>Výkazy!M42</f>
        <v>0</v>
      </c>
      <c r="J36" s="191">
        <f>Výkazy!N42</f>
        <v>0</v>
      </c>
      <c r="K36" s="191">
        <f>Výkazy!O42</f>
        <v>0</v>
      </c>
      <c r="L36" s="191">
        <f>Výkazy!P42</f>
        <v>0</v>
      </c>
      <c r="M36" s="191">
        <f>Výkazy!Q42</f>
        <v>0</v>
      </c>
      <c r="N36" s="191">
        <f>Výkazy!R42</f>
        <v>0</v>
      </c>
      <c r="O36" s="9" t="s">
        <v>757</v>
      </c>
      <c r="P36" s="129" t="s">
        <v>66</v>
      </c>
    </row>
    <row r="37" spans="6:16" ht="19.5" customHeight="1">
      <c r="F37" s="75">
        <v>21</v>
      </c>
      <c r="G37" s="192">
        <f>Výkazy!K43</f>
        <v>0</v>
      </c>
      <c r="H37" s="192">
        <f>Výkazy!L43</f>
        <v>0</v>
      </c>
      <c r="I37" s="192">
        <f>Výkazy!M43</f>
        <v>0</v>
      </c>
      <c r="J37" s="192">
        <f>Výkazy!N43</f>
        <v>0</v>
      </c>
      <c r="K37" s="192">
        <f>Výkazy!O43</f>
        <v>0</v>
      </c>
      <c r="L37" s="192">
        <f>Výkazy!P43</f>
        <v>0</v>
      </c>
      <c r="M37" s="192">
        <f>Výkazy!Q43</f>
        <v>0</v>
      </c>
      <c r="N37" s="192">
        <f>Výkazy!R43</f>
        <v>0</v>
      </c>
      <c r="O37" s="9" t="s">
        <v>758</v>
      </c>
      <c r="P37" s="129" t="s">
        <v>759</v>
      </c>
    </row>
    <row r="38" spans="6:16" ht="19.5" customHeight="1">
      <c r="F38" s="75">
        <v>22</v>
      </c>
      <c r="G38" s="192">
        <f>Výkazy!K44</f>
        <v>0</v>
      </c>
      <c r="H38" s="192">
        <f>Výkazy!L44</f>
        <v>0</v>
      </c>
      <c r="I38" s="192">
        <f>Výkazy!M44</f>
        <v>0</v>
      </c>
      <c r="J38" s="192">
        <f>Výkazy!N44</f>
        <v>0</v>
      </c>
      <c r="K38" s="192">
        <f>Výkazy!O44</f>
        <v>0</v>
      </c>
      <c r="L38" s="192">
        <f>Výkazy!P44</f>
        <v>0</v>
      </c>
      <c r="M38" s="192">
        <f>Výkazy!Q44</f>
        <v>0</v>
      </c>
      <c r="N38" s="192">
        <f>Výkazy!R44</f>
        <v>0</v>
      </c>
      <c r="O38" s="9" t="s">
        <v>760</v>
      </c>
      <c r="P38" s="129" t="s">
        <v>761</v>
      </c>
    </row>
    <row r="39" spans="6:16" ht="19.5" customHeight="1">
      <c r="F39" s="75">
        <v>23</v>
      </c>
      <c r="G39" s="191">
        <f>Výkazy!K45</f>
        <v>0</v>
      </c>
      <c r="H39" s="191">
        <f>Výkazy!L45</f>
        <v>0</v>
      </c>
      <c r="I39" s="191">
        <f>Výkazy!M45</f>
        <v>0</v>
      </c>
      <c r="J39" s="191">
        <f>Výkazy!N45</f>
        <v>0</v>
      </c>
      <c r="K39" s="191">
        <f>Výkazy!O45</f>
        <v>0</v>
      </c>
      <c r="L39" s="191">
        <f>Výkazy!P45</f>
        <v>0</v>
      </c>
      <c r="M39" s="191">
        <f>Výkazy!Q45</f>
        <v>0</v>
      </c>
      <c r="N39" s="191">
        <f>Výkazy!R45</f>
        <v>0</v>
      </c>
      <c r="O39" s="9" t="s">
        <v>762</v>
      </c>
      <c r="P39" s="131" t="s">
        <v>67</v>
      </c>
    </row>
    <row r="40" spans="6:16" ht="19.5" customHeight="1">
      <c r="F40" s="75">
        <v>24</v>
      </c>
      <c r="G40" s="191">
        <f>Výkazy!K46</f>
        <v>0</v>
      </c>
      <c r="H40" s="191">
        <f>Výkazy!L46</f>
        <v>0</v>
      </c>
      <c r="I40" s="191">
        <f>Výkazy!M46</f>
        <v>0</v>
      </c>
      <c r="J40" s="191">
        <f>Výkazy!N46</f>
        <v>0</v>
      </c>
      <c r="K40" s="191">
        <f>Výkazy!O46</f>
        <v>0</v>
      </c>
      <c r="L40" s="191">
        <f>Výkazy!P46</f>
        <v>0</v>
      </c>
      <c r="M40" s="191">
        <f>Výkazy!Q46</f>
        <v>0</v>
      </c>
      <c r="N40" s="191">
        <f>Výkazy!R46</f>
        <v>0</v>
      </c>
      <c r="O40" s="9" t="s">
        <v>763</v>
      </c>
      <c r="P40" s="131" t="s">
        <v>3</v>
      </c>
    </row>
    <row r="41" spans="6:16" ht="19.5" customHeight="1">
      <c r="F41" s="75">
        <v>25</v>
      </c>
      <c r="G41" s="191">
        <f>Výkazy!K47</f>
        <v>0</v>
      </c>
      <c r="H41" s="191">
        <f>Výkazy!L47</f>
        <v>0</v>
      </c>
      <c r="I41" s="191">
        <f>Výkazy!M47</f>
        <v>0</v>
      </c>
      <c r="J41" s="191">
        <f>Výkazy!N47</f>
        <v>0</v>
      </c>
      <c r="K41" s="191">
        <f>Výkazy!O47</f>
        <v>0</v>
      </c>
      <c r="L41" s="191">
        <f>Výkazy!P47</f>
        <v>0</v>
      </c>
      <c r="M41" s="191">
        <f>Výkazy!Q47</f>
        <v>0</v>
      </c>
      <c r="N41" s="191">
        <f>Výkazy!R47</f>
        <v>0</v>
      </c>
      <c r="O41" s="9" t="s">
        <v>764</v>
      </c>
      <c r="P41" s="129" t="s">
        <v>83</v>
      </c>
    </row>
    <row r="42" spans="6:16" ht="19.5" customHeight="1">
      <c r="F42" s="75">
        <v>26</v>
      </c>
      <c r="G42" s="191">
        <f>Výkazy!K48</f>
        <v>0</v>
      </c>
      <c r="H42" s="191">
        <f>Výkazy!L48</f>
        <v>0</v>
      </c>
      <c r="I42" s="191">
        <f>Výkazy!M48</f>
        <v>0</v>
      </c>
      <c r="J42" s="191">
        <f>Výkazy!N48</f>
        <v>0</v>
      </c>
      <c r="K42" s="191">
        <f>Výkazy!O48</f>
        <v>0</v>
      </c>
      <c r="L42" s="191">
        <f>Výkazy!P48</f>
        <v>0</v>
      </c>
      <c r="M42" s="191">
        <f>Výkazy!Q48</f>
        <v>0</v>
      </c>
      <c r="N42" s="191">
        <f>Výkazy!R48</f>
        <v>0</v>
      </c>
      <c r="O42" s="9" t="s">
        <v>765</v>
      </c>
      <c r="P42" s="129" t="s">
        <v>84</v>
      </c>
    </row>
    <row r="43" spans="6:16" ht="19.5" customHeight="1">
      <c r="F43" s="75">
        <v>27</v>
      </c>
      <c r="G43" s="191">
        <f>Výkazy!K49</f>
        <v>0</v>
      </c>
      <c r="H43" s="191">
        <f>Výkazy!L49</f>
        <v>0</v>
      </c>
      <c r="I43" s="191">
        <f>Výkazy!M49</f>
        <v>0</v>
      </c>
      <c r="J43" s="191">
        <f>Výkazy!N49</f>
        <v>0</v>
      </c>
      <c r="K43" s="191">
        <f>Výkazy!O49</f>
        <v>0</v>
      </c>
      <c r="L43" s="191">
        <f>Výkazy!P49</f>
        <v>0</v>
      </c>
      <c r="M43" s="191">
        <f>Výkazy!Q49</f>
        <v>0</v>
      </c>
      <c r="N43" s="191">
        <f>Výkazy!R49</f>
        <v>0</v>
      </c>
      <c r="O43" s="9" t="s">
        <v>766</v>
      </c>
      <c r="P43" s="129" t="s">
        <v>85</v>
      </c>
    </row>
    <row r="44" spans="6:16" ht="19.5" customHeight="1">
      <c r="F44" s="75">
        <v>28</v>
      </c>
      <c r="G44" s="191">
        <f>Výkazy!K50</f>
        <v>0</v>
      </c>
      <c r="H44" s="191">
        <f>Výkazy!L50</f>
        <v>0</v>
      </c>
      <c r="I44" s="191">
        <f>Výkazy!M50</f>
        <v>0</v>
      </c>
      <c r="J44" s="191">
        <f>Výkazy!N50</f>
        <v>0</v>
      </c>
      <c r="K44" s="191">
        <f>Výkazy!O50</f>
        <v>0</v>
      </c>
      <c r="L44" s="191">
        <f>Výkazy!P50</f>
        <v>0</v>
      </c>
      <c r="M44" s="191">
        <f>Výkazy!Q50</f>
        <v>0</v>
      </c>
      <c r="N44" s="191">
        <f>Výkazy!R50</f>
        <v>0</v>
      </c>
      <c r="O44" s="9" t="s">
        <v>767</v>
      </c>
      <c r="P44" s="129" t="s">
        <v>86</v>
      </c>
    </row>
    <row r="45" spans="6:16" ht="19.5" customHeight="1">
      <c r="F45" s="75">
        <v>29</v>
      </c>
      <c r="G45" s="191">
        <f>Výkazy!K51</f>
        <v>0</v>
      </c>
      <c r="H45" s="191">
        <f>Výkazy!L51</f>
        <v>0</v>
      </c>
      <c r="I45" s="191">
        <f>Výkazy!M51</f>
        <v>0</v>
      </c>
      <c r="J45" s="191">
        <f>Výkazy!N51</f>
        <v>0</v>
      </c>
      <c r="K45" s="191">
        <f>Výkazy!O51</f>
        <v>0</v>
      </c>
      <c r="L45" s="191">
        <f>Výkazy!P51</f>
        <v>0</v>
      </c>
      <c r="M45" s="191">
        <f>Výkazy!Q51</f>
        <v>0</v>
      </c>
      <c r="N45" s="191">
        <f>Výkazy!R51</f>
        <v>0</v>
      </c>
      <c r="O45" s="9" t="s">
        <v>768</v>
      </c>
      <c r="P45" s="129" t="s">
        <v>87</v>
      </c>
    </row>
    <row r="46" spans="6:16" ht="19.5" customHeight="1">
      <c r="F46" s="75">
        <v>30</v>
      </c>
      <c r="G46" s="191">
        <f>Výkazy!K52</f>
        <v>0</v>
      </c>
      <c r="H46" s="191">
        <f>Výkazy!L52</f>
        <v>0</v>
      </c>
      <c r="I46" s="191">
        <f>Výkazy!M52</f>
        <v>0</v>
      </c>
      <c r="J46" s="191">
        <f>Výkazy!N52</f>
        <v>0</v>
      </c>
      <c r="K46" s="191">
        <f>Výkazy!O52</f>
        <v>0</v>
      </c>
      <c r="L46" s="191">
        <f>Výkazy!P52</f>
        <v>0</v>
      </c>
      <c r="M46" s="191">
        <f>Výkazy!Q52</f>
        <v>0</v>
      </c>
      <c r="N46" s="191">
        <f>Výkazy!R52</f>
        <v>0</v>
      </c>
      <c r="O46" s="9" t="s">
        <v>769</v>
      </c>
      <c r="P46" s="129" t="s">
        <v>88</v>
      </c>
    </row>
    <row r="47" spans="6:16" ht="19.5" customHeight="1">
      <c r="F47" s="75">
        <v>31</v>
      </c>
      <c r="G47" s="191">
        <f>Výkazy!K53</f>
        <v>0</v>
      </c>
      <c r="H47" s="191">
        <f>Výkazy!L53</f>
        <v>0</v>
      </c>
      <c r="I47" s="191">
        <f>Výkazy!M53</f>
        <v>0</v>
      </c>
      <c r="J47" s="191">
        <f>Výkazy!N53</f>
        <v>0</v>
      </c>
      <c r="K47" s="191">
        <f>Výkazy!O53</f>
        <v>0</v>
      </c>
      <c r="L47" s="191">
        <f>Výkazy!P53</f>
        <v>0</v>
      </c>
      <c r="M47" s="191">
        <f>Výkazy!Q53</f>
        <v>0</v>
      </c>
      <c r="N47" s="191">
        <f>Výkazy!R53</f>
        <v>0</v>
      </c>
      <c r="O47" s="9" t="s">
        <v>770</v>
      </c>
      <c r="P47" s="131" t="s">
        <v>332</v>
      </c>
    </row>
    <row r="48" spans="6:16" ht="19.5" customHeight="1">
      <c r="F48" s="75">
        <v>32</v>
      </c>
      <c r="G48" s="192">
        <f>Výkazy!K54</f>
        <v>0</v>
      </c>
      <c r="H48" s="192">
        <f>Výkazy!L54</f>
        <v>0</v>
      </c>
      <c r="I48" s="192">
        <f>Výkazy!M54</f>
        <v>0</v>
      </c>
      <c r="J48" s="192">
        <f>Výkazy!N54</f>
        <v>0</v>
      </c>
      <c r="K48" s="192">
        <f>Výkazy!O54</f>
        <v>0</v>
      </c>
      <c r="L48" s="192">
        <f>Výkazy!P54</f>
        <v>0</v>
      </c>
      <c r="M48" s="192">
        <f>Výkazy!Q54</f>
        <v>0</v>
      </c>
      <c r="N48" s="192">
        <f>Výkazy!R54</f>
        <v>0</v>
      </c>
      <c r="O48" s="9" t="s">
        <v>771</v>
      </c>
      <c r="P48" s="129" t="s">
        <v>89</v>
      </c>
    </row>
    <row r="49" spans="6:16" ht="19.5" customHeight="1">
      <c r="F49" s="75">
        <v>33</v>
      </c>
      <c r="G49" s="191">
        <f>Výkazy!K57+Výkazy!K58</f>
        <v>0</v>
      </c>
      <c r="H49" s="191">
        <f>Výkazy!L57+Výkazy!L58</f>
        <v>0</v>
      </c>
      <c r="I49" s="191">
        <f>Výkazy!M57+Výkazy!M58</f>
        <v>0</v>
      </c>
      <c r="J49" s="191">
        <f>Výkazy!N57+Výkazy!N58</f>
        <v>0</v>
      </c>
      <c r="K49" s="191">
        <f>Výkazy!O57+Výkazy!O58</f>
        <v>0</v>
      </c>
      <c r="L49" s="191">
        <f>Výkazy!P57+Výkazy!P58</f>
        <v>0</v>
      </c>
      <c r="M49" s="191">
        <f>Výkazy!Q57+Výkazy!Q58</f>
        <v>0</v>
      </c>
      <c r="N49" s="191">
        <f>Výkazy!R57+Výkazy!R58</f>
        <v>0</v>
      </c>
      <c r="O49" s="9" t="s">
        <v>772</v>
      </c>
      <c r="P49" s="129" t="s">
        <v>319</v>
      </c>
    </row>
    <row r="50" spans="6:16" ht="19.5" customHeight="1">
      <c r="F50" s="75">
        <v>34</v>
      </c>
      <c r="G50" s="191">
        <f>Výkazy!K61</f>
        <v>0</v>
      </c>
      <c r="H50" s="191">
        <f>Výkazy!L61</f>
        <v>0</v>
      </c>
      <c r="I50" s="191">
        <f>Výkazy!M61</f>
        <v>0</v>
      </c>
      <c r="J50" s="191">
        <f>Výkazy!N61</f>
        <v>0</v>
      </c>
      <c r="K50" s="191">
        <f>Výkazy!O61</f>
        <v>0</v>
      </c>
      <c r="L50" s="191">
        <f>Výkazy!P61</f>
        <v>0</v>
      </c>
      <c r="M50" s="191">
        <f>Výkazy!Q61</f>
        <v>0</v>
      </c>
      <c r="N50" s="191">
        <f>Výkazy!R61</f>
        <v>0</v>
      </c>
      <c r="O50" s="9" t="s">
        <v>773</v>
      </c>
      <c r="P50" s="129" t="s">
        <v>342</v>
      </c>
    </row>
    <row r="51" spans="6:16" ht="19.5" customHeight="1">
      <c r="F51" s="75">
        <v>35</v>
      </c>
      <c r="G51" s="191">
        <f>Výkazy!K62</f>
        <v>0</v>
      </c>
      <c r="H51" s="191">
        <f>Výkazy!L62</f>
        <v>0</v>
      </c>
      <c r="I51" s="191">
        <f>Výkazy!M62</f>
        <v>0</v>
      </c>
      <c r="J51" s="191">
        <f>Výkazy!N62</f>
        <v>0</v>
      </c>
      <c r="K51" s="191">
        <f>Výkazy!O62</f>
        <v>0</v>
      </c>
      <c r="L51" s="191">
        <f>Výkazy!P62</f>
        <v>0</v>
      </c>
      <c r="M51" s="191">
        <f>Výkazy!Q62</f>
        <v>0</v>
      </c>
      <c r="N51" s="191">
        <f>Výkazy!R62</f>
        <v>0</v>
      </c>
      <c r="O51" s="9" t="s">
        <v>774</v>
      </c>
      <c r="P51" s="129" t="s">
        <v>343</v>
      </c>
    </row>
    <row r="52" spans="6:16" ht="19.5" customHeight="1">
      <c r="F52" s="75">
        <v>36</v>
      </c>
      <c r="G52" s="191">
        <f>Výkazy!K63</f>
        <v>0</v>
      </c>
      <c r="H52" s="191">
        <f>Výkazy!L63</f>
        <v>0</v>
      </c>
      <c r="I52" s="191">
        <f>Výkazy!M63</f>
        <v>0</v>
      </c>
      <c r="J52" s="191">
        <f>Výkazy!N63</f>
        <v>0</v>
      </c>
      <c r="K52" s="191">
        <f>Výkazy!O63</f>
        <v>0</v>
      </c>
      <c r="L52" s="191">
        <f>Výkazy!P63</f>
        <v>0</v>
      </c>
      <c r="M52" s="191">
        <f>Výkazy!Q63</f>
        <v>0</v>
      </c>
      <c r="N52" s="191">
        <f>Výkazy!R63</f>
        <v>0</v>
      </c>
      <c r="O52" s="9" t="s">
        <v>775</v>
      </c>
      <c r="P52" s="129" t="s">
        <v>90</v>
      </c>
    </row>
    <row r="53" spans="6:16" ht="19.5" customHeight="1">
      <c r="F53" s="75">
        <v>37</v>
      </c>
      <c r="G53" s="191">
        <f>Výkazy!K65</f>
        <v>0</v>
      </c>
      <c r="H53" s="191">
        <f>Výkazy!L65</f>
        <v>0</v>
      </c>
      <c r="I53" s="191">
        <f>Výkazy!M65</f>
        <v>0</v>
      </c>
      <c r="J53" s="191">
        <f>Výkazy!N65</f>
        <v>0</v>
      </c>
      <c r="K53" s="191">
        <f>Výkazy!O65</f>
        <v>0</v>
      </c>
      <c r="L53" s="191">
        <f>Výkazy!P65</f>
        <v>0</v>
      </c>
      <c r="M53" s="191">
        <f>Výkazy!Q65</f>
        <v>0</v>
      </c>
      <c r="N53" s="191">
        <f>Výkazy!R65</f>
        <v>0</v>
      </c>
      <c r="O53" s="9" t="s">
        <v>776</v>
      </c>
      <c r="P53" s="131" t="s">
        <v>91</v>
      </c>
    </row>
    <row r="54" spans="6:16" ht="19.5" customHeight="1">
      <c r="F54" s="75">
        <v>38</v>
      </c>
      <c r="G54" s="192">
        <f>Výkazy!K66</f>
        <v>0</v>
      </c>
      <c r="H54" s="192">
        <f>Výkazy!L66</f>
        <v>0</v>
      </c>
      <c r="I54" s="192">
        <f>Výkazy!M66</f>
        <v>0</v>
      </c>
      <c r="J54" s="192">
        <f>Výkazy!N66</f>
        <v>0</v>
      </c>
      <c r="K54" s="192">
        <f>Výkazy!O66</f>
        <v>0</v>
      </c>
      <c r="L54" s="192">
        <f>Výkazy!P66</f>
        <v>0</v>
      </c>
      <c r="M54" s="192">
        <f>Výkazy!Q66</f>
        <v>0</v>
      </c>
      <c r="N54" s="192">
        <f>Výkazy!R66</f>
        <v>0</v>
      </c>
      <c r="O54" s="9" t="s">
        <v>777</v>
      </c>
      <c r="P54" s="129" t="s">
        <v>89</v>
      </c>
    </row>
    <row r="55" spans="6:16" ht="19.5" customHeight="1">
      <c r="F55" s="75">
        <v>39</v>
      </c>
      <c r="G55" s="191">
        <f>Výkazy!K69+Výkazy!K70</f>
        <v>0</v>
      </c>
      <c r="H55" s="191">
        <f>Výkazy!L69+Výkazy!L70</f>
        <v>0</v>
      </c>
      <c r="I55" s="191">
        <f>Výkazy!M69+Výkazy!M70</f>
        <v>0</v>
      </c>
      <c r="J55" s="191">
        <f>Výkazy!N69+Výkazy!N70</f>
        <v>0</v>
      </c>
      <c r="K55" s="191">
        <f>Výkazy!O69+Výkazy!O70</f>
        <v>0</v>
      </c>
      <c r="L55" s="191">
        <f>Výkazy!P69+Výkazy!P70</f>
        <v>0</v>
      </c>
      <c r="M55" s="191">
        <f>Výkazy!Q69+Výkazy!Q70</f>
        <v>0</v>
      </c>
      <c r="N55" s="191">
        <f>Výkazy!R69+Výkazy!R70</f>
        <v>0</v>
      </c>
      <c r="O55" s="9" t="s">
        <v>778</v>
      </c>
      <c r="P55" s="129" t="s">
        <v>319</v>
      </c>
    </row>
    <row r="56" spans="6:16" ht="19.5" customHeight="1">
      <c r="F56" s="75">
        <v>40</v>
      </c>
      <c r="G56" s="191">
        <f>Výkazy!K71</f>
        <v>0</v>
      </c>
      <c r="H56" s="191">
        <f>Výkazy!L71</f>
        <v>0</v>
      </c>
      <c r="I56" s="191">
        <f>Výkazy!M71</f>
        <v>0</v>
      </c>
      <c r="J56" s="191">
        <f>Výkazy!N71</f>
        <v>0</v>
      </c>
      <c r="K56" s="191">
        <f>Výkazy!O71</f>
        <v>0</v>
      </c>
      <c r="L56" s="191">
        <f>Výkazy!P71</f>
        <v>0</v>
      </c>
      <c r="M56" s="191">
        <f>Výkazy!Q71</f>
        <v>0</v>
      </c>
      <c r="N56" s="191">
        <f>Výkazy!R71</f>
        <v>0</v>
      </c>
      <c r="O56" s="9" t="s">
        <v>779</v>
      </c>
      <c r="P56" s="129" t="s">
        <v>320</v>
      </c>
    </row>
    <row r="57" spans="6:16" ht="19.5" customHeight="1">
      <c r="F57" s="75">
        <v>41</v>
      </c>
      <c r="G57" s="191">
        <f>Výkazy!K72</f>
        <v>0</v>
      </c>
      <c r="H57" s="191">
        <f>Výkazy!L72</f>
        <v>0</v>
      </c>
      <c r="I57" s="191">
        <f>Výkazy!M72</f>
        <v>0</v>
      </c>
      <c r="J57" s="191">
        <f>Výkazy!N72</f>
        <v>0</v>
      </c>
      <c r="K57" s="191">
        <f>Výkazy!O72</f>
        <v>0</v>
      </c>
      <c r="L57" s="191">
        <f>Výkazy!P72</f>
        <v>0</v>
      </c>
      <c r="M57" s="191">
        <f>Výkazy!Q72</f>
        <v>0</v>
      </c>
      <c r="N57" s="191">
        <f>Výkazy!R72</f>
        <v>0</v>
      </c>
      <c r="O57" s="9" t="s">
        <v>780</v>
      </c>
      <c r="P57" s="129" t="s">
        <v>321</v>
      </c>
    </row>
    <row r="58" spans="6:16" ht="19.5" customHeight="1">
      <c r="F58" s="75">
        <v>42</v>
      </c>
      <c r="G58" s="191">
        <f>Výkazy!K75</f>
        <v>0</v>
      </c>
      <c r="H58" s="191">
        <f>Výkazy!L75</f>
        <v>0</v>
      </c>
      <c r="I58" s="191">
        <f>Výkazy!M75</f>
        <v>0</v>
      </c>
      <c r="J58" s="191">
        <f>Výkazy!N75</f>
        <v>0</v>
      </c>
      <c r="K58" s="191">
        <f>Výkazy!O75</f>
        <v>0</v>
      </c>
      <c r="L58" s="191">
        <f>Výkazy!P75</f>
        <v>0</v>
      </c>
      <c r="M58" s="191">
        <f>Výkazy!Q75</f>
        <v>0</v>
      </c>
      <c r="N58" s="191">
        <f>Výkazy!R75</f>
        <v>0</v>
      </c>
      <c r="O58" s="9" t="s">
        <v>781</v>
      </c>
      <c r="P58" s="132" t="s">
        <v>782</v>
      </c>
    </row>
    <row r="59" spans="6:16" ht="19.5" customHeight="1">
      <c r="F59" s="75">
        <v>43</v>
      </c>
      <c r="G59" s="191">
        <f>Výkazy!K76</f>
        <v>0</v>
      </c>
      <c r="H59" s="191">
        <f>Výkazy!L76</f>
        <v>0</v>
      </c>
      <c r="I59" s="191">
        <f>Výkazy!M76</f>
        <v>0</v>
      </c>
      <c r="J59" s="191">
        <f>Výkazy!N76</f>
        <v>0</v>
      </c>
      <c r="K59" s="191">
        <f>Výkazy!O76</f>
        <v>0</v>
      </c>
      <c r="L59" s="191">
        <f>Výkazy!P76</f>
        <v>0</v>
      </c>
      <c r="M59" s="191">
        <f>Výkazy!Q76</f>
        <v>0</v>
      </c>
      <c r="N59" s="191">
        <f>Výkazy!R76</f>
        <v>0</v>
      </c>
      <c r="O59" s="9" t="s">
        <v>783</v>
      </c>
      <c r="P59" s="129" t="s">
        <v>784</v>
      </c>
    </row>
    <row r="60" spans="6:16" ht="19.5" customHeight="1">
      <c r="F60" s="75">
        <v>44</v>
      </c>
      <c r="G60" s="191">
        <f>Výkazy!K77</f>
        <v>0</v>
      </c>
      <c r="H60" s="191">
        <f>Výkazy!L77</f>
        <v>0</v>
      </c>
      <c r="I60" s="191">
        <f>Výkazy!M77</f>
        <v>0</v>
      </c>
      <c r="J60" s="191">
        <f>Výkazy!N77</f>
        <v>0</v>
      </c>
      <c r="K60" s="191">
        <f>Výkazy!O77</f>
        <v>0</v>
      </c>
      <c r="L60" s="191">
        <f>Výkazy!P77</f>
        <v>0</v>
      </c>
      <c r="M60" s="191">
        <f>Výkazy!Q77</f>
        <v>0</v>
      </c>
      <c r="N60" s="191">
        <f>Výkazy!R77</f>
        <v>0</v>
      </c>
      <c r="O60" s="9" t="s">
        <v>785</v>
      </c>
      <c r="P60" s="129" t="s">
        <v>786</v>
      </c>
    </row>
    <row r="61" spans="6:16" ht="19.5" customHeight="1">
      <c r="F61" s="75">
        <v>45</v>
      </c>
      <c r="G61" s="191">
        <f>Výkazy!K78</f>
        <v>0</v>
      </c>
      <c r="H61" s="191">
        <f>Výkazy!L78</f>
        <v>0</v>
      </c>
      <c r="I61" s="191">
        <f>Výkazy!M78</f>
        <v>0</v>
      </c>
      <c r="J61" s="191">
        <f>Výkazy!N78</f>
        <v>0</v>
      </c>
      <c r="K61" s="191">
        <f>Výkazy!O78</f>
        <v>0</v>
      </c>
      <c r="L61" s="191">
        <f>Výkazy!P78</f>
        <v>0</v>
      </c>
      <c r="M61" s="191">
        <f>Výkazy!Q78</f>
        <v>0</v>
      </c>
      <c r="N61" s="191">
        <f>Výkazy!R78</f>
        <v>0</v>
      </c>
      <c r="O61" s="9" t="s">
        <v>787</v>
      </c>
      <c r="P61" s="129" t="s">
        <v>788</v>
      </c>
    </row>
    <row r="62" spans="6:16" ht="19.5" customHeight="1">
      <c r="F62" s="75">
        <v>46</v>
      </c>
      <c r="G62" s="191">
        <f>Výkazy!K79</f>
        <v>0</v>
      </c>
      <c r="H62" s="191">
        <f>Výkazy!L79</f>
        <v>0</v>
      </c>
      <c r="I62" s="191">
        <f>Výkazy!M79</f>
        <v>0</v>
      </c>
      <c r="J62" s="191">
        <f>Výkazy!N79</f>
        <v>0</v>
      </c>
      <c r="K62" s="191">
        <f>Výkazy!O79</f>
        <v>0</v>
      </c>
      <c r="L62" s="191">
        <f>Výkazy!P79</f>
        <v>0</v>
      </c>
      <c r="M62" s="191">
        <f>Výkazy!Q79</f>
        <v>0</v>
      </c>
      <c r="N62" s="191">
        <f>Výkazy!R79</f>
        <v>0</v>
      </c>
      <c r="O62" s="9" t="s">
        <v>789</v>
      </c>
      <c r="P62" s="131" t="s">
        <v>333</v>
      </c>
    </row>
    <row r="63" spans="6:16" ht="19.5" customHeight="1">
      <c r="F63" s="75">
        <v>47</v>
      </c>
      <c r="G63" s="191">
        <f>Výkazy!K80</f>
        <v>0</v>
      </c>
      <c r="H63" s="191">
        <f>Výkazy!L80</f>
        <v>0</v>
      </c>
      <c r="I63" s="191">
        <f>Výkazy!M80</f>
        <v>0</v>
      </c>
      <c r="J63" s="191">
        <f>Výkazy!N80</f>
        <v>0</v>
      </c>
      <c r="K63" s="191">
        <f>Výkazy!O80</f>
        <v>0</v>
      </c>
      <c r="L63" s="191">
        <f>Výkazy!P80</f>
        <v>0</v>
      </c>
      <c r="M63" s="191">
        <f>Výkazy!Q80</f>
        <v>0</v>
      </c>
      <c r="N63" s="191">
        <f>Výkazy!R80</f>
        <v>0</v>
      </c>
      <c r="O63" s="9" t="s">
        <v>790</v>
      </c>
      <c r="P63" s="129" t="s">
        <v>92</v>
      </c>
    </row>
    <row r="64" spans="6:16" ht="19.5" customHeight="1">
      <c r="F64" s="75">
        <v>48</v>
      </c>
      <c r="G64" s="191">
        <f>Výkazy!K81</f>
        <v>0</v>
      </c>
      <c r="H64" s="191">
        <f>Výkazy!L81</f>
        <v>0</v>
      </c>
      <c r="I64" s="191">
        <f>Výkazy!M81</f>
        <v>0</v>
      </c>
      <c r="J64" s="191">
        <f>Výkazy!N81</f>
        <v>0</v>
      </c>
      <c r="K64" s="191">
        <f>Výkazy!O81</f>
        <v>0</v>
      </c>
      <c r="L64" s="191">
        <f>Výkazy!P81</f>
        <v>0</v>
      </c>
      <c r="M64" s="191">
        <f>Výkazy!Q81</f>
        <v>0</v>
      </c>
      <c r="N64" s="191">
        <f>Výkazy!R81</f>
        <v>0</v>
      </c>
      <c r="O64" s="9" t="s">
        <v>791</v>
      </c>
      <c r="P64" s="129" t="s">
        <v>93</v>
      </c>
    </row>
    <row r="65" spans="6:16" ht="19.5" customHeight="1">
      <c r="F65" s="75">
        <v>49</v>
      </c>
      <c r="G65" s="191">
        <f>Výkazy!K82</f>
        <v>0</v>
      </c>
      <c r="H65" s="191">
        <f>Výkazy!L82</f>
        <v>0</v>
      </c>
      <c r="I65" s="191">
        <f>Výkazy!M82</f>
        <v>0</v>
      </c>
      <c r="J65" s="191">
        <f>Výkazy!N82</f>
        <v>0</v>
      </c>
      <c r="K65" s="191">
        <f>Výkazy!O82</f>
        <v>0</v>
      </c>
      <c r="L65" s="191">
        <f>Výkazy!P82</f>
        <v>0</v>
      </c>
      <c r="M65" s="191">
        <f>Výkazy!Q82</f>
        <v>0</v>
      </c>
      <c r="N65" s="191">
        <f>Výkazy!R82</f>
        <v>0</v>
      </c>
      <c r="O65" s="9" t="s">
        <v>792</v>
      </c>
      <c r="P65" s="129" t="s">
        <v>94</v>
      </c>
    </row>
    <row r="66" spans="6:16" ht="19.5" customHeight="1">
      <c r="F66" s="75">
        <v>50</v>
      </c>
      <c r="G66" s="192">
        <f>Výkazy!K83</f>
        <v>0</v>
      </c>
      <c r="H66" s="192">
        <f>Výkazy!L83</f>
        <v>0</v>
      </c>
      <c r="I66" s="192">
        <f>Výkazy!M83</f>
        <v>0</v>
      </c>
      <c r="J66" s="192">
        <f>Výkazy!N83</f>
        <v>0</v>
      </c>
      <c r="K66" s="192">
        <f>Výkazy!O83</f>
        <v>0</v>
      </c>
      <c r="L66" s="192">
        <f>Výkazy!P83</f>
        <v>0</v>
      </c>
      <c r="M66" s="192">
        <f>Výkazy!Q83</f>
        <v>0</v>
      </c>
      <c r="N66" s="192">
        <f>Výkazy!R83</f>
        <v>0</v>
      </c>
      <c r="O66" s="9" t="s">
        <v>793</v>
      </c>
      <c r="P66" s="129" t="s">
        <v>794</v>
      </c>
    </row>
    <row r="67" spans="6:16" ht="19.5" customHeight="1">
      <c r="F67" s="75">
        <v>51</v>
      </c>
      <c r="G67" s="191">
        <f>Výkazy!K85+Výkazy!K90</f>
        <v>0</v>
      </c>
      <c r="H67" s="191">
        <f>Výkazy!L85+Výkazy!L90</f>
        <v>0</v>
      </c>
      <c r="I67" s="191">
        <f>Výkazy!M85+Výkazy!M90</f>
        <v>0</v>
      </c>
      <c r="J67" s="191">
        <f>Výkazy!N85+Výkazy!N90</f>
        <v>0</v>
      </c>
      <c r="K67" s="191">
        <f>Výkazy!O85+Výkazy!O90</f>
        <v>0</v>
      </c>
      <c r="L67" s="191">
        <f>Výkazy!P85+Výkazy!P90</f>
        <v>0</v>
      </c>
      <c r="M67" s="191">
        <f>Výkazy!Q85+Výkazy!Q90</f>
        <v>0</v>
      </c>
      <c r="N67" s="191">
        <f>Výkazy!R85+Výkazy!R90</f>
        <v>0</v>
      </c>
      <c r="O67" s="9" t="s">
        <v>795</v>
      </c>
      <c r="P67" s="131" t="s">
        <v>344</v>
      </c>
    </row>
    <row r="68" spans="6:16" ht="19.5" customHeight="1">
      <c r="F68" s="75">
        <v>52</v>
      </c>
      <c r="G68" s="191">
        <f>Výkazy!K85</f>
        <v>0</v>
      </c>
      <c r="H68" s="191">
        <f>Výkazy!L85</f>
        <v>0</v>
      </c>
      <c r="I68" s="191">
        <f>Výkazy!M85</f>
        <v>0</v>
      </c>
      <c r="J68" s="191">
        <f>Výkazy!N85</f>
        <v>0</v>
      </c>
      <c r="K68" s="191">
        <f>Výkazy!O85</f>
        <v>0</v>
      </c>
      <c r="L68" s="191">
        <f>Výkazy!P85</f>
        <v>0</v>
      </c>
      <c r="M68" s="191">
        <f>Výkazy!Q85</f>
        <v>0</v>
      </c>
      <c r="N68" s="191">
        <f>Výkazy!R85</f>
        <v>0</v>
      </c>
      <c r="O68" s="9" t="s">
        <v>796</v>
      </c>
      <c r="P68" s="131" t="s">
        <v>334</v>
      </c>
    </row>
    <row r="69" spans="6:16" ht="19.5" customHeight="1">
      <c r="F69" s="75">
        <v>53</v>
      </c>
      <c r="G69" s="191">
        <f>Výkazy!K86</f>
        <v>0</v>
      </c>
      <c r="H69" s="191">
        <f>Výkazy!L86</f>
        <v>0</v>
      </c>
      <c r="I69" s="191">
        <f>Výkazy!M86</f>
        <v>0</v>
      </c>
      <c r="J69" s="191">
        <f>Výkazy!N86</f>
        <v>0</v>
      </c>
      <c r="K69" s="191">
        <f>Výkazy!O86</f>
        <v>0</v>
      </c>
      <c r="L69" s="191">
        <f>Výkazy!P86</f>
        <v>0</v>
      </c>
      <c r="M69" s="191">
        <f>Výkazy!Q86</f>
        <v>0</v>
      </c>
      <c r="N69" s="191">
        <f>Výkazy!R86</f>
        <v>0</v>
      </c>
      <c r="O69" s="9" t="s">
        <v>797</v>
      </c>
      <c r="P69" s="129" t="s">
        <v>95</v>
      </c>
    </row>
    <row r="70" spans="6:16" ht="19.5" customHeight="1">
      <c r="F70" s="75">
        <v>54</v>
      </c>
      <c r="G70" s="191">
        <f>Výkazy!K88</f>
        <v>0</v>
      </c>
      <c r="H70" s="191">
        <f>Výkazy!L88</f>
        <v>0</v>
      </c>
      <c r="I70" s="191">
        <f>Výkazy!M88</f>
        <v>0</v>
      </c>
      <c r="J70" s="191">
        <f>Výkazy!N88</f>
        <v>0</v>
      </c>
      <c r="K70" s="191">
        <f>Výkazy!O88</f>
        <v>0</v>
      </c>
      <c r="L70" s="191">
        <f>Výkazy!P88</f>
        <v>0</v>
      </c>
      <c r="M70" s="191">
        <f>Výkazy!Q88</f>
        <v>0</v>
      </c>
      <c r="N70" s="191">
        <f>Výkazy!R88</f>
        <v>0</v>
      </c>
      <c r="O70" s="9" t="s">
        <v>798</v>
      </c>
      <c r="P70" s="129" t="s">
        <v>96</v>
      </c>
    </row>
    <row r="71" spans="6:16" ht="19.5" customHeight="1">
      <c r="F71" s="75">
        <v>55</v>
      </c>
      <c r="G71" s="191">
        <f>Výkazy!K89</f>
        <v>0</v>
      </c>
      <c r="H71" s="191">
        <f>Výkazy!L89</f>
        <v>0</v>
      </c>
      <c r="I71" s="191">
        <f>Výkazy!M89</f>
        <v>0</v>
      </c>
      <c r="J71" s="191">
        <f>Výkazy!N89</f>
        <v>0</v>
      </c>
      <c r="K71" s="191">
        <f>Výkazy!O89</f>
        <v>0</v>
      </c>
      <c r="L71" s="191">
        <f>Výkazy!P89</f>
        <v>0</v>
      </c>
      <c r="M71" s="191">
        <f>Výkazy!Q89</f>
        <v>0</v>
      </c>
      <c r="N71" s="191">
        <f>Výkazy!R89</f>
        <v>0</v>
      </c>
      <c r="O71" s="9" t="s">
        <v>799</v>
      </c>
      <c r="P71" s="132" t="s">
        <v>49</v>
      </c>
    </row>
    <row r="72" spans="6:16" ht="19.5" customHeight="1" thickBot="1">
      <c r="F72" s="75">
        <v>56</v>
      </c>
      <c r="G72" s="191">
        <f>Výkazy!K90</f>
        <v>0</v>
      </c>
      <c r="H72" s="191">
        <f>Výkazy!L90</f>
        <v>0</v>
      </c>
      <c r="I72" s="191">
        <f>Výkazy!M90</f>
        <v>0</v>
      </c>
      <c r="J72" s="191">
        <f>Výkazy!N90</f>
        <v>0</v>
      </c>
      <c r="K72" s="191">
        <f>Výkazy!O90</f>
        <v>0</v>
      </c>
      <c r="L72" s="191">
        <f>Výkazy!P90</f>
        <v>0</v>
      </c>
      <c r="M72" s="191">
        <f>Výkazy!Q90</f>
        <v>0</v>
      </c>
      <c r="N72" s="191">
        <f>Výkazy!R90</f>
        <v>0</v>
      </c>
      <c r="O72" s="9" t="s">
        <v>800</v>
      </c>
      <c r="P72" s="133" t="s">
        <v>335</v>
      </c>
    </row>
    <row r="73" spans="6:16" ht="19.5" customHeight="1">
      <c r="F73" s="75">
        <v>57</v>
      </c>
      <c r="G73" s="191">
        <f>Výkazy!K93</f>
        <v>0</v>
      </c>
      <c r="H73" s="191">
        <f>Výkazy!L93</f>
        <v>0</v>
      </c>
      <c r="I73" s="191">
        <f>Výkazy!M93</f>
        <v>0</v>
      </c>
      <c r="J73" s="191">
        <f>Výkazy!N93</f>
        <v>0</v>
      </c>
      <c r="K73" s="191">
        <f>Výkazy!O93</f>
        <v>0</v>
      </c>
      <c r="L73" s="191">
        <f>Výkazy!P93</f>
        <v>0</v>
      </c>
      <c r="M73" s="191">
        <f>Výkazy!Q93</f>
        <v>0</v>
      </c>
      <c r="N73" s="191">
        <f>Výkazy!R93</f>
        <v>0</v>
      </c>
      <c r="O73" s="9" t="s">
        <v>801</v>
      </c>
      <c r="P73" s="128" t="s">
        <v>97</v>
      </c>
    </row>
    <row r="74" spans="6:16" ht="19.5" customHeight="1">
      <c r="F74" s="75">
        <v>58</v>
      </c>
      <c r="G74" s="191">
        <f>Výkazy!K94</f>
        <v>0</v>
      </c>
      <c r="H74" s="191">
        <f>Výkazy!L94</f>
        <v>0</v>
      </c>
      <c r="I74" s="191">
        <f>Výkazy!M94</f>
        <v>0</v>
      </c>
      <c r="J74" s="191">
        <f>Výkazy!N94</f>
        <v>0</v>
      </c>
      <c r="K74" s="191">
        <f>Výkazy!O94</f>
        <v>0</v>
      </c>
      <c r="L74" s="191">
        <f>Výkazy!P94</f>
        <v>0</v>
      </c>
      <c r="M74" s="191">
        <f>Výkazy!Q94</f>
        <v>0</v>
      </c>
      <c r="N74" s="191">
        <f>Výkazy!R94</f>
        <v>0</v>
      </c>
      <c r="O74" s="9" t="s">
        <v>802</v>
      </c>
      <c r="P74" s="131" t="s">
        <v>98</v>
      </c>
    </row>
    <row r="75" spans="6:16" ht="19.5" customHeight="1">
      <c r="F75" s="75">
        <v>59</v>
      </c>
      <c r="G75" s="191">
        <f>Výkazy!K95</f>
        <v>0</v>
      </c>
      <c r="H75" s="191">
        <f>Výkazy!L95</f>
        <v>0</v>
      </c>
      <c r="I75" s="191">
        <f>Výkazy!M95</f>
        <v>0</v>
      </c>
      <c r="J75" s="191">
        <f>Výkazy!N95</f>
        <v>0</v>
      </c>
      <c r="K75" s="191">
        <f>Výkazy!O95</f>
        <v>0</v>
      </c>
      <c r="L75" s="191">
        <f>Výkazy!P95</f>
        <v>0</v>
      </c>
      <c r="M75" s="191">
        <f>Výkazy!Q95</f>
        <v>0</v>
      </c>
      <c r="N75" s="191">
        <f>Výkazy!R95</f>
        <v>0</v>
      </c>
      <c r="O75" s="9" t="s">
        <v>803</v>
      </c>
      <c r="P75" s="131" t="s">
        <v>804</v>
      </c>
    </row>
    <row r="76" spans="6:16" ht="19.5" customHeight="1">
      <c r="F76" s="75">
        <v>60</v>
      </c>
      <c r="G76" s="192">
        <f>Výkazy!K98</f>
        <v>0</v>
      </c>
      <c r="H76" s="192">
        <f>Výkazy!L98</f>
        <v>0</v>
      </c>
      <c r="I76" s="192">
        <f>Výkazy!M98</f>
        <v>0</v>
      </c>
      <c r="J76" s="192">
        <f>Výkazy!N98</f>
        <v>0</v>
      </c>
      <c r="K76" s="192">
        <f>Výkazy!O98</f>
        <v>0</v>
      </c>
      <c r="L76" s="192">
        <f>Výkazy!P98</f>
        <v>0</v>
      </c>
      <c r="M76" s="192">
        <f>Výkazy!Q98</f>
        <v>0</v>
      </c>
      <c r="N76" s="192">
        <f>Výkazy!R98</f>
        <v>0</v>
      </c>
      <c r="O76" s="9" t="s">
        <v>805</v>
      </c>
      <c r="P76" s="129" t="s">
        <v>806</v>
      </c>
    </row>
    <row r="77" spans="6:16" ht="19.5" customHeight="1">
      <c r="F77" s="75">
        <v>61</v>
      </c>
      <c r="G77" s="126"/>
      <c r="H77" s="126"/>
      <c r="I77" s="126"/>
      <c r="J77" s="126"/>
      <c r="K77" s="126"/>
      <c r="L77" s="126"/>
      <c r="M77" s="126"/>
      <c r="N77" s="126"/>
      <c r="O77" s="9" t="s">
        <v>807</v>
      </c>
      <c r="P77" s="129" t="s">
        <v>327</v>
      </c>
    </row>
    <row r="78" spans="6:16" ht="19.5" customHeight="1">
      <c r="F78" s="75">
        <v>62</v>
      </c>
      <c r="G78" s="191">
        <f>Výkazy!K99</f>
        <v>0</v>
      </c>
      <c r="H78" s="191">
        <f>Výkazy!L99</f>
        <v>0</v>
      </c>
      <c r="I78" s="191">
        <f>Výkazy!M99</f>
        <v>0</v>
      </c>
      <c r="J78" s="191">
        <f>Výkazy!N99</f>
        <v>0</v>
      </c>
      <c r="K78" s="191">
        <f>Výkazy!O99</f>
        <v>0</v>
      </c>
      <c r="L78" s="191">
        <f>Výkazy!P99</f>
        <v>0</v>
      </c>
      <c r="M78" s="191">
        <f>Výkazy!Q99</f>
        <v>0</v>
      </c>
      <c r="N78" s="191">
        <f>Výkazy!R99</f>
        <v>0</v>
      </c>
      <c r="O78" s="9" t="s">
        <v>808</v>
      </c>
      <c r="P78" s="131" t="s">
        <v>336</v>
      </c>
    </row>
    <row r="79" spans="6:16" ht="19.5" customHeight="1">
      <c r="F79" s="75">
        <v>63</v>
      </c>
      <c r="G79" s="191">
        <f>Výkazy!K100</f>
        <v>0</v>
      </c>
      <c r="H79" s="191">
        <f>Výkazy!L100</f>
        <v>0</v>
      </c>
      <c r="I79" s="191">
        <f>Výkazy!M100</f>
        <v>0</v>
      </c>
      <c r="J79" s="191">
        <f>Výkazy!N100</f>
        <v>0</v>
      </c>
      <c r="K79" s="191">
        <f>Výkazy!O100</f>
        <v>0</v>
      </c>
      <c r="L79" s="191">
        <f>Výkazy!P100</f>
        <v>0</v>
      </c>
      <c r="M79" s="191">
        <f>Výkazy!Q100</f>
        <v>0</v>
      </c>
      <c r="N79" s="191">
        <f>Výkazy!R100</f>
        <v>0</v>
      </c>
      <c r="O79" s="9" t="s">
        <v>809</v>
      </c>
      <c r="P79" s="129" t="s">
        <v>99</v>
      </c>
    </row>
    <row r="80" spans="6:16" ht="19.5" customHeight="1">
      <c r="F80" s="75">
        <v>64</v>
      </c>
      <c r="G80" s="191">
        <f>Výkazy!K101</f>
        <v>0</v>
      </c>
      <c r="H80" s="191">
        <f>Výkazy!L101</f>
        <v>0</v>
      </c>
      <c r="I80" s="191">
        <f>Výkazy!M101</f>
        <v>0</v>
      </c>
      <c r="J80" s="191">
        <f>Výkazy!N101</f>
        <v>0</v>
      </c>
      <c r="K80" s="191">
        <f>Výkazy!O101</f>
        <v>0</v>
      </c>
      <c r="L80" s="191">
        <f>Výkazy!P101</f>
        <v>0</v>
      </c>
      <c r="M80" s="191">
        <f>Výkazy!Q101</f>
        <v>0</v>
      </c>
      <c r="N80" s="191">
        <f>Výkazy!R101</f>
        <v>0</v>
      </c>
      <c r="O80" s="9" t="s">
        <v>810</v>
      </c>
      <c r="P80" s="129" t="s">
        <v>100</v>
      </c>
    </row>
    <row r="81" spans="6:16" ht="19.5" customHeight="1">
      <c r="F81" s="75">
        <v>65</v>
      </c>
      <c r="G81" s="191">
        <f>Výkazy!K102</f>
        <v>0</v>
      </c>
      <c r="H81" s="191">
        <f>Výkazy!L102</f>
        <v>0</v>
      </c>
      <c r="I81" s="191">
        <f>Výkazy!M102</f>
        <v>0</v>
      </c>
      <c r="J81" s="191">
        <f>Výkazy!N102</f>
        <v>0</v>
      </c>
      <c r="K81" s="191">
        <f>Výkazy!O102</f>
        <v>0</v>
      </c>
      <c r="L81" s="191">
        <f>Výkazy!P102</f>
        <v>0</v>
      </c>
      <c r="M81" s="191">
        <f>Výkazy!Q102</f>
        <v>0</v>
      </c>
      <c r="N81" s="191">
        <f>Výkazy!R102</f>
        <v>0</v>
      </c>
      <c r="O81" s="9" t="s">
        <v>811</v>
      </c>
      <c r="P81" s="129" t="s">
        <v>345</v>
      </c>
    </row>
    <row r="82" spans="6:16" ht="19.5" customHeight="1">
      <c r="F82" s="75">
        <v>66</v>
      </c>
      <c r="G82" s="192">
        <f>Výkazy!K103</f>
        <v>0</v>
      </c>
      <c r="H82" s="192">
        <f>Výkazy!L103</f>
        <v>0</v>
      </c>
      <c r="I82" s="192">
        <f>Výkazy!M103</f>
        <v>0</v>
      </c>
      <c r="J82" s="192">
        <f>Výkazy!N103</f>
        <v>0</v>
      </c>
      <c r="K82" s="192">
        <f>Výkazy!O103</f>
        <v>0</v>
      </c>
      <c r="L82" s="192">
        <f>Výkazy!P103</f>
        <v>0</v>
      </c>
      <c r="M82" s="192">
        <f>Výkazy!Q103</f>
        <v>0</v>
      </c>
      <c r="N82" s="192">
        <f>Výkazy!R103</f>
        <v>0</v>
      </c>
      <c r="O82" s="9" t="s">
        <v>812</v>
      </c>
      <c r="P82" s="129" t="s">
        <v>813</v>
      </c>
    </row>
    <row r="83" spans="6:16" ht="19.5" customHeight="1">
      <c r="F83" s="75">
        <v>67</v>
      </c>
      <c r="G83" s="191">
        <f>Výkazy!K104</f>
        <v>0</v>
      </c>
      <c r="H83" s="191">
        <f>Výkazy!L104</f>
        <v>0</v>
      </c>
      <c r="I83" s="191">
        <f>Výkazy!M104</f>
        <v>0</v>
      </c>
      <c r="J83" s="191">
        <f>Výkazy!N104</f>
        <v>0</v>
      </c>
      <c r="K83" s="191">
        <f>Výkazy!O104</f>
        <v>0</v>
      </c>
      <c r="L83" s="191">
        <f>Výkazy!P104</f>
        <v>0</v>
      </c>
      <c r="M83" s="191">
        <f>Výkazy!Q104</f>
        <v>0</v>
      </c>
      <c r="N83" s="191">
        <f>Výkazy!R104</f>
        <v>0</v>
      </c>
      <c r="O83" s="9" t="s">
        <v>814</v>
      </c>
      <c r="P83" s="131" t="s">
        <v>815</v>
      </c>
    </row>
    <row r="84" spans="6:16" ht="19.5" customHeight="1">
      <c r="F84" s="75">
        <v>68</v>
      </c>
      <c r="G84" s="191">
        <f>Výkazy!K105</f>
        <v>0</v>
      </c>
      <c r="H84" s="191">
        <f>Výkazy!L105</f>
        <v>0</v>
      </c>
      <c r="I84" s="191">
        <f>Výkazy!M105</f>
        <v>0</v>
      </c>
      <c r="J84" s="191">
        <f>Výkazy!N105</f>
        <v>0</v>
      </c>
      <c r="K84" s="191">
        <f>Výkazy!O105</f>
        <v>0</v>
      </c>
      <c r="L84" s="191">
        <f>Výkazy!P105</f>
        <v>0</v>
      </c>
      <c r="M84" s="191">
        <f>Výkazy!Q105</f>
        <v>0</v>
      </c>
      <c r="N84" s="191">
        <f>Výkazy!R105</f>
        <v>0</v>
      </c>
      <c r="O84" s="9" t="s">
        <v>816</v>
      </c>
      <c r="P84" s="129" t="s">
        <v>101</v>
      </c>
    </row>
    <row r="85" spans="6:16" ht="19.5" customHeight="1">
      <c r="F85" s="75">
        <v>69</v>
      </c>
      <c r="G85" s="191">
        <f>Výkazy!K106</f>
        <v>0</v>
      </c>
      <c r="H85" s="191">
        <f>Výkazy!L106</f>
        <v>0</v>
      </c>
      <c r="I85" s="191">
        <f>Výkazy!M106</f>
        <v>0</v>
      </c>
      <c r="J85" s="191">
        <f>Výkazy!N106</f>
        <v>0</v>
      </c>
      <c r="K85" s="191">
        <f>Výkazy!O106</f>
        <v>0</v>
      </c>
      <c r="L85" s="191">
        <f>Výkazy!P106</f>
        <v>0</v>
      </c>
      <c r="M85" s="191">
        <f>Výkazy!Q106</f>
        <v>0</v>
      </c>
      <c r="N85" s="191">
        <f>Výkazy!R106</f>
        <v>0</v>
      </c>
      <c r="O85" s="9" t="s">
        <v>817</v>
      </c>
      <c r="P85" s="129" t="s">
        <v>102</v>
      </c>
    </row>
    <row r="86" spans="6:16" ht="19.5" customHeight="1">
      <c r="F86" s="75">
        <v>70</v>
      </c>
      <c r="G86" s="191">
        <f>Výkazy!K107</f>
        <v>0</v>
      </c>
      <c r="H86" s="191">
        <f>Výkazy!L107</f>
        <v>0</v>
      </c>
      <c r="I86" s="191">
        <f>Výkazy!M107</f>
        <v>0</v>
      </c>
      <c r="J86" s="191">
        <f>Výkazy!N107</f>
        <v>0</v>
      </c>
      <c r="K86" s="191">
        <f>Výkazy!O107</f>
        <v>0</v>
      </c>
      <c r="L86" s="191">
        <f>Výkazy!P107</f>
        <v>0</v>
      </c>
      <c r="M86" s="191">
        <f>Výkazy!Q107</f>
        <v>0</v>
      </c>
      <c r="N86" s="191">
        <f>Výkazy!R107</f>
        <v>0</v>
      </c>
      <c r="O86" s="9" t="s">
        <v>818</v>
      </c>
      <c r="P86" s="129" t="s">
        <v>103</v>
      </c>
    </row>
    <row r="87" spans="6:16" ht="19.5" customHeight="1">
      <c r="F87" s="75">
        <v>71</v>
      </c>
      <c r="G87" s="191">
        <f>Výkazy!K108</f>
        <v>0</v>
      </c>
      <c r="H87" s="191">
        <f>Výkazy!L108</f>
        <v>0</v>
      </c>
      <c r="I87" s="191">
        <f>Výkazy!M108</f>
        <v>0</v>
      </c>
      <c r="J87" s="191">
        <f>Výkazy!N108</f>
        <v>0</v>
      </c>
      <c r="K87" s="191">
        <f>Výkazy!O108</f>
        <v>0</v>
      </c>
      <c r="L87" s="191">
        <f>Výkazy!P108</f>
        <v>0</v>
      </c>
      <c r="M87" s="191">
        <f>Výkazy!Q108</f>
        <v>0</v>
      </c>
      <c r="N87" s="191">
        <f>Výkazy!R108</f>
        <v>0</v>
      </c>
      <c r="O87" s="9" t="s">
        <v>819</v>
      </c>
      <c r="P87" s="131" t="s">
        <v>346</v>
      </c>
    </row>
    <row r="88" spans="6:16" ht="19.5" customHeight="1">
      <c r="F88" s="75">
        <v>72</v>
      </c>
      <c r="G88" s="191">
        <f>Výkazy!K109</f>
        <v>0</v>
      </c>
      <c r="H88" s="191">
        <f>Výkazy!L109</f>
        <v>0</v>
      </c>
      <c r="I88" s="191">
        <f>Výkazy!M109</f>
        <v>0</v>
      </c>
      <c r="J88" s="191">
        <f>Výkazy!N109</f>
        <v>0</v>
      </c>
      <c r="K88" s="191">
        <f>Výkazy!O109</f>
        <v>0</v>
      </c>
      <c r="L88" s="191">
        <f>Výkazy!P109</f>
        <v>0</v>
      </c>
      <c r="M88" s="191">
        <f>Výkazy!Q109</f>
        <v>0</v>
      </c>
      <c r="N88" s="191">
        <f>Výkazy!R109</f>
        <v>0</v>
      </c>
      <c r="O88" s="9" t="s">
        <v>820</v>
      </c>
      <c r="P88" s="129" t="s">
        <v>104</v>
      </c>
    </row>
    <row r="89" spans="6:16" ht="19.5" customHeight="1">
      <c r="F89" s="75">
        <v>73</v>
      </c>
      <c r="G89" s="191">
        <f>Výkazy!K110</f>
        <v>0</v>
      </c>
      <c r="H89" s="191">
        <f>Výkazy!L110</f>
        <v>0</v>
      </c>
      <c r="I89" s="191">
        <f>Výkazy!M110</f>
        <v>0</v>
      </c>
      <c r="J89" s="191">
        <f>Výkazy!N110</f>
        <v>0</v>
      </c>
      <c r="K89" s="191">
        <f>Výkazy!O110</f>
        <v>0</v>
      </c>
      <c r="L89" s="191">
        <f>Výkazy!P110</f>
        <v>0</v>
      </c>
      <c r="M89" s="191">
        <f>Výkazy!Q110</f>
        <v>0</v>
      </c>
      <c r="N89" s="191">
        <f>Výkazy!R110</f>
        <v>0</v>
      </c>
      <c r="O89" s="9" t="s">
        <v>821</v>
      </c>
      <c r="P89" s="129" t="s">
        <v>105</v>
      </c>
    </row>
    <row r="90" spans="6:16" ht="19.5" customHeight="1">
      <c r="F90" s="75">
        <v>74</v>
      </c>
      <c r="G90" s="191">
        <f>Výkazy!K111</f>
        <v>0</v>
      </c>
      <c r="H90" s="191">
        <f>Výkazy!L111</f>
        <v>0</v>
      </c>
      <c r="I90" s="191">
        <f>Výkazy!M111</f>
        <v>0</v>
      </c>
      <c r="J90" s="191">
        <f>Výkazy!N111</f>
        <v>0</v>
      </c>
      <c r="K90" s="191">
        <f>Výkazy!O111</f>
        <v>0</v>
      </c>
      <c r="L90" s="191">
        <f>Výkazy!P111</f>
        <v>0</v>
      </c>
      <c r="M90" s="191">
        <f>Výkazy!Q111</f>
        <v>0</v>
      </c>
      <c r="N90" s="191">
        <f>Výkazy!R111</f>
        <v>0</v>
      </c>
      <c r="O90" s="9" t="s">
        <v>822</v>
      </c>
      <c r="P90" s="131" t="s">
        <v>68</v>
      </c>
    </row>
    <row r="91" spans="6:16" ht="19.5" customHeight="1">
      <c r="F91" s="75">
        <v>75</v>
      </c>
      <c r="G91" s="191">
        <f>Výkazy!K112</f>
        <v>0</v>
      </c>
      <c r="H91" s="191">
        <f>Výkazy!L112</f>
        <v>0</v>
      </c>
      <c r="I91" s="191">
        <f>Výkazy!M112</f>
        <v>0</v>
      </c>
      <c r="J91" s="191">
        <f>Výkazy!N112</f>
        <v>0</v>
      </c>
      <c r="K91" s="191">
        <f>Výkazy!O112</f>
        <v>0</v>
      </c>
      <c r="L91" s="191">
        <f>Výkazy!P112</f>
        <v>0</v>
      </c>
      <c r="M91" s="191">
        <f>Výkazy!Q112</f>
        <v>0</v>
      </c>
      <c r="N91" s="191">
        <f>Výkazy!R112</f>
        <v>0</v>
      </c>
      <c r="O91" s="9" t="s">
        <v>823</v>
      </c>
      <c r="P91" s="131" t="s">
        <v>69</v>
      </c>
    </row>
    <row r="92" spans="6:16" ht="19.5" customHeight="1">
      <c r="F92" s="75">
        <v>76</v>
      </c>
      <c r="G92" s="191">
        <f>Výkazy!K113</f>
        <v>0</v>
      </c>
      <c r="H92" s="191">
        <f>Výkazy!L113</f>
        <v>0</v>
      </c>
      <c r="I92" s="191">
        <f>Výkazy!M113</f>
        <v>0</v>
      </c>
      <c r="J92" s="191">
        <f>Výkazy!N113</f>
        <v>0</v>
      </c>
      <c r="K92" s="191">
        <f>Výkazy!O113</f>
        <v>0</v>
      </c>
      <c r="L92" s="191">
        <f>Výkazy!P113</f>
        <v>0</v>
      </c>
      <c r="M92" s="191">
        <f>Výkazy!Q113</f>
        <v>0</v>
      </c>
      <c r="N92" s="191">
        <f>Výkazy!R113</f>
        <v>0</v>
      </c>
      <c r="O92" s="9" t="s">
        <v>824</v>
      </c>
      <c r="P92" s="131" t="s">
        <v>337</v>
      </c>
    </row>
    <row r="93" spans="6:16" ht="19.5" customHeight="1">
      <c r="F93" s="75">
        <v>77</v>
      </c>
      <c r="G93" s="191">
        <f>Výkazy!K114</f>
        <v>0</v>
      </c>
      <c r="H93" s="191">
        <f>Výkazy!L114</f>
        <v>0</v>
      </c>
      <c r="I93" s="191">
        <f>Výkazy!M114</f>
        <v>0</v>
      </c>
      <c r="J93" s="191">
        <f>Výkazy!N114</f>
        <v>0</v>
      </c>
      <c r="K93" s="191">
        <f>Výkazy!O114</f>
        <v>0</v>
      </c>
      <c r="L93" s="191">
        <f>Výkazy!P114</f>
        <v>0</v>
      </c>
      <c r="M93" s="191">
        <f>Výkazy!Q114</f>
        <v>0</v>
      </c>
      <c r="N93" s="191">
        <f>Výkazy!R114</f>
        <v>0</v>
      </c>
      <c r="O93" s="9" t="s">
        <v>825</v>
      </c>
      <c r="P93" s="129" t="s">
        <v>106</v>
      </c>
    </row>
    <row r="94" spans="6:16" ht="19.5" customHeight="1">
      <c r="F94" s="75">
        <v>78</v>
      </c>
      <c r="G94" s="192">
        <f>Výkazy!K117</f>
        <v>0</v>
      </c>
      <c r="H94" s="192">
        <f>Výkazy!L117</f>
        <v>0</v>
      </c>
      <c r="I94" s="192">
        <f>Výkazy!M117</f>
        <v>0</v>
      </c>
      <c r="J94" s="192">
        <f>Výkazy!N117</f>
        <v>0</v>
      </c>
      <c r="K94" s="192">
        <f>Výkazy!O117</f>
        <v>0</v>
      </c>
      <c r="L94" s="192">
        <f>Výkazy!P117</f>
        <v>0</v>
      </c>
      <c r="M94" s="192">
        <f>Výkazy!Q117</f>
        <v>0</v>
      </c>
      <c r="N94" s="192">
        <f>Výkazy!R117</f>
        <v>0</v>
      </c>
      <c r="O94" s="9" t="s">
        <v>826</v>
      </c>
      <c r="P94" s="129" t="s">
        <v>827</v>
      </c>
    </row>
    <row r="95" spans="6:16" ht="19.5" customHeight="1">
      <c r="F95" s="75">
        <v>79</v>
      </c>
      <c r="G95" s="191">
        <f>Výkazy!K116</f>
        <v>0</v>
      </c>
      <c r="H95" s="191">
        <f>Výkazy!L116</f>
        <v>0</v>
      </c>
      <c r="I95" s="191">
        <f>Výkazy!M116</f>
        <v>0</v>
      </c>
      <c r="J95" s="191">
        <f>Výkazy!N116</f>
        <v>0</v>
      </c>
      <c r="K95" s="191">
        <f>Výkazy!O116</f>
        <v>0</v>
      </c>
      <c r="L95" s="191">
        <f>Výkazy!P116</f>
        <v>0</v>
      </c>
      <c r="M95" s="191">
        <f>Výkazy!Q116</f>
        <v>0</v>
      </c>
      <c r="N95" s="191">
        <f>Výkazy!R116</f>
        <v>0</v>
      </c>
      <c r="O95" s="9" t="s">
        <v>828</v>
      </c>
      <c r="P95" s="132" t="s">
        <v>829</v>
      </c>
    </row>
    <row r="96" spans="6:16" ht="19.5" customHeight="1">
      <c r="F96" s="75">
        <v>80</v>
      </c>
      <c r="G96" s="191">
        <f>Výkazy!K118</f>
        <v>0</v>
      </c>
      <c r="H96" s="191">
        <f>Výkazy!L118</f>
        <v>0</v>
      </c>
      <c r="I96" s="191">
        <f>Výkazy!M118</f>
        <v>0</v>
      </c>
      <c r="J96" s="191">
        <f>Výkazy!N118</f>
        <v>0</v>
      </c>
      <c r="K96" s="191">
        <f>Výkazy!O118</f>
        <v>0</v>
      </c>
      <c r="L96" s="191">
        <f>Výkazy!P118</f>
        <v>0</v>
      </c>
      <c r="M96" s="191">
        <f>Výkazy!Q118</f>
        <v>0</v>
      </c>
      <c r="N96" s="191">
        <f>Výkazy!R118</f>
        <v>0</v>
      </c>
      <c r="O96" s="9" t="s">
        <v>830</v>
      </c>
      <c r="P96" s="129" t="s">
        <v>107</v>
      </c>
    </row>
    <row r="97" spans="6:16" ht="19.5" customHeight="1">
      <c r="F97" s="75">
        <v>81</v>
      </c>
      <c r="G97" s="191">
        <f>Výkazy!K119</f>
        <v>0</v>
      </c>
      <c r="H97" s="191">
        <f>Výkazy!L119</f>
        <v>0</v>
      </c>
      <c r="I97" s="191">
        <f>Výkazy!M119</f>
        <v>0</v>
      </c>
      <c r="J97" s="191">
        <f>Výkazy!N119</f>
        <v>0</v>
      </c>
      <c r="K97" s="191">
        <f>Výkazy!O119</f>
        <v>0</v>
      </c>
      <c r="L97" s="191">
        <f>Výkazy!P119</f>
        <v>0</v>
      </c>
      <c r="M97" s="191">
        <f>Výkazy!Q119</f>
        <v>0</v>
      </c>
      <c r="N97" s="191">
        <f>Výkazy!R119</f>
        <v>0</v>
      </c>
      <c r="O97" s="9" t="s">
        <v>831</v>
      </c>
      <c r="P97" s="131" t="s">
        <v>338</v>
      </c>
    </row>
    <row r="98" spans="6:16" ht="19.5" customHeight="1">
      <c r="F98" s="75">
        <v>82</v>
      </c>
      <c r="G98" s="191">
        <f>Výkazy!K123</f>
        <v>0</v>
      </c>
      <c r="H98" s="191">
        <f>Výkazy!L123</f>
        <v>0</v>
      </c>
      <c r="I98" s="191">
        <f>Výkazy!M123</f>
        <v>0</v>
      </c>
      <c r="J98" s="191">
        <f>Výkazy!N123</f>
        <v>0</v>
      </c>
      <c r="K98" s="191">
        <f>Výkazy!O123</f>
        <v>0</v>
      </c>
      <c r="L98" s="191">
        <f>Výkazy!P123</f>
        <v>0</v>
      </c>
      <c r="M98" s="191">
        <f>Výkazy!Q123</f>
        <v>0</v>
      </c>
      <c r="N98" s="191">
        <f>Výkazy!R123</f>
        <v>0</v>
      </c>
      <c r="O98" s="9" t="s">
        <v>832</v>
      </c>
      <c r="P98" s="129" t="s">
        <v>347</v>
      </c>
    </row>
    <row r="99" spans="6:16" ht="19.5" customHeight="1">
      <c r="F99" s="75">
        <v>83</v>
      </c>
      <c r="G99" s="191">
        <f>Výkazy!K124</f>
        <v>0</v>
      </c>
      <c r="H99" s="191">
        <f>Výkazy!L124</f>
        <v>0</v>
      </c>
      <c r="I99" s="191">
        <f>Výkazy!M124</f>
        <v>0</v>
      </c>
      <c r="J99" s="191">
        <f>Výkazy!N124</f>
        <v>0</v>
      </c>
      <c r="K99" s="191">
        <f>Výkazy!O124</f>
        <v>0</v>
      </c>
      <c r="L99" s="191">
        <f>Výkazy!P124</f>
        <v>0</v>
      </c>
      <c r="M99" s="191">
        <f>Výkazy!Q124</f>
        <v>0</v>
      </c>
      <c r="N99" s="191">
        <f>Výkazy!R124</f>
        <v>0</v>
      </c>
      <c r="O99" s="9" t="s">
        <v>833</v>
      </c>
      <c r="P99" s="129" t="s">
        <v>348</v>
      </c>
    </row>
    <row r="100" spans="6:16" ht="19.5" customHeight="1">
      <c r="F100" s="75">
        <v>84</v>
      </c>
      <c r="G100" s="191">
        <f>Výkazy!K126</f>
        <v>0</v>
      </c>
      <c r="H100" s="191">
        <f>Výkazy!L126</f>
        <v>0</v>
      </c>
      <c r="I100" s="191">
        <f>Výkazy!M126</f>
        <v>0</v>
      </c>
      <c r="J100" s="191">
        <f>Výkazy!N126</f>
        <v>0</v>
      </c>
      <c r="K100" s="191">
        <f>Výkazy!O126</f>
        <v>0</v>
      </c>
      <c r="L100" s="191">
        <f>Výkazy!P126</f>
        <v>0</v>
      </c>
      <c r="M100" s="191">
        <f>Výkazy!Q126</f>
        <v>0</v>
      </c>
      <c r="N100" s="191">
        <f>Výkazy!R126</f>
        <v>0</v>
      </c>
      <c r="O100" s="9" t="s">
        <v>834</v>
      </c>
      <c r="P100" s="129" t="s">
        <v>108</v>
      </c>
    </row>
    <row r="101" spans="6:16" ht="19.5" customHeight="1">
      <c r="F101" s="75">
        <v>85</v>
      </c>
      <c r="G101" s="191">
        <f>Výkazy!K127</f>
        <v>0</v>
      </c>
      <c r="H101" s="191">
        <f>Výkazy!L127</f>
        <v>0</v>
      </c>
      <c r="I101" s="191">
        <f>Výkazy!M127</f>
        <v>0</v>
      </c>
      <c r="J101" s="191">
        <f>Výkazy!N127</f>
        <v>0</v>
      </c>
      <c r="K101" s="191">
        <f>Výkazy!O127</f>
        <v>0</v>
      </c>
      <c r="L101" s="191">
        <f>Výkazy!P127</f>
        <v>0</v>
      </c>
      <c r="M101" s="191">
        <f>Výkazy!Q127</f>
        <v>0</v>
      </c>
      <c r="N101" s="191">
        <f>Výkazy!R127</f>
        <v>0</v>
      </c>
      <c r="O101" s="9" t="s">
        <v>835</v>
      </c>
      <c r="P101" s="129" t="s">
        <v>109</v>
      </c>
    </row>
    <row r="102" spans="6:16" ht="19.5" customHeight="1">
      <c r="F102" s="75">
        <v>86</v>
      </c>
      <c r="G102" s="191">
        <f>Výkazy!K128</f>
        <v>0</v>
      </c>
      <c r="H102" s="191">
        <f>Výkazy!L128</f>
        <v>0</v>
      </c>
      <c r="I102" s="191">
        <f>Výkazy!M128</f>
        <v>0</v>
      </c>
      <c r="J102" s="191">
        <f>Výkazy!N128</f>
        <v>0</v>
      </c>
      <c r="K102" s="191">
        <f>Výkazy!O128</f>
        <v>0</v>
      </c>
      <c r="L102" s="191">
        <f>Výkazy!P128</f>
        <v>0</v>
      </c>
      <c r="M102" s="191">
        <f>Výkazy!Q128</f>
        <v>0</v>
      </c>
      <c r="N102" s="191">
        <f>Výkazy!R128</f>
        <v>0</v>
      </c>
      <c r="O102" s="9" t="s">
        <v>836</v>
      </c>
      <c r="P102" s="129" t="s">
        <v>110</v>
      </c>
    </row>
    <row r="103" spans="6:16" ht="19.5" customHeight="1">
      <c r="F103" s="75">
        <v>87</v>
      </c>
      <c r="G103" s="191">
        <f>Výkazy!K130</f>
        <v>0</v>
      </c>
      <c r="H103" s="191">
        <f>Výkazy!L130</f>
        <v>0</v>
      </c>
      <c r="I103" s="191">
        <f>Výkazy!M130</f>
        <v>0</v>
      </c>
      <c r="J103" s="191">
        <f>Výkazy!N130</f>
        <v>0</v>
      </c>
      <c r="K103" s="191">
        <f>Výkazy!O130</f>
        <v>0</v>
      </c>
      <c r="L103" s="191">
        <f>Výkazy!P130</f>
        <v>0</v>
      </c>
      <c r="M103" s="191">
        <f>Výkazy!Q130</f>
        <v>0</v>
      </c>
      <c r="N103" s="191">
        <f>Výkazy!R130</f>
        <v>0</v>
      </c>
      <c r="O103" s="9" t="s">
        <v>837</v>
      </c>
      <c r="P103" s="129" t="s">
        <v>111</v>
      </c>
    </row>
    <row r="104" spans="6:16" ht="19.5" customHeight="1">
      <c r="F104" s="75">
        <v>88</v>
      </c>
      <c r="G104" s="191">
        <f>Výkazy!K132</f>
        <v>0</v>
      </c>
      <c r="H104" s="191">
        <f>Výkazy!L132</f>
        <v>0</v>
      </c>
      <c r="I104" s="191">
        <f>Výkazy!M132</f>
        <v>0</v>
      </c>
      <c r="J104" s="191">
        <f>Výkazy!N132</f>
        <v>0</v>
      </c>
      <c r="K104" s="191">
        <f>Výkazy!O132</f>
        <v>0</v>
      </c>
      <c r="L104" s="191">
        <f>Výkazy!P132</f>
        <v>0</v>
      </c>
      <c r="M104" s="191">
        <f>Výkazy!Q132</f>
        <v>0</v>
      </c>
      <c r="N104" s="191">
        <f>Výkazy!R132</f>
        <v>0</v>
      </c>
      <c r="O104" s="9" t="s">
        <v>838</v>
      </c>
      <c r="P104" s="131" t="s">
        <v>112</v>
      </c>
    </row>
    <row r="105" spans="6:16" ht="19.5" customHeight="1">
      <c r="F105" s="75">
        <v>89</v>
      </c>
      <c r="G105" s="193">
        <f>Výkazy!K133</f>
        <v>0</v>
      </c>
      <c r="H105" s="193">
        <f>Výkazy!L133</f>
        <v>0</v>
      </c>
      <c r="I105" s="193">
        <f>Výkazy!M133</f>
        <v>0</v>
      </c>
      <c r="J105" s="193">
        <f>Výkazy!N133</f>
        <v>0</v>
      </c>
      <c r="K105" s="193">
        <f>Výkazy!O133</f>
        <v>0</v>
      </c>
      <c r="L105" s="193">
        <f>Výkazy!P133</f>
        <v>0</v>
      </c>
      <c r="M105" s="193">
        <f>Výkazy!Q133</f>
        <v>0</v>
      </c>
      <c r="N105" s="193">
        <f>Výkazy!R133</f>
        <v>0</v>
      </c>
      <c r="O105" s="9" t="s">
        <v>839</v>
      </c>
      <c r="P105" s="129" t="s">
        <v>113</v>
      </c>
    </row>
    <row r="106" spans="6:16" ht="19.5" customHeight="1">
      <c r="F106" s="75">
        <v>90</v>
      </c>
      <c r="G106" s="193">
        <f>Výkazy!K137</f>
        <v>0</v>
      </c>
      <c r="H106" s="193">
        <f>Výkazy!L137</f>
        <v>0</v>
      </c>
      <c r="I106" s="193">
        <f>Výkazy!M137</f>
        <v>0</v>
      </c>
      <c r="J106" s="193">
        <f>Výkazy!N137</f>
        <v>0</v>
      </c>
      <c r="K106" s="193">
        <f>Výkazy!O137</f>
        <v>0</v>
      </c>
      <c r="L106" s="193">
        <f>Výkazy!P137</f>
        <v>0</v>
      </c>
      <c r="M106" s="193">
        <f>Výkazy!Q137</f>
        <v>0</v>
      </c>
      <c r="N106" s="193">
        <f>Výkazy!R137</f>
        <v>0</v>
      </c>
      <c r="O106" s="9" t="s">
        <v>840</v>
      </c>
      <c r="P106" s="129" t="s">
        <v>322</v>
      </c>
    </row>
    <row r="107" spans="6:16" ht="19.5" customHeight="1">
      <c r="F107" s="75">
        <v>91</v>
      </c>
      <c r="G107" s="193">
        <f>Výkazy!K138</f>
        <v>0</v>
      </c>
      <c r="H107" s="193">
        <f>Výkazy!L138</f>
        <v>0</v>
      </c>
      <c r="I107" s="193">
        <f>Výkazy!M138</f>
        <v>0</v>
      </c>
      <c r="J107" s="193">
        <f>Výkazy!N138</f>
        <v>0</v>
      </c>
      <c r="K107" s="193">
        <f>Výkazy!O138</f>
        <v>0</v>
      </c>
      <c r="L107" s="193">
        <f>Výkazy!P138</f>
        <v>0</v>
      </c>
      <c r="M107" s="193">
        <f>Výkazy!Q138</f>
        <v>0</v>
      </c>
      <c r="N107" s="193">
        <f>Výkazy!R138</f>
        <v>0</v>
      </c>
      <c r="O107" s="9" t="s">
        <v>841</v>
      </c>
      <c r="P107" s="129" t="s">
        <v>114</v>
      </c>
    </row>
    <row r="108" spans="6:16" ht="19.5" customHeight="1">
      <c r="F108" s="75">
        <v>92</v>
      </c>
      <c r="G108" s="193">
        <f>Výkazy!K139</f>
        <v>0</v>
      </c>
      <c r="H108" s="193">
        <f>Výkazy!L139</f>
        <v>0</v>
      </c>
      <c r="I108" s="193">
        <f>Výkazy!M139</f>
        <v>0</v>
      </c>
      <c r="J108" s="193">
        <f>Výkazy!N139</f>
        <v>0</v>
      </c>
      <c r="K108" s="193">
        <f>Výkazy!O139</f>
        <v>0</v>
      </c>
      <c r="L108" s="193">
        <f>Výkazy!P139</f>
        <v>0</v>
      </c>
      <c r="M108" s="193">
        <f>Výkazy!Q139</f>
        <v>0</v>
      </c>
      <c r="N108" s="193">
        <f>Výkazy!R139</f>
        <v>0</v>
      </c>
      <c r="O108" s="9" t="s">
        <v>842</v>
      </c>
      <c r="P108" s="129" t="s">
        <v>323</v>
      </c>
    </row>
    <row r="109" spans="6:16" ht="19.5" customHeight="1">
      <c r="F109" s="75">
        <v>93</v>
      </c>
      <c r="G109" s="193">
        <f>Výkazy!K140</f>
        <v>0</v>
      </c>
      <c r="H109" s="193">
        <f>Výkazy!L140</f>
        <v>0</v>
      </c>
      <c r="I109" s="193">
        <f>Výkazy!M140</f>
        <v>0</v>
      </c>
      <c r="J109" s="193">
        <f>Výkazy!N140</f>
        <v>0</v>
      </c>
      <c r="K109" s="193">
        <f>Výkazy!O140</f>
        <v>0</v>
      </c>
      <c r="L109" s="193">
        <f>Výkazy!P140</f>
        <v>0</v>
      </c>
      <c r="M109" s="193">
        <f>Výkazy!Q140</f>
        <v>0</v>
      </c>
      <c r="N109" s="193">
        <f>Výkazy!R140</f>
        <v>0</v>
      </c>
      <c r="O109" s="9" t="s">
        <v>843</v>
      </c>
      <c r="P109" s="129" t="s">
        <v>349</v>
      </c>
    </row>
    <row r="110" spans="6:16" ht="19.5" customHeight="1">
      <c r="F110" s="75">
        <v>94</v>
      </c>
      <c r="G110" s="193">
        <f>Výkazy!K141</f>
        <v>0</v>
      </c>
      <c r="H110" s="193">
        <f>Výkazy!L141</f>
        <v>0</v>
      </c>
      <c r="I110" s="193">
        <f>Výkazy!M141</f>
        <v>0</v>
      </c>
      <c r="J110" s="193">
        <f>Výkazy!N141</f>
        <v>0</v>
      </c>
      <c r="K110" s="193">
        <f>Výkazy!O141</f>
        <v>0</v>
      </c>
      <c r="L110" s="193">
        <f>Výkazy!P141</f>
        <v>0</v>
      </c>
      <c r="M110" s="193">
        <f>Výkazy!Q141</f>
        <v>0</v>
      </c>
      <c r="N110" s="193">
        <f>Výkazy!R141</f>
        <v>0</v>
      </c>
      <c r="O110" s="9" t="s">
        <v>844</v>
      </c>
      <c r="P110" s="132" t="s">
        <v>297</v>
      </c>
    </row>
    <row r="111" spans="6:16" ht="19.5" customHeight="1">
      <c r="F111" s="75">
        <v>95</v>
      </c>
      <c r="G111" s="193">
        <f>Výkazy!K142</f>
        <v>0</v>
      </c>
      <c r="H111" s="193">
        <f>Výkazy!L142</f>
        <v>0</v>
      </c>
      <c r="I111" s="193">
        <f>Výkazy!M142</f>
        <v>0</v>
      </c>
      <c r="J111" s="193">
        <f>Výkazy!N142</f>
        <v>0</v>
      </c>
      <c r="K111" s="193">
        <f>Výkazy!O142</f>
        <v>0</v>
      </c>
      <c r="L111" s="193">
        <f>Výkazy!P142</f>
        <v>0</v>
      </c>
      <c r="M111" s="193">
        <f>Výkazy!Q142</f>
        <v>0</v>
      </c>
      <c r="N111" s="193">
        <f>Výkazy!R142</f>
        <v>0</v>
      </c>
      <c r="O111" s="9" t="s">
        <v>845</v>
      </c>
      <c r="P111" s="129" t="s">
        <v>846</v>
      </c>
    </row>
    <row r="112" spans="6:16" ht="19.5" customHeight="1">
      <c r="F112" s="75">
        <v>96</v>
      </c>
      <c r="G112" s="193">
        <f>Výkazy!K143</f>
        <v>0</v>
      </c>
      <c r="H112" s="193">
        <f>Výkazy!L143</f>
        <v>0</v>
      </c>
      <c r="I112" s="193">
        <f>Výkazy!M143</f>
        <v>0</v>
      </c>
      <c r="J112" s="193">
        <f>Výkazy!N143</f>
        <v>0</v>
      </c>
      <c r="K112" s="193">
        <f>Výkazy!O143</f>
        <v>0</v>
      </c>
      <c r="L112" s="193">
        <f>Výkazy!P143</f>
        <v>0</v>
      </c>
      <c r="M112" s="193">
        <f>Výkazy!Q143</f>
        <v>0</v>
      </c>
      <c r="N112" s="193">
        <f>Výkazy!R143</f>
        <v>0</v>
      </c>
      <c r="O112" s="9" t="s">
        <v>847</v>
      </c>
      <c r="P112" s="129" t="s">
        <v>848</v>
      </c>
    </row>
    <row r="113" spans="6:16" ht="19.5" customHeight="1">
      <c r="F113" s="75">
        <v>97</v>
      </c>
      <c r="G113" s="193">
        <f>Výkazy!K147</f>
        <v>0</v>
      </c>
      <c r="H113" s="193">
        <f>Výkazy!L147</f>
        <v>0</v>
      </c>
      <c r="I113" s="193">
        <f>Výkazy!M147</f>
        <v>0</v>
      </c>
      <c r="J113" s="193">
        <f>Výkazy!N147</f>
        <v>0</v>
      </c>
      <c r="K113" s="193">
        <f>Výkazy!O147</f>
        <v>0</v>
      </c>
      <c r="L113" s="193">
        <f>Výkazy!P147</f>
        <v>0</v>
      </c>
      <c r="M113" s="193">
        <f>Výkazy!Q147</f>
        <v>0</v>
      </c>
      <c r="N113" s="193">
        <f>Výkazy!R147</f>
        <v>0</v>
      </c>
      <c r="O113" s="9" t="s">
        <v>849</v>
      </c>
      <c r="P113" s="129" t="s">
        <v>850</v>
      </c>
    </row>
    <row r="114" spans="6:16" ht="19.5" customHeight="1">
      <c r="F114" s="75">
        <v>98</v>
      </c>
      <c r="G114" s="191">
        <f>Výkazy!K148</f>
        <v>0</v>
      </c>
      <c r="H114" s="191">
        <f>Výkazy!L148</f>
        <v>0</v>
      </c>
      <c r="I114" s="191">
        <f>Výkazy!M148</f>
        <v>0</v>
      </c>
      <c r="J114" s="191">
        <f>Výkazy!N148</f>
        <v>0</v>
      </c>
      <c r="K114" s="191">
        <f>Výkazy!O148</f>
        <v>0</v>
      </c>
      <c r="L114" s="191">
        <f>Výkazy!P148</f>
        <v>0</v>
      </c>
      <c r="M114" s="191">
        <f>Výkazy!Q148</f>
        <v>0</v>
      </c>
      <c r="N114" s="191">
        <f>Výkazy!R148</f>
        <v>0</v>
      </c>
      <c r="O114" s="9" t="s">
        <v>851</v>
      </c>
      <c r="P114" s="131" t="s">
        <v>339</v>
      </c>
    </row>
    <row r="115" spans="6:16" ht="19.5" customHeight="1">
      <c r="F115" s="75">
        <v>99</v>
      </c>
      <c r="G115" s="191">
        <f>Výkazy!K149</f>
        <v>0</v>
      </c>
      <c r="H115" s="191">
        <f>Výkazy!L149</f>
        <v>0</v>
      </c>
      <c r="I115" s="191">
        <f>Výkazy!M149</f>
        <v>0</v>
      </c>
      <c r="J115" s="191">
        <f>Výkazy!N149</f>
        <v>0</v>
      </c>
      <c r="K115" s="191">
        <f>Výkazy!O149</f>
        <v>0</v>
      </c>
      <c r="L115" s="191">
        <f>Výkazy!P149</f>
        <v>0</v>
      </c>
      <c r="M115" s="191">
        <f>Výkazy!Q149</f>
        <v>0</v>
      </c>
      <c r="N115" s="191">
        <f>Výkazy!R149</f>
        <v>0</v>
      </c>
      <c r="O115" s="9" t="s">
        <v>852</v>
      </c>
      <c r="P115" s="129" t="s">
        <v>115</v>
      </c>
    </row>
    <row r="116" spans="6:16" ht="19.5" customHeight="1">
      <c r="F116" s="75">
        <v>100</v>
      </c>
      <c r="G116" s="191">
        <f>Výkazy!K150</f>
        <v>0</v>
      </c>
      <c r="H116" s="191">
        <f>Výkazy!L150</f>
        <v>0</v>
      </c>
      <c r="I116" s="191">
        <f>Výkazy!M150</f>
        <v>0</v>
      </c>
      <c r="J116" s="191">
        <f>Výkazy!N150</f>
        <v>0</v>
      </c>
      <c r="K116" s="191">
        <f>Výkazy!O150</f>
        <v>0</v>
      </c>
      <c r="L116" s="191">
        <f>Výkazy!P150</f>
        <v>0</v>
      </c>
      <c r="M116" s="191">
        <f>Výkazy!Q150</f>
        <v>0</v>
      </c>
      <c r="N116" s="191">
        <f>Výkazy!R150</f>
        <v>0</v>
      </c>
      <c r="O116" s="9" t="s">
        <v>853</v>
      </c>
      <c r="P116" s="129" t="s">
        <v>116</v>
      </c>
    </row>
    <row r="117" spans="6:16" ht="19.5" customHeight="1">
      <c r="F117" s="75">
        <v>101</v>
      </c>
      <c r="G117" s="191">
        <f>Výkazy!K151</f>
        <v>0</v>
      </c>
      <c r="H117" s="191">
        <f>Výkazy!L151</f>
        <v>0</v>
      </c>
      <c r="I117" s="191">
        <f>Výkazy!M151</f>
        <v>0</v>
      </c>
      <c r="J117" s="191">
        <f>Výkazy!N151</f>
        <v>0</v>
      </c>
      <c r="K117" s="191">
        <f>Výkazy!O151</f>
        <v>0</v>
      </c>
      <c r="L117" s="191">
        <f>Výkazy!P151</f>
        <v>0</v>
      </c>
      <c r="M117" s="191">
        <f>Výkazy!Q151</f>
        <v>0</v>
      </c>
      <c r="N117" s="191">
        <f>Výkazy!R151</f>
        <v>0</v>
      </c>
      <c r="O117" s="9" t="s">
        <v>854</v>
      </c>
      <c r="P117" s="129" t="s">
        <v>117</v>
      </c>
    </row>
    <row r="118" spans="6:16" ht="19.5" customHeight="1">
      <c r="F118" s="75">
        <v>102</v>
      </c>
      <c r="G118" s="191">
        <f>Výkazy!K153+Výkazy!K157</f>
        <v>0</v>
      </c>
      <c r="H118" s="191">
        <f>Výkazy!L153+Výkazy!L157</f>
        <v>0</v>
      </c>
      <c r="I118" s="191">
        <f>Výkazy!M153+Výkazy!M157</f>
        <v>0</v>
      </c>
      <c r="J118" s="191">
        <f>Výkazy!N153+Výkazy!N157</f>
        <v>0</v>
      </c>
      <c r="K118" s="191">
        <f>Výkazy!O153+Výkazy!O157</f>
        <v>0</v>
      </c>
      <c r="L118" s="191">
        <f>Výkazy!P153+Výkazy!P157</f>
        <v>0</v>
      </c>
      <c r="M118" s="191">
        <f>Výkazy!Q153+Výkazy!Q157</f>
        <v>0</v>
      </c>
      <c r="N118" s="191">
        <f>Výkazy!R153+Výkazy!R157</f>
        <v>0</v>
      </c>
      <c r="O118" s="9" t="s">
        <v>855</v>
      </c>
      <c r="P118" s="131" t="s">
        <v>70</v>
      </c>
    </row>
    <row r="119" spans="6:16" ht="19.5" customHeight="1">
      <c r="F119" s="75">
        <v>103</v>
      </c>
      <c r="G119" s="191">
        <f>Výkazy!K153</f>
        <v>0</v>
      </c>
      <c r="H119" s="191">
        <f>Výkazy!L153</f>
        <v>0</v>
      </c>
      <c r="I119" s="191">
        <f>Výkazy!M153</f>
        <v>0</v>
      </c>
      <c r="J119" s="191">
        <f>Výkazy!N153</f>
        <v>0</v>
      </c>
      <c r="K119" s="191">
        <f>Výkazy!O153</f>
        <v>0</v>
      </c>
      <c r="L119" s="191">
        <f>Výkazy!P153</f>
        <v>0</v>
      </c>
      <c r="M119" s="191">
        <f>Výkazy!Q153</f>
        <v>0</v>
      </c>
      <c r="N119" s="191">
        <f>Výkazy!R153</f>
        <v>0</v>
      </c>
      <c r="O119" s="9" t="s">
        <v>856</v>
      </c>
      <c r="P119" s="131" t="s">
        <v>340</v>
      </c>
    </row>
    <row r="120" spans="6:16" ht="19.5" customHeight="1">
      <c r="F120" s="75">
        <v>104</v>
      </c>
      <c r="G120" s="191">
        <f>Výkazy!K154</f>
        <v>0</v>
      </c>
      <c r="H120" s="191">
        <f>Výkazy!L154</f>
        <v>0</v>
      </c>
      <c r="I120" s="191">
        <f>Výkazy!M154</f>
        <v>0</v>
      </c>
      <c r="J120" s="191">
        <f>Výkazy!N154</f>
        <v>0</v>
      </c>
      <c r="K120" s="191">
        <f>Výkazy!O154</f>
        <v>0</v>
      </c>
      <c r="L120" s="191">
        <f>Výkazy!P154</f>
        <v>0</v>
      </c>
      <c r="M120" s="191">
        <f>Výkazy!Q154</f>
        <v>0</v>
      </c>
      <c r="N120" s="191">
        <f>Výkazy!R154</f>
        <v>0</v>
      </c>
      <c r="O120" s="9" t="s">
        <v>857</v>
      </c>
      <c r="P120" s="129" t="s">
        <v>118</v>
      </c>
    </row>
    <row r="121" spans="6:16" ht="19.5" customHeight="1">
      <c r="F121" s="75">
        <v>105</v>
      </c>
      <c r="G121" s="191">
        <f>Výkazy!K155</f>
        <v>0</v>
      </c>
      <c r="H121" s="191">
        <f>Výkazy!L155</f>
        <v>0</v>
      </c>
      <c r="I121" s="191">
        <f>Výkazy!M155</f>
        <v>0</v>
      </c>
      <c r="J121" s="191">
        <f>Výkazy!N155</f>
        <v>0</v>
      </c>
      <c r="K121" s="191">
        <f>Výkazy!O155</f>
        <v>0</v>
      </c>
      <c r="L121" s="191">
        <f>Výkazy!P155</f>
        <v>0</v>
      </c>
      <c r="M121" s="191">
        <f>Výkazy!Q155</f>
        <v>0</v>
      </c>
      <c r="N121" s="191">
        <f>Výkazy!R155</f>
        <v>0</v>
      </c>
      <c r="O121" s="9" t="s">
        <v>858</v>
      </c>
      <c r="P121" s="129" t="s">
        <v>119</v>
      </c>
    </row>
    <row r="122" spans="6:16" ht="19.5" customHeight="1">
      <c r="F122" s="75">
        <v>106</v>
      </c>
      <c r="G122" s="191">
        <f>Výkazy!K156</f>
        <v>0</v>
      </c>
      <c r="H122" s="191">
        <f>Výkazy!L156</f>
        <v>0</v>
      </c>
      <c r="I122" s="191">
        <f>Výkazy!M156</f>
        <v>0</v>
      </c>
      <c r="J122" s="191">
        <f>Výkazy!N156</f>
        <v>0</v>
      </c>
      <c r="K122" s="191">
        <f>Výkazy!O156</f>
        <v>0</v>
      </c>
      <c r="L122" s="191">
        <f>Výkazy!P156</f>
        <v>0</v>
      </c>
      <c r="M122" s="191">
        <f>Výkazy!Q156</f>
        <v>0</v>
      </c>
      <c r="N122" s="191">
        <f>Výkazy!R156</f>
        <v>0</v>
      </c>
      <c r="O122" s="9" t="s">
        <v>859</v>
      </c>
      <c r="P122" s="132" t="s">
        <v>50</v>
      </c>
    </row>
    <row r="123" spans="6:16" ht="19.5" customHeight="1" thickBot="1">
      <c r="F123" s="75">
        <v>107</v>
      </c>
      <c r="G123" s="191">
        <f>Výkazy!K157</f>
        <v>0</v>
      </c>
      <c r="H123" s="191">
        <f>Výkazy!L157</f>
        <v>0</v>
      </c>
      <c r="I123" s="191">
        <f>Výkazy!M157</f>
        <v>0</v>
      </c>
      <c r="J123" s="191">
        <f>Výkazy!N157</f>
        <v>0</v>
      </c>
      <c r="K123" s="191">
        <f>Výkazy!O157</f>
        <v>0</v>
      </c>
      <c r="L123" s="191">
        <f>Výkazy!P157</f>
        <v>0</v>
      </c>
      <c r="M123" s="191">
        <f>Výkazy!Q157</f>
        <v>0</v>
      </c>
      <c r="N123" s="191">
        <f>Výkazy!R157</f>
        <v>0</v>
      </c>
      <c r="O123" s="9" t="s">
        <v>860</v>
      </c>
      <c r="P123" s="133" t="s">
        <v>341</v>
      </c>
    </row>
    <row r="124" spans="6:16" ht="19.5" customHeight="1">
      <c r="F124" s="75">
        <v>108</v>
      </c>
      <c r="G124" s="191">
        <f>Výkazy!K160</f>
        <v>0</v>
      </c>
      <c r="H124" s="191">
        <f>Výkazy!L160</f>
        <v>0</v>
      </c>
      <c r="I124" s="191">
        <f>Výkazy!M160</f>
        <v>0</v>
      </c>
      <c r="J124" s="191">
        <f>Výkazy!N160</f>
        <v>0</v>
      </c>
      <c r="K124" s="191">
        <f>Výkazy!O160</f>
        <v>0</v>
      </c>
      <c r="L124" s="191">
        <f>Výkazy!P160</f>
        <v>0</v>
      </c>
      <c r="M124" s="191">
        <f>Výkazy!Q160</f>
        <v>0</v>
      </c>
      <c r="N124" s="191">
        <f>Výkazy!R160</f>
        <v>0</v>
      </c>
      <c r="O124" s="9" t="s">
        <v>861</v>
      </c>
      <c r="P124" s="134" t="s">
        <v>120</v>
      </c>
    </row>
    <row r="125" spans="6:16" ht="19.5" customHeight="1">
      <c r="F125" s="75">
        <v>109</v>
      </c>
      <c r="G125" s="191">
        <f>Výkazy!K161</f>
        <v>0</v>
      </c>
      <c r="H125" s="191">
        <f>Výkazy!L161</f>
        <v>0</v>
      </c>
      <c r="I125" s="191">
        <f>Výkazy!M161</f>
        <v>0</v>
      </c>
      <c r="J125" s="191">
        <f>Výkazy!N161</f>
        <v>0</v>
      </c>
      <c r="K125" s="191">
        <f>Výkazy!O161</f>
        <v>0</v>
      </c>
      <c r="L125" s="191">
        <f>Výkazy!P161</f>
        <v>0</v>
      </c>
      <c r="M125" s="191">
        <f>Výkazy!Q161</f>
        <v>0</v>
      </c>
      <c r="N125" s="191">
        <f>Výkazy!R161</f>
        <v>0</v>
      </c>
      <c r="O125" s="9" t="s">
        <v>862</v>
      </c>
      <c r="P125" s="129" t="s">
        <v>325</v>
      </c>
    </row>
    <row r="126" spans="6:16" ht="19.5" customHeight="1">
      <c r="F126" s="75">
        <v>110</v>
      </c>
      <c r="G126" s="191">
        <f>Výkazy!K162</f>
        <v>0</v>
      </c>
      <c r="H126" s="191">
        <f>Výkazy!L162</f>
        <v>0</v>
      </c>
      <c r="I126" s="191">
        <f>Výkazy!M162</f>
        <v>0</v>
      </c>
      <c r="J126" s="191">
        <f>Výkazy!N162</f>
        <v>0</v>
      </c>
      <c r="K126" s="191">
        <f>Výkazy!O162</f>
        <v>0</v>
      </c>
      <c r="L126" s="191">
        <f>Výkazy!P162</f>
        <v>0</v>
      </c>
      <c r="M126" s="191">
        <f>Výkazy!Q162</f>
        <v>0</v>
      </c>
      <c r="N126" s="191">
        <f>Výkazy!R162</f>
        <v>0</v>
      </c>
      <c r="O126" s="9" t="s">
        <v>863</v>
      </c>
      <c r="P126" s="131" t="s">
        <v>71</v>
      </c>
    </row>
    <row r="127" spans="6:16" ht="19.5" customHeight="1">
      <c r="F127" s="75">
        <v>111</v>
      </c>
      <c r="G127" s="191">
        <f>Výkazy!K163</f>
        <v>0</v>
      </c>
      <c r="H127" s="191">
        <f>Výkazy!L163</f>
        <v>0</v>
      </c>
      <c r="I127" s="191">
        <f>Výkazy!M163</f>
        <v>0</v>
      </c>
      <c r="J127" s="191">
        <f>Výkazy!N163</f>
        <v>0</v>
      </c>
      <c r="K127" s="191">
        <f>Výkazy!O163</f>
        <v>0</v>
      </c>
      <c r="L127" s="191">
        <f>Výkazy!P163</f>
        <v>0</v>
      </c>
      <c r="M127" s="191">
        <f>Výkazy!Q163</f>
        <v>0</v>
      </c>
      <c r="N127" s="191">
        <f>Výkazy!R163</f>
        <v>0</v>
      </c>
      <c r="O127" s="9" t="s">
        <v>864</v>
      </c>
      <c r="P127" s="131" t="s">
        <v>4</v>
      </c>
    </row>
    <row r="128" spans="6:16" ht="19.5" customHeight="1">
      <c r="F128" s="75">
        <v>112</v>
      </c>
      <c r="G128" s="191">
        <f>Výkazy!K164</f>
        <v>0</v>
      </c>
      <c r="H128" s="191">
        <f>Výkazy!L164</f>
        <v>0</v>
      </c>
      <c r="I128" s="191">
        <f>Výkazy!M164</f>
        <v>0</v>
      </c>
      <c r="J128" s="191">
        <f>Výkazy!N164</f>
        <v>0</v>
      </c>
      <c r="K128" s="191">
        <f>Výkazy!O164</f>
        <v>0</v>
      </c>
      <c r="L128" s="191">
        <f>Výkazy!P164</f>
        <v>0</v>
      </c>
      <c r="M128" s="191">
        <f>Výkazy!Q164</f>
        <v>0</v>
      </c>
      <c r="N128" s="191">
        <f>Výkazy!R164</f>
        <v>0</v>
      </c>
      <c r="O128" s="9" t="s">
        <v>865</v>
      </c>
      <c r="P128" s="129" t="s">
        <v>350</v>
      </c>
    </row>
    <row r="129" spans="6:16" ht="19.5" customHeight="1">
      <c r="F129" s="75">
        <v>113</v>
      </c>
      <c r="G129" s="191">
        <f>Výkazy!K165</f>
        <v>0</v>
      </c>
      <c r="H129" s="191">
        <f>Výkazy!L165</f>
        <v>0</v>
      </c>
      <c r="I129" s="191">
        <f>Výkazy!M165</f>
        <v>0</v>
      </c>
      <c r="J129" s="191">
        <f>Výkazy!N165</f>
        <v>0</v>
      </c>
      <c r="K129" s="191">
        <f>Výkazy!O165</f>
        <v>0</v>
      </c>
      <c r="L129" s="191">
        <f>Výkazy!P165</f>
        <v>0</v>
      </c>
      <c r="M129" s="191">
        <f>Výkazy!Q165</f>
        <v>0</v>
      </c>
      <c r="N129" s="191">
        <f>Výkazy!R165</f>
        <v>0</v>
      </c>
      <c r="O129" s="9" t="s">
        <v>866</v>
      </c>
      <c r="P129" s="129" t="s">
        <v>72</v>
      </c>
    </row>
    <row r="130" spans="6:16" ht="19.5" customHeight="1">
      <c r="F130" s="75">
        <v>114</v>
      </c>
      <c r="G130" s="191">
        <f>Výkazy!K166</f>
        <v>0</v>
      </c>
      <c r="H130" s="191">
        <f>Výkazy!L166</f>
        <v>0</v>
      </c>
      <c r="I130" s="191">
        <f>Výkazy!M166</f>
        <v>0</v>
      </c>
      <c r="J130" s="191">
        <f>Výkazy!N166</f>
        <v>0</v>
      </c>
      <c r="K130" s="191">
        <f>Výkazy!O166</f>
        <v>0</v>
      </c>
      <c r="L130" s="191">
        <f>Výkazy!P166</f>
        <v>0</v>
      </c>
      <c r="M130" s="191">
        <f>Výkazy!Q166</f>
        <v>0</v>
      </c>
      <c r="N130" s="191">
        <f>Výkazy!R166</f>
        <v>0</v>
      </c>
      <c r="O130" s="9" t="s">
        <v>867</v>
      </c>
      <c r="P130" s="129" t="s">
        <v>121</v>
      </c>
    </row>
    <row r="131" spans="6:16" ht="19.5" customHeight="1">
      <c r="F131" s="75">
        <v>115</v>
      </c>
      <c r="G131" s="191">
        <f>Výkazy!K167</f>
        <v>0</v>
      </c>
      <c r="H131" s="191">
        <f>Výkazy!L167</f>
        <v>0</v>
      </c>
      <c r="I131" s="191">
        <f>Výkazy!M167</f>
        <v>0</v>
      </c>
      <c r="J131" s="191">
        <f>Výkazy!N167</f>
        <v>0</v>
      </c>
      <c r="K131" s="191">
        <f>Výkazy!O167</f>
        <v>0</v>
      </c>
      <c r="L131" s="191">
        <f>Výkazy!P167</f>
        <v>0</v>
      </c>
      <c r="M131" s="191">
        <f>Výkazy!Q167</f>
        <v>0</v>
      </c>
      <c r="N131" s="191">
        <f>Výkazy!R167</f>
        <v>0</v>
      </c>
      <c r="O131" s="9" t="s">
        <v>868</v>
      </c>
      <c r="P131" s="131" t="s">
        <v>73</v>
      </c>
    </row>
    <row r="132" spans="6:16" ht="19.5" customHeight="1">
      <c r="F132" s="75">
        <v>116</v>
      </c>
      <c r="G132" s="191">
        <f>Výkazy!K168</f>
        <v>0</v>
      </c>
      <c r="H132" s="191">
        <f>Výkazy!L168</f>
        <v>0</v>
      </c>
      <c r="I132" s="191">
        <f>Výkazy!M168</f>
        <v>0</v>
      </c>
      <c r="J132" s="191">
        <f>Výkazy!N168</f>
        <v>0</v>
      </c>
      <c r="K132" s="191">
        <f>Výkazy!O168</f>
        <v>0</v>
      </c>
      <c r="L132" s="191">
        <f>Výkazy!P168</f>
        <v>0</v>
      </c>
      <c r="M132" s="191">
        <f>Výkazy!Q168</f>
        <v>0</v>
      </c>
      <c r="N132" s="191">
        <f>Výkazy!R168</f>
        <v>0</v>
      </c>
      <c r="O132" s="9" t="s">
        <v>869</v>
      </c>
      <c r="P132" s="129" t="s">
        <v>122</v>
      </c>
    </row>
    <row r="133" spans="6:16" ht="19.5" customHeight="1">
      <c r="F133" s="75">
        <v>117</v>
      </c>
      <c r="G133" s="191">
        <f>Výkazy!K169</f>
        <v>0</v>
      </c>
      <c r="H133" s="191">
        <f>Výkazy!L169</f>
        <v>0</v>
      </c>
      <c r="I133" s="191">
        <f>Výkazy!M169</f>
        <v>0</v>
      </c>
      <c r="J133" s="191">
        <f>Výkazy!N169</f>
        <v>0</v>
      </c>
      <c r="K133" s="191">
        <f>Výkazy!O169</f>
        <v>0</v>
      </c>
      <c r="L133" s="191">
        <f>Výkazy!P169</f>
        <v>0</v>
      </c>
      <c r="M133" s="191">
        <f>Výkazy!Q169</f>
        <v>0</v>
      </c>
      <c r="N133" s="191">
        <f>Výkazy!R169</f>
        <v>0</v>
      </c>
      <c r="O133" s="9" t="s">
        <v>870</v>
      </c>
      <c r="P133" s="129" t="s">
        <v>123</v>
      </c>
    </row>
    <row r="134" spans="6:16" ht="19.5" customHeight="1">
      <c r="F134" s="75">
        <v>118</v>
      </c>
      <c r="G134" s="191">
        <f>Výkazy!K170</f>
        <v>0</v>
      </c>
      <c r="H134" s="191">
        <f>Výkazy!L170</f>
        <v>0</v>
      </c>
      <c r="I134" s="191">
        <f>Výkazy!M170</f>
        <v>0</v>
      </c>
      <c r="J134" s="191">
        <f>Výkazy!N170</f>
        <v>0</v>
      </c>
      <c r="K134" s="191">
        <f>Výkazy!O170</f>
        <v>0</v>
      </c>
      <c r="L134" s="191">
        <f>Výkazy!P170</f>
        <v>0</v>
      </c>
      <c r="M134" s="191">
        <f>Výkazy!Q170</f>
        <v>0</v>
      </c>
      <c r="N134" s="191">
        <f>Výkazy!R170</f>
        <v>0</v>
      </c>
      <c r="O134" s="9" t="s">
        <v>871</v>
      </c>
      <c r="P134" s="131" t="s">
        <v>5</v>
      </c>
    </row>
    <row r="135" spans="6:16" ht="19.5" customHeight="1">
      <c r="F135" s="75">
        <v>119</v>
      </c>
      <c r="G135" s="191">
        <f>Výkazy!K171</f>
        <v>0</v>
      </c>
      <c r="H135" s="191">
        <f>Výkazy!L171</f>
        <v>0</v>
      </c>
      <c r="I135" s="191">
        <f>Výkazy!M171</f>
        <v>0</v>
      </c>
      <c r="J135" s="191">
        <f>Výkazy!N171</f>
        <v>0</v>
      </c>
      <c r="K135" s="191">
        <f>Výkazy!O171</f>
        <v>0</v>
      </c>
      <c r="L135" s="191">
        <f>Výkazy!P171</f>
        <v>0</v>
      </c>
      <c r="M135" s="191">
        <f>Výkazy!Q171</f>
        <v>0</v>
      </c>
      <c r="N135" s="191">
        <f>Výkazy!R171</f>
        <v>0</v>
      </c>
      <c r="O135" s="9" t="s">
        <v>872</v>
      </c>
      <c r="P135" s="131" t="s">
        <v>74</v>
      </c>
    </row>
    <row r="136" spans="6:16" ht="19.5" customHeight="1">
      <c r="F136" s="75">
        <v>120</v>
      </c>
      <c r="G136" s="191">
        <f>Výkazy!K176</f>
        <v>0</v>
      </c>
      <c r="H136" s="191">
        <f>Výkazy!L176</f>
        <v>0</v>
      </c>
      <c r="I136" s="191">
        <f>Výkazy!M176</f>
        <v>0</v>
      </c>
      <c r="J136" s="191">
        <f>Výkazy!N176</f>
        <v>0</v>
      </c>
      <c r="K136" s="191">
        <f>Výkazy!O176</f>
        <v>0</v>
      </c>
      <c r="L136" s="191">
        <f>Výkazy!P176</f>
        <v>0</v>
      </c>
      <c r="M136" s="191">
        <f>Výkazy!Q176</f>
        <v>0</v>
      </c>
      <c r="N136" s="191">
        <f>Výkazy!R176</f>
        <v>0</v>
      </c>
      <c r="O136" s="9" t="s">
        <v>873</v>
      </c>
      <c r="P136" s="129" t="s">
        <v>124</v>
      </c>
    </row>
    <row r="137" spans="6:16" ht="19.5" customHeight="1">
      <c r="F137" s="75">
        <v>121</v>
      </c>
      <c r="G137" s="194">
        <f>Výkazy!K178+Výkazy!K189</f>
        <v>0</v>
      </c>
      <c r="H137" s="194">
        <f>Výkazy!L178+Výkazy!L189</f>
        <v>0</v>
      </c>
      <c r="I137" s="194">
        <f>Výkazy!M178+Výkazy!M189</f>
        <v>0</v>
      </c>
      <c r="J137" s="194">
        <f>Výkazy!N178+Výkazy!N189</f>
        <v>0</v>
      </c>
      <c r="K137" s="194">
        <f>Výkazy!O178+Výkazy!O189</f>
        <v>0</v>
      </c>
      <c r="L137" s="194">
        <f>Výkazy!P178+Výkazy!P189</f>
        <v>0</v>
      </c>
      <c r="M137" s="194">
        <f>Výkazy!Q178+Výkazy!Q189</f>
        <v>0</v>
      </c>
      <c r="N137" s="194">
        <f>Výkazy!R178+Výkazy!R189</f>
        <v>0</v>
      </c>
      <c r="O137" s="9" t="s">
        <v>874</v>
      </c>
      <c r="P137" s="129" t="s">
        <v>75</v>
      </c>
    </row>
    <row r="138" spans="6:16" ht="19.5" customHeight="1">
      <c r="F138" s="75">
        <v>122</v>
      </c>
      <c r="G138" s="194">
        <f>Výkazy!K181+Výkazy!K190</f>
        <v>0</v>
      </c>
      <c r="H138" s="194">
        <f>Výkazy!L181+Výkazy!L190</f>
        <v>0</v>
      </c>
      <c r="I138" s="194">
        <f>Výkazy!M181+Výkazy!M190</f>
        <v>0</v>
      </c>
      <c r="J138" s="194">
        <f>Výkazy!N181+Výkazy!N190</f>
        <v>0</v>
      </c>
      <c r="K138" s="194">
        <f>Výkazy!O181+Výkazy!O190</f>
        <v>0</v>
      </c>
      <c r="L138" s="194">
        <f>Výkazy!P181+Výkazy!P190</f>
        <v>0</v>
      </c>
      <c r="M138" s="194">
        <f>Výkazy!Q181+Výkazy!Q190</f>
        <v>0</v>
      </c>
      <c r="N138" s="194">
        <f>Výkazy!R181+Výkazy!R190</f>
        <v>0</v>
      </c>
      <c r="O138" s="9" t="s">
        <v>875</v>
      </c>
      <c r="P138" s="129" t="s">
        <v>33</v>
      </c>
    </row>
    <row r="139" spans="6:16" ht="19.5" customHeight="1">
      <c r="F139" s="75">
        <v>123</v>
      </c>
      <c r="G139" s="191">
        <f>Výkazy!K177</f>
        <v>0</v>
      </c>
      <c r="H139" s="191">
        <f>Výkazy!L177</f>
        <v>0</v>
      </c>
      <c r="I139" s="191">
        <f>Výkazy!M177</f>
        <v>0</v>
      </c>
      <c r="J139" s="191">
        <f>Výkazy!N177</f>
        <v>0</v>
      </c>
      <c r="K139" s="191">
        <f>Výkazy!O177</f>
        <v>0</v>
      </c>
      <c r="L139" s="191">
        <f>Výkazy!P177</f>
        <v>0</v>
      </c>
      <c r="M139" s="191">
        <f>Výkazy!Q177</f>
        <v>0</v>
      </c>
      <c r="N139" s="191">
        <f>Výkazy!R177</f>
        <v>0</v>
      </c>
      <c r="O139" s="9" t="s">
        <v>876</v>
      </c>
      <c r="P139" s="129" t="s">
        <v>51</v>
      </c>
    </row>
    <row r="140" spans="6:16" ht="19.5" customHeight="1">
      <c r="F140" s="75">
        <v>124</v>
      </c>
      <c r="G140" s="191">
        <f>Výkazy!K185</f>
        <v>0</v>
      </c>
      <c r="H140" s="191">
        <f>Výkazy!L185</f>
        <v>0</v>
      </c>
      <c r="I140" s="191">
        <f>Výkazy!M185</f>
        <v>0</v>
      </c>
      <c r="J140" s="191">
        <f>Výkazy!N185</f>
        <v>0</v>
      </c>
      <c r="K140" s="191">
        <f>Výkazy!O185</f>
        <v>0</v>
      </c>
      <c r="L140" s="191">
        <f>Výkazy!P185</f>
        <v>0</v>
      </c>
      <c r="M140" s="191">
        <f>Výkazy!Q185</f>
        <v>0</v>
      </c>
      <c r="N140" s="191">
        <f>Výkazy!R185</f>
        <v>0</v>
      </c>
      <c r="O140" s="9" t="s">
        <v>877</v>
      </c>
      <c r="P140" s="129" t="s">
        <v>351</v>
      </c>
    </row>
    <row r="141" spans="6:16" ht="19.5" customHeight="1">
      <c r="F141" s="75">
        <v>125</v>
      </c>
      <c r="G141" s="191">
        <f>Výkazy!K186</f>
        <v>0</v>
      </c>
      <c r="H141" s="191">
        <f>Výkazy!L186</f>
        <v>0</v>
      </c>
      <c r="I141" s="191">
        <f>Výkazy!M186</f>
        <v>0</v>
      </c>
      <c r="J141" s="191">
        <f>Výkazy!N186</f>
        <v>0</v>
      </c>
      <c r="K141" s="191">
        <f>Výkazy!O186</f>
        <v>0</v>
      </c>
      <c r="L141" s="191">
        <f>Výkazy!P186</f>
        <v>0</v>
      </c>
      <c r="M141" s="191">
        <f>Výkazy!Q186</f>
        <v>0</v>
      </c>
      <c r="N141" s="191">
        <f>Výkazy!R186</f>
        <v>0</v>
      </c>
      <c r="O141" s="9" t="s">
        <v>878</v>
      </c>
      <c r="P141" s="129" t="s">
        <v>56</v>
      </c>
    </row>
    <row r="142" spans="6:16" ht="19.5" customHeight="1">
      <c r="F142" s="75">
        <v>126</v>
      </c>
      <c r="G142" s="191">
        <f>Výkazy!K187</f>
        <v>0</v>
      </c>
      <c r="H142" s="191">
        <f>Výkazy!L187</f>
        <v>0</v>
      </c>
      <c r="I142" s="191">
        <f>Výkazy!M187</f>
        <v>0</v>
      </c>
      <c r="J142" s="191">
        <f>Výkazy!N187</f>
        <v>0</v>
      </c>
      <c r="K142" s="191">
        <f>Výkazy!O187</f>
        <v>0</v>
      </c>
      <c r="L142" s="191">
        <f>Výkazy!P187</f>
        <v>0</v>
      </c>
      <c r="M142" s="191">
        <f>Výkazy!Q187</f>
        <v>0</v>
      </c>
      <c r="N142" s="191">
        <f>Výkazy!R187</f>
        <v>0</v>
      </c>
      <c r="O142" s="9" t="s">
        <v>879</v>
      </c>
      <c r="P142" s="129" t="s">
        <v>352</v>
      </c>
    </row>
    <row r="143" spans="6:16" ht="19.5" customHeight="1">
      <c r="F143" s="75">
        <v>127</v>
      </c>
      <c r="G143" s="191">
        <f>Výkazy!K188</f>
        <v>0</v>
      </c>
      <c r="H143" s="191">
        <f>Výkazy!L188</f>
        <v>0</v>
      </c>
      <c r="I143" s="191">
        <f>Výkazy!M188</f>
        <v>0</v>
      </c>
      <c r="J143" s="191">
        <f>Výkazy!N188</f>
        <v>0</v>
      </c>
      <c r="K143" s="191">
        <f>Výkazy!O188</f>
        <v>0</v>
      </c>
      <c r="L143" s="191">
        <f>Výkazy!P188</f>
        <v>0</v>
      </c>
      <c r="M143" s="191">
        <f>Výkazy!Q188</f>
        <v>0</v>
      </c>
      <c r="N143" s="191">
        <f>Výkazy!R188</f>
        <v>0</v>
      </c>
      <c r="O143" s="9" t="s">
        <v>880</v>
      </c>
      <c r="P143" s="129" t="s">
        <v>34</v>
      </c>
    </row>
    <row r="144" spans="6:16" ht="19.5" customHeight="1">
      <c r="F144" s="75">
        <v>128</v>
      </c>
      <c r="G144" s="191">
        <f>Výkazy!K191</f>
        <v>0</v>
      </c>
      <c r="H144" s="191">
        <f>Výkazy!L191</f>
        <v>0</v>
      </c>
      <c r="I144" s="191">
        <f>Výkazy!M191</f>
        <v>0</v>
      </c>
      <c r="J144" s="191">
        <f>Výkazy!N191</f>
        <v>0</v>
      </c>
      <c r="K144" s="191">
        <f>Výkazy!O191</f>
        <v>0</v>
      </c>
      <c r="L144" s="191">
        <f>Výkazy!P191</f>
        <v>0</v>
      </c>
      <c r="M144" s="191">
        <f>Výkazy!Q191</f>
        <v>0</v>
      </c>
      <c r="N144" s="191">
        <f>Výkazy!R191</f>
        <v>0</v>
      </c>
      <c r="O144" s="9" t="s">
        <v>881</v>
      </c>
      <c r="P144" s="129" t="s">
        <v>52</v>
      </c>
    </row>
    <row r="145" spans="6:16" ht="19.5" customHeight="1">
      <c r="F145" s="75">
        <v>129</v>
      </c>
      <c r="G145" s="191">
        <f>Výkazy!K192</f>
        <v>0</v>
      </c>
      <c r="H145" s="191">
        <f>Výkazy!L192</f>
        <v>0</v>
      </c>
      <c r="I145" s="191">
        <f>Výkazy!M192</f>
        <v>0</v>
      </c>
      <c r="J145" s="191">
        <f>Výkazy!N192</f>
        <v>0</v>
      </c>
      <c r="K145" s="191">
        <f>Výkazy!O192</f>
        <v>0</v>
      </c>
      <c r="L145" s="191">
        <f>Výkazy!P192</f>
        <v>0</v>
      </c>
      <c r="M145" s="191">
        <f>Výkazy!Q192</f>
        <v>0</v>
      </c>
      <c r="N145" s="191">
        <f>Výkazy!R192</f>
        <v>0</v>
      </c>
      <c r="O145" s="9" t="s">
        <v>882</v>
      </c>
      <c r="P145" s="129" t="s">
        <v>35</v>
      </c>
    </row>
    <row r="146" spans="6:16" ht="19.5" customHeight="1">
      <c r="F146" s="75">
        <v>130</v>
      </c>
      <c r="G146" s="191">
        <f>Výkazy!K193</f>
        <v>0</v>
      </c>
      <c r="H146" s="191">
        <f>Výkazy!L193</f>
        <v>0</v>
      </c>
      <c r="I146" s="191">
        <f>Výkazy!M193</f>
        <v>0</v>
      </c>
      <c r="J146" s="191">
        <f>Výkazy!N193</f>
        <v>0</v>
      </c>
      <c r="K146" s="191">
        <f>Výkazy!O193</f>
        <v>0</v>
      </c>
      <c r="L146" s="191">
        <f>Výkazy!P193</f>
        <v>0</v>
      </c>
      <c r="M146" s="191">
        <f>Výkazy!Q193</f>
        <v>0</v>
      </c>
      <c r="N146" s="191">
        <f>Výkazy!R193</f>
        <v>0</v>
      </c>
      <c r="O146" s="9" t="s">
        <v>883</v>
      </c>
      <c r="P146" s="131" t="s">
        <v>53</v>
      </c>
    </row>
    <row r="147" spans="6:16" ht="19.5" customHeight="1">
      <c r="F147" s="75">
        <v>131</v>
      </c>
      <c r="G147" s="195">
        <f>Výkazy!K210</f>
        <v>0</v>
      </c>
      <c r="H147" s="195">
        <f>Výkazy!L210</f>
        <v>0</v>
      </c>
      <c r="I147" s="195">
        <f>Výkazy!M210</f>
        <v>0</v>
      </c>
      <c r="J147" s="195">
        <f>Výkazy!N210</f>
        <v>0</v>
      </c>
      <c r="K147" s="195">
        <f>Výkazy!O210</f>
        <v>0</v>
      </c>
      <c r="L147" s="195">
        <f>Výkazy!P210</f>
        <v>0</v>
      </c>
      <c r="M147" s="195">
        <f>Výkazy!Q210</f>
        <v>0</v>
      </c>
      <c r="N147" s="195">
        <f>Výkazy!R210</f>
        <v>0</v>
      </c>
      <c r="O147" s="9" t="s">
        <v>884</v>
      </c>
      <c r="P147" s="135" t="s">
        <v>885</v>
      </c>
    </row>
    <row r="148" spans="6:16" ht="19.5" customHeight="1">
      <c r="F148" s="75">
        <v>132</v>
      </c>
      <c r="G148" s="127">
        <f>Výkazy!K211</f>
        <v>0</v>
      </c>
      <c r="H148" s="127">
        <f>Výkazy!L211</f>
        <v>0</v>
      </c>
      <c r="I148" s="127">
        <f>Výkazy!M211</f>
        <v>0</v>
      </c>
      <c r="J148" s="127">
        <f>Výkazy!N211</f>
        <v>0</v>
      </c>
      <c r="K148" s="127">
        <f>Výkazy!O211</f>
        <v>0</v>
      </c>
      <c r="L148" s="127">
        <f>Výkazy!P211</f>
        <v>0</v>
      </c>
      <c r="M148" s="127">
        <f>Výkazy!Q211</f>
        <v>0</v>
      </c>
      <c r="N148" s="127">
        <f>Výkazy!R211</f>
        <v>0</v>
      </c>
      <c r="O148" s="9" t="s">
        <v>886</v>
      </c>
      <c r="P148" s="135" t="s">
        <v>887</v>
      </c>
    </row>
    <row r="149" spans="6:16" ht="19.5" customHeight="1">
      <c r="F149" s="75">
        <v>133</v>
      </c>
      <c r="G149" s="191">
        <f>Výkazy!K206</f>
        <v>0</v>
      </c>
      <c r="H149" s="191">
        <f>Výkazy!L206</f>
        <v>0</v>
      </c>
      <c r="I149" s="191">
        <f>Výkazy!M206</f>
        <v>0</v>
      </c>
      <c r="J149" s="191">
        <f>Výkazy!N206</f>
        <v>0</v>
      </c>
      <c r="K149" s="191">
        <f>Výkazy!O206</f>
        <v>0</v>
      </c>
      <c r="L149" s="191">
        <f>Výkazy!P206</f>
        <v>0</v>
      </c>
      <c r="M149" s="191">
        <f>Výkazy!Q206</f>
        <v>0</v>
      </c>
      <c r="N149" s="191">
        <f>Výkazy!R206</f>
        <v>0</v>
      </c>
      <c r="O149" s="9" t="s">
        <v>888</v>
      </c>
      <c r="P149" s="129" t="s">
        <v>36</v>
      </c>
    </row>
    <row r="150" spans="6:16" ht="19.5" customHeight="1">
      <c r="F150" s="75">
        <v>134</v>
      </c>
      <c r="G150" s="191">
        <f>Výkazy!K207</f>
        <v>0</v>
      </c>
      <c r="H150" s="191">
        <f>Výkazy!L207</f>
        <v>0</v>
      </c>
      <c r="I150" s="191">
        <f>Výkazy!M207</f>
        <v>0</v>
      </c>
      <c r="J150" s="191">
        <f>Výkazy!N207</f>
        <v>0</v>
      </c>
      <c r="K150" s="191">
        <f>Výkazy!O207</f>
        <v>0</v>
      </c>
      <c r="L150" s="191">
        <f>Výkazy!P207</f>
        <v>0</v>
      </c>
      <c r="M150" s="191">
        <f>Výkazy!Q207</f>
        <v>0</v>
      </c>
      <c r="N150" s="191">
        <f>Výkazy!R207</f>
        <v>0</v>
      </c>
      <c r="O150" s="9" t="s">
        <v>889</v>
      </c>
      <c r="P150" s="129" t="s">
        <v>37</v>
      </c>
    </row>
    <row r="151" spans="6:16" ht="19.5" customHeight="1">
      <c r="F151" s="75">
        <v>135</v>
      </c>
      <c r="G151" s="191">
        <f>Výkazy!K208</f>
        <v>0</v>
      </c>
      <c r="H151" s="191">
        <f>Výkazy!L208</f>
        <v>0</v>
      </c>
      <c r="I151" s="191">
        <f>Výkazy!M208</f>
        <v>0</v>
      </c>
      <c r="J151" s="191">
        <f>Výkazy!N208</f>
        <v>0</v>
      </c>
      <c r="K151" s="191">
        <f>Výkazy!O208</f>
        <v>0</v>
      </c>
      <c r="L151" s="191">
        <f>Výkazy!P208</f>
        <v>0</v>
      </c>
      <c r="M151" s="191">
        <f>Výkazy!Q208</f>
        <v>0</v>
      </c>
      <c r="N151" s="191">
        <f>Výkazy!R208</f>
        <v>0</v>
      </c>
      <c r="O151" s="9" t="s">
        <v>890</v>
      </c>
      <c r="P151" s="129" t="s">
        <v>38</v>
      </c>
    </row>
    <row r="152" spans="6:16" ht="19.5" customHeight="1">
      <c r="F152" s="75">
        <v>136</v>
      </c>
      <c r="G152" s="191">
        <f>Výkazy!K209</f>
        <v>0</v>
      </c>
      <c r="H152" s="191">
        <f>Výkazy!L209</f>
        <v>0</v>
      </c>
      <c r="I152" s="191">
        <f>Výkazy!M209</f>
        <v>0</v>
      </c>
      <c r="J152" s="191">
        <f>Výkazy!N209</f>
        <v>0</v>
      </c>
      <c r="K152" s="191">
        <f>Výkazy!O209</f>
        <v>0</v>
      </c>
      <c r="L152" s="191">
        <f>Výkazy!P209</f>
        <v>0</v>
      </c>
      <c r="M152" s="191">
        <f>Výkazy!Q209</f>
        <v>0</v>
      </c>
      <c r="N152" s="191">
        <f>Výkazy!R209</f>
        <v>0</v>
      </c>
      <c r="O152" s="9" t="s">
        <v>891</v>
      </c>
      <c r="P152" s="129" t="s">
        <v>39</v>
      </c>
    </row>
    <row r="153" spans="6:16" ht="19.5" customHeight="1">
      <c r="F153" s="75">
        <v>137</v>
      </c>
      <c r="G153" s="191">
        <f>Výkazy!K214</f>
        <v>0</v>
      </c>
      <c r="H153" s="191">
        <f>Výkazy!L214</f>
        <v>0</v>
      </c>
      <c r="I153" s="191">
        <f>Výkazy!M214</f>
        <v>0</v>
      </c>
      <c r="J153" s="191">
        <f>Výkazy!N214</f>
        <v>0</v>
      </c>
      <c r="K153" s="191">
        <f>Výkazy!O214</f>
        <v>0</v>
      </c>
      <c r="L153" s="191">
        <f>Výkazy!P214</f>
        <v>0</v>
      </c>
      <c r="M153" s="191">
        <f>Výkazy!Q214</f>
        <v>0</v>
      </c>
      <c r="N153" s="191">
        <f>Výkazy!R214</f>
        <v>0</v>
      </c>
      <c r="O153" s="9" t="s">
        <v>892</v>
      </c>
      <c r="P153" s="129" t="s">
        <v>40</v>
      </c>
    </row>
    <row r="154" spans="6:16" ht="19.5" customHeight="1">
      <c r="F154" s="75">
        <v>138</v>
      </c>
      <c r="G154" s="191">
        <f>Výkazy!K215</f>
        <v>0</v>
      </c>
      <c r="H154" s="191">
        <f>Výkazy!L215</f>
        <v>0</v>
      </c>
      <c r="I154" s="191">
        <f>Výkazy!M215</f>
        <v>0</v>
      </c>
      <c r="J154" s="191">
        <f>Výkazy!N215</f>
        <v>0</v>
      </c>
      <c r="K154" s="191">
        <f>Výkazy!O215</f>
        <v>0</v>
      </c>
      <c r="L154" s="191">
        <f>Výkazy!P215</f>
        <v>0</v>
      </c>
      <c r="M154" s="191">
        <f>Výkazy!Q215</f>
        <v>0</v>
      </c>
      <c r="N154" s="191">
        <f>Výkazy!R215</f>
        <v>0</v>
      </c>
      <c r="O154" s="9" t="s">
        <v>893</v>
      </c>
      <c r="P154" s="129" t="s">
        <v>41</v>
      </c>
    </row>
    <row r="155" spans="6:16" ht="19.5" customHeight="1">
      <c r="F155" s="75">
        <v>139</v>
      </c>
      <c r="G155" s="191">
        <f>Výkazy!K216</f>
        <v>0</v>
      </c>
      <c r="H155" s="191">
        <f>Výkazy!L216</f>
        <v>0</v>
      </c>
      <c r="I155" s="191">
        <f>Výkazy!M216</f>
        <v>0</v>
      </c>
      <c r="J155" s="191">
        <f>Výkazy!N216</f>
        <v>0</v>
      </c>
      <c r="K155" s="191">
        <f>Výkazy!O216</f>
        <v>0</v>
      </c>
      <c r="L155" s="191">
        <f>Výkazy!P216</f>
        <v>0</v>
      </c>
      <c r="M155" s="191">
        <f>Výkazy!Q216</f>
        <v>0</v>
      </c>
      <c r="N155" s="191">
        <f>Výkazy!R216</f>
        <v>0</v>
      </c>
      <c r="O155" s="9" t="s">
        <v>894</v>
      </c>
      <c r="P155" s="131" t="s">
        <v>54</v>
      </c>
    </row>
    <row r="156" spans="6:16" ht="19.5" customHeight="1">
      <c r="F156" s="75">
        <v>140</v>
      </c>
      <c r="G156" s="191">
        <f>Výkazy!K217</f>
        <v>0</v>
      </c>
      <c r="H156" s="191">
        <f>Výkazy!L217</f>
        <v>0</v>
      </c>
      <c r="I156" s="191">
        <f>Výkazy!M217</f>
        <v>0</v>
      </c>
      <c r="J156" s="191">
        <f>Výkazy!N217</f>
        <v>0</v>
      </c>
      <c r="K156" s="191">
        <f>Výkazy!O217</f>
        <v>0</v>
      </c>
      <c r="L156" s="191">
        <f>Výkazy!P217</f>
        <v>0</v>
      </c>
      <c r="M156" s="191">
        <f>Výkazy!Q217</f>
        <v>0</v>
      </c>
      <c r="N156" s="191">
        <f>Výkazy!R217</f>
        <v>0</v>
      </c>
      <c r="O156" s="9" t="s">
        <v>895</v>
      </c>
      <c r="P156" s="131" t="s">
        <v>42</v>
      </c>
    </row>
    <row r="157" spans="6:16" ht="19.5" customHeight="1">
      <c r="F157" s="75">
        <v>141</v>
      </c>
      <c r="G157" s="192">
        <f>Výkazy!K218</f>
        <v>0</v>
      </c>
      <c r="H157" s="192">
        <f>Výkazy!L218</f>
        <v>0</v>
      </c>
      <c r="I157" s="192">
        <f>Výkazy!M218</f>
        <v>0</v>
      </c>
      <c r="J157" s="192">
        <f>Výkazy!N218</f>
        <v>0</v>
      </c>
      <c r="K157" s="192">
        <f>Výkazy!O218</f>
        <v>0</v>
      </c>
      <c r="L157" s="192">
        <f>Výkazy!P218</f>
        <v>0</v>
      </c>
      <c r="M157" s="192">
        <f>Výkazy!Q218</f>
        <v>0</v>
      </c>
      <c r="N157" s="192">
        <f>Výkazy!R218</f>
        <v>0</v>
      </c>
      <c r="O157" s="9" t="s">
        <v>896</v>
      </c>
      <c r="P157" s="129" t="s">
        <v>897</v>
      </c>
    </row>
    <row r="158" spans="6:16" ht="19.5" customHeight="1">
      <c r="F158" s="75">
        <v>142</v>
      </c>
      <c r="G158" s="192">
        <f>Výkazy!K219</f>
        <v>0</v>
      </c>
      <c r="H158" s="192">
        <f>Výkazy!L219</f>
        <v>0</v>
      </c>
      <c r="I158" s="192">
        <f>Výkazy!M219</f>
        <v>0</v>
      </c>
      <c r="J158" s="192">
        <f>Výkazy!N219</f>
        <v>0</v>
      </c>
      <c r="K158" s="192">
        <f>Výkazy!O219</f>
        <v>0</v>
      </c>
      <c r="L158" s="192">
        <f>Výkazy!P219</f>
        <v>0</v>
      </c>
      <c r="M158" s="192">
        <f>Výkazy!Q219</f>
        <v>0</v>
      </c>
      <c r="N158" s="192">
        <f>Výkazy!R219</f>
        <v>0</v>
      </c>
      <c r="O158" s="9" t="s">
        <v>898</v>
      </c>
      <c r="P158" s="129" t="s">
        <v>899</v>
      </c>
    </row>
    <row r="159" spans="6:16" ht="19.5" customHeight="1">
      <c r="F159" s="75">
        <v>143</v>
      </c>
      <c r="O159" s="9" t="s">
        <v>900</v>
      </c>
      <c r="P159" s="129" t="s">
        <v>43</v>
      </c>
    </row>
    <row r="160" spans="6:16" ht="19.5" customHeight="1">
      <c r="F160" s="75">
        <v>144</v>
      </c>
      <c r="G160" s="191">
        <f>Výkazy!K220</f>
        <v>0</v>
      </c>
      <c r="H160" s="191">
        <f>Výkazy!L220</f>
        <v>0</v>
      </c>
      <c r="I160" s="191">
        <f>Výkazy!M220</f>
        <v>0</v>
      </c>
      <c r="J160" s="191">
        <f>Výkazy!N220</f>
        <v>0</v>
      </c>
      <c r="K160" s="191">
        <f>Výkazy!O220</f>
        <v>0</v>
      </c>
      <c r="L160" s="191">
        <f>Výkazy!P220</f>
        <v>0</v>
      </c>
      <c r="M160" s="191">
        <f>Výkazy!Q220</f>
        <v>0</v>
      </c>
      <c r="N160" s="191">
        <f>Výkazy!R220</f>
        <v>0</v>
      </c>
      <c r="O160" s="9" t="s">
        <v>901</v>
      </c>
      <c r="P160" s="131" t="s">
        <v>1</v>
      </c>
    </row>
    <row r="161" spans="6:16" ht="19.5" customHeight="1">
      <c r="F161" s="75">
        <v>145</v>
      </c>
      <c r="G161" s="191">
        <f>Výkazy!K221</f>
        <v>0</v>
      </c>
      <c r="H161" s="191">
        <f>Výkazy!L221</f>
        <v>0</v>
      </c>
      <c r="I161" s="191">
        <f>Výkazy!M221</f>
        <v>0</v>
      </c>
      <c r="J161" s="191">
        <f>Výkazy!N221</f>
        <v>0</v>
      </c>
      <c r="K161" s="191">
        <f>Výkazy!O221</f>
        <v>0</v>
      </c>
      <c r="L161" s="191">
        <f>Výkazy!P221</f>
        <v>0</v>
      </c>
      <c r="M161" s="191">
        <f>Výkazy!Q221</f>
        <v>0</v>
      </c>
      <c r="N161" s="191">
        <f>Výkazy!R221</f>
        <v>0</v>
      </c>
      <c r="O161" s="9" t="s">
        <v>902</v>
      </c>
      <c r="P161" s="129" t="s">
        <v>44</v>
      </c>
    </row>
    <row r="162" spans="6:16" ht="19.5" customHeight="1">
      <c r="F162" s="75">
        <v>146</v>
      </c>
      <c r="G162" s="191">
        <f>Výkazy!K222</f>
        <v>0</v>
      </c>
      <c r="H162" s="191">
        <f>Výkazy!L222</f>
        <v>0</v>
      </c>
      <c r="I162" s="191">
        <f>Výkazy!M222</f>
        <v>0</v>
      </c>
      <c r="J162" s="191">
        <f>Výkazy!N222</f>
        <v>0</v>
      </c>
      <c r="K162" s="191">
        <f>Výkazy!O222</f>
        <v>0</v>
      </c>
      <c r="L162" s="191">
        <f>Výkazy!P222</f>
        <v>0</v>
      </c>
      <c r="M162" s="191">
        <f>Výkazy!Q222</f>
        <v>0</v>
      </c>
      <c r="N162" s="191">
        <f>Výkazy!R222</f>
        <v>0</v>
      </c>
      <c r="O162" s="9" t="s">
        <v>903</v>
      </c>
      <c r="P162" s="129" t="s">
        <v>45</v>
      </c>
    </row>
    <row r="163" spans="6:16" ht="19.5" customHeight="1">
      <c r="F163" s="75">
        <v>147</v>
      </c>
      <c r="G163" s="191">
        <f>Výkazy!K223</f>
        <v>0</v>
      </c>
      <c r="H163" s="191">
        <f>Výkazy!L223</f>
        <v>0</v>
      </c>
      <c r="I163" s="191">
        <f>Výkazy!M223</f>
        <v>0</v>
      </c>
      <c r="J163" s="191">
        <f>Výkazy!N223</f>
        <v>0</v>
      </c>
      <c r="K163" s="191">
        <f>Výkazy!O223</f>
        <v>0</v>
      </c>
      <c r="L163" s="191">
        <f>Výkazy!P223</f>
        <v>0</v>
      </c>
      <c r="M163" s="191">
        <f>Výkazy!Q223</f>
        <v>0</v>
      </c>
      <c r="N163" s="191">
        <f>Výkazy!R223</f>
        <v>0</v>
      </c>
      <c r="O163" s="9" t="s">
        <v>904</v>
      </c>
      <c r="P163" s="131" t="s">
        <v>55</v>
      </c>
    </row>
    <row r="164" spans="6:16" ht="19.5" customHeight="1">
      <c r="F164" s="75">
        <v>148</v>
      </c>
      <c r="G164" s="192">
        <f>Výkazy!K224</f>
        <v>0</v>
      </c>
      <c r="H164" s="192">
        <f>Výkazy!L224</f>
        <v>0</v>
      </c>
      <c r="I164" s="192">
        <f>Výkazy!M224</f>
        <v>0</v>
      </c>
      <c r="J164" s="192">
        <f>Výkazy!N224</f>
        <v>0</v>
      </c>
      <c r="K164" s="192">
        <f>Výkazy!O224</f>
        <v>0</v>
      </c>
      <c r="L164" s="192">
        <f>Výkazy!P224</f>
        <v>0</v>
      </c>
      <c r="M164" s="192">
        <f>Výkazy!Q224</f>
        <v>0</v>
      </c>
      <c r="N164" s="192">
        <f>Výkazy!R224</f>
        <v>0</v>
      </c>
      <c r="O164" s="9" t="s">
        <v>905</v>
      </c>
      <c r="P164" s="129" t="s">
        <v>897</v>
      </c>
    </row>
    <row r="165" spans="6:16" ht="19.5" customHeight="1">
      <c r="F165" s="75">
        <v>149</v>
      </c>
      <c r="G165" s="192">
        <f>Výkazy!K225</f>
        <v>0</v>
      </c>
      <c r="H165" s="192">
        <f>Výkazy!L225</f>
        <v>0</v>
      </c>
      <c r="I165" s="192">
        <f>Výkazy!M225</f>
        <v>0</v>
      </c>
      <c r="J165" s="192">
        <f>Výkazy!N225</f>
        <v>0</v>
      </c>
      <c r="K165" s="192">
        <f>Výkazy!O225</f>
        <v>0</v>
      </c>
      <c r="L165" s="192">
        <f>Výkazy!P225</f>
        <v>0</v>
      </c>
      <c r="M165" s="192">
        <f>Výkazy!Q225</f>
        <v>0</v>
      </c>
      <c r="N165" s="192">
        <f>Výkazy!R225</f>
        <v>0</v>
      </c>
      <c r="O165" s="9" t="s">
        <v>906</v>
      </c>
      <c r="P165" s="129" t="s">
        <v>899</v>
      </c>
    </row>
    <row r="166" spans="6:16" ht="19.5" customHeight="1">
      <c r="F166" s="75">
        <v>150</v>
      </c>
      <c r="G166" s="191">
        <f>Výkazy!K226</f>
        <v>0</v>
      </c>
      <c r="H166" s="191">
        <f>Výkazy!L226</f>
        <v>0</v>
      </c>
      <c r="I166" s="191">
        <f>Výkazy!M226</f>
        <v>0</v>
      </c>
      <c r="J166" s="191">
        <f>Výkazy!N226</f>
        <v>0</v>
      </c>
      <c r="K166" s="191">
        <f>Výkazy!O226</f>
        <v>0</v>
      </c>
      <c r="L166" s="191">
        <f>Výkazy!P226</f>
        <v>0</v>
      </c>
      <c r="M166" s="191">
        <f>Výkazy!Q226</f>
        <v>0</v>
      </c>
      <c r="N166" s="191">
        <f>Výkazy!R226</f>
        <v>0</v>
      </c>
      <c r="O166" s="9" t="s">
        <v>907</v>
      </c>
      <c r="P166" s="131" t="s">
        <v>2</v>
      </c>
    </row>
    <row r="167" spans="6:16" ht="19.5" customHeight="1">
      <c r="F167" s="75">
        <v>151</v>
      </c>
      <c r="G167" s="191">
        <f>Výkazy!K227</f>
        <v>0</v>
      </c>
      <c r="H167" s="191">
        <f>Výkazy!L227</f>
        <v>0</v>
      </c>
      <c r="I167" s="191">
        <f>Výkazy!M227</f>
        <v>0</v>
      </c>
      <c r="J167" s="191">
        <f>Výkazy!N227</f>
        <v>0</v>
      </c>
      <c r="K167" s="191">
        <f>Výkazy!O227</f>
        <v>0</v>
      </c>
      <c r="L167" s="191">
        <f>Výkazy!P227</f>
        <v>0</v>
      </c>
      <c r="M167" s="191">
        <f>Výkazy!Q227</f>
        <v>0</v>
      </c>
      <c r="N167" s="191">
        <f>Výkazy!R227</f>
        <v>0</v>
      </c>
      <c r="O167" s="9" t="s">
        <v>908</v>
      </c>
      <c r="P167" s="129" t="s">
        <v>46</v>
      </c>
    </row>
    <row r="168" spans="6:16" ht="19.5" customHeight="1">
      <c r="F168" s="75">
        <v>152</v>
      </c>
      <c r="G168" s="191">
        <f>Výkazy!K228</f>
        <v>0</v>
      </c>
      <c r="H168" s="191">
        <f>Výkazy!L228</f>
        <v>0</v>
      </c>
      <c r="I168" s="191">
        <f>Výkazy!M228</f>
        <v>0</v>
      </c>
      <c r="J168" s="191">
        <f>Výkazy!N228</f>
        <v>0</v>
      </c>
      <c r="K168" s="191">
        <f>Výkazy!O228</f>
        <v>0</v>
      </c>
      <c r="L168" s="191">
        <f>Výkazy!P228</f>
        <v>0</v>
      </c>
      <c r="M168" s="191">
        <f>Výkazy!Q228</f>
        <v>0</v>
      </c>
      <c r="N168" s="191">
        <f>Výkazy!R228</f>
        <v>0</v>
      </c>
      <c r="O168" s="9" t="s">
        <v>909</v>
      </c>
      <c r="P168" s="131" t="s">
        <v>57</v>
      </c>
    </row>
    <row r="169" spans="6:16" ht="19.5" customHeight="1">
      <c r="F169" s="75">
        <v>153</v>
      </c>
      <c r="G169" s="191">
        <f>Výkazy!K229</f>
        <v>0</v>
      </c>
      <c r="H169" s="191">
        <f>Výkazy!L229</f>
        <v>0</v>
      </c>
      <c r="I169" s="191">
        <f>Výkazy!M229</f>
        <v>0</v>
      </c>
      <c r="J169" s="191">
        <f>Výkazy!N229</f>
        <v>0</v>
      </c>
      <c r="K169" s="191">
        <f>Výkazy!O229</f>
        <v>0</v>
      </c>
      <c r="L169" s="191">
        <f>Výkazy!P229</f>
        <v>0</v>
      </c>
      <c r="M169" s="191">
        <f>Výkazy!Q229</f>
        <v>0</v>
      </c>
      <c r="N169" s="191">
        <f>Výkazy!R229</f>
        <v>0</v>
      </c>
      <c r="O169" s="9" t="s">
        <v>910</v>
      </c>
      <c r="P169" s="136" t="s">
        <v>58</v>
      </c>
    </row>
    <row r="170" spans="6:16" ht="19.5" customHeight="1">
      <c r="F170" s="75">
        <v>154</v>
      </c>
      <c r="G170" s="197"/>
      <c r="H170" s="197"/>
      <c r="I170" s="306">
        <f>'Ostatní údaje'!L11</f>
        <v>0</v>
      </c>
      <c r="J170" s="197"/>
      <c r="K170" s="197"/>
      <c r="L170" s="197"/>
      <c r="M170" s="197"/>
      <c r="N170" s="197"/>
      <c r="O170" s="75" t="s">
        <v>970</v>
      </c>
      <c r="P170" s="47" t="s">
        <v>305</v>
      </c>
    </row>
    <row r="171" spans="6:16" ht="19.5" customHeight="1">
      <c r="F171" s="75">
        <v>155</v>
      </c>
      <c r="G171" s="197"/>
      <c r="H171" s="197"/>
      <c r="I171" s="305">
        <f>'Ostatní údaje'!L14</f>
        <v>0</v>
      </c>
      <c r="J171" s="197"/>
      <c r="K171" s="197"/>
      <c r="L171" s="197"/>
      <c r="M171" s="197"/>
      <c r="N171" s="197"/>
      <c r="O171" s="75" t="s">
        <v>971</v>
      </c>
      <c r="P171" s="53" t="s">
        <v>312</v>
      </c>
    </row>
    <row r="172" spans="6:16" ht="19.5" customHeight="1">
      <c r="F172" s="75">
        <v>156</v>
      </c>
      <c r="G172" s="197"/>
      <c r="H172" s="197"/>
      <c r="I172" s="305">
        <f>'Ostatní údaje'!L15</f>
        <v>0</v>
      </c>
      <c r="J172" s="197"/>
      <c r="K172" s="197"/>
      <c r="L172" s="197"/>
      <c r="M172" s="197"/>
      <c r="N172" s="197"/>
      <c r="O172" s="75" t="s">
        <v>972</v>
      </c>
      <c r="P172" s="20" t="s">
        <v>0</v>
      </c>
    </row>
    <row r="173" spans="6:16" ht="19.5" customHeight="1">
      <c r="F173" s="75">
        <v>157</v>
      </c>
      <c r="G173" s="197"/>
      <c r="H173" s="197"/>
      <c r="I173" s="305">
        <f>'Ostatní údaje'!L16</f>
        <v>0</v>
      </c>
      <c r="J173" s="197"/>
      <c r="K173" s="197"/>
      <c r="L173" s="197"/>
      <c r="M173" s="197"/>
      <c r="N173" s="197"/>
      <c r="O173" s="75" t="s">
        <v>973</v>
      </c>
      <c r="P173" s="20" t="s">
        <v>308</v>
      </c>
    </row>
    <row r="174" spans="6:16" ht="19.5" customHeight="1">
      <c r="F174" s="75">
        <v>158</v>
      </c>
      <c r="G174" s="197"/>
      <c r="H174" s="197"/>
      <c r="I174" s="305">
        <f>'Ostatní údaje'!L17</f>
        <v>0</v>
      </c>
      <c r="J174" s="197"/>
      <c r="K174" s="197"/>
      <c r="L174" s="197"/>
      <c r="M174" s="197"/>
      <c r="N174" s="197"/>
      <c r="O174" s="75" t="s">
        <v>974</v>
      </c>
      <c r="P174" s="20" t="s">
        <v>309</v>
      </c>
    </row>
    <row r="175" spans="6:16" ht="19.5" customHeight="1">
      <c r="F175" s="75">
        <v>159</v>
      </c>
      <c r="G175" s="197"/>
      <c r="H175" s="197"/>
      <c r="I175" s="305">
        <f>'Ostatní údaje'!L18</f>
        <v>0</v>
      </c>
      <c r="J175" s="197"/>
      <c r="K175" s="197"/>
      <c r="L175" s="197"/>
      <c r="M175" s="197"/>
      <c r="N175" s="197"/>
      <c r="O175" s="75" t="s">
        <v>975</v>
      </c>
      <c r="P175" s="20" t="s">
        <v>310</v>
      </c>
    </row>
    <row r="176" spans="6:16" ht="19.5" customHeight="1">
      <c r="F176" s="75">
        <v>160</v>
      </c>
      <c r="G176" s="197"/>
      <c r="H176" s="197"/>
      <c r="I176" s="197">
        <f>'Ostatní údaje'!L19</f>
        <v>0</v>
      </c>
      <c r="J176" s="197"/>
      <c r="K176" s="197"/>
      <c r="L176" s="197"/>
      <c r="M176" s="197"/>
      <c r="N176" s="197"/>
      <c r="O176" s="75" t="s">
        <v>976</v>
      </c>
      <c r="P176" s="20" t="s">
        <v>311</v>
      </c>
    </row>
    <row r="177" spans="6:16" ht="19.5" customHeight="1">
      <c r="F177" s="75">
        <v>161</v>
      </c>
      <c r="G177" s="197"/>
      <c r="H177" s="197"/>
      <c r="I177" s="197">
        <f>'Ostatní údaje'!L27</f>
        <v>0</v>
      </c>
      <c r="J177" s="197"/>
      <c r="K177" s="197"/>
      <c r="L177" s="197"/>
      <c r="M177" s="197"/>
      <c r="N177" s="197"/>
      <c r="O177" s="75" t="s">
        <v>977</v>
      </c>
      <c r="P177" s="20" t="s">
        <v>313</v>
      </c>
    </row>
    <row r="178" spans="6:16" ht="19.5" customHeight="1">
      <c r="F178" s="75">
        <v>162</v>
      </c>
      <c r="G178" s="197"/>
      <c r="H178" s="197"/>
      <c r="I178" s="197">
        <f>'Ostatní údaje'!L31</f>
        <v>0</v>
      </c>
      <c r="J178" s="197"/>
      <c r="K178" s="197"/>
      <c r="L178" s="197"/>
      <c r="M178" s="197"/>
      <c r="N178" s="197"/>
      <c r="O178" s="75" t="s">
        <v>978</v>
      </c>
      <c r="P178" s="20" t="s">
        <v>314</v>
      </c>
    </row>
    <row r="179" spans="6:16" ht="19.5" customHeight="1">
      <c r="F179" s="75">
        <v>163</v>
      </c>
      <c r="G179" s="197"/>
      <c r="H179" s="197"/>
      <c r="I179" s="197">
        <f>'Ostatní údaje'!L29</f>
        <v>0</v>
      </c>
      <c r="J179" s="197"/>
      <c r="K179" s="197"/>
      <c r="L179" s="197"/>
      <c r="M179" s="197"/>
      <c r="N179" s="197"/>
      <c r="O179" s="75" t="s">
        <v>979</v>
      </c>
      <c r="P179" s="20" t="s">
        <v>930</v>
      </c>
    </row>
    <row r="180" spans="6:16" ht="19.5" customHeight="1" thickBot="1">
      <c r="F180" s="75">
        <v>164</v>
      </c>
      <c r="G180" s="197"/>
      <c r="H180" s="197"/>
      <c r="I180" s="197">
        <f>'Ostatní údaje'!L33</f>
        <v>0</v>
      </c>
      <c r="J180" s="197"/>
      <c r="K180" s="197"/>
      <c r="L180" s="197"/>
      <c r="M180" s="197"/>
      <c r="N180" s="197"/>
      <c r="O180" s="75" t="s">
        <v>980</v>
      </c>
      <c r="P180" s="58" t="s">
        <v>931</v>
      </c>
    </row>
    <row r="181" spans="6:16" ht="19.5" customHeight="1" thickTop="1">
      <c r="F181" s="75">
        <v>165</v>
      </c>
      <c r="G181" s="197"/>
      <c r="H181" s="197"/>
      <c r="I181" s="197">
        <f>'Ostatní údaje'!L20</f>
        <v>0</v>
      </c>
      <c r="J181" s="197"/>
      <c r="K181" s="197"/>
      <c r="L181" s="197"/>
      <c r="M181" s="197"/>
      <c r="N181" s="197"/>
      <c r="O181" s="75" t="s">
        <v>981</v>
      </c>
      <c r="P181" s="20" t="s">
        <v>934</v>
      </c>
    </row>
    <row r="182" spans="6:16" ht="19.5" customHeight="1">
      <c r="F182" s="75">
        <v>166</v>
      </c>
      <c r="G182" s="197"/>
      <c r="H182" s="197"/>
      <c r="I182" s="197">
        <f>'Ostatní údaje'!L21</f>
        <v>0</v>
      </c>
      <c r="J182" s="197"/>
      <c r="K182" s="197"/>
      <c r="L182" s="197"/>
      <c r="M182" s="197"/>
      <c r="N182" s="197"/>
      <c r="O182" s="75" t="s">
        <v>982</v>
      </c>
      <c r="P182" s="20" t="s">
        <v>933</v>
      </c>
    </row>
    <row r="183" spans="6:16" ht="19.5" customHeight="1">
      <c r="F183" s="75">
        <v>167</v>
      </c>
      <c r="G183" s="197"/>
      <c r="H183" s="197"/>
      <c r="I183" s="197">
        <f>'Ostatní údaje'!L28</f>
        <v>0</v>
      </c>
      <c r="J183" s="197"/>
      <c r="K183" s="197"/>
      <c r="L183" s="197"/>
      <c r="M183" s="197"/>
      <c r="N183" s="197"/>
      <c r="O183" s="75" t="s">
        <v>983</v>
      </c>
      <c r="P183" s="20" t="s">
        <v>961</v>
      </c>
    </row>
    <row r="184" spans="6:16" ht="19.5" customHeight="1">
      <c r="F184" s="75">
        <v>168</v>
      </c>
      <c r="G184" s="197"/>
      <c r="H184" s="197"/>
      <c r="I184" s="197">
        <f>'Ostatní údaje'!L30</f>
        <v>0</v>
      </c>
      <c r="J184" s="197"/>
      <c r="K184" s="197"/>
      <c r="L184" s="197"/>
      <c r="M184" s="197"/>
      <c r="N184" s="197"/>
      <c r="O184" s="75" t="s">
        <v>984</v>
      </c>
      <c r="P184" s="20" t="s">
        <v>962</v>
      </c>
    </row>
    <row r="185" spans="6:16" ht="19.5" customHeight="1" thickBot="1">
      <c r="F185" s="75">
        <v>169</v>
      </c>
      <c r="G185" s="197"/>
      <c r="H185" s="197"/>
      <c r="I185" s="197">
        <f>'Ostatní údaje'!L32</f>
        <v>0</v>
      </c>
      <c r="J185" s="197"/>
      <c r="K185" s="197"/>
      <c r="L185" s="197"/>
      <c r="M185" s="197"/>
      <c r="N185" s="197"/>
      <c r="O185" s="75" t="s">
        <v>985</v>
      </c>
      <c r="P185" s="58" t="s">
        <v>963</v>
      </c>
    </row>
    <row r="186" spans="6:16" ht="19.5" customHeight="1" thickTop="1">
      <c r="F186" s="75">
        <v>170</v>
      </c>
      <c r="G186" s="197"/>
      <c r="H186" s="197"/>
      <c r="I186" s="197">
        <f>'Ostatní údaje'!L34</f>
        <v>0</v>
      </c>
      <c r="J186" s="197"/>
      <c r="K186" s="197"/>
      <c r="L186" s="197"/>
      <c r="M186" s="197"/>
      <c r="N186" s="197"/>
      <c r="O186" s="75" t="s">
        <v>986</v>
      </c>
      <c r="P186" s="20" t="s">
        <v>964</v>
      </c>
    </row>
    <row r="187" spans="6:16" ht="15" customHeight="1">
      <c r="F187" s="75">
        <v>171</v>
      </c>
      <c r="I187" s="305">
        <f>'Ostatní údaje'!L35</f>
        <v>0</v>
      </c>
      <c r="O187" s="75" t="s">
        <v>988</v>
      </c>
      <c r="P187" s="304" t="s">
        <v>987</v>
      </c>
    </row>
    <row r="188" spans="6:16" ht="15" customHeight="1">
      <c r="F188" s="75">
        <v>172</v>
      </c>
      <c r="I188" s="305">
        <f>'Ostatní údaje'!L36</f>
        <v>0</v>
      </c>
      <c r="O188" s="75" t="s">
        <v>991</v>
      </c>
      <c r="P188" s="75" t="s">
        <v>992</v>
      </c>
    </row>
    <row r="189" spans="6:16" ht="15" customHeight="1">
      <c r="F189" s="75">
        <v>173</v>
      </c>
      <c r="I189" s="191">
        <f>'Ostatní údaje'!L22</f>
        <v>0</v>
      </c>
      <c r="O189" s="75" t="s">
        <v>995</v>
      </c>
      <c r="P189" s="75" t="s">
        <v>999</v>
      </c>
    </row>
    <row r="190" spans="6:16" ht="15" customHeight="1">
      <c r="F190" s="75">
        <v>174</v>
      </c>
      <c r="I190" s="191">
        <f>'Ostatní údaje'!L23</f>
        <v>0</v>
      </c>
      <c r="O190" s="75" t="s">
        <v>996</v>
      </c>
      <c r="P190" s="75" t="s">
        <v>1000</v>
      </c>
    </row>
    <row r="191" spans="6:16" ht="15" customHeight="1">
      <c r="F191" s="75">
        <v>175</v>
      </c>
      <c r="I191" s="191">
        <f>'Ostatní údaje'!L24</f>
        <v>0</v>
      </c>
      <c r="O191" s="75" t="s">
        <v>997</v>
      </c>
      <c r="P191" s="75" t="s">
        <v>1006</v>
      </c>
    </row>
    <row r="192" spans="6:16" ht="15" customHeight="1">
      <c r="F192" s="75">
        <v>176</v>
      </c>
      <c r="I192" s="191">
        <f>'Ostatní údaje'!L25</f>
        <v>0</v>
      </c>
      <c r="O192" s="75" t="s">
        <v>1002</v>
      </c>
      <c r="P192" s="75" t="s">
        <v>1001</v>
      </c>
    </row>
    <row r="193" spans="6:16" ht="15" customHeight="1">
      <c r="F193" s="75">
        <v>177</v>
      </c>
      <c r="I193" s="191">
        <f>'Ostatní údaje'!L26</f>
        <v>0</v>
      </c>
      <c r="O193" s="75" t="s">
        <v>1008</v>
      </c>
      <c r="P193" s="75" t="s">
        <v>1007</v>
      </c>
    </row>
  </sheetData>
  <sheetProtection password="85E6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B2:V234"/>
  <sheetViews>
    <sheetView tabSelected="1" zoomScale="70" zoomScaleNormal="70" workbookViewId="0" topLeftCell="A1">
      <pane xSplit="10" topLeftCell="K1" activePane="topRight" state="frozen"/>
      <selection pane="topLeft" activeCell="A1" sqref="A1"/>
      <selection pane="topRight" activeCell="L42" sqref="L42"/>
    </sheetView>
  </sheetViews>
  <sheetFormatPr defaultColWidth="9.00390625" defaultRowHeight="12.75"/>
  <cols>
    <col min="1" max="1" width="1.25" style="12" customWidth="1"/>
    <col min="2" max="2" width="14.00390625" style="21" customWidth="1"/>
    <col min="3" max="3" width="54.125" style="22" customWidth="1"/>
    <col min="4" max="4" width="30.875" style="22" customWidth="1"/>
    <col min="5" max="5" width="8.75390625" style="22" customWidth="1"/>
    <col min="6" max="6" width="2.875" style="22" hidden="1" customWidth="1"/>
    <col min="7" max="7" width="7.375" style="22" customWidth="1"/>
    <col min="8" max="8" width="7.375" style="23" customWidth="1"/>
    <col min="9" max="9" width="26.625" style="24" hidden="1" customWidth="1"/>
    <col min="10" max="10" width="13.125" style="22" hidden="1" customWidth="1"/>
    <col min="11" max="16" width="13.75390625" style="12" customWidth="1"/>
    <col min="17" max="17" width="14.125" style="12" customWidth="1"/>
    <col min="18" max="18" width="14.125" style="12" hidden="1" customWidth="1"/>
    <col min="19" max="19" width="9.125" style="12" customWidth="1"/>
    <col min="20" max="20" width="0" style="12" hidden="1" customWidth="1"/>
    <col min="21" max="16384" width="9.125" style="12" customWidth="1"/>
  </cols>
  <sheetData>
    <row r="1" ht="17.25" thickBot="1"/>
    <row r="2" spans="2:18" ht="16.5" customHeight="1">
      <c r="B2" s="370" t="s">
        <v>951</v>
      </c>
      <c r="C2" s="371"/>
      <c r="D2" s="371"/>
      <c r="E2" s="371"/>
      <c r="F2" s="371"/>
      <c r="G2" s="371"/>
      <c r="H2" s="371"/>
      <c r="I2" s="272"/>
      <c r="J2" s="272"/>
      <c r="K2" s="272"/>
      <c r="L2" s="272"/>
      <c r="M2" s="272"/>
      <c r="N2" s="272"/>
      <c r="O2" s="272"/>
      <c r="P2" s="272"/>
      <c r="Q2" s="273"/>
      <c r="R2" s="273"/>
    </row>
    <row r="3" spans="2:18" ht="16.5" customHeight="1">
      <c r="B3" s="372"/>
      <c r="C3" s="373"/>
      <c r="D3" s="373"/>
      <c r="E3" s="373"/>
      <c r="F3" s="373"/>
      <c r="G3" s="373"/>
      <c r="H3" s="373"/>
      <c r="I3" s="274"/>
      <c r="J3" s="274"/>
      <c r="K3" s="368" t="str">
        <f>IF(OR(AND('Ostatní údaje'!L36=0,(Výkazy!L160+Výkazy!L164)&gt;1500000),(VstupyDoRatingu_1!M12=1)),"Není vyplněn některý z povinných údajů na listě Ostatní údaje !!","")</f>
        <v>Není vyplněn některý z povinných údajů na listě Ostatní údaje !!</v>
      </c>
      <c r="L3" s="368"/>
      <c r="M3" s="368"/>
      <c r="N3" s="368"/>
      <c r="O3" s="368"/>
      <c r="P3" s="368"/>
      <c r="Q3" s="369"/>
      <c r="R3" s="275"/>
    </row>
    <row r="4" spans="2:18" ht="17.25" customHeight="1" thickBot="1">
      <c r="B4" s="374"/>
      <c r="C4" s="375"/>
      <c r="D4" s="375"/>
      <c r="E4" s="375"/>
      <c r="F4" s="375"/>
      <c r="G4" s="375"/>
      <c r="H4" s="375"/>
      <c r="I4" s="274"/>
      <c r="J4" s="274"/>
      <c r="K4" s="293" t="s">
        <v>956</v>
      </c>
      <c r="L4" s="317">
        <v>8</v>
      </c>
      <c r="M4" s="353" t="s">
        <v>1017</v>
      </c>
      <c r="N4" s="274"/>
      <c r="O4" s="274"/>
      <c r="P4" s="274"/>
      <c r="Q4" s="275"/>
      <c r="R4" s="275"/>
    </row>
    <row r="5" spans="2:18" ht="18">
      <c r="B5" s="376" t="s">
        <v>937</v>
      </c>
      <c r="C5" s="377"/>
      <c r="D5" s="378"/>
      <c r="E5" s="382" t="s">
        <v>938</v>
      </c>
      <c r="F5" s="383"/>
      <c r="G5" s="383"/>
      <c r="H5" s="384"/>
      <c r="K5" s="251"/>
      <c r="L5" s="386" t="s">
        <v>940</v>
      </c>
      <c r="M5" s="387"/>
      <c r="N5" s="388"/>
      <c r="O5" s="251"/>
      <c r="P5" s="251"/>
      <c r="Q5" s="252"/>
      <c r="R5" s="252"/>
    </row>
    <row r="6" spans="2:18" ht="28.5" customHeight="1" thickBot="1">
      <c r="B6" s="395"/>
      <c r="C6" s="396"/>
      <c r="D6" s="397"/>
      <c r="E6" s="363"/>
      <c r="F6" s="364"/>
      <c r="G6" s="364"/>
      <c r="H6" s="365"/>
      <c r="I6" s="182"/>
      <c r="J6" s="182"/>
      <c r="K6" s="250"/>
      <c r="L6" s="389"/>
      <c r="M6" s="390"/>
      <c r="N6" s="391"/>
      <c r="O6" s="257"/>
      <c r="P6" s="257"/>
      <c r="Q6" s="253"/>
      <c r="R6" s="253"/>
    </row>
    <row r="7" spans="2:18" ht="20.25" customHeight="1" thickBot="1">
      <c r="B7" s="379" t="s">
        <v>1009</v>
      </c>
      <c r="C7" s="380"/>
      <c r="D7" s="380"/>
      <c r="E7" s="380"/>
      <c r="F7" s="380"/>
      <c r="G7" s="380"/>
      <c r="H7" s="381"/>
      <c r="I7" s="182"/>
      <c r="J7" s="182"/>
      <c r="K7" s="254"/>
      <c r="L7" s="254"/>
      <c r="M7" s="255"/>
      <c r="N7" s="255"/>
      <c r="O7" s="255"/>
      <c r="P7" s="255"/>
      <c r="Q7" s="256"/>
      <c r="R7" s="256"/>
    </row>
    <row r="8" spans="2:20" s="11" customFormat="1" ht="24.75" customHeight="1" thickBot="1" thickTop="1">
      <c r="B8" s="392"/>
      <c r="C8" s="393"/>
      <c r="D8" s="393"/>
      <c r="E8" s="393"/>
      <c r="F8" s="393"/>
      <c r="G8" s="393"/>
      <c r="H8" s="394"/>
      <c r="I8" s="224"/>
      <c r="J8" s="26"/>
      <c r="K8" s="346" t="s">
        <v>936</v>
      </c>
      <c r="L8" s="346" t="s">
        <v>936</v>
      </c>
      <c r="M8" s="349" t="s">
        <v>936</v>
      </c>
      <c r="N8" s="350" t="s">
        <v>936</v>
      </c>
      <c r="O8" s="349" t="s">
        <v>936</v>
      </c>
      <c r="P8" s="350" t="s">
        <v>936</v>
      </c>
      <c r="Q8" s="351" t="s">
        <v>936</v>
      </c>
      <c r="R8" s="320" t="s">
        <v>927</v>
      </c>
      <c r="T8" s="72">
        <v>1</v>
      </c>
    </row>
    <row r="9" spans="2:18" s="11" customFormat="1" ht="23.25" customHeight="1" thickBot="1">
      <c r="B9" s="314" t="e">
        <f>M139/M174*B10</f>
        <v>#DIV/0!</v>
      </c>
      <c r="C9" s="336" t="s">
        <v>939</v>
      </c>
      <c r="D9" s="337" t="s">
        <v>928</v>
      </c>
      <c r="E9" s="338">
        <f>INDEX(KodCtvrtleti,T8)</f>
        <v>1</v>
      </c>
      <c r="F9" s="366" t="s">
        <v>47</v>
      </c>
      <c r="G9" s="366" t="s">
        <v>47</v>
      </c>
      <c r="H9" s="366" t="s">
        <v>47</v>
      </c>
      <c r="I9" s="13" t="s">
        <v>25</v>
      </c>
      <c r="J9" s="385" t="s">
        <v>48</v>
      </c>
      <c r="K9" s="347" t="s">
        <v>1011</v>
      </c>
      <c r="L9" s="347" t="s">
        <v>1010</v>
      </c>
      <c r="M9" s="347" t="s">
        <v>301</v>
      </c>
      <c r="N9" s="347" t="s">
        <v>1012</v>
      </c>
      <c r="O9" s="347" t="s">
        <v>1013</v>
      </c>
      <c r="P9" s="347" t="s">
        <v>1014</v>
      </c>
      <c r="Q9" s="347" t="s">
        <v>1015</v>
      </c>
      <c r="R9" s="223" t="s">
        <v>936</v>
      </c>
    </row>
    <row r="10" spans="2:18" s="11" customFormat="1" ht="19.5" customHeight="1" thickBot="1" thickTop="1">
      <c r="B10" s="315">
        <f>IF(E9=1,90,IF(E9=2,181,IF(E9=3,273,365)))</f>
        <v>90</v>
      </c>
      <c r="C10" s="30" t="s">
        <v>316</v>
      </c>
      <c r="D10" s="25"/>
      <c r="E10" s="31"/>
      <c r="F10" s="367"/>
      <c r="G10" s="367"/>
      <c r="H10" s="367"/>
      <c r="I10" s="10"/>
      <c r="J10" s="367"/>
      <c r="K10" s="348">
        <v>2003</v>
      </c>
      <c r="L10" s="348">
        <v>2004</v>
      </c>
      <c r="M10" s="278" t="str">
        <f>CONCATENATE("Q = ",E9)</f>
        <v>Q = 1</v>
      </c>
      <c r="N10" s="348">
        <v>2005</v>
      </c>
      <c r="O10" s="348">
        <v>2006</v>
      </c>
      <c r="P10" s="348">
        <v>2007</v>
      </c>
      <c r="Q10" s="348">
        <v>2008</v>
      </c>
      <c r="R10" s="340">
        <v>2009</v>
      </c>
    </row>
    <row r="11" spans="2:18" s="14" customFormat="1" ht="19.5" customHeight="1" thickBot="1">
      <c r="B11" s="316"/>
      <c r="C11" s="32" t="s">
        <v>294</v>
      </c>
      <c r="D11" s="33"/>
      <c r="E11" s="34"/>
      <c r="F11" s="34"/>
      <c r="G11" s="34"/>
      <c r="H11" s="35"/>
      <c r="I11" s="5"/>
      <c r="J11" s="1"/>
      <c r="K11" s="225">
        <f aca="true" t="shared" si="0" ref="K11:R11">+K12-K93</f>
        <v>0</v>
      </c>
      <c r="L11" s="226">
        <f t="shared" si="0"/>
        <v>0</v>
      </c>
      <c r="M11" s="227">
        <f t="shared" si="0"/>
        <v>0</v>
      </c>
      <c r="N11" s="226">
        <f t="shared" si="0"/>
        <v>0</v>
      </c>
      <c r="O11" s="227">
        <f t="shared" si="0"/>
        <v>0</v>
      </c>
      <c r="P11" s="226">
        <f t="shared" si="0"/>
        <v>0</v>
      </c>
      <c r="Q11" s="226">
        <f t="shared" si="0"/>
        <v>0</v>
      </c>
      <c r="R11" s="321">
        <f t="shared" si="0"/>
        <v>0</v>
      </c>
    </row>
    <row r="12" spans="2:18" s="11" customFormat="1" ht="15" customHeight="1">
      <c r="B12" s="76"/>
      <c r="C12" s="228" t="s">
        <v>355</v>
      </c>
      <c r="D12" s="77"/>
      <c r="E12" s="78"/>
      <c r="F12" s="139" t="s">
        <v>125</v>
      </c>
      <c r="G12" s="139" t="s">
        <v>125</v>
      </c>
      <c r="H12" s="79" t="s">
        <v>125</v>
      </c>
      <c r="I12" s="80" t="s">
        <v>911</v>
      </c>
      <c r="J12" s="81"/>
      <c r="K12" s="82">
        <f aca="true" t="shared" si="1" ref="K12:R12">K13+K14+K45+K85+K90</f>
        <v>0</v>
      </c>
      <c r="L12" s="83">
        <f t="shared" si="1"/>
        <v>0</v>
      </c>
      <c r="M12" s="84">
        <f t="shared" si="1"/>
        <v>0</v>
      </c>
      <c r="N12" s="83">
        <f t="shared" si="1"/>
        <v>0</v>
      </c>
      <c r="O12" s="84">
        <f t="shared" si="1"/>
        <v>0</v>
      </c>
      <c r="P12" s="83">
        <f t="shared" si="1"/>
        <v>0</v>
      </c>
      <c r="Q12" s="83">
        <f t="shared" si="1"/>
        <v>0</v>
      </c>
      <c r="R12" s="322">
        <f t="shared" si="1"/>
        <v>0</v>
      </c>
    </row>
    <row r="13" spans="2:18" s="11" customFormat="1" ht="15" customHeight="1">
      <c r="B13" s="85" t="s">
        <v>356</v>
      </c>
      <c r="C13" s="229" t="s">
        <v>318</v>
      </c>
      <c r="D13" s="39"/>
      <c r="E13" s="40"/>
      <c r="F13" s="140" t="s">
        <v>126</v>
      </c>
      <c r="G13" s="140" t="s">
        <v>126</v>
      </c>
      <c r="H13" s="38" t="s">
        <v>126</v>
      </c>
      <c r="I13" s="3"/>
      <c r="J13" s="2"/>
      <c r="K13" s="61"/>
      <c r="L13" s="62"/>
      <c r="M13" s="63"/>
      <c r="N13" s="62"/>
      <c r="O13" s="63"/>
      <c r="P13" s="62"/>
      <c r="Q13" s="62"/>
      <c r="R13" s="323"/>
    </row>
    <row r="14" spans="2:18" s="11" customFormat="1" ht="15" customHeight="1">
      <c r="B14" s="86" t="s">
        <v>357</v>
      </c>
      <c r="C14" s="230" t="s">
        <v>922</v>
      </c>
      <c r="D14" s="87"/>
      <c r="E14" s="88"/>
      <c r="F14" s="79" t="s">
        <v>127</v>
      </c>
      <c r="G14" s="79" t="s">
        <v>127</v>
      </c>
      <c r="H14" s="79" t="s">
        <v>127</v>
      </c>
      <c r="I14" s="80" t="s">
        <v>912</v>
      </c>
      <c r="J14" s="81"/>
      <c r="K14" s="89">
        <f aca="true" t="shared" si="2" ref="K14:R14">K15+K24+K34</f>
        <v>0</v>
      </c>
      <c r="L14" s="90">
        <f t="shared" si="2"/>
        <v>0</v>
      </c>
      <c r="M14" s="91">
        <f t="shared" si="2"/>
        <v>0</v>
      </c>
      <c r="N14" s="90">
        <f t="shared" si="2"/>
        <v>0</v>
      </c>
      <c r="O14" s="91">
        <f t="shared" si="2"/>
        <v>0</v>
      </c>
      <c r="P14" s="90">
        <f t="shared" si="2"/>
        <v>0</v>
      </c>
      <c r="Q14" s="90">
        <f t="shared" si="2"/>
        <v>0</v>
      </c>
      <c r="R14" s="324">
        <f t="shared" si="2"/>
        <v>0</v>
      </c>
    </row>
    <row r="15" spans="2:18" s="11" customFormat="1" ht="15" customHeight="1">
      <c r="B15" s="86" t="s">
        <v>358</v>
      </c>
      <c r="C15" s="230" t="s">
        <v>359</v>
      </c>
      <c r="D15" s="87" t="s">
        <v>43</v>
      </c>
      <c r="E15" s="88"/>
      <c r="F15" s="79" t="s">
        <v>128</v>
      </c>
      <c r="G15" s="79" t="s">
        <v>128</v>
      </c>
      <c r="H15" s="79" t="s">
        <v>128</v>
      </c>
      <c r="I15" s="80"/>
      <c r="J15" s="81"/>
      <c r="K15" s="89">
        <f aca="true" t="shared" si="3" ref="K15:R15">SUM(K16:K23)</f>
        <v>0</v>
      </c>
      <c r="L15" s="90">
        <f t="shared" si="3"/>
        <v>0</v>
      </c>
      <c r="M15" s="91">
        <f t="shared" si="3"/>
        <v>0</v>
      </c>
      <c r="N15" s="90">
        <f t="shared" si="3"/>
        <v>0</v>
      </c>
      <c r="O15" s="91">
        <f t="shared" si="3"/>
        <v>0</v>
      </c>
      <c r="P15" s="90">
        <f t="shared" si="3"/>
        <v>0</v>
      </c>
      <c r="Q15" s="90">
        <f t="shared" si="3"/>
        <v>0</v>
      </c>
      <c r="R15" s="324">
        <f t="shared" si="3"/>
        <v>0</v>
      </c>
    </row>
    <row r="16" spans="2:18" s="11" customFormat="1" ht="15" customHeight="1">
      <c r="B16" s="92" t="s">
        <v>360</v>
      </c>
      <c r="C16" s="231" t="s">
        <v>361</v>
      </c>
      <c r="D16" s="39"/>
      <c r="E16" s="40"/>
      <c r="F16" s="140" t="s">
        <v>129</v>
      </c>
      <c r="G16" s="140" t="s">
        <v>129</v>
      </c>
      <c r="H16" s="38" t="s">
        <v>129</v>
      </c>
      <c r="I16" s="3"/>
      <c r="J16" s="2"/>
      <c r="K16" s="61"/>
      <c r="L16" s="62"/>
      <c r="M16" s="63"/>
      <c r="N16" s="62"/>
      <c r="O16" s="63"/>
      <c r="P16" s="62"/>
      <c r="Q16" s="62"/>
      <c r="R16" s="323"/>
    </row>
    <row r="17" spans="2:18" s="11" customFormat="1" ht="15" customHeight="1">
      <c r="B17" s="92" t="s">
        <v>362</v>
      </c>
      <c r="C17" s="231" t="s">
        <v>363</v>
      </c>
      <c r="D17" s="39"/>
      <c r="E17" s="40"/>
      <c r="F17" s="140" t="s">
        <v>130</v>
      </c>
      <c r="G17" s="140" t="s">
        <v>130</v>
      </c>
      <c r="H17" s="38" t="s">
        <v>130</v>
      </c>
      <c r="I17" s="3"/>
      <c r="J17" s="2"/>
      <c r="K17" s="61"/>
      <c r="L17" s="62"/>
      <c r="M17" s="63"/>
      <c r="N17" s="62"/>
      <c r="O17" s="63"/>
      <c r="P17" s="62"/>
      <c r="Q17" s="62"/>
      <c r="R17" s="323"/>
    </row>
    <row r="18" spans="2:18" s="11" customFormat="1" ht="15" customHeight="1">
      <c r="B18" s="92" t="s">
        <v>364</v>
      </c>
      <c r="C18" s="231" t="s">
        <v>365</v>
      </c>
      <c r="D18" s="39"/>
      <c r="E18" s="40"/>
      <c r="F18" s="140" t="s">
        <v>131</v>
      </c>
      <c r="G18" s="140" t="s">
        <v>131</v>
      </c>
      <c r="H18" s="38" t="s">
        <v>131</v>
      </c>
      <c r="I18" s="3"/>
      <c r="J18" s="2"/>
      <c r="K18" s="61"/>
      <c r="L18" s="62"/>
      <c r="M18" s="63"/>
      <c r="N18" s="62"/>
      <c r="O18" s="63"/>
      <c r="P18" s="62"/>
      <c r="Q18" s="62"/>
      <c r="R18" s="323"/>
    </row>
    <row r="19" spans="2:18" s="11" customFormat="1" ht="15" customHeight="1">
      <c r="B19" s="92" t="s">
        <v>366</v>
      </c>
      <c r="C19" s="231" t="s">
        <v>367</v>
      </c>
      <c r="D19" s="39"/>
      <c r="E19" s="40"/>
      <c r="F19" s="140" t="s">
        <v>132</v>
      </c>
      <c r="G19" s="140" t="s">
        <v>132</v>
      </c>
      <c r="H19" s="38" t="s">
        <v>132</v>
      </c>
      <c r="I19" s="3"/>
      <c r="J19" s="2"/>
      <c r="K19" s="61"/>
      <c r="L19" s="62"/>
      <c r="M19" s="63"/>
      <c r="N19" s="62"/>
      <c r="O19" s="63"/>
      <c r="P19" s="62"/>
      <c r="Q19" s="62"/>
      <c r="R19" s="323"/>
    </row>
    <row r="20" spans="2:18" s="11" customFormat="1" ht="15" customHeight="1">
      <c r="B20" s="92" t="s">
        <v>368</v>
      </c>
      <c r="C20" s="232" t="s">
        <v>369</v>
      </c>
      <c r="D20" s="39"/>
      <c r="E20" s="40"/>
      <c r="F20" s="164"/>
      <c r="G20" s="140" t="s">
        <v>133</v>
      </c>
      <c r="H20" s="38" t="s">
        <v>133</v>
      </c>
      <c r="I20" s="3"/>
      <c r="J20" s="2"/>
      <c r="K20" s="61"/>
      <c r="L20" s="62"/>
      <c r="M20" s="63"/>
      <c r="N20" s="62"/>
      <c r="O20" s="63"/>
      <c r="P20" s="62"/>
      <c r="Q20" s="62"/>
      <c r="R20" s="323"/>
    </row>
    <row r="21" spans="2:18" s="11" customFormat="1" ht="15" customHeight="1">
      <c r="B21" s="92" t="s">
        <v>370</v>
      </c>
      <c r="C21" s="231" t="s">
        <v>371</v>
      </c>
      <c r="D21" s="39"/>
      <c r="E21" s="40"/>
      <c r="F21" s="140" t="s">
        <v>133</v>
      </c>
      <c r="G21" s="38" t="s">
        <v>134</v>
      </c>
      <c r="H21" s="38" t="s">
        <v>134</v>
      </c>
      <c r="I21" s="3"/>
      <c r="J21" s="2"/>
      <c r="K21" s="61"/>
      <c r="L21" s="62"/>
      <c r="M21" s="63"/>
      <c r="N21" s="62"/>
      <c r="O21" s="63"/>
      <c r="P21" s="62"/>
      <c r="Q21" s="62"/>
      <c r="R21" s="323"/>
    </row>
    <row r="22" spans="2:18" s="11" customFormat="1" ht="15" customHeight="1">
      <c r="B22" s="92" t="s">
        <v>372</v>
      </c>
      <c r="C22" s="231" t="s">
        <v>373</v>
      </c>
      <c r="D22" s="39"/>
      <c r="E22" s="40"/>
      <c r="F22" s="140" t="s">
        <v>134</v>
      </c>
      <c r="G22" s="38" t="s">
        <v>135</v>
      </c>
      <c r="H22" s="38" t="s">
        <v>135</v>
      </c>
      <c r="I22" s="3"/>
      <c r="J22" s="2"/>
      <c r="K22" s="61"/>
      <c r="L22" s="62"/>
      <c r="M22" s="63"/>
      <c r="N22" s="62"/>
      <c r="O22" s="63"/>
      <c r="P22" s="62"/>
      <c r="Q22" s="62"/>
      <c r="R22" s="323"/>
    </row>
    <row r="23" spans="2:18" s="11" customFormat="1" ht="15" customHeight="1">
      <c r="B23" s="92" t="s">
        <v>374</v>
      </c>
      <c r="C23" s="231" t="s">
        <v>375</v>
      </c>
      <c r="D23" s="39"/>
      <c r="E23" s="40"/>
      <c r="F23" s="140" t="s">
        <v>135</v>
      </c>
      <c r="G23" s="38" t="s">
        <v>136</v>
      </c>
      <c r="H23" s="38" t="s">
        <v>136</v>
      </c>
      <c r="I23" s="3"/>
      <c r="J23" s="2"/>
      <c r="K23" s="61"/>
      <c r="L23" s="62"/>
      <c r="M23" s="63"/>
      <c r="N23" s="62"/>
      <c r="O23" s="63"/>
      <c r="P23" s="62"/>
      <c r="Q23" s="62"/>
      <c r="R23" s="323"/>
    </row>
    <row r="24" spans="2:18" s="11" customFormat="1" ht="15" customHeight="1">
      <c r="B24" s="86" t="s">
        <v>376</v>
      </c>
      <c r="C24" s="230" t="s">
        <v>377</v>
      </c>
      <c r="D24" s="87"/>
      <c r="E24" s="88"/>
      <c r="F24" s="79" t="s">
        <v>136</v>
      </c>
      <c r="G24" s="79" t="s">
        <v>137</v>
      </c>
      <c r="H24" s="79" t="s">
        <v>137</v>
      </c>
      <c r="I24" s="80" t="s">
        <v>26</v>
      </c>
      <c r="J24" s="81"/>
      <c r="K24" s="89">
        <f aca="true" t="shared" si="4" ref="K24:R24">SUM(K25:K33)</f>
        <v>0</v>
      </c>
      <c r="L24" s="90">
        <f t="shared" si="4"/>
        <v>0</v>
      </c>
      <c r="M24" s="91">
        <f t="shared" si="4"/>
        <v>0</v>
      </c>
      <c r="N24" s="90">
        <f t="shared" si="4"/>
        <v>0</v>
      </c>
      <c r="O24" s="91">
        <f t="shared" si="4"/>
        <v>0</v>
      </c>
      <c r="P24" s="90">
        <f t="shared" si="4"/>
        <v>0</v>
      </c>
      <c r="Q24" s="90">
        <f t="shared" si="4"/>
        <v>0</v>
      </c>
      <c r="R24" s="324">
        <f t="shared" si="4"/>
        <v>0</v>
      </c>
    </row>
    <row r="25" spans="2:18" s="11" customFormat="1" ht="15" customHeight="1">
      <c r="B25" s="92" t="s">
        <v>378</v>
      </c>
      <c r="C25" s="231" t="s">
        <v>379</v>
      </c>
      <c r="D25" s="39"/>
      <c r="E25" s="40"/>
      <c r="F25" s="140" t="s">
        <v>137</v>
      </c>
      <c r="G25" s="38" t="s">
        <v>138</v>
      </c>
      <c r="H25" s="38" t="s">
        <v>138</v>
      </c>
      <c r="I25" s="3"/>
      <c r="J25" s="2"/>
      <c r="K25" s="61"/>
      <c r="L25" s="62"/>
      <c r="M25" s="63"/>
      <c r="N25" s="62"/>
      <c r="O25" s="63"/>
      <c r="P25" s="62"/>
      <c r="Q25" s="62"/>
      <c r="R25" s="323"/>
    </row>
    <row r="26" spans="2:18" s="11" customFormat="1" ht="15" customHeight="1">
      <c r="B26" s="92" t="s">
        <v>380</v>
      </c>
      <c r="C26" s="231" t="s">
        <v>381</v>
      </c>
      <c r="D26" s="39"/>
      <c r="E26" s="40"/>
      <c r="F26" s="140" t="s">
        <v>138</v>
      </c>
      <c r="G26" s="38" t="s">
        <v>139</v>
      </c>
      <c r="H26" s="38" t="s">
        <v>139</v>
      </c>
      <c r="I26" s="3"/>
      <c r="J26" s="2"/>
      <c r="K26" s="61"/>
      <c r="L26" s="62"/>
      <c r="M26" s="63"/>
      <c r="N26" s="62"/>
      <c r="O26" s="63"/>
      <c r="P26" s="62"/>
      <c r="Q26" s="62"/>
      <c r="R26" s="323"/>
    </row>
    <row r="27" spans="2:18" s="11" customFormat="1" ht="15" customHeight="1">
      <c r="B27" s="92" t="s">
        <v>382</v>
      </c>
      <c r="C27" s="231" t="s">
        <v>383</v>
      </c>
      <c r="D27" s="39"/>
      <c r="E27" s="40"/>
      <c r="F27" s="140" t="s">
        <v>139</v>
      </c>
      <c r="G27" s="38" t="s">
        <v>140</v>
      </c>
      <c r="H27" s="38" t="s">
        <v>140</v>
      </c>
      <c r="I27" s="3"/>
      <c r="J27" s="2"/>
      <c r="K27" s="61"/>
      <c r="L27" s="62"/>
      <c r="M27" s="63"/>
      <c r="N27" s="62"/>
      <c r="O27" s="63"/>
      <c r="P27" s="62"/>
      <c r="Q27" s="62"/>
      <c r="R27" s="323"/>
    </row>
    <row r="28" spans="2:18" s="11" customFormat="1" ht="15" customHeight="1">
      <c r="B28" s="92" t="s">
        <v>384</v>
      </c>
      <c r="C28" s="231" t="s">
        <v>385</v>
      </c>
      <c r="D28" s="39"/>
      <c r="E28" s="40"/>
      <c r="F28" s="140" t="s">
        <v>140</v>
      </c>
      <c r="G28" s="38" t="s">
        <v>141</v>
      </c>
      <c r="H28" s="38" t="s">
        <v>141</v>
      </c>
      <c r="I28" s="3"/>
      <c r="J28" s="2"/>
      <c r="K28" s="61"/>
      <c r="L28" s="62"/>
      <c r="M28" s="63"/>
      <c r="N28" s="62"/>
      <c r="O28" s="63"/>
      <c r="P28" s="62"/>
      <c r="Q28" s="62"/>
      <c r="R28" s="323"/>
    </row>
    <row r="29" spans="2:18" s="11" customFormat="1" ht="15" customHeight="1">
      <c r="B29" s="92" t="s">
        <v>386</v>
      </c>
      <c r="C29" s="231" t="s">
        <v>387</v>
      </c>
      <c r="D29" s="39"/>
      <c r="E29" s="40"/>
      <c r="F29" s="140" t="s">
        <v>141</v>
      </c>
      <c r="G29" s="38" t="s">
        <v>142</v>
      </c>
      <c r="H29" s="38" t="s">
        <v>142</v>
      </c>
      <c r="I29" s="3"/>
      <c r="J29" s="2"/>
      <c r="K29" s="61"/>
      <c r="L29" s="62"/>
      <c r="M29" s="63"/>
      <c r="N29" s="62"/>
      <c r="O29" s="63"/>
      <c r="P29" s="62"/>
      <c r="Q29" s="62"/>
      <c r="R29" s="323"/>
    </row>
    <row r="30" spans="2:18" s="11" customFormat="1" ht="15" customHeight="1">
      <c r="B30" s="92" t="s">
        <v>388</v>
      </c>
      <c r="C30" s="231" t="s">
        <v>389</v>
      </c>
      <c r="D30" s="39"/>
      <c r="E30" s="40"/>
      <c r="F30" s="140" t="s">
        <v>142</v>
      </c>
      <c r="G30" s="38" t="s">
        <v>143</v>
      </c>
      <c r="H30" s="38" t="s">
        <v>143</v>
      </c>
      <c r="I30" s="3"/>
      <c r="J30" s="2"/>
      <c r="K30" s="61"/>
      <c r="L30" s="62"/>
      <c r="M30" s="63"/>
      <c r="N30" s="62"/>
      <c r="O30" s="63"/>
      <c r="P30" s="62"/>
      <c r="Q30" s="62"/>
      <c r="R30" s="323"/>
    </row>
    <row r="31" spans="2:18" s="11" customFormat="1" ht="15" customHeight="1">
      <c r="B31" s="92" t="s">
        <v>390</v>
      </c>
      <c r="C31" s="231" t="s">
        <v>391</v>
      </c>
      <c r="D31" s="39"/>
      <c r="E31" s="40"/>
      <c r="F31" s="140" t="s">
        <v>143</v>
      </c>
      <c r="G31" s="38" t="s">
        <v>144</v>
      </c>
      <c r="H31" s="38" t="s">
        <v>144</v>
      </c>
      <c r="I31" s="3"/>
      <c r="J31" s="2"/>
      <c r="K31" s="61"/>
      <c r="L31" s="62"/>
      <c r="M31" s="63"/>
      <c r="N31" s="62"/>
      <c r="O31" s="63"/>
      <c r="P31" s="62"/>
      <c r="Q31" s="62"/>
      <c r="R31" s="323"/>
    </row>
    <row r="32" spans="2:18" s="11" customFormat="1" ht="15" customHeight="1">
      <c r="B32" s="92" t="s">
        <v>392</v>
      </c>
      <c r="C32" s="231" t="s">
        <v>393</v>
      </c>
      <c r="D32" s="39"/>
      <c r="E32" s="40"/>
      <c r="F32" s="140" t="s">
        <v>144</v>
      </c>
      <c r="G32" s="38" t="s">
        <v>145</v>
      </c>
      <c r="H32" s="38" t="s">
        <v>145</v>
      </c>
      <c r="I32" s="3"/>
      <c r="J32" s="2"/>
      <c r="K32" s="61"/>
      <c r="L32" s="62"/>
      <c r="M32" s="63"/>
      <c r="N32" s="62"/>
      <c r="O32" s="63"/>
      <c r="P32" s="62"/>
      <c r="Q32" s="62"/>
      <c r="R32" s="323"/>
    </row>
    <row r="33" spans="2:18" s="11" customFormat="1" ht="15" customHeight="1">
      <c r="B33" s="92" t="s">
        <v>394</v>
      </c>
      <c r="C33" s="231" t="s">
        <v>395</v>
      </c>
      <c r="D33" s="39"/>
      <c r="E33" s="40"/>
      <c r="F33" s="140" t="s">
        <v>145</v>
      </c>
      <c r="G33" s="38" t="s">
        <v>146</v>
      </c>
      <c r="H33" s="38" t="s">
        <v>146</v>
      </c>
      <c r="I33" s="3"/>
      <c r="J33" s="2"/>
      <c r="K33" s="61"/>
      <c r="L33" s="62"/>
      <c r="M33" s="63"/>
      <c r="N33" s="62"/>
      <c r="O33" s="63"/>
      <c r="P33" s="62"/>
      <c r="Q33" s="62"/>
      <c r="R33" s="323"/>
    </row>
    <row r="34" spans="2:18" s="11" customFormat="1" ht="15" customHeight="1">
      <c r="B34" s="86" t="s">
        <v>396</v>
      </c>
      <c r="C34" s="230" t="s">
        <v>397</v>
      </c>
      <c r="D34" s="87"/>
      <c r="E34" s="88"/>
      <c r="F34" s="79" t="s">
        <v>146</v>
      </c>
      <c r="G34" s="79" t="s">
        <v>147</v>
      </c>
      <c r="H34" s="79" t="s">
        <v>147</v>
      </c>
      <c r="I34" s="80" t="s">
        <v>398</v>
      </c>
      <c r="J34" s="81"/>
      <c r="K34" s="89">
        <f aca="true" t="shared" si="5" ref="K34:R34">SUM(K35:K44)</f>
        <v>0</v>
      </c>
      <c r="L34" s="90">
        <f t="shared" si="5"/>
        <v>0</v>
      </c>
      <c r="M34" s="91">
        <f t="shared" si="5"/>
        <v>0</v>
      </c>
      <c r="N34" s="90">
        <f t="shared" si="5"/>
        <v>0</v>
      </c>
      <c r="O34" s="91">
        <f t="shared" si="5"/>
        <v>0</v>
      </c>
      <c r="P34" s="90">
        <f t="shared" si="5"/>
        <v>0</v>
      </c>
      <c r="Q34" s="90">
        <f t="shared" si="5"/>
        <v>0</v>
      </c>
      <c r="R34" s="324">
        <f t="shared" si="5"/>
        <v>0</v>
      </c>
    </row>
    <row r="35" spans="2:18" s="11" customFormat="1" ht="15" customHeight="1">
      <c r="B35" s="92" t="s">
        <v>399</v>
      </c>
      <c r="C35" s="231" t="s">
        <v>400</v>
      </c>
      <c r="D35" s="36"/>
      <c r="E35" s="37"/>
      <c r="F35" s="165"/>
      <c r="G35" s="38" t="s">
        <v>148</v>
      </c>
      <c r="H35" s="38" t="s">
        <v>148</v>
      </c>
      <c r="I35" s="3"/>
      <c r="J35" s="2"/>
      <c r="K35" s="189"/>
      <c r="L35" s="209"/>
      <c r="M35" s="210"/>
      <c r="N35" s="209"/>
      <c r="O35" s="210"/>
      <c r="P35" s="209"/>
      <c r="Q35" s="209"/>
      <c r="R35" s="325"/>
    </row>
    <row r="36" spans="2:18" s="11" customFormat="1" ht="15" customHeight="1">
      <c r="B36" s="92" t="s">
        <v>401</v>
      </c>
      <c r="C36" s="231" t="s">
        <v>402</v>
      </c>
      <c r="D36" s="36"/>
      <c r="E36" s="37"/>
      <c r="F36" s="165"/>
      <c r="G36" s="38" t="s">
        <v>149</v>
      </c>
      <c r="H36" s="38" t="s">
        <v>149</v>
      </c>
      <c r="I36" s="3"/>
      <c r="J36" s="2"/>
      <c r="K36" s="189"/>
      <c r="L36" s="209"/>
      <c r="M36" s="210"/>
      <c r="N36" s="209"/>
      <c r="O36" s="210"/>
      <c r="P36" s="209"/>
      <c r="Q36" s="209"/>
      <c r="R36" s="325"/>
    </row>
    <row r="37" spans="2:18" s="11" customFormat="1" ht="15" customHeight="1">
      <c r="B37" s="92" t="s">
        <v>403</v>
      </c>
      <c r="C37" s="233" t="s">
        <v>404</v>
      </c>
      <c r="D37" s="200"/>
      <c r="E37" s="201"/>
      <c r="F37" s="140" t="s">
        <v>147</v>
      </c>
      <c r="G37" s="164"/>
      <c r="H37" s="165"/>
      <c r="I37" s="3"/>
      <c r="J37" s="2"/>
      <c r="K37" s="208"/>
      <c r="L37" s="94"/>
      <c r="M37" s="95"/>
      <c r="N37" s="94"/>
      <c r="O37" s="95"/>
      <c r="P37" s="94"/>
      <c r="Q37" s="94"/>
      <c r="R37" s="326"/>
    </row>
    <row r="38" spans="2:18" s="11" customFormat="1" ht="15" customHeight="1">
      <c r="B38" s="92" t="s">
        <v>405</v>
      </c>
      <c r="C38" s="233" t="s">
        <v>406</v>
      </c>
      <c r="D38" s="200"/>
      <c r="E38" s="201"/>
      <c r="F38" s="140" t="s">
        <v>148</v>
      </c>
      <c r="G38" s="164"/>
      <c r="H38" s="165"/>
      <c r="I38" s="3"/>
      <c r="J38" s="2"/>
      <c r="K38" s="208"/>
      <c r="L38" s="94"/>
      <c r="M38" s="95"/>
      <c r="N38" s="94"/>
      <c r="O38" s="95"/>
      <c r="P38" s="94"/>
      <c r="Q38" s="94"/>
      <c r="R38" s="326"/>
    </row>
    <row r="39" spans="2:18" s="11" customFormat="1" ht="15" customHeight="1">
      <c r="B39" s="92" t="s">
        <v>407</v>
      </c>
      <c r="C39" s="231" t="s">
        <v>408</v>
      </c>
      <c r="D39" s="39"/>
      <c r="E39" s="40"/>
      <c r="F39" s="140" t="s">
        <v>149</v>
      </c>
      <c r="G39" s="140" t="s">
        <v>150</v>
      </c>
      <c r="H39" s="38" t="s">
        <v>150</v>
      </c>
      <c r="I39" s="3"/>
      <c r="J39" s="2"/>
      <c r="K39" s="189"/>
      <c r="L39" s="62"/>
      <c r="M39" s="63"/>
      <c r="N39" s="62"/>
      <c r="O39" s="63"/>
      <c r="P39" s="62"/>
      <c r="Q39" s="62"/>
      <c r="R39" s="323"/>
    </row>
    <row r="40" spans="2:18" s="11" customFormat="1" ht="15" customHeight="1">
      <c r="B40" s="92" t="s">
        <v>409</v>
      </c>
      <c r="C40" s="232" t="s">
        <v>410</v>
      </c>
      <c r="D40" s="39"/>
      <c r="E40" s="40"/>
      <c r="F40" s="164"/>
      <c r="G40" s="140" t="s">
        <v>151</v>
      </c>
      <c r="H40" s="38" t="s">
        <v>151</v>
      </c>
      <c r="I40" s="3"/>
      <c r="J40" s="2"/>
      <c r="K40" s="189"/>
      <c r="L40" s="62"/>
      <c r="M40" s="63"/>
      <c r="N40" s="62"/>
      <c r="O40" s="63"/>
      <c r="P40" s="62"/>
      <c r="Q40" s="62"/>
      <c r="R40" s="323"/>
    </row>
    <row r="41" spans="2:18" s="11" customFormat="1" ht="15" customHeight="1">
      <c r="B41" s="92" t="s">
        <v>411</v>
      </c>
      <c r="C41" s="233" t="s">
        <v>412</v>
      </c>
      <c r="D41" s="200"/>
      <c r="E41" s="201"/>
      <c r="F41" s="140" t="s">
        <v>150</v>
      </c>
      <c r="G41" s="164"/>
      <c r="H41" s="165"/>
      <c r="I41" s="3"/>
      <c r="J41" s="2"/>
      <c r="K41" s="208"/>
      <c r="L41" s="94"/>
      <c r="M41" s="95"/>
      <c r="N41" s="94"/>
      <c r="O41" s="95"/>
      <c r="P41" s="94"/>
      <c r="Q41" s="94"/>
      <c r="R41" s="326"/>
    </row>
    <row r="42" spans="2:18" s="11" customFormat="1" ht="15" customHeight="1">
      <c r="B42" s="92" t="s">
        <v>413</v>
      </c>
      <c r="C42" s="231" t="s">
        <v>414</v>
      </c>
      <c r="D42" s="39"/>
      <c r="E42" s="40"/>
      <c r="F42" s="140" t="s">
        <v>151</v>
      </c>
      <c r="G42" s="38" t="s">
        <v>152</v>
      </c>
      <c r="H42" s="38" t="s">
        <v>152</v>
      </c>
      <c r="I42" s="3"/>
      <c r="J42" s="2"/>
      <c r="K42" s="61"/>
      <c r="L42" s="62"/>
      <c r="M42" s="63"/>
      <c r="N42" s="62"/>
      <c r="O42" s="63"/>
      <c r="P42" s="62"/>
      <c r="Q42" s="62"/>
      <c r="R42" s="323"/>
    </row>
    <row r="43" spans="2:18" s="11" customFormat="1" ht="15" customHeight="1">
      <c r="B43" s="92" t="s">
        <v>415</v>
      </c>
      <c r="C43" s="229" t="s">
        <v>941</v>
      </c>
      <c r="D43" s="39"/>
      <c r="E43" s="40"/>
      <c r="F43" s="140" t="s">
        <v>152</v>
      </c>
      <c r="G43" s="38" t="s">
        <v>153</v>
      </c>
      <c r="H43" s="38" t="s">
        <v>153</v>
      </c>
      <c r="I43" s="3"/>
      <c r="J43" s="2" t="s">
        <v>292</v>
      </c>
      <c r="K43" s="73"/>
      <c r="L43" s="74"/>
      <c r="M43" s="63"/>
      <c r="N43" s="74"/>
      <c r="O43" s="63"/>
      <c r="P43" s="74"/>
      <c r="Q43" s="62"/>
      <c r="R43" s="327"/>
    </row>
    <row r="44" spans="2:18" s="11" customFormat="1" ht="15" customHeight="1">
      <c r="B44" s="92" t="s">
        <v>416</v>
      </c>
      <c r="C44" s="229" t="s">
        <v>417</v>
      </c>
      <c r="D44" s="39"/>
      <c r="E44" s="40"/>
      <c r="F44" s="140" t="s">
        <v>153</v>
      </c>
      <c r="G44" s="38" t="s">
        <v>154</v>
      </c>
      <c r="H44" s="38" t="s">
        <v>154</v>
      </c>
      <c r="I44" s="3"/>
      <c r="J44" s="2" t="s">
        <v>292</v>
      </c>
      <c r="K44" s="73"/>
      <c r="L44" s="74"/>
      <c r="M44" s="63"/>
      <c r="N44" s="74"/>
      <c r="O44" s="63"/>
      <c r="P44" s="74"/>
      <c r="Q44" s="62"/>
      <c r="R44" s="327"/>
    </row>
    <row r="45" spans="2:18" s="11" customFormat="1" ht="15" customHeight="1">
      <c r="B45" s="86" t="s">
        <v>418</v>
      </c>
      <c r="C45" s="230" t="s">
        <v>419</v>
      </c>
      <c r="D45" s="87"/>
      <c r="E45" s="88"/>
      <c r="F45" s="79" t="s">
        <v>154</v>
      </c>
      <c r="G45" s="79" t="s">
        <v>155</v>
      </c>
      <c r="H45" s="79" t="s">
        <v>155</v>
      </c>
      <c r="I45" s="80" t="s">
        <v>6</v>
      </c>
      <c r="J45" s="81"/>
      <c r="K45" s="89">
        <f aca="true" t="shared" si="6" ref="K45:R45">K46+K53+K65+K79</f>
        <v>0</v>
      </c>
      <c r="L45" s="90">
        <f t="shared" si="6"/>
        <v>0</v>
      </c>
      <c r="M45" s="91">
        <f t="shared" si="6"/>
        <v>0</v>
      </c>
      <c r="N45" s="90">
        <f t="shared" si="6"/>
        <v>0</v>
      </c>
      <c r="O45" s="91">
        <f t="shared" si="6"/>
        <v>0</v>
      </c>
      <c r="P45" s="90">
        <f t="shared" si="6"/>
        <v>0</v>
      </c>
      <c r="Q45" s="90">
        <f t="shared" si="6"/>
        <v>0</v>
      </c>
      <c r="R45" s="324">
        <f t="shared" si="6"/>
        <v>0</v>
      </c>
    </row>
    <row r="46" spans="2:18" s="11" customFormat="1" ht="15" customHeight="1">
      <c r="B46" s="86" t="s">
        <v>420</v>
      </c>
      <c r="C46" s="230" t="s">
        <v>421</v>
      </c>
      <c r="D46" s="87"/>
      <c r="E46" s="88"/>
      <c r="F46" s="79" t="s">
        <v>155</v>
      </c>
      <c r="G46" s="79" t="s">
        <v>156</v>
      </c>
      <c r="H46" s="79" t="s">
        <v>156</v>
      </c>
      <c r="I46" s="80" t="s">
        <v>422</v>
      </c>
      <c r="J46" s="81"/>
      <c r="K46" s="89">
        <f aca="true" t="shared" si="7" ref="K46:R46">SUM(K47:K52)</f>
        <v>0</v>
      </c>
      <c r="L46" s="90">
        <f t="shared" si="7"/>
        <v>0</v>
      </c>
      <c r="M46" s="91">
        <f t="shared" si="7"/>
        <v>0</v>
      </c>
      <c r="N46" s="90">
        <f t="shared" si="7"/>
        <v>0</v>
      </c>
      <c r="O46" s="91">
        <f t="shared" si="7"/>
        <v>0</v>
      </c>
      <c r="P46" s="90">
        <f t="shared" si="7"/>
        <v>0</v>
      </c>
      <c r="Q46" s="90">
        <f t="shared" si="7"/>
        <v>0</v>
      </c>
      <c r="R46" s="324">
        <f t="shared" si="7"/>
        <v>0</v>
      </c>
    </row>
    <row r="47" spans="2:18" s="11" customFormat="1" ht="15" customHeight="1">
      <c r="B47" s="92" t="s">
        <v>423</v>
      </c>
      <c r="C47" s="231" t="s">
        <v>424</v>
      </c>
      <c r="D47" s="39"/>
      <c r="E47" s="40"/>
      <c r="F47" s="140" t="s">
        <v>156</v>
      </c>
      <c r="G47" s="38" t="s">
        <v>157</v>
      </c>
      <c r="H47" s="38" t="s">
        <v>157</v>
      </c>
      <c r="I47" s="3"/>
      <c r="J47" s="2"/>
      <c r="K47" s="61"/>
      <c r="L47" s="62"/>
      <c r="M47" s="63"/>
      <c r="N47" s="62"/>
      <c r="O47" s="63"/>
      <c r="P47" s="62"/>
      <c r="Q47" s="62"/>
      <c r="R47" s="323"/>
    </row>
    <row r="48" spans="2:18" s="11" customFormat="1" ht="15" customHeight="1">
      <c r="B48" s="92" t="s">
        <v>425</v>
      </c>
      <c r="C48" s="231" t="s">
        <v>426</v>
      </c>
      <c r="D48" s="39"/>
      <c r="E48" s="40"/>
      <c r="F48" s="140" t="s">
        <v>157</v>
      </c>
      <c r="G48" s="38" t="s">
        <v>158</v>
      </c>
      <c r="H48" s="38" t="s">
        <v>158</v>
      </c>
      <c r="I48" s="3"/>
      <c r="J48" s="2"/>
      <c r="K48" s="61"/>
      <c r="L48" s="62"/>
      <c r="M48" s="63"/>
      <c r="N48" s="62"/>
      <c r="O48" s="63"/>
      <c r="P48" s="62"/>
      <c r="Q48" s="62"/>
      <c r="R48" s="323"/>
    </row>
    <row r="49" spans="2:18" s="11" customFormat="1" ht="15" customHeight="1">
      <c r="B49" s="92" t="s">
        <v>427</v>
      </c>
      <c r="C49" s="231" t="s">
        <v>428</v>
      </c>
      <c r="D49" s="39"/>
      <c r="E49" s="40"/>
      <c r="F49" s="140" t="s">
        <v>158</v>
      </c>
      <c r="G49" s="38" t="s">
        <v>159</v>
      </c>
      <c r="H49" s="38" t="s">
        <v>159</v>
      </c>
      <c r="I49" s="3"/>
      <c r="J49" s="2"/>
      <c r="K49" s="61"/>
      <c r="L49" s="62"/>
      <c r="M49" s="63"/>
      <c r="N49" s="62"/>
      <c r="O49" s="63"/>
      <c r="P49" s="62"/>
      <c r="Q49" s="62"/>
      <c r="R49" s="323"/>
    </row>
    <row r="50" spans="2:18" s="11" customFormat="1" ht="15" customHeight="1">
      <c r="B50" s="92" t="s">
        <v>429</v>
      </c>
      <c r="C50" s="231" t="s">
        <v>430</v>
      </c>
      <c r="D50" s="39"/>
      <c r="E50" s="40"/>
      <c r="F50" s="140" t="s">
        <v>159</v>
      </c>
      <c r="G50" s="38" t="s">
        <v>160</v>
      </c>
      <c r="H50" s="38" t="s">
        <v>160</v>
      </c>
      <c r="I50" s="3"/>
      <c r="J50" s="2"/>
      <c r="K50" s="61"/>
      <c r="L50" s="62"/>
      <c r="M50" s="63"/>
      <c r="N50" s="62"/>
      <c r="O50" s="63"/>
      <c r="P50" s="62"/>
      <c r="Q50" s="62"/>
      <c r="R50" s="323"/>
    </row>
    <row r="51" spans="2:18" s="11" customFormat="1" ht="15" customHeight="1">
      <c r="B51" s="92" t="s">
        <v>431</v>
      </c>
      <c r="C51" s="231" t="s">
        <v>432</v>
      </c>
      <c r="D51" s="39"/>
      <c r="E51" s="40"/>
      <c r="F51" s="140" t="s">
        <v>160</v>
      </c>
      <c r="G51" s="38" t="s">
        <v>161</v>
      </c>
      <c r="H51" s="38" t="s">
        <v>161</v>
      </c>
      <c r="I51" s="3"/>
      <c r="J51" s="2"/>
      <c r="K51" s="61"/>
      <c r="L51" s="62"/>
      <c r="M51" s="63"/>
      <c r="N51" s="62"/>
      <c r="O51" s="63"/>
      <c r="P51" s="62"/>
      <c r="Q51" s="62"/>
      <c r="R51" s="323"/>
    </row>
    <row r="52" spans="2:18" s="11" customFormat="1" ht="15" customHeight="1">
      <c r="B52" s="92" t="s">
        <v>433</v>
      </c>
      <c r="C52" s="231" t="s">
        <v>434</v>
      </c>
      <c r="D52" s="39"/>
      <c r="E52" s="40"/>
      <c r="F52" s="140" t="s">
        <v>161</v>
      </c>
      <c r="G52" s="38" t="s">
        <v>162</v>
      </c>
      <c r="H52" s="38" t="s">
        <v>162</v>
      </c>
      <c r="I52" s="3"/>
      <c r="J52" s="2"/>
      <c r="K52" s="61"/>
      <c r="L52" s="62"/>
      <c r="M52" s="63"/>
      <c r="N52" s="62"/>
      <c r="O52" s="63"/>
      <c r="P52" s="62"/>
      <c r="Q52" s="62"/>
      <c r="R52" s="323"/>
    </row>
    <row r="53" spans="2:18" s="11" customFormat="1" ht="15" customHeight="1">
      <c r="B53" s="86" t="s">
        <v>435</v>
      </c>
      <c r="C53" s="230" t="s">
        <v>436</v>
      </c>
      <c r="D53" s="87"/>
      <c r="E53" s="88"/>
      <c r="F53" s="79" t="s">
        <v>162</v>
      </c>
      <c r="G53" s="79" t="s">
        <v>163</v>
      </c>
      <c r="H53" s="79" t="s">
        <v>163</v>
      </c>
      <c r="I53" s="80" t="s">
        <v>437</v>
      </c>
      <c r="J53" s="81"/>
      <c r="K53" s="89">
        <f aca="true" t="shared" si="8" ref="K53:R53">SUM(K54:K64)</f>
        <v>0</v>
      </c>
      <c r="L53" s="90">
        <f t="shared" si="8"/>
        <v>0</v>
      </c>
      <c r="M53" s="91">
        <f t="shared" si="8"/>
        <v>0</v>
      </c>
      <c r="N53" s="90">
        <f t="shared" si="8"/>
        <v>0</v>
      </c>
      <c r="O53" s="91">
        <f t="shared" si="8"/>
        <v>0</v>
      </c>
      <c r="P53" s="90">
        <f t="shared" si="8"/>
        <v>0</v>
      </c>
      <c r="Q53" s="90">
        <f t="shared" si="8"/>
        <v>0</v>
      </c>
      <c r="R53" s="324">
        <f t="shared" si="8"/>
        <v>0</v>
      </c>
    </row>
    <row r="54" spans="2:18" s="11" customFormat="1" ht="15" customHeight="1">
      <c r="B54" s="92" t="s">
        <v>438</v>
      </c>
      <c r="C54" s="234" t="s">
        <v>439</v>
      </c>
      <c r="D54" s="39"/>
      <c r="E54" s="40"/>
      <c r="F54" s="140" t="s">
        <v>163</v>
      </c>
      <c r="G54" s="38" t="s">
        <v>164</v>
      </c>
      <c r="H54" s="38" t="s">
        <v>164</v>
      </c>
      <c r="I54" s="3"/>
      <c r="J54" s="2"/>
      <c r="K54" s="61"/>
      <c r="L54" s="62"/>
      <c r="M54" s="63"/>
      <c r="N54" s="62"/>
      <c r="O54" s="63"/>
      <c r="P54" s="62"/>
      <c r="Q54" s="62"/>
      <c r="R54" s="323"/>
    </row>
    <row r="55" spans="2:18" s="11" customFormat="1" ht="15" customHeight="1">
      <c r="B55" s="92" t="s">
        <v>440</v>
      </c>
      <c r="C55" s="235" t="s">
        <v>441</v>
      </c>
      <c r="D55" s="39"/>
      <c r="E55" s="40"/>
      <c r="F55" s="164"/>
      <c r="G55" s="38" t="s">
        <v>165</v>
      </c>
      <c r="H55" s="38" t="s">
        <v>165</v>
      </c>
      <c r="I55" s="3"/>
      <c r="J55" s="2"/>
      <c r="K55" s="61"/>
      <c r="L55" s="62"/>
      <c r="M55" s="63"/>
      <c r="N55" s="62"/>
      <c r="O55" s="63"/>
      <c r="P55" s="62"/>
      <c r="Q55" s="62"/>
      <c r="R55" s="323"/>
    </row>
    <row r="56" spans="2:18" s="11" customFormat="1" ht="15" customHeight="1">
      <c r="B56" s="92" t="s">
        <v>442</v>
      </c>
      <c r="C56" s="232" t="s">
        <v>443</v>
      </c>
      <c r="D56" s="39"/>
      <c r="E56" s="40"/>
      <c r="F56" s="164"/>
      <c r="G56" s="38" t="s">
        <v>166</v>
      </c>
      <c r="H56" s="38" t="s">
        <v>166</v>
      </c>
      <c r="I56" s="3"/>
      <c r="J56" s="2"/>
      <c r="K56" s="61"/>
      <c r="L56" s="62"/>
      <c r="M56" s="63"/>
      <c r="N56" s="62"/>
      <c r="O56" s="63"/>
      <c r="P56" s="62"/>
      <c r="Q56" s="62"/>
      <c r="R56" s="323"/>
    </row>
    <row r="57" spans="2:18" s="11" customFormat="1" ht="15" customHeight="1">
      <c r="B57" s="92" t="s">
        <v>444</v>
      </c>
      <c r="C57" s="232" t="s">
        <v>445</v>
      </c>
      <c r="D57" s="39"/>
      <c r="E57" s="40"/>
      <c r="F57" s="164"/>
      <c r="G57" s="38" t="s">
        <v>167</v>
      </c>
      <c r="H57" s="38" t="s">
        <v>167</v>
      </c>
      <c r="I57" s="3"/>
      <c r="J57" s="2"/>
      <c r="K57" s="61"/>
      <c r="L57" s="62"/>
      <c r="M57" s="63"/>
      <c r="N57" s="62"/>
      <c r="O57" s="63"/>
      <c r="P57" s="62"/>
      <c r="Q57" s="62"/>
      <c r="R57" s="323"/>
    </row>
    <row r="58" spans="2:18" s="11" customFormat="1" ht="15" customHeight="1">
      <c r="B58" s="96" t="s">
        <v>446</v>
      </c>
      <c r="C58" s="233" t="s">
        <v>447</v>
      </c>
      <c r="D58" s="200"/>
      <c r="E58" s="201"/>
      <c r="F58" s="140" t="s">
        <v>164</v>
      </c>
      <c r="G58" s="164"/>
      <c r="H58" s="165"/>
      <c r="I58" s="3"/>
      <c r="J58" s="2"/>
      <c r="K58" s="93"/>
      <c r="L58" s="94"/>
      <c r="M58" s="95"/>
      <c r="N58" s="94"/>
      <c r="O58" s="95"/>
      <c r="P58" s="94"/>
      <c r="Q58" s="94"/>
      <c r="R58" s="326"/>
    </row>
    <row r="59" spans="2:18" s="172" customFormat="1" ht="15" customHeight="1">
      <c r="B59" s="185" t="s">
        <v>448</v>
      </c>
      <c r="C59" s="235" t="s">
        <v>449</v>
      </c>
      <c r="D59" s="168"/>
      <c r="E59" s="169"/>
      <c r="F59" s="183"/>
      <c r="G59" s="183"/>
      <c r="H59" s="187" t="s">
        <v>168</v>
      </c>
      <c r="I59" s="170"/>
      <c r="J59" s="171"/>
      <c r="K59" s="93"/>
      <c r="L59" s="62"/>
      <c r="M59" s="63"/>
      <c r="N59" s="62"/>
      <c r="O59" s="63"/>
      <c r="P59" s="62"/>
      <c r="Q59" s="62"/>
      <c r="R59" s="323"/>
    </row>
    <row r="60" spans="2:18" s="11" customFormat="1" ht="15" customHeight="1">
      <c r="B60" s="92" t="s">
        <v>448</v>
      </c>
      <c r="C60" s="232" t="s">
        <v>450</v>
      </c>
      <c r="D60" s="39"/>
      <c r="E60" s="40"/>
      <c r="F60" s="164"/>
      <c r="G60" s="140" t="s">
        <v>168</v>
      </c>
      <c r="H60" s="38" t="s">
        <v>169</v>
      </c>
      <c r="I60" s="3"/>
      <c r="J60" s="2"/>
      <c r="K60" s="61"/>
      <c r="L60" s="62"/>
      <c r="M60" s="63"/>
      <c r="N60" s="62"/>
      <c r="O60" s="63"/>
      <c r="P60" s="62"/>
      <c r="Q60" s="62"/>
      <c r="R60" s="323"/>
    </row>
    <row r="61" spans="2:18" s="11" customFormat="1" ht="15" customHeight="1">
      <c r="B61" s="96" t="s">
        <v>451</v>
      </c>
      <c r="C61" s="233" t="s">
        <v>452</v>
      </c>
      <c r="D61" s="200"/>
      <c r="E61" s="201"/>
      <c r="F61" s="140" t="s">
        <v>165</v>
      </c>
      <c r="G61" s="164"/>
      <c r="H61" s="165"/>
      <c r="I61" s="3"/>
      <c r="J61" s="2"/>
      <c r="K61" s="93"/>
      <c r="L61" s="94"/>
      <c r="M61" s="95"/>
      <c r="N61" s="94"/>
      <c r="O61" s="95"/>
      <c r="P61" s="94"/>
      <c r="Q61" s="94"/>
      <c r="R61" s="326"/>
    </row>
    <row r="62" spans="2:18" s="11" customFormat="1" ht="15" customHeight="1">
      <c r="B62" s="96" t="s">
        <v>453</v>
      </c>
      <c r="C62" s="233" t="s">
        <v>454</v>
      </c>
      <c r="D62" s="200"/>
      <c r="E62" s="201"/>
      <c r="F62" s="140" t="s">
        <v>166</v>
      </c>
      <c r="G62" s="164"/>
      <c r="H62" s="165"/>
      <c r="I62" s="3"/>
      <c r="J62" s="2"/>
      <c r="K62" s="93"/>
      <c r="L62" s="94"/>
      <c r="M62" s="95"/>
      <c r="N62" s="94"/>
      <c r="O62" s="95"/>
      <c r="P62" s="94"/>
      <c r="Q62" s="94"/>
      <c r="R62" s="326"/>
    </row>
    <row r="63" spans="2:18" s="11" customFormat="1" ht="15" customHeight="1">
      <c r="B63" s="92" t="s">
        <v>455</v>
      </c>
      <c r="C63" s="231" t="s">
        <v>456</v>
      </c>
      <c r="D63" s="39"/>
      <c r="E63" s="40"/>
      <c r="F63" s="140" t="s">
        <v>167</v>
      </c>
      <c r="G63" s="38" t="s">
        <v>169</v>
      </c>
      <c r="H63" s="38" t="s">
        <v>170</v>
      </c>
      <c r="I63" s="3"/>
      <c r="J63" s="2"/>
      <c r="K63" s="61"/>
      <c r="L63" s="62"/>
      <c r="M63" s="63"/>
      <c r="N63" s="62"/>
      <c r="O63" s="63"/>
      <c r="P63" s="62"/>
      <c r="Q63" s="62"/>
      <c r="R63" s="323"/>
    </row>
    <row r="64" spans="2:18" s="11" customFormat="1" ht="15" customHeight="1">
      <c r="B64" s="92" t="s">
        <v>457</v>
      </c>
      <c r="C64" s="232" t="s">
        <v>458</v>
      </c>
      <c r="D64" s="39"/>
      <c r="E64" s="40"/>
      <c r="F64" s="164"/>
      <c r="G64" s="38" t="s">
        <v>170</v>
      </c>
      <c r="H64" s="38" t="s">
        <v>326</v>
      </c>
      <c r="I64" s="3"/>
      <c r="J64" s="2"/>
      <c r="K64" s="61"/>
      <c r="L64" s="62"/>
      <c r="M64" s="63"/>
      <c r="N64" s="62"/>
      <c r="O64" s="63"/>
      <c r="P64" s="62"/>
      <c r="Q64" s="62"/>
      <c r="R64" s="323"/>
    </row>
    <row r="65" spans="2:18" s="11" customFormat="1" ht="15" customHeight="1">
      <c r="B65" s="86" t="s">
        <v>459</v>
      </c>
      <c r="C65" s="230" t="s">
        <v>460</v>
      </c>
      <c r="D65" s="87"/>
      <c r="E65" s="88"/>
      <c r="F65" s="79" t="s">
        <v>168</v>
      </c>
      <c r="G65" s="79" t="s">
        <v>326</v>
      </c>
      <c r="H65" s="79" t="s">
        <v>171</v>
      </c>
      <c r="I65" s="80" t="s">
        <v>27</v>
      </c>
      <c r="J65" s="81"/>
      <c r="K65" s="89">
        <f aca="true" t="shared" si="9" ref="K65:R65">SUM(K66:K78)</f>
        <v>0</v>
      </c>
      <c r="L65" s="90">
        <f t="shared" si="9"/>
        <v>0</v>
      </c>
      <c r="M65" s="91">
        <f t="shared" si="9"/>
        <v>0</v>
      </c>
      <c r="N65" s="90">
        <f t="shared" si="9"/>
        <v>0</v>
      </c>
      <c r="O65" s="91">
        <f t="shared" si="9"/>
        <v>0</v>
      </c>
      <c r="P65" s="90">
        <f t="shared" si="9"/>
        <v>0</v>
      </c>
      <c r="Q65" s="90">
        <f t="shared" si="9"/>
        <v>0</v>
      </c>
      <c r="R65" s="324">
        <f t="shared" si="9"/>
        <v>0</v>
      </c>
    </row>
    <row r="66" spans="2:18" s="11" customFormat="1" ht="15" customHeight="1">
      <c r="B66" s="92" t="s">
        <v>461</v>
      </c>
      <c r="C66" s="234" t="s">
        <v>439</v>
      </c>
      <c r="D66" s="39"/>
      <c r="E66" s="40"/>
      <c r="F66" s="140" t="s">
        <v>169</v>
      </c>
      <c r="G66" s="38" t="s">
        <v>171</v>
      </c>
      <c r="H66" s="38" t="s">
        <v>172</v>
      </c>
      <c r="I66" s="3"/>
      <c r="J66" s="2"/>
      <c r="K66" s="61"/>
      <c r="L66" s="62"/>
      <c r="M66" s="63"/>
      <c r="N66" s="62"/>
      <c r="O66" s="63"/>
      <c r="P66" s="62"/>
      <c r="Q66" s="62"/>
      <c r="R66" s="323"/>
    </row>
    <row r="67" spans="2:18" s="11" customFormat="1" ht="15" customHeight="1">
      <c r="B67" s="92" t="s">
        <v>462</v>
      </c>
      <c r="C67" s="232" t="s">
        <v>441</v>
      </c>
      <c r="D67" s="39"/>
      <c r="E67" s="40"/>
      <c r="F67" s="164"/>
      <c r="G67" s="38" t="s">
        <v>172</v>
      </c>
      <c r="H67" s="38" t="s">
        <v>173</v>
      </c>
      <c r="I67" s="3"/>
      <c r="J67" s="2"/>
      <c r="K67" s="61"/>
      <c r="L67" s="62"/>
      <c r="M67" s="63"/>
      <c r="N67" s="62"/>
      <c r="O67" s="63"/>
      <c r="P67" s="62"/>
      <c r="Q67" s="62"/>
      <c r="R67" s="323"/>
    </row>
    <row r="68" spans="2:18" s="11" customFormat="1" ht="15" customHeight="1">
      <c r="B68" s="92" t="s">
        <v>463</v>
      </c>
      <c r="C68" s="232" t="s">
        <v>443</v>
      </c>
      <c r="D68" s="39"/>
      <c r="E68" s="40"/>
      <c r="F68" s="164"/>
      <c r="G68" s="38" t="s">
        <v>173</v>
      </c>
      <c r="H68" s="38" t="s">
        <v>174</v>
      </c>
      <c r="I68" s="3"/>
      <c r="J68" s="2"/>
      <c r="K68" s="61"/>
      <c r="L68" s="62"/>
      <c r="M68" s="63"/>
      <c r="N68" s="62"/>
      <c r="O68" s="63"/>
      <c r="P68" s="62"/>
      <c r="Q68" s="62"/>
      <c r="R68" s="323"/>
    </row>
    <row r="69" spans="2:18" s="11" customFormat="1" ht="15" customHeight="1">
      <c r="B69" s="92" t="s">
        <v>464</v>
      </c>
      <c r="C69" s="232" t="s">
        <v>445</v>
      </c>
      <c r="D69" s="39"/>
      <c r="E69" s="40"/>
      <c r="F69" s="164"/>
      <c r="G69" s="38" t="s">
        <v>174</v>
      </c>
      <c r="H69" s="38" t="s">
        <v>175</v>
      </c>
      <c r="I69" s="3"/>
      <c r="J69" s="2"/>
      <c r="K69" s="61"/>
      <c r="L69" s="62"/>
      <c r="M69" s="63"/>
      <c r="N69" s="62"/>
      <c r="O69" s="63"/>
      <c r="P69" s="62"/>
      <c r="Q69" s="62"/>
      <c r="R69" s="323"/>
    </row>
    <row r="70" spans="2:18" s="11" customFormat="1" ht="15" customHeight="1">
      <c r="B70" s="96" t="s">
        <v>465</v>
      </c>
      <c r="C70" s="233" t="s">
        <v>466</v>
      </c>
      <c r="D70" s="200"/>
      <c r="E70" s="201"/>
      <c r="F70" s="140" t="s">
        <v>170</v>
      </c>
      <c r="G70" s="165"/>
      <c r="H70" s="165"/>
      <c r="I70" s="3"/>
      <c r="J70" s="2"/>
      <c r="K70" s="93"/>
      <c r="L70" s="94"/>
      <c r="M70" s="95"/>
      <c r="N70" s="94"/>
      <c r="O70" s="95"/>
      <c r="P70" s="94"/>
      <c r="Q70" s="94"/>
      <c r="R70" s="326"/>
    </row>
    <row r="71" spans="2:18" s="11" customFormat="1" ht="15" customHeight="1">
      <c r="B71" s="92" t="s">
        <v>467</v>
      </c>
      <c r="C71" s="231" t="s">
        <v>942</v>
      </c>
      <c r="D71" s="39"/>
      <c r="E71" s="40"/>
      <c r="F71" s="140" t="s">
        <v>326</v>
      </c>
      <c r="G71" s="38" t="s">
        <v>175</v>
      </c>
      <c r="H71" s="38" t="s">
        <v>176</v>
      </c>
      <c r="I71" s="3"/>
      <c r="J71" s="2"/>
      <c r="K71" s="61"/>
      <c r="L71" s="62"/>
      <c r="M71" s="63"/>
      <c r="N71" s="62"/>
      <c r="O71" s="63"/>
      <c r="P71" s="62"/>
      <c r="Q71" s="62"/>
      <c r="R71" s="323"/>
    </row>
    <row r="72" spans="2:18" s="11" customFormat="1" ht="15" customHeight="1">
      <c r="B72" s="92" t="s">
        <v>468</v>
      </c>
      <c r="C72" s="234" t="s">
        <v>469</v>
      </c>
      <c r="D72" s="39"/>
      <c r="E72" s="40"/>
      <c r="F72" s="140" t="s">
        <v>171</v>
      </c>
      <c r="G72" s="38" t="s">
        <v>176</v>
      </c>
      <c r="H72" s="38" t="s">
        <v>177</v>
      </c>
      <c r="I72" s="3"/>
      <c r="J72" s="2"/>
      <c r="K72" s="61"/>
      <c r="L72" s="62"/>
      <c r="M72" s="63"/>
      <c r="N72" s="62"/>
      <c r="O72" s="63"/>
      <c r="P72" s="62"/>
      <c r="Q72" s="62"/>
      <c r="R72" s="323"/>
    </row>
    <row r="73" spans="2:18" s="11" customFormat="1" ht="15" customHeight="1">
      <c r="B73" s="92" t="s">
        <v>470</v>
      </c>
      <c r="C73" s="232" t="s">
        <v>471</v>
      </c>
      <c r="D73" s="39"/>
      <c r="E73" s="40"/>
      <c r="F73" s="164"/>
      <c r="G73" s="38" t="s">
        <v>177</v>
      </c>
      <c r="H73" s="38" t="s">
        <v>178</v>
      </c>
      <c r="I73" s="3"/>
      <c r="J73" s="2"/>
      <c r="K73" s="61"/>
      <c r="L73" s="62"/>
      <c r="M73" s="63"/>
      <c r="N73" s="62"/>
      <c r="O73" s="63"/>
      <c r="P73" s="62"/>
      <c r="Q73" s="62"/>
      <c r="R73" s="323"/>
    </row>
    <row r="74" spans="2:18" s="11" customFormat="1" ht="15" customHeight="1">
      <c r="B74" s="92" t="s">
        <v>472</v>
      </c>
      <c r="C74" s="232" t="s">
        <v>450</v>
      </c>
      <c r="D74" s="39"/>
      <c r="E74" s="40"/>
      <c r="F74" s="164"/>
      <c r="G74" s="38" t="s">
        <v>178</v>
      </c>
      <c r="H74" s="38" t="s">
        <v>179</v>
      </c>
      <c r="I74" s="3"/>
      <c r="J74" s="2"/>
      <c r="K74" s="61"/>
      <c r="L74" s="62"/>
      <c r="M74" s="63"/>
      <c r="N74" s="62"/>
      <c r="O74" s="63"/>
      <c r="P74" s="62"/>
      <c r="Q74" s="62"/>
      <c r="R74" s="323"/>
    </row>
    <row r="75" spans="2:18" s="172" customFormat="1" ht="15" customHeight="1">
      <c r="B75" s="185" t="s">
        <v>473</v>
      </c>
      <c r="C75" s="233" t="s">
        <v>474</v>
      </c>
      <c r="D75" s="204"/>
      <c r="E75" s="205"/>
      <c r="F75" s="184" t="s">
        <v>172</v>
      </c>
      <c r="G75" s="175"/>
      <c r="H75" s="175"/>
      <c r="I75" s="170"/>
      <c r="J75" s="171" t="s">
        <v>293</v>
      </c>
      <c r="K75" s="93"/>
      <c r="L75" s="94"/>
      <c r="M75" s="97"/>
      <c r="N75" s="94"/>
      <c r="O75" s="97"/>
      <c r="P75" s="94"/>
      <c r="Q75" s="335"/>
      <c r="R75" s="326"/>
    </row>
    <row r="76" spans="2:18" s="11" customFormat="1" ht="15" customHeight="1">
      <c r="B76" s="96" t="s">
        <v>473</v>
      </c>
      <c r="C76" s="233" t="s">
        <v>476</v>
      </c>
      <c r="D76" s="200"/>
      <c r="E76" s="201"/>
      <c r="F76" s="140" t="s">
        <v>173</v>
      </c>
      <c r="G76" s="165"/>
      <c r="H76" s="165"/>
      <c r="I76" s="3"/>
      <c r="J76" s="2"/>
      <c r="K76" s="93"/>
      <c r="L76" s="94"/>
      <c r="M76" s="95"/>
      <c r="N76" s="94"/>
      <c r="O76" s="95"/>
      <c r="P76" s="94"/>
      <c r="Q76" s="94"/>
      <c r="R76" s="326"/>
    </row>
    <row r="77" spans="2:18" s="11" customFormat="1" ht="15" customHeight="1">
      <c r="B77" s="96" t="s">
        <v>475</v>
      </c>
      <c r="C77" s="233" t="s">
        <v>454</v>
      </c>
      <c r="D77" s="200"/>
      <c r="E77" s="201"/>
      <c r="F77" s="140" t="s">
        <v>174</v>
      </c>
      <c r="G77" s="165"/>
      <c r="H77" s="165"/>
      <c r="I77" s="3"/>
      <c r="J77" s="2"/>
      <c r="K77" s="93"/>
      <c r="L77" s="94"/>
      <c r="M77" s="95"/>
      <c r="N77" s="94"/>
      <c r="O77" s="95"/>
      <c r="P77" s="94"/>
      <c r="Q77" s="94"/>
      <c r="R77" s="326"/>
    </row>
    <row r="78" spans="2:18" s="11" customFormat="1" ht="15" customHeight="1">
      <c r="B78" s="92" t="s">
        <v>924</v>
      </c>
      <c r="C78" s="231" t="s">
        <v>477</v>
      </c>
      <c r="D78" s="39"/>
      <c r="E78" s="40"/>
      <c r="F78" s="140" t="s">
        <v>175</v>
      </c>
      <c r="G78" s="38" t="s">
        <v>179</v>
      </c>
      <c r="H78" s="38" t="s">
        <v>180</v>
      </c>
      <c r="I78" s="3"/>
      <c r="J78" s="2"/>
      <c r="K78" s="61"/>
      <c r="L78" s="62"/>
      <c r="M78" s="63"/>
      <c r="N78" s="62"/>
      <c r="O78" s="63"/>
      <c r="P78" s="62"/>
      <c r="Q78" s="62"/>
      <c r="R78" s="323"/>
    </row>
    <row r="79" spans="2:18" s="11" customFormat="1" ht="15" customHeight="1">
      <c r="B79" s="86" t="s">
        <v>478</v>
      </c>
      <c r="C79" s="230" t="s">
        <v>479</v>
      </c>
      <c r="D79" s="87"/>
      <c r="E79" s="88"/>
      <c r="F79" s="79" t="s">
        <v>176</v>
      </c>
      <c r="G79" s="79" t="s">
        <v>180</v>
      </c>
      <c r="H79" s="79" t="s">
        <v>181</v>
      </c>
      <c r="I79" s="80" t="s">
        <v>480</v>
      </c>
      <c r="J79" s="81"/>
      <c r="K79" s="89">
        <f aca="true" t="shared" si="10" ref="K79:R79">SUM(K80:K83)</f>
        <v>0</v>
      </c>
      <c r="L79" s="90">
        <f t="shared" si="10"/>
        <v>0</v>
      </c>
      <c r="M79" s="91">
        <f t="shared" si="10"/>
        <v>0</v>
      </c>
      <c r="N79" s="90">
        <f t="shared" si="10"/>
        <v>0</v>
      </c>
      <c r="O79" s="91">
        <f t="shared" si="10"/>
        <v>0</v>
      </c>
      <c r="P79" s="90">
        <f t="shared" si="10"/>
        <v>0</v>
      </c>
      <c r="Q79" s="90">
        <f t="shared" si="10"/>
        <v>0</v>
      </c>
      <c r="R79" s="324">
        <f t="shared" si="10"/>
        <v>0</v>
      </c>
    </row>
    <row r="80" spans="2:18" s="11" customFormat="1" ht="15" customHeight="1">
      <c r="B80" s="92" t="s">
        <v>481</v>
      </c>
      <c r="C80" s="231" t="s">
        <v>482</v>
      </c>
      <c r="D80" s="39"/>
      <c r="E80" s="40"/>
      <c r="F80" s="140" t="s">
        <v>177</v>
      </c>
      <c r="G80" s="38" t="s">
        <v>181</v>
      </c>
      <c r="H80" s="38" t="s">
        <v>328</v>
      </c>
      <c r="I80" s="3"/>
      <c r="J80" s="2"/>
      <c r="K80" s="61"/>
      <c r="L80" s="62"/>
      <c r="M80" s="63"/>
      <c r="N80" s="62"/>
      <c r="O80" s="63"/>
      <c r="P80" s="62"/>
      <c r="Q80" s="62"/>
      <c r="R80" s="323"/>
    </row>
    <row r="81" spans="2:18" s="11" customFormat="1" ht="15" customHeight="1">
      <c r="B81" s="92" t="s">
        <v>483</v>
      </c>
      <c r="C81" s="231" t="s">
        <v>484</v>
      </c>
      <c r="D81" s="39"/>
      <c r="E81" s="40"/>
      <c r="F81" s="140" t="s">
        <v>178</v>
      </c>
      <c r="G81" s="38" t="s">
        <v>328</v>
      </c>
      <c r="H81" s="38" t="s">
        <v>182</v>
      </c>
      <c r="I81" s="3"/>
      <c r="J81" s="2"/>
      <c r="K81" s="61"/>
      <c r="L81" s="62"/>
      <c r="M81" s="63"/>
      <c r="N81" s="62"/>
      <c r="O81" s="63"/>
      <c r="P81" s="62"/>
      <c r="Q81" s="62"/>
      <c r="R81" s="323"/>
    </row>
    <row r="82" spans="2:18" s="11" customFormat="1" ht="15" customHeight="1">
      <c r="B82" s="92" t="s">
        <v>485</v>
      </c>
      <c r="C82" s="231" t="s">
        <v>486</v>
      </c>
      <c r="D82" s="39"/>
      <c r="E82" s="40"/>
      <c r="F82" s="140" t="s">
        <v>179</v>
      </c>
      <c r="G82" s="38" t="s">
        <v>182</v>
      </c>
      <c r="H82" s="38" t="s">
        <v>183</v>
      </c>
      <c r="I82" s="3"/>
      <c r="J82" s="2"/>
      <c r="K82" s="61"/>
      <c r="L82" s="62"/>
      <c r="M82" s="63"/>
      <c r="N82" s="62"/>
      <c r="O82" s="63"/>
      <c r="P82" s="62"/>
      <c r="Q82" s="62"/>
      <c r="R82" s="323"/>
    </row>
    <row r="83" spans="2:18" s="11" customFormat="1" ht="15" customHeight="1">
      <c r="B83" s="92" t="s">
        <v>487</v>
      </c>
      <c r="C83" s="231" t="s">
        <v>923</v>
      </c>
      <c r="D83" s="39"/>
      <c r="E83" s="40"/>
      <c r="F83" s="140" t="s">
        <v>180</v>
      </c>
      <c r="G83" s="38" t="s">
        <v>183</v>
      </c>
      <c r="H83" s="38" t="s">
        <v>184</v>
      </c>
      <c r="I83" s="3"/>
      <c r="J83" s="2" t="s">
        <v>292</v>
      </c>
      <c r="K83" s="73"/>
      <c r="L83" s="74"/>
      <c r="M83" s="63"/>
      <c r="N83" s="74"/>
      <c r="O83" s="63"/>
      <c r="P83" s="74"/>
      <c r="Q83" s="62"/>
      <c r="R83" s="327"/>
    </row>
    <row r="84" spans="2:18" s="11" customFormat="1" ht="15" customHeight="1">
      <c r="B84" s="86" t="s">
        <v>488</v>
      </c>
      <c r="C84" s="230" t="s">
        <v>489</v>
      </c>
      <c r="D84" s="87"/>
      <c r="E84" s="88"/>
      <c r="F84" s="79" t="s">
        <v>181</v>
      </c>
      <c r="G84" s="165"/>
      <c r="H84" s="165"/>
      <c r="I84" s="80" t="s">
        <v>7</v>
      </c>
      <c r="J84" s="81"/>
      <c r="K84" s="339"/>
      <c r="L84" s="94"/>
      <c r="M84" s="97"/>
      <c r="N84" s="94"/>
      <c r="O84" s="97"/>
      <c r="P84" s="94"/>
      <c r="Q84" s="335"/>
      <c r="R84" s="326"/>
    </row>
    <row r="85" spans="2:18" s="11" customFormat="1" ht="15" customHeight="1">
      <c r="B85" s="86" t="s">
        <v>490</v>
      </c>
      <c r="C85" s="230" t="s">
        <v>491</v>
      </c>
      <c r="D85" s="87"/>
      <c r="E85" s="88"/>
      <c r="F85" s="79" t="s">
        <v>328</v>
      </c>
      <c r="G85" s="79" t="s">
        <v>184</v>
      </c>
      <c r="H85" s="79" t="s">
        <v>185</v>
      </c>
      <c r="I85" s="80" t="s">
        <v>28</v>
      </c>
      <c r="J85" s="81"/>
      <c r="K85" s="89">
        <f aca="true" t="shared" si="11" ref="K85:R85">SUM(K86:K89)</f>
        <v>0</v>
      </c>
      <c r="L85" s="90">
        <f t="shared" si="11"/>
        <v>0</v>
      </c>
      <c r="M85" s="91">
        <f t="shared" si="11"/>
        <v>0</v>
      </c>
      <c r="N85" s="90">
        <f t="shared" si="11"/>
        <v>0</v>
      </c>
      <c r="O85" s="91">
        <f t="shared" si="11"/>
        <v>0</v>
      </c>
      <c r="P85" s="90">
        <f t="shared" si="11"/>
        <v>0</v>
      </c>
      <c r="Q85" s="90">
        <f t="shared" si="11"/>
        <v>0</v>
      </c>
      <c r="R85" s="324">
        <f t="shared" si="11"/>
        <v>0</v>
      </c>
    </row>
    <row r="86" spans="2:18" s="11" customFormat="1" ht="15" customHeight="1">
      <c r="B86" s="92" t="s">
        <v>492</v>
      </c>
      <c r="C86" s="231" t="s">
        <v>493</v>
      </c>
      <c r="D86" s="39"/>
      <c r="E86" s="40"/>
      <c r="F86" s="140" t="s">
        <v>182</v>
      </c>
      <c r="G86" s="38" t="s">
        <v>185</v>
      </c>
      <c r="H86" s="38" t="s">
        <v>186</v>
      </c>
      <c r="I86" s="3"/>
      <c r="J86" s="2"/>
      <c r="K86" s="61"/>
      <c r="L86" s="62"/>
      <c r="M86" s="63"/>
      <c r="N86" s="62"/>
      <c r="O86" s="63"/>
      <c r="P86" s="62"/>
      <c r="Q86" s="62"/>
      <c r="R86" s="323"/>
    </row>
    <row r="87" spans="2:18" s="11" customFormat="1" ht="15" customHeight="1">
      <c r="B87" s="92" t="s">
        <v>494</v>
      </c>
      <c r="C87" s="232" t="s">
        <v>495</v>
      </c>
      <c r="D87" s="39"/>
      <c r="E87" s="40"/>
      <c r="F87" s="164"/>
      <c r="G87" s="38" t="s">
        <v>186</v>
      </c>
      <c r="H87" s="38" t="s">
        <v>187</v>
      </c>
      <c r="I87" s="3"/>
      <c r="J87" s="2"/>
      <c r="K87" s="61"/>
      <c r="L87" s="62"/>
      <c r="M87" s="63"/>
      <c r="N87" s="62"/>
      <c r="O87" s="63"/>
      <c r="P87" s="62"/>
      <c r="Q87" s="62"/>
      <c r="R87" s="323"/>
    </row>
    <row r="88" spans="2:18" s="11" customFormat="1" ht="15" customHeight="1">
      <c r="B88" s="92" t="s">
        <v>496</v>
      </c>
      <c r="C88" s="232" t="s">
        <v>497</v>
      </c>
      <c r="D88" s="39"/>
      <c r="E88" s="40"/>
      <c r="F88" s="140" t="s">
        <v>183</v>
      </c>
      <c r="G88" s="38" t="s">
        <v>187</v>
      </c>
      <c r="H88" s="38" t="s">
        <v>188</v>
      </c>
      <c r="I88" s="3"/>
      <c r="J88" s="2"/>
      <c r="K88" s="61"/>
      <c r="L88" s="62"/>
      <c r="M88" s="63"/>
      <c r="N88" s="62"/>
      <c r="O88" s="63"/>
      <c r="P88" s="62"/>
      <c r="Q88" s="62"/>
      <c r="R88" s="323"/>
    </row>
    <row r="89" spans="2:18" s="172" customFormat="1" ht="15" customHeight="1">
      <c r="B89" s="185" t="s">
        <v>498</v>
      </c>
      <c r="C89" s="234" t="s">
        <v>499</v>
      </c>
      <c r="D89" s="173"/>
      <c r="E89" s="174"/>
      <c r="F89" s="184" t="s">
        <v>184</v>
      </c>
      <c r="G89" s="188"/>
      <c r="H89" s="175"/>
      <c r="I89" s="137"/>
      <c r="J89" s="138" t="s">
        <v>293</v>
      </c>
      <c r="K89" s="93"/>
      <c r="L89" s="94"/>
      <c r="M89" s="97"/>
      <c r="N89" s="94"/>
      <c r="O89" s="97"/>
      <c r="P89" s="94"/>
      <c r="Q89" s="335"/>
      <c r="R89" s="326"/>
    </row>
    <row r="90" spans="2:18" s="11" customFormat="1" ht="15" customHeight="1" thickBot="1">
      <c r="B90" s="98" t="s">
        <v>500</v>
      </c>
      <c r="C90" s="236" t="s">
        <v>450</v>
      </c>
      <c r="D90" s="202"/>
      <c r="E90" s="203"/>
      <c r="F90" s="41" t="s">
        <v>185</v>
      </c>
      <c r="G90" s="166"/>
      <c r="H90" s="166"/>
      <c r="I90" s="7"/>
      <c r="J90" s="8"/>
      <c r="K90" s="319"/>
      <c r="L90" s="99"/>
      <c r="M90" s="100"/>
      <c r="N90" s="99"/>
      <c r="O90" s="100"/>
      <c r="P90" s="99"/>
      <c r="Q90" s="99"/>
      <c r="R90" s="328"/>
    </row>
    <row r="91" spans="3:18" s="11" customFormat="1" ht="15" customHeight="1">
      <c r="C91" s="237"/>
      <c r="D91" s="101"/>
      <c r="E91" s="102"/>
      <c r="F91" s="385" t="s">
        <v>47</v>
      </c>
      <c r="G91" s="385" t="s">
        <v>47</v>
      </c>
      <c r="H91" s="385" t="s">
        <v>47</v>
      </c>
      <c r="I91" s="13" t="s">
        <v>25</v>
      </c>
      <c r="J91" s="385" t="s">
        <v>48</v>
      </c>
      <c r="K91" s="19"/>
      <c r="L91" s="16"/>
      <c r="M91" s="42"/>
      <c r="N91" s="16"/>
      <c r="O91" s="42"/>
      <c r="P91" s="16"/>
      <c r="Q91" s="16"/>
      <c r="R91" s="329"/>
    </row>
    <row r="92" spans="3:18" s="11" customFormat="1" ht="15" customHeight="1" thickBot="1">
      <c r="C92" s="238" t="s">
        <v>316</v>
      </c>
      <c r="D92" s="25"/>
      <c r="E92" s="31"/>
      <c r="F92" s="367"/>
      <c r="G92" s="367"/>
      <c r="H92" s="367"/>
      <c r="I92" s="10"/>
      <c r="J92" s="367"/>
      <c r="K92" s="341">
        <f aca="true" t="shared" si="12" ref="K92:R92">K10</f>
        <v>2003</v>
      </c>
      <c r="L92" s="341">
        <f t="shared" si="12"/>
        <v>2004</v>
      </c>
      <c r="M92" s="341" t="str">
        <f t="shared" si="12"/>
        <v>Q = 1</v>
      </c>
      <c r="N92" s="341">
        <f t="shared" si="12"/>
        <v>2005</v>
      </c>
      <c r="O92" s="341">
        <f t="shared" si="12"/>
        <v>2006</v>
      </c>
      <c r="P92" s="341">
        <f t="shared" si="12"/>
        <v>2007</v>
      </c>
      <c r="Q92" s="342">
        <f t="shared" si="12"/>
        <v>2008</v>
      </c>
      <c r="R92" s="330">
        <f t="shared" si="12"/>
        <v>2009</v>
      </c>
    </row>
    <row r="93" spans="2:18" s="11" customFormat="1" ht="15" customHeight="1">
      <c r="B93" s="76" t="s">
        <v>501</v>
      </c>
      <c r="C93" s="228" t="s">
        <v>502</v>
      </c>
      <c r="D93" s="77"/>
      <c r="E93" s="78"/>
      <c r="F93" s="139" t="s">
        <v>186</v>
      </c>
      <c r="G93" s="79" t="s">
        <v>188</v>
      </c>
      <c r="H93" s="79" t="s">
        <v>189</v>
      </c>
      <c r="I93" s="80" t="s">
        <v>8</v>
      </c>
      <c r="J93" s="2"/>
      <c r="K93" s="82">
        <f aca="true" t="shared" si="13" ref="K93:R93">K94+K112+K153+K157</f>
        <v>0</v>
      </c>
      <c r="L93" s="83">
        <f t="shared" si="13"/>
        <v>0</v>
      </c>
      <c r="M93" s="84">
        <f t="shared" si="13"/>
        <v>0</v>
      </c>
      <c r="N93" s="83">
        <f t="shared" si="13"/>
        <v>0</v>
      </c>
      <c r="O93" s="84">
        <f t="shared" si="13"/>
        <v>0</v>
      </c>
      <c r="P93" s="83">
        <f t="shared" si="13"/>
        <v>0</v>
      </c>
      <c r="Q93" s="83">
        <f t="shared" si="13"/>
        <v>0</v>
      </c>
      <c r="R93" s="322">
        <f t="shared" si="13"/>
        <v>0</v>
      </c>
    </row>
    <row r="94" spans="2:18" s="11" customFormat="1" ht="15" customHeight="1">
      <c r="B94" s="86" t="s">
        <v>356</v>
      </c>
      <c r="C94" s="230" t="s">
        <v>503</v>
      </c>
      <c r="D94" s="87"/>
      <c r="E94" s="88"/>
      <c r="F94" s="79" t="s">
        <v>187</v>
      </c>
      <c r="G94" s="79" t="s">
        <v>189</v>
      </c>
      <c r="H94" s="79" t="s">
        <v>190</v>
      </c>
      <c r="I94" s="80" t="s">
        <v>295</v>
      </c>
      <c r="J94" s="2"/>
      <c r="K94" s="89">
        <f aca="true" t="shared" si="14" ref="K94:R94">K95+K99+K104+K108+K111</f>
        <v>0</v>
      </c>
      <c r="L94" s="90">
        <f t="shared" si="14"/>
        <v>0</v>
      </c>
      <c r="M94" s="91">
        <f t="shared" si="14"/>
        <v>0</v>
      </c>
      <c r="N94" s="90">
        <f t="shared" si="14"/>
        <v>0</v>
      </c>
      <c r="O94" s="91">
        <f t="shared" si="14"/>
        <v>0</v>
      </c>
      <c r="P94" s="90">
        <f t="shared" si="14"/>
        <v>0</v>
      </c>
      <c r="Q94" s="90">
        <f t="shared" si="14"/>
        <v>0</v>
      </c>
      <c r="R94" s="324">
        <f t="shared" si="14"/>
        <v>0</v>
      </c>
    </row>
    <row r="95" spans="2:18" s="11" customFormat="1" ht="15" customHeight="1">
      <c r="B95" s="86" t="s">
        <v>504</v>
      </c>
      <c r="C95" s="230" t="s">
        <v>505</v>
      </c>
      <c r="D95" s="87"/>
      <c r="E95" s="88"/>
      <c r="F95" s="79" t="s">
        <v>188</v>
      </c>
      <c r="G95" s="79" t="s">
        <v>190</v>
      </c>
      <c r="H95" s="79" t="s">
        <v>191</v>
      </c>
      <c r="I95" s="80" t="s">
        <v>32</v>
      </c>
      <c r="J95" s="2"/>
      <c r="K95" s="89">
        <f aca="true" t="shared" si="15" ref="K95:R95">SUM(K96:K98)</f>
        <v>0</v>
      </c>
      <c r="L95" s="90">
        <f t="shared" si="15"/>
        <v>0</v>
      </c>
      <c r="M95" s="91">
        <f t="shared" si="15"/>
        <v>0</v>
      </c>
      <c r="N95" s="90">
        <f t="shared" si="15"/>
        <v>0</v>
      </c>
      <c r="O95" s="91">
        <f t="shared" si="15"/>
        <v>0</v>
      </c>
      <c r="P95" s="90">
        <f t="shared" si="15"/>
        <v>0</v>
      </c>
      <c r="Q95" s="90">
        <f t="shared" si="15"/>
        <v>0</v>
      </c>
      <c r="R95" s="324">
        <f t="shared" si="15"/>
        <v>0</v>
      </c>
    </row>
    <row r="96" spans="2:18" s="11" customFormat="1" ht="15" customHeight="1">
      <c r="B96" s="92" t="s">
        <v>506</v>
      </c>
      <c r="C96" s="231" t="s">
        <v>505</v>
      </c>
      <c r="D96" s="39"/>
      <c r="E96" s="40"/>
      <c r="F96" s="140" t="s">
        <v>189</v>
      </c>
      <c r="G96" s="38" t="s">
        <v>191</v>
      </c>
      <c r="H96" s="38" t="s">
        <v>192</v>
      </c>
      <c r="I96" s="3"/>
      <c r="J96" s="2"/>
      <c r="K96" s="61"/>
      <c r="L96" s="62"/>
      <c r="M96" s="63"/>
      <c r="N96" s="62"/>
      <c r="O96" s="63"/>
      <c r="P96" s="62"/>
      <c r="Q96" s="62"/>
      <c r="R96" s="323"/>
    </row>
    <row r="97" spans="2:18" s="11" customFormat="1" ht="15" customHeight="1">
      <c r="B97" s="92" t="s">
        <v>507</v>
      </c>
      <c r="C97" s="231" t="s">
        <v>508</v>
      </c>
      <c r="D97" s="39"/>
      <c r="E97" s="40"/>
      <c r="F97" s="140" t="s">
        <v>190</v>
      </c>
      <c r="G97" s="38" t="s">
        <v>192</v>
      </c>
      <c r="H97" s="38" t="s">
        <v>193</v>
      </c>
      <c r="I97" s="3"/>
      <c r="J97" s="2"/>
      <c r="K97" s="61"/>
      <c r="L97" s="62"/>
      <c r="M97" s="63"/>
      <c r="N97" s="62"/>
      <c r="O97" s="63"/>
      <c r="P97" s="62"/>
      <c r="Q97" s="62"/>
      <c r="R97" s="323"/>
    </row>
    <row r="98" spans="2:18" s="11" customFormat="1" ht="15" customHeight="1">
      <c r="B98" s="92" t="s">
        <v>509</v>
      </c>
      <c r="C98" s="232" t="s">
        <v>510</v>
      </c>
      <c r="D98" s="39"/>
      <c r="E98" s="40"/>
      <c r="F98" s="140" t="s">
        <v>191</v>
      </c>
      <c r="G98" s="38" t="s">
        <v>193</v>
      </c>
      <c r="H98" s="38" t="s">
        <v>194</v>
      </c>
      <c r="I98" s="3"/>
      <c r="J98" s="2" t="s">
        <v>292</v>
      </c>
      <c r="K98" s="73"/>
      <c r="L98" s="74"/>
      <c r="M98" s="63"/>
      <c r="N98" s="74"/>
      <c r="O98" s="63"/>
      <c r="P98" s="74"/>
      <c r="Q98" s="62"/>
      <c r="R98" s="327"/>
    </row>
    <row r="99" spans="2:18" s="11" customFormat="1" ht="15" customHeight="1">
      <c r="B99" s="86" t="s">
        <v>511</v>
      </c>
      <c r="C99" s="230" t="s">
        <v>512</v>
      </c>
      <c r="D99" s="87"/>
      <c r="E99" s="88"/>
      <c r="F99" s="79" t="s">
        <v>192</v>
      </c>
      <c r="G99" s="79" t="s">
        <v>194</v>
      </c>
      <c r="H99" s="79" t="s">
        <v>195</v>
      </c>
      <c r="I99" s="80" t="s">
        <v>29</v>
      </c>
      <c r="J99" s="2"/>
      <c r="K99" s="89">
        <f aca="true" t="shared" si="16" ref="K99:R99">SUM(K100:K103)</f>
        <v>0</v>
      </c>
      <c r="L99" s="90">
        <f t="shared" si="16"/>
        <v>0</v>
      </c>
      <c r="M99" s="91">
        <f t="shared" si="16"/>
        <v>0</v>
      </c>
      <c r="N99" s="90">
        <f t="shared" si="16"/>
        <v>0</v>
      </c>
      <c r="O99" s="91">
        <f t="shared" si="16"/>
        <v>0</v>
      </c>
      <c r="P99" s="90">
        <f t="shared" si="16"/>
        <v>0</v>
      </c>
      <c r="Q99" s="90">
        <f t="shared" si="16"/>
        <v>0</v>
      </c>
      <c r="R99" s="324">
        <f t="shared" si="16"/>
        <v>0</v>
      </c>
    </row>
    <row r="100" spans="2:18" s="11" customFormat="1" ht="15" customHeight="1">
      <c r="B100" s="92" t="s">
        <v>513</v>
      </c>
      <c r="C100" s="231" t="s">
        <v>514</v>
      </c>
      <c r="D100" s="39"/>
      <c r="E100" s="40"/>
      <c r="F100" s="140" t="s">
        <v>193</v>
      </c>
      <c r="G100" s="38" t="s">
        <v>195</v>
      </c>
      <c r="H100" s="38" t="s">
        <v>196</v>
      </c>
      <c r="I100" s="3"/>
      <c r="J100" s="2"/>
      <c r="K100" s="61"/>
      <c r="L100" s="62"/>
      <c r="M100" s="63"/>
      <c r="N100" s="62"/>
      <c r="O100" s="63"/>
      <c r="P100" s="62"/>
      <c r="Q100" s="62"/>
      <c r="R100" s="323"/>
    </row>
    <row r="101" spans="2:18" s="11" customFormat="1" ht="15" customHeight="1">
      <c r="B101" s="92" t="s">
        <v>515</v>
      </c>
      <c r="C101" s="231" t="s">
        <v>516</v>
      </c>
      <c r="D101" s="39"/>
      <c r="E101" s="40"/>
      <c r="F101" s="140" t="s">
        <v>194</v>
      </c>
      <c r="G101" s="38" t="s">
        <v>196</v>
      </c>
      <c r="H101" s="38" t="s">
        <v>197</v>
      </c>
      <c r="I101" s="3"/>
      <c r="J101" s="2"/>
      <c r="K101" s="61"/>
      <c r="L101" s="62"/>
      <c r="M101" s="63"/>
      <c r="N101" s="62"/>
      <c r="O101" s="63"/>
      <c r="P101" s="62"/>
      <c r="Q101" s="62"/>
      <c r="R101" s="323"/>
    </row>
    <row r="102" spans="2:18" s="11" customFormat="1" ht="15" customHeight="1">
      <c r="B102" s="92" t="s">
        <v>517</v>
      </c>
      <c r="C102" s="231" t="s">
        <v>943</v>
      </c>
      <c r="D102" s="39"/>
      <c r="E102" s="40"/>
      <c r="F102" s="140" t="s">
        <v>195</v>
      </c>
      <c r="G102" s="38" t="s">
        <v>197</v>
      </c>
      <c r="H102" s="38" t="s">
        <v>198</v>
      </c>
      <c r="I102" s="3"/>
      <c r="J102" s="2"/>
      <c r="K102" s="61"/>
      <c r="L102" s="62"/>
      <c r="M102" s="63"/>
      <c r="N102" s="62"/>
      <c r="O102" s="63"/>
      <c r="P102" s="62"/>
      <c r="Q102" s="62"/>
      <c r="R102" s="323"/>
    </row>
    <row r="103" spans="2:18" s="11" customFormat="1" ht="15" customHeight="1">
      <c r="B103" s="92" t="s">
        <v>518</v>
      </c>
      <c r="C103" s="232" t="s">
        <v>519</v>
      </c>
      <c r="D103" s="39"/>
      <c r="E103" s="40"/>
      <c r="F103" s="140" t="s">
        <v>196</v>
      </c>
      <c r="G103" s="38" t="s">
        <v>198</v>
      </c>
      <c r="H103" s="38" t="s">
        <v>199</v>
      </c>
      <c r="I103" s="3"/>
      <c r="J103" s="2" t="s">
        <v>292</v>
      </c>
      <c r="K103" s="73"/>
      <c r="L103" s="74"/>
      <c r="M103" s="63"/>
      <c r="N103" s="74"/>
      <c r="O103" s="63"/>
      <c r="P103" s="74"/>
      <c r="Q103" s="62"/>
      <c r="R103" s="327"/>
    </row>
    <row r="104" spans="2:18" s="11" customFormat="1" ht="15" customHeight="1">
      <c r="B104" s="86" t="s">
        <v>520</v>
      </c>
      <c r="C104" s="230" t="s">
        <v>521</v>
      </c>
      <c r="D104" s="87"/>
      <c r="E104" s="88"/>
      <c r="F104" s="79" t="s">
        <v>197</v>
      </c>
      <c r="G104" s="79" t="s">
        <v>199</v>
      </c>
      <c r="H104" s="79" t="s">
        <v>200</v>
      </c>
      <c r="I104" s="80" t="s">
        <v>9</v>
      </c>
      <c r="J104" s="2"/>
      <c r="K104" s="89">
        <f aca="true" t="shared" si="17" ref="K104:R104">SUM(K105:K107)</f>
        <v>0</v>
      </c>
      <c r="L104" s="90">
        <f t="shared" si="17"/>
        <v>0</v>
      </c>
      <c r="M104" s="91">
        <f t="shared" si="17"/>
        <v>0</v>
      </c>
      <c r="N104" s="90">
        <f t="shared" si="17"/>
        <v>0</v>
      </c>
      <c r="O104" s="91">
        <f t="shared" si="17"/>
        <v>0</v>
      </c>
      <c r="P104" s="90">
        <f t="shared" si="17"/>
        <v>0</v>
      </c>
      <c r="Q104" s="90">
        <f t="shared" si="17"/>
        <v>0</v>
      </c>
      <c r="R104" s="324">
        <f t="shared" si="17"/>
        <v>0</v>
      </c>
    </row>
    <row r="105" spans="2:18" s="11" customFormat="1" ht="15" customHeight="1">
      <c r="B105" s="92" t="s">
        <v>522</v>
      </c>
      <c r="C105" s="232" t="s">
        <v>523</v>
      </c>
      <c r="D105" s="39"/>
      <c r="E105" s="40"/>
      <c r="F105" s="140" t="s">
        <v>198</v>
      </c>
      <c r="G105" s="38" t="s">
        <v>200</v>
      </c>
      <c r="H105" s="38" t="s">
        <v>201</v>
      </c>
      <c r="I105" s="3"/>
      <c r="J105" s="2"/>
      <c r="K105" s="61"/>
      <c r="L105" s="62"/>
      <c r="M105" s="63"/>
      <c r="N105" s="62"/>
      <c r="O105" s="63"/>
      <c r="P105" s="62"/>
      <c r="Q105" s="62"/>
      <c r="R105" s="323"/>
    </row>
    <row r="106" spans="2:18" s="11" customFormat="1" ht="15" customHeight="1">
      <c r="B106" s="92" t="s">
        <v>524</v>
      </c>
      <c r="C106" s="233" t="s">
        <v>525</v>
      </c>
      <c r="D106" s="200"/>
      <c r="E106" s="201"/>
      <c r="F106" s="140" t="s">
        <v>199</v>
      </c>
      <c r="G106" s="165"/>
      <c r="H106" s="165"/>
      <c r="I106" s="3"/>
      <c r="J106" s="2"/>
      <c r="K106" s="93"/>
      <c r="L106" s="94"/>
      <c r="M106" s="95"/>
      <c r="N106" s="94"/>
      <c r="O106" s="95"/>
      <c r="P106" s="94"/>
      <c r="Q106" s="94"/>
      <c r="R106" s="326"/>
    </row>
    <row r="107" spans="2:18" s="11" customFormat="1" ht="15" customHeight="1">
      <c r="B107" s="92" t="s">
        <v>526</v>
      </c>
      <c r="C107" s="232" t="s">
        <v>527</v>
      </c>
      <c r="D107" s="39"/>
      <c r="E107" s="40"/>
      <c r="F107" s="140" t="s">
        <v>200</v>
      </c>
      <c r="G107" s="38" t="s">
        <v>201</v>
      </c>
      <c r="H107" s="38" t="s">
        <v>202</v>
      </c>
      <c r="I107" s="3"/>
      <c r="J107" s="2"/>
      <c r="K107" s="61"/>
      <c r="L107" s="62"/>
      <c r="M107" s="63"/>
      <c r="N107" s="62"/>
      <c r="O107" s="63"/>
      <c r="P107" s="62"/>
      <c r="Q107" s="62"/>
      <c r="R107" s="323"/>
    </row>
    <row r="108" spans="2:18" s="11" customFormat="1" ht="15" customHeight="1">
      <c r="B108" s="86" t="s">
        <v>528</v>
      </c>
      <c r="C108" s="230" t="s">
        <v>529</v>
      </c>
      <c r="D108" s="87"/>
      <c r="E108" s="88"/>
      <c r="F108" s="79" t="s">
        <v>201</v>
      </c>
      <c r="G108" s="79" t="s">
        <v>202</v>
      </c>
      <c r="H108" s="79" t="s">
        <v>203</v>
      </c>
      <c r="I108" s="103" t="s">
        <v>10</v>
      </c>
      <c r="J108" s="2"/>
      <c r="K108" s="89">
        <f aca="true" t="shared" si="18" ref="K108:R108">SUM(K109:K110)</f>
        <v>0</v>
      </c>
      <c r="L108" s="90">
        <f t="shared" si="18"/>
        <v>0</v>
      </c>
      <c r="M108" s="91">
        <f t="shared" si="18"/>
        <v>0</v>
      </c>
      <c r="N108" s="90">
        <f t="shared" si="18"/>
        <v>0</v>
      </c>
      <c r="O108" s="91">
        <f t="shared" si="18"/>
        <v>0</v>
      </c>
      <c r="P108" s="90">
        <f t="shared" si="18"/>
        <v>0</v>
      </c>
      <c r="Q108" s="90">
        <f t="shared" si="18"/>
        <v>0</v>
      </c>
      <c r="R108" s="324">
        <f t="shared" si="18"/>
        <v>0</v>
      </c>
    </row>
    <row r="109" spans="2:18" s="11" customFormat="1" ht="15" customHeight="1">
      <c r="B109" s="92" t="s">
        <v>530</v>
      </c>
      <c r="C109" s="231" t="s">
        <v>531</v>
      </c>
      <c r="D109" s="39"/>
      <c r="E109" s="40"/>
      <c r="F109" s="140" t="s">
        <v>202</v>
      </c>
      <c r="G109" s="38" t="s">
        <v>203</v>
      </c>
      <c r="H109" s="38" t="s">
        <v>204</v>
      </c>
      <c r="I109" s="3"/>
      <c r="J109" s="2"/>
      <c r="K109" s="61"/>
      <c r="L109" s="62"/>
      <c r="M109" s="63"/>
      <c r="N109" s="62"/>
      <c r="O109" s="63"/>
      <c r="P109" s="62"/>
      <c r="Q109" s="62"/>
      <c r="R109" s="323"/>
    </row>
    <row r="110" spans="2:18" s="11" customFormat="1" ht="15" customHeight="1">
      <c r="B110" s="92" t="s">
        <v>532</v>
      </c>
      <c r="C110" s="231" t="s">
        <v>533</v>
      </c>
      <c r="D110" s="39"/>
      <c r="E110" s="40"/>
      <c r="F110" s="140" t="s">
        <v>203</v>
      </c>
      <c r="G110" s="38" t="s">
        <v>204</v>
      </c>
      <c r="H110" s="38" t="s">
        <v>205</v>
      </c>
      <c r="I110" s="3"/>
      <c r="J110" s="2"/>
      <c r="K110" s="61"/>
      <c r="L110" s="62"/>
      <c r="M110" s="63"/>
      <c r="N110" s="62"/>
      <c r="O110" s="63"/>
      <c r="P110" s="62"/>
      <c r="Q110" s="62"/>
      <c r="R110" s="323"/>
    </row>
    <row r="111" spans="2:18" s="11" customFormat="1" ht="15" customHeight="1">
      <c r="B111" s="92" t="s">
        <v>534</v>
      </c>
      <c r="C111" s="239" t="s">
        <v>535</v>
      </c>
      <c r="D111" s="36"/>
      <c r="E111" s="37"/>
      <c r="F111" s="38" t="s">
        <v>204</v>
      </c>
      <c r="G111" s="38" t="s">
        <v>205</v>
      </c>
      <c r="H111" s="38" t="s">
        <v>206</v>
      </c>
      <c r="I111" s="3"/>
      <c r="J111" s="2"/>
      <c r="K111" s="64"/>
      <c r="L111" s="65"/>
      <c r="M111" s="66"/>
      <c r="N111" s="65"/>
      <c r="O111" s="66"/>
      <c r="P111" s="65"/>
      <c r="Q111" s="65"/>
      <c r="R111" s="331"/>
    </row>
    <row r="112" spans="2:18" s="11" customFormat="1" ht="15" customHeight="1">
      <c r="B112" s="86" t="s">
        <v>357</v>
      </c>
      <c r="C112" s="230" t="s">
        <v>536</v>
      </c>
      <c r="D112" s="87"/>
      <c r="E112" s="88"/>
      <c r="F112" s="79" t="s">
        <v>205</v>
      </c>
      <c r="G112" s="79" t="s">
        <v>206</v>
      </c>
      <c r="H112" s="79" t="s">
        <v>207</v>
      </c>
      <c r="I112" s="80" t="s">
        <v>11</v>
      </c>
      <c r="J112" s="2"/>
      <c r="K112" s="89">
        <f aca="true" t="shared" si="19" ref="K112:R112">K113+K119+K132+K148</f>
        <v>0</v>
      </c>
      <c r="L112" s="90">
        <f t="shared" si="19"/>
        <v>0</v>
      </c>
      <c r="M112" s="91">
        <f t="shared" si="19"/>
        <v>0</v>
      </c>
      <c r="N112" s="90">
        <f t="shared" si="19"/>
        <v>0</v>
      </c>
      <c r="O112" s="91">
        <f t="shared" si="19"/>
        <v>0</v>
      </c>
      <c r="P112" s="90">
        <f t="shared" si="19"/>
        <v>0</v>
      </c>
      <c r="Q112" s="90">
        <f t="shared" si="19"/>
        <v>0</v>
      </c>
      <c r="R112" s="324">
        <f t="shared" si="19"/>
        <v>0</v>
      </c>
    </row>
    <row r="113" spans="2:18" s="11" customFormat="1" ht="15" customHeight="1">
      <c r="B113" s="86" t="s">
        <v>358</v>
      </c>
      <c r="C113" s="240" t="s">
        <v>537</v>
      </c>
      <c r="D113" s="87"/>
      <c r="E113" s="88"/>
      <c r="F113" s="79" t="s">
        <v>206</v>
      </c>
      <c r="G113" s="79" t="s">
        <v>207</v>
      </c>
      <c r="H113" s="79" t="s">
        <v>208</v>
      </c>
      <c r="I113" s="80" t="s">
        <v>538</v>
      </c>
      <c r="J113" s="2"/>
      <c r="K113" s="89">
        <f aca="true" t="shared" si="20" ref="K113:R113">SUM(K114:K118)</f>
        <v>0</v>
      </c>
      <c r="L113" s="90">
        <f t="shared" si="20"/>
        <v>0</v>
      </c>
      <c r="M113" s="91">
        <f t="shared" si="20"/>
        <v>0</v>
      </c>
      <c r="N113" s="90">
        <f t="shared" si="20"/>
        <v>0</v>
      </c>
      <c r="O113" s="91">
        <f t="shared" si="20"/>
        <v>0</v>
      </c>
      <c r="P113" s="90">
        <f t="shared" si="20"/>
        <v>0</v>
      </c>
      <c r="Q113" s="90">
        <f t="shared" si="20"/>
        <v>0</v>
      </c>
      <c r="R113" s="324">
        <f t="shared" si="20"/>
        <v>0</v>
      </c>
    </row>
    <row r="114" spans="2:18" s="11" customFormat="1" ht="15" customHeight="1">
      <c r="B114" s="92" t="s">
        <v>539</v>
      </c>
      <c r="C114" s="232" t="s">
        <v>944</v>
      </c>
      <c r="D114" s="39"/>
      <c r="E114" s="40"/>
      <c r="F114" s="140" t="s">
        <v>207</v>
      </c>
      <c r="G114" s="38" t="s">
        <v>208</v>
      </c>
      <c r="H114" s="38" t="s">
        <v>209</v>
      </c>
      <c r="I114" s="3"/>
      <c r="J114" s="2"/>
      <c r="K114" s="61"/>
      <c r="L114" s="62"/>
      <c r="M114" s="63"/>
      <c r="N114" s="62"/>
      <c r="O114" s="63"/>
      <c r="P114" s="62"/>
      <c r="Q114" s="62"/>
      <c r="R114" s="323"/>
    </row>
    <row r="115" spans="2:18" s="11" customFormat="1" ht="15" customHeight="1">
      <c r="B115" s="92" t="s">
        <v>540</v>
      </c>
      <c r="C115" s="232" t="s">
        <v>541</v>
      </c>
      <c r="D115" s="39"/>
      <c r="E115" s="40"/>
      <c r="F115" s="164"/>
      <c r="G115" s="38" t="s">
        <v>209</v>
      </c>
      <c r="H115" s="38" t="s">
        <v>210</v>
      </c>
      <c r="I115" s="3"/>
      <c r="J115" s="2"/>
      <c r="K115" s="61"/>
      <c r="L115" s="62"/>
      <c r="M115" s="63"/>
      <c r="N115" s="62"/>
      <c r="O115" s="63"/>
      <c r="P115" s="62"/>
      <c r="Q115" s="62"/>
      <c r="R115" s="323"/>
    </row>
    <row r="116" spans="2:18" s="11" customFormat="1" ht="15" customHeight="1">
      <c r="B116" s="96" t="s">
        <v>542</v>
      </c>
      <c r="C116" s="233" t="s">
        <v>543</v>
      </c>
      <c r="D116" s="198"/>
      <c r="E116" s="199"/>
      <c r="F116" s="141" t="s">
        <v>208</v>
      </c>
      <c r="G116" s="165"/>
      <c r="H116" s="165"/>
      <c r="I116" s="3"/>
      <c r="J116" s="2" t="s">
        <v>293</v>
      </c>
      <c r="K116" s="93"/>
      <c r="L116" s="94"/>
      <c r="M116" s="97"/>
      <c r="N116" s="94"/>
      <c r="O116" s="97"/>
      <c r="P116" s="94"/>
      <c r="Q116" s="335"/>
      <c r="R116" s="326"/>
    </row>
    <row r="117" spans="2:18" s="11" customFormat="1" ht="15" customHeight="1">
      <c r="B117" s="92" t="s">
        <v>544</v>
      </c>
      <c r="C117" s="232" t="s">
        <v>545</v>
      </c>
      <c r="D117" s="39"/>
      <c r="E117" s="40"/>
      <c r="F117" s="140" t="s">
        <v>209</v>
      </c>
      <c r="G117" s="38" t="s">
        <v>210</v>
      </c>
      <c r="H117" s="38" t="s">
        <v>211</v>
      </c>
      <c r="I117" s="3"/>
      <c r="J117" s="2" t="s">
        <v>292</v>
      </c>
      <c r="K117" s="73"/>
      <c r="L117" s="74"/>
      <c r="M117" s="63"/>
      <c r="N117" s="74"/>
      <c r="O117" s="63"/>
      <c r="P117" s="74"/>
      <c r="Q117" s="62"/>
      <c r="R117" s="327"/>
    </row>
    <row r="118" spans="2:18" s="11" customFormat="1" ht="15" customHeight="1">
      <c r="B118" s="92" t="s">
        <v>546</v>
      </c>
      <c r="C118" s="231" t="s">
        <v>547</v>
      </c>
      <c r="D118" s="39"/>
      <c r="E118" s="40"/>
      <c r="F118" s="140" t="s">
        <v>210</v>
      </c>
      <c r="G118" s="38" t="s">
        <v>211</v>
      </c>
      <c r="H118" s="38" t="s">
        <v>212</v>
      </c>
      <c r="I118" s="3"/>
      <c r="J118" s="2"/>
      <c r="K118" s="61"/>
      <c r="L118" s="62"/>
      <c r="M118" s="63"/>
      <c r="N118" s="62"/>
      <c r="O118" s="63"/>
      <c r="P118" s="62"/>
      <c r="Q118" s="62"/>
      <c r="R118" s="323"/>
    </row>
    <row r="119" spans="2:18" s="11" customFormat="1" ht="15" customHeight="1">
      <c r="B119" s="86" t="s">
        <v>376</v>
      </c>
      <c r="C119" s="230" t="s">
        <v>548</v>
      </c>
      <c r="D119" s="87"/>
      <c r="E119" s="88"/>
      <c r="F119" s="79" t="s">
        <v>211</v>
      </c>
      <c r="G119" s="79" t="s">
        <v>212</v>
      </c>
      <c r="H119" s="79" t="s">
        <v>213</v>
      </c>
      <c r="I119" s="80" t="s">
        <v>549</v>
      </c>
      <c r="J119" s="2"/>
      <c r="K119" s="89">
        <f aca="true" t="shared" si="21" ref="K119:R119">SUM(K120:K131)</f>
        <v>0</v>
      </c>
      <c r="L119" s="90">
        <f t="shared" si="21"/>
        <v>0</v>
      </c>
      <c r="M119" s="91">
        <f t="shared" si="21"/>
        <v>0</v>
      </c>
      <c r="N119" s="90">
        <f t="shared" si="21"/>
        <v>0</v>
      </c>
      <c r="O119" s="91">
        <f t="shared" si="21"/>
        <v>0</v>
      </c>
      <c r="P119" s="90">
        <f t="shared" si="21"/>
        <v>0</v>
      </c>
      <c r="Q119" s="90">
        <f t="shared" si="21"/>
        <v>0</v>
      </c>
      <c r="R119" s="324">
        <f t="shared" si="21"/>
        <v>0</v>
      </c>
    </row>
    <row r="120" spans="2:18" s="11" customFormat="1" ht="15" customHeight="1">
      <c r="B120" s="96" t="s">
        <v>378</v>
      </c>
      <c r="C120" s="234" t="s">
        <v>550</v>
      </c>
      <c r="D120" s="36"/>
      <c r="E120" s="37"/>
      <c r="F120" s="165"/>
      <c r="G120" s="38" t="s">
        <v>213</v>
      </c>
      <c r="H120" s="38" t="s">
        <v>214</v>
      </c>
      <c r="I120" s="3"/>
      <c r="J120" s="2"/>
      <c r="K120" s="189"/>
      <c r="L120" s="209"/>
      <c r="M120" s="210"/>
      <c r="N120" s="209"/>
      <c r="O120" s="210"/>
      <c r="P120" s="209"/>
      <c r="Q120" s="209"/>
      <c r="R120" s="325"/>
    </row>
    <row r="121" spans="2:18" s="11" customFormat="1" ht="15" customHeight="1">
      <c r="B121" s="96" t="s">
        <v>380</v>
      </c>
      <c r="C121" s="232" t="s">
        <v>551</v>
      </c>
      <c r="D121" s="36"/>
      <c r="E121" s="37"/>
      <c r="F121" s="165"/>
      <c r="G121" s="38" t="s">
        <v>214</v>
      </c>
      <c r="H121" s="38" t="s">
        <v>215</v>
      </c>
      <c r="I121" s="3"/>
      <c r="J121" s="2"/>
      <c r="K121" s="189"/>
      <c r="L121" s="209"/>
      <c r="M121" s="210"/>
      <c r="N121" s="209"/>
      <c r="O121" s="210"/>
      <c r="P121" s="209"/>
      <c r="Q121" s="209"/>
      <c r="R121" s="325"/>
    </row>
    <row r="122" spans="2:18" s="11" customFormat="1" ht="15" customHeight="1">
      <c r="B122" s="96" t="s">
        <v>382</v>
      </c>
      <c r="C122" s="232" t="s">
        <v>552</v>
      </c>
      <c r="D122" s="36"/>
      <c r="E122" s="37"/>
      <c r="F122" s="165"/>
      <c r="G122" s="38" t="s">
        <v>215</v>
      </c>
      <c r="H122" s="38" t="s">
        <v>216</v>
      </c>
      <c r="I122" s="3"/>
      <c r="J122" s="2"/>
      <c r="K122" s="189"/>
      <c r="L122" s="209"/>
      <c r="M122" s="210"/>
      <c r="N122" s="209"/>
      <c r="O122" s="210"/>
      <c r="P122" s="209"/>
      <c r="Q122" s="209"/>
      <c r="R122" s="325"/>
    </row>
    <row r="123" spans="2:18" s="11" customFormat="1" ht="15" customHeight="1">
      <c r="B123" s="96" t="s">
        <v>553</v>
      </c>
      <c r="C123" s="233" t="s">
        <v>554</v>
      </c>
      <c r="D123" s="200"/>
      <c r="E123" s="201"/>
      <c r="F123" s="140" t="s">
        <v>212</v>
      </c>
      <c r="G123" s="165"/>
      <c r="H123" s="165"/>
      <c r="I123" s="3"/>
      <c r="J123" s="2"/>
      <c r="K123" s="93"/>
      <c r="L123" s="94"/>
      <c r="M123" s="95"/>
      <c r="N123" s="94"/>
      <c r="O123" s="95"/>
      <c r="P123" s="94"/>
      <c r="Q123" s="94"/>
      <c r="R123" s="326"/>
    </row>
    <row r="124" spans="2:18" s="11" customFormat="1" ht="15" customHeight="1">
      <c r="B124" s="96" t="s">
        <v>555</v>
      </c>
      <c r="C124" s="233" t="s">
        <v>556</v>
      </c>
      <c r="D124" s="200"/>
      <c r="E124" s="201"/>
      <c r="F124" s="140" t="s">
        <v>213</v>
      </c>
      <c r="G124" s="165"/>
      <c r="H124" s="165"/>
      <c r="I124" s="3"/>
      <c r="J124" s="2"/>
      <c r="K124" s="93"/>
      <c r="L124" s="94"/>
      <c r="M124" s="95"/>
      <c r="N124" s="94"/>
      <c r="O124" s="95"/>
      <c r="P124" s="94"/>
      <c r="Q124" s="94"/>
      <c r="R124" s="326"/>
    </row>
    <row r="125" spans="2:18" s="11" customFormat="1" ht="15" customHeight="1">
      <c r="B125" s="96" t="s">
        <v>384</v>
      </c>
      <c r="C125" s="232" t="s">
        <v>557</v>
      </c>
      <c r="D125" s="39"/>
      <c r="E125" s="40"/>
      <c r="F125" s="164"/>
      <c r="G125" s="38" t="s">
        <v>216</v>
      </c>
      <c r="H125" s="38" t="s">
        <v>217</v>
      </c>
      <c r="I125" s="3"/>
      <c r="J125" s="2"/>
      <c r="K125" s="61"/>
      <c r="L125" s="62"/>
      <c r="M125" s="63"/>
      <c r="N125" s="62"/>
      <c r="O125" s="63"/>
      <c r="P125" s="62"/>
      <c r="Q125" s="62"/>
      <c r="R125" s="323"/>
    </row>
    <row r="126" spans="2:18" s="11" customFormat="1" ht="15" customHeight="1">
      <c r="B126" s="96" t="s">
        <v>558</v>
      </c>
      <c r="C126" s="234" t="s">
        <v>559</v>
      </c>
      <c r="D126" s="39"/>
      <c r="E126" s="40"/>
      <c r="F126" s="140" t="s">
        <v>214</v>
      </c>
      <c r="G126" s="38" t="s">
        <v>217</v>
      </c>
      <c r="H126" s="38" t="s">
        <v>218</v>
      </c>
      <c r="I126" s="3"/>
      <c r="J126" s="2"/>
      <c r="K126" s="61"/>
      <c r="L126" s="62"/>
      <c r="M126" s="63"/>
      <c r="N126" s="62"/>
      <c r="O126" s="63"/>
      <c r="P126" s="62"/>
      <c r="Q126" s="62"/>
      <c r="R126" s="323"/>
    </row>
    <row r="127" spans="2:18" s="11" customFormat="1" ht="15" customHeight="1">
      <c r="B127" s="96" t="s">
        <v>560</v>
      </c>
      <c r="C127" s="234" t="s">
        <v>561</v>
      </c>
      <c r="D127" s="39"/>
      <c r="E127" s="40"/>
      <c r="F127" s="140" t="s">
        <v>215</v>
      </c>
      <c r="G127" s="38" t="s">
        <v>218</v>
      </c>
      <c r="H127" s="38" t="s">
        <v>329</v>
      </c>
      <c r="I127" s="3"/>
      <c r="J127" s="2"/>
      <c r="K127" s="61"/>
      <c r="L127" s="62"/>
      <c r="M127" s="63"/>
      <c r="N127" s="62"/>
      <c r="O127" s="63"/>
      <c r="P127" s="62"/>
      <c r="Q127" s="62"/>
      <c r="R127" s="323"/>
    </row>
    <row r="128" spans="2:18" s="11" customFormat="1" ht="15" customHeight="1">
      <c r="B128" s="96" t="s">
        <v>562</v>
      </c>
      <c r="C128" s="234" t="s">
        <v>563</v>
      </c>
      <c r="D128" s="39"/>
      <c r="E128" s="40"/>
      <c r="F128" s="140" t="s">
        <v>216</v>
      </c>
      <c r="G128" s="38" t="s">
        <v>329</v>
      </c>
      <c r="H128" s="38" t="s">
        <v>219</v>
      </c>
      <c r="I128" s="3"/>
      <c r="J128" s="2"/>
      <c r="K128" s="61"/>
      <c r="L128" s="62"/>
      <c r="M128" s="63"/>
      <c r="N128" s="62"/>
      <c r="O128" s="63"/>
      <c r="P128" s="62"/>
      <c r="Q128" s="62"/>
      <c r="R128" s="323"/>
    </row>
    <row r="129" spans="2:18" s="11" customFormat="1" ht="15" customHeight="1">
      <c r="B129" s="96" t="s">
        <v>564</v>
      </c>
      <c r="C129" s="232" t="s">
        <v>565</v>
      </c>
      <c r="D129" s="39"/>
      <c r="E129" s="40"/>
      <c r="F129" s="164"/>
      <c r="G129" s="38" t="s">
        <v>219</v>
      </c>
      <c r="H129" s="38" t="s">
        <v>220</v>
      </c>
      <c r="I129" s="3"/>
      <c r="J129" s="2"/>
      <c r="K129" s="61"/>
      <c r="L129" s="62"/>
      <c r="M129" s="63"/>
      <c r="N129" s="62"/>
      <c r="O129" s="63"/>
      <c r="P129" s="62"/>
      <c r="Q129" s="62"/>
      <c r="R129" s="323"/>
    </row>
    <row r="130" spans="2:18" s="11" customFormat="1" ht="15" customHeight="1">
      <c r="B130" s="96" t="s">
        <v>566</v>
      </c>
      <c r="C130" s="234" t="s">
        <v>567</v>
      </c>
      <c r="D130" s="39"/>
      <c r="E130" s="40"/>
      <c r="F130" s="140" t="s">
        <v>217</v>
      </c>
      <c r="G130" s="38" t="s">
        <v>220</v>
      </c>
      <c r="H130" s="38" t="s">
        <v>221</v>
      </c>
      <c r="I130" s="3"/>
      <c r="J130" s="2"/>
      <c r="K130" s="61"/>
      <c r="L130" s="62"/>
      <c r="M130" s="63"/>
      <c r="N130" s="62"/>
      <c r="O130" s="63"/>
      <c r="P130" s="62"/>
      <c r="Q130" s="62"/>
      <c r="R130" s="323"/>
    </row>
    <row r="131" spans="2:18" s="11" customFormat="1" ht="15" customHeight="1">
      <c r="B131" s="96" t="s">
        <v>568</v>
      </c>
      <c r="C131" s="232" t="s">
        <v>569</v>
      </c>
      <c r="D131" s="39"/>
      <c r="E131" s="40"/>
      <c r="F131" s="164"/>
      <c r="G131" s="38" t="s">
        <v>221</v>
      </c>
      <c r="H131" s="38" t="s">
        <v>222</v>
      </c>
      <c r="I131" s="3"/>
      <c r="J131" s="2"/>
      <c r="K131" s="61"/>
      <c r="L131" s="62"/>
      <c r="M131" s="63"/>
      <c r="N131" s="62"/>
      <c r="O131" s="63"/>
      <c r="P131" s="62"/>
      <c r="Q131" s="62"/>
      <c r="R131" s="323"/>
    </row>
    <row r="132" spans="2:18" s="11" customFormat="1" ht="15" customHeight="1">
      <c r="B132" s="86" t="s">
        <v>396</v>
      </c>
      <c r="C132" s="230" t="s">
        <v>570</v>
      </c>
      <c r="D132" s="87"/>
      <c r="E132" s="88"/>
      <c r="F132" s="79" t="s">
        <v>218</v>
      </c>
      <c r="G132" s="79" t="s">
        <v>222</v>
      </c>
      <c r="H132" s="79" t="s">
        <v>223</v>
      </c>
      <c r="I132" s="80" t="s">
        <v>30</v>
      </c>
      <c r="J132" s="2"/>
      <c r="K132" s="89">
        <f aca="true" t="shared" si="22" ref="K132:R132">SUM(K133:K147)</f>
        <v>0</v>
      </c>
      <c r="L132" s="90">
        <f t="shared" si="22"/>
        <v>0</v>
      </c>
      <c r="M132" s="91">
        <f t="shared" si="22"/>
        <v>0</v>
      </c>
      <c r="N132" s="90">
        <f t="shared" si="22"/>
        <v>0</v>
      </c>
      <c r="O132" s="91">
        <f t="shared" si="22"/>
        <v>0</v>
      </c>
      <c r="P132" s="90">
        <f t="shared" si="22"/>
        <v>0</v>
      </c>
      <c r="Q132" s="90">
        <f t="shared" si="22"/>
        <v>0</v>
      </c>
      <c r="R132" s="324">
        <f t="shared" si="22"/>
        <v>0</v>
      </c>
    </row>
    <row r="133" spans="2:18" s="11" customFormat="1" ht="15" customHeight="1">
      <c r="B133" s="92" t="s">
        <v>571</v>
      </c>
      <c r="C133" s="231" t="s">
        <v>572</v>
      </c>
      <c r="D133" s="39"/>
      <c r="E133" s="40"/>
      <c r="F133" s="140" t="s">
        <v>329</v>
      </c>
      <c r="G133" s="38" t="s">
        <v>223</v>
      </c>
      <c r="H133" s="38" t="s">
        <v>224</v>
      </c>
      <c r="I133" s="3"/>
      <c r="J133" s="2"/>
      <c r="K133" s="61"/>
      <c r="L133" s="62"/>
      <c r="M133" s="63"/>
      <c r="N133" s="62"/>
      <c r="O133" s="63"/>
      <c r="P133" s="62"/>
      <c r="Q133" s="62"/>
      <c r="R133" s="323"/>
    </row>
    <row r="134" spans="2:18" s="11" customFormat="1" ht="15" customHeight="1">
      <c r="B134" s="92" t="s">
        <v>401</v>
      </c>
      <c r="C134" s="232" t="s">
        <v>551</v>
      </c>
      <c r="D134" s="39"/>
      <c r="E134" s="40"/>
      <c r="F134" s="164"/>
      <c r="G134" s="38" t="s">
        <v>224</v>
      </c>
      <c r="H134" s="38" t="s">
        <v>225</v>
      </c>
      <c r="I134" s="3"/>
      <c r="J134" s="2"/>
      <c r="K134" s="61"/>
      <c r="L134" s="62"/>
      <c r="M134" s="63"/>
      <c r="N134" s="62"/>
      <c r="O134" s="63"/>
      <c r="P134" s="62"/>
      <c r="Q134" s="62"/>
      <c r="R134" s="323"/>
    </row>
    <row r="135" spans="2:18" s="11" customFormat="1" ht="15" customHeight="1">
      <c r="B135" s="92" t="s">
        <v>573</v>
      </c>
      <c r="C135" s="232" t="s">
        <v>552</v>
      </c>
      <c r="D135" s="39"/>
      <c r="E135" s="40"/>
      <c r="F135" s="164"/>
      <c r="G135" s="38" t="s">
        <v>225</v>
      </c>
      <c r="H135" s="38" t="s">
        <v>226</v>
      </c>
      <c r="I135" s="3"/>
      <c r="J135" s="2"/>
      <c r="K135" s="61"/>
      <c r="L135" s="62"/>
      <c r="M135" s="63"/>
      <c r="N135" s="62"/>
      <c r="O135" s="63"/>
      <c r="P135" s="62"/>
      <c r="Q135" s="62"/>
      <c r="R135" s="323"/>
    </row>
    <row r="136" spans="2:18" s="11" customFormat="1" ht="15" customHeight="1">
      <c r="B136" s="92" t="s">
        <v>409</v>
      </c>
      <c r="C136" s="232" t="s">
        <v>557</v>
      </c>
      <c r="D136" s="39"/>
      <c r="E136" s="40"/>
      <c r="F136" s="164"/>
      <c r="G136" s="38" t="s">
        <v>226</v>
      </c>
      <c r="H136" s="38" t="s">
        <v>227</v>
      </c>
      <c r="I136" s="3"/>
      <c r="J136" s="2"/>
      <c r="K136" s="61"/>
      <c r="L136" s="62"/>
      <c r="M136" s="63"/>
      <c r="N136" s="62"/>
      <c r="O136" s="63"/>
      <c r="P136" s="62"/>
      <c r="Q136" s="62"/>
      <c r="R136" s="323"/>
    </row>
    <row r="137" spans="2:18" s="11" customFormat="1" ht="15" customHeight="1">
      <c r="B137" s="92" t="s">
        <v>405</v>
      </c>
      <c r="C137" s="233" t="s">
        <v>574</v>
      </c>
      <c r="D137" s="200"/>
      <c r="E137" s="201"/>
      <c r="F137" s="140" t="s">
        <v>219</v>
      </c>
      <c r="G137" s="165"/>
      <c r="H137" s="165"/>
      <c r="I137" s="3"/>
      <c r="J137" s="2"/>
      <c r="K137" s="93"/>
      <c r="L137" s="94"/>
      <c r="M137" s="95"/>
      <c r="N137" s="94"/>
      <c r="O137" s="95"/>
      <c r="P137" s="94"/>
      <c r="Q137" s="94"/>
      <c r="R137" s="326"/>
    </row>
    <row r="138" spans="2:18" s="11" customFormat="1" ht="15" customHeight="1">
      <c r="B138" s="92" t="s">
        <v>575</v>
      </c>
      <c r="C138" s="231" t="s">
        <v>576</v>
      </c>
      <c r="D138" s="39"/>
      <c r="E138" s="40"/>
      <c r="F138" s="140" t="s">
        <v>220</v>
      </c>
      <c r="G138" s="38" t="s">
        <v>227</v>
      </c>
      <c r="H138" s="38" t="s">
        <v>228</v>
      </c>
      <c r="I138" s="3"/>
      <c r="J138" s="2"/>
      <c r="K138" s="61"/>
      <c r="L138" s="62"/>
      <c r="M138" s="63"/>
      <c r="N138" s="62"/>
      <c r="O138" s="63"/>
      <c r="P138" s="62"/>
      <c r="Q138" s="62"/>
      <c r="R138" s="323"/>
    </row>
    <row r="139" spans="2:18" s="11" customFormat="1" ht="15" customHeight="1">
      <c r="B139" s="92" t="s">
        <v>577</v>
      </c>
      <c r="C139" s="231" t="s">
        <v>945</v>
      </c>
      <c r="D139" s="39"/>
      <c r="E139" s="40"/>
      <c r="F139" s="140" t="s">
        <v>221</v>
      </c>
      <c r="G139" s="38" t="s">
        <v>228</v>
      </c>
      <c r="H139" s="38" t="s">
        <v>229</v>
      </c>
      <c r="I139" s="3"/>
      <c r="J139" s="2"/>
      <c r="K139" s="61"/>
      <c r="L139" s="62"/>
      <c r="M139" s="63"/>
      <c r="N139" s="62"/>
      <c r="O139" s="63"/>
      <c r="P139" s="62"/>
      <c r="Q139" s="62"/>
      <c r="R139" s="323"/>
    </row>
    <row r="140" spans="2:18" s="11" customFormat="1" ht="15" customHeight="1">
      <c r="B140" s="92" t="s">
        <v>578</v>
      </c>
      <c r="C140" s="231" t="s">
        <v>579</v>
      </c>
      <c r="D140" s="39"/>
      <c r="E140" s="40"/>
      <c r="F140" s="140" t="s">
        <v>222</v>
      </c>
      <c r="G140" s="38" t="s">
        <v>229</v>
      </c>
      <c r="H140" s="38" t="s">
        <v>330</v>
      </c>
      <c r="I140" s="3"/>
      <c r="J140" s="2"/>
      <c r="K140" s="61"/>
      <c r="L140" s="62"/>
      <c r="M140" s="63"/>
      <c r="N140" s="62"/>
      <c r="O140" s="63"/>
      <c r="P140" s="62"/>
      <c r="Q140" s="62"/>
      <c r="R140" s="323"/>
    </row>
    <row r="141" spans="2:18" s="11" customFormat="1" ht="15" customHeight="1">
      <c r="B141" s="96" t="s">
        <v>580</v>
      </c>
      <c r="C141" s="233" t="s">
        <v>581</v>
      </c>
      <c r="D141" s="198"/>
      <c r="E141" s="199"/>
      <c r="F141" s="184" t="s">
        <v>223</v>
      </c>
      <c r="G141" s="165"/>
      <c r="H141" s="165"/>
      <c r="I141" s="3"/>
      <c r="J141" s="2" t="s">
        <v>293</v>
      </c>
      <c r="K141" s="93"/>
      <c r="L141" s="94"/>
      <c r="M141" s="97"/>
      <c r="N141" s="94"/>
      <c r="O141" s="97"/>
      <c r="P141" s="94"/>
      <c r="Q141" s="335"/>
      <c r="R141" s="326"/>
    </row>
    <row r="142" spans="2:18" s="11" customFormat="1" ht="15" customHeight="1">
      <c r="B142" s="92" t="s">
        <v>582</v>
      </c>
      <c r="C142" s="233" t="s">
        <v>554</v>
      </c>
      <c r="D142" s="200"/>
      <c r="E142" s="201"/>
      <c r="F142" s="140" t="s">
        <v>224</v>
      </c>
      <c r="G142" s="165"/>
      <c r="H142" s="165"/>
      <c r="I142" s="3"/>
      <c r="J142" s="2"/>
      <c r="K142" s="93"/>
      <c r="L142" s="94"/>
      <c r="M142" s="95"/>
      <c r="N142" s="94"/>
      <c r="O142" s="95"/>
      <c r="P142" s="94"/>
      <c r="Q142" s="94"/>
      <c r="R142" s="326"/>
    </row>
    <row r="143" spans="2:18" s="11" customFormat="1" ht="15" customHeight="1">
      <c r="B143" s="92" t="s">
        <v>583</v>
      </c>
      <c r="C143" s="233" t="s">
        <v>556</v>
      </c>
      <c r="D143" s="200"/>
      <c r="E143" s="201"/>
      <c r="F143" s="140" t="s">
        <v>225</v>
      </c>
      <c r="G143" s="165"/>
      <c r="H143" s="165"/>
      <c r="I143" s="3"/>
      <c r="J143" s="2"/>
      <c r="K143" s="93"/>
      <c r="L143" s="94"/>
      <c r="M143" s="95"/>
      <c r="N143" s="94"/>
      <c r="O143" s="95"/>
      <c r="P143" s="94"/>
      <c r="Q143" s="94"/>
      <c r="R143" s="326"/>
    </row>
    <row r="144" spans="2:18" s="11" customFormat="1" ht="15" customHeight="1">
      <c r="B144" s="92" t="s">
        <v>584</v>
      </c>
      <c r="C144" s="232" t="s">
        <v>585</v>
      </c>
      <c r="D144" s="39"/>
      <c r="E144" s="40"/>
      <c r="F144" s="164"/>
      <c r="G144" s="38" t="s">
        <v>330</v>
      </c>
      <c r="H144" s="38" t="s">
        <v>230</v>
      </c>
      <c r="I144" s="3"/>
      <c r="J144" s="2"/>
      <c r="K144" s="61"/>
      <c r="L144" s="62"/>
      <c r="M144" s="63"/>
      <c r="N144" s="62"/>
      <c r="O144" s="63"/>
      <c r="P144" s="62"/>
      <c r="Q144" s="62"/>
      <c r="R144" s="323"/>
    </row>
    <row r="145" spans="2:18" s="11" customFormat="1" ht="15" customHeight="1">
      <c r="B145" s="92" t="s">
        <v>586</v>
      </c>
      <c r="C145" s="232" t="s">
        <v>587</v>
      </c>
      <c r="D145" s="39"/>
      <c r="E145" s="40"/>
      <c r="F145" s="164"/>
      <c r="G145" s="38" t="s">
        <v>230</v>
      </c>
      <c r="H145" s="38" t="s">
        <v>913</v>
      </c>
      <c r="I145" s="3"/>
      <c r="J145" s="2"/>
      <c r="K145" s="61"/>
      <c r="L145" s="62"/>
      <c r="M145" s="63"/>
      <c r="N145" s="62"/>
      <c r="O145" s="63"/>
      <c r="P145" s="62"/>
      <c r="Q145" s="62"/>
      <c r="R145" s="323"/>
    </row>
    <row r="146" spans="2:18" s="11" customFormat="1" ht="15" customHeight="1">
      <c r="B146" s="92" t="s">
        <v>588</v>
      </c>
      <c r="C146" s="232" t="s">
        <v>565</v>
      </c>
      <c r="D146" s="39"/>
      <c r="E146" s="40"/>
      <c r="F146" s="164"/>
      <c r="G146" s="38" t="s">
        <v>913</v>
      </c>
      <c r="H146" s="38" t="s">
        <v>914</v>
      </c>
      <c r="I146" s="3"/>
      <c r="J146" s="2"/>
      <c r="K146" s="61"/>
      <c r="L146" s="62"/>
      <c r="M146" s="63"/>
      <c r="N146" s="62"/>
      <c r="O146" s="63"/>
      <c r="P146" s="62"/>
      <c r="Q146" s="62"/>
      <c r="R146" s="323"/>
    </row>
    <row r="147" spans="2:18" s="11" customFormat="1" ht="15" customHeight="1">
      <c r="B147" s="92" t="s">
        <v>589</v>
      </c>
      <c r="C147" s="231" t="s">
        <v>590</v>
      </c>
      <c r="D147" s="39"/>
      <c r="E147" s="40"/>
      <c r="F147" s="140" t="s">
        <v>226</v>
      </c>
      <c r="G147" s="38" t="s">
        <v>914</v>
      </c>
      <c r="H147" s="38" t="s">
        <v>915</v>
      </c>
      <c r="I147" s="3"/>
      <c r="J147" s="2"/>
      <c r="K147" s="61"/>
      <c r="L147" s="62"/>
      <c r="M147" s="63"/>
      <c r="N147" s="62"/>
      <c r="O147" s="63"/>
      <c r="P147" s="62"/>
      <c r="Q147" s="62"/>
      <c r="R147" s="323"/>
    </row>
    <row r="148" spans="2:18" s="11" customFormat="1" ht="15" customHeight="1">
      <c r="B148" s="86" t="s">
        <v>591</v>
      </c>
      <c r="C148" s="230" t="s">
        <v>592</v>
      </c>
      <c r="D148" s="87"/>
      <c r="E148" s="88"/>
      <c r="F148" s="79" t="s">
        <v>227</v>
      </c>
      <c r="G148" s="79" t="s">
        <v>915</v>
      </c>
      <c r="H148" s="79" t="s">
        <v>916</v>
      </c>
      <c r="I148" s="80" t="s">
        <v>12</v>
      </c>
      <c r="J148" s="2"/>
      <c r="K148" s="89">
        <f aca="true" t="shared" si="23" ref="K148:R148">SUM(K149:K151)</f>
        <v>0</v>
      </c>
      <c r="L148" s="90">
        <f t="shared" si="23"/>
        <v>0</v>
      </c>
      <c r="M148" s="91">
        <f t="shared" si="23"/>
        <v>0</v>
      </c>
      <c r="N148" s="90">
        <f t="shared" si="23"/>
        <v>0</v>
      </c>
      <c r="O148" s="91">
        <f t="shared" si="23"/>
        <v>0</v>
      </c>
      <c r="P148" s="90">
        <f t="shared" si="23"/>
        <v>0</v>
      </c>
      <c r="Q148" s="90">
        <f t="shared" si="23"/>
        <v>0</v>
      </c>
      <c r="R148" s="324">
        <f t="shared" si="23"/>
        <v>0</v>
      </c>
    </row>
    <row r="149" spans="2:18" s="11" customFormat="1" ht="15" customHeight="1">
      <c r="B149" s="92" t="s">
        <v>593</v>
      </c>
      <c r="C149" s="231" t="s">
        <v>594</v>
      </c>
      <c r="D149" s="39"/>
      <c r="E149" s="40"/>
      <c r="F149" s="140" t="s">
        <v>228</v>
      </c>
      <c r="G149" s="38" t="s">
        <v>916</v>
      </c>
      <c r="H149" s="38" t="s">
        <v>917</v>
      </c>
      <c r="I149" s="3"/>
      <c r="J149" s="2"/>
      <c r="K149" s="61"/>
      <c r="L149" s="62"/>
      <c r="M149" s="63"/>
      <c r="N149" s="62"/>
      <c r="O149" s="63"/>
      <c r="P149" s="62"/>
      <c r="Q149" s="62"/>
      <c r="R149" s="323"/>
    </row>
    <row r="150" spans="2:18" s="11" customFormat="1" ht="15" customHeight="1">
      <c r="B150" s="92" t="s">
        <v>595</v>
      </c>
      <c r="C150" s="231" t="s">
        <v>596</v>
      </c>
      <c r="D150" s="39"/>
      <c r="E150" s="40"/>
      <c r="F150" s="140" t="s">
        <v>229</v>
      </c>
      <c r="G150" s="38" t="s">
        <v>917</v>
      </c>
      <c r="H150" s="38" t="s">
        <v>918</v>
      </c>
      <c r="I150" s="3"/>
      <c r="J150" s="2"/>
      <c r="K150" s="61"/>
      <c r="L150" s="62"/>
      <c r="M150" s="63"/>
      <c r="N150" s="62"/>
      <c r="O150" s="63"/>
      <c r="P150" s="62"/>
      <c r="Q150" s="62"/>
      <c r="R150" s="323"/>
    </row>
    <row r="151" spans="2:18" s="11" customFormat="1" ht="15" customHeight="1">
      <c r="B151" s="92" t="s">
        <v>597</v>
      </c>
      <c r="C151" s="231" t="s">
        <v>598</v>
      </c>
      <c r="D151" s="39"/>
      <c r="E151" s="40"/>
      <c r="F151" s="140" t="s">
        <v>330</v>
      </c>
      <c r="G151" s="38" t="s">
        <v>918</v>
      </c>
      <c r="H151" s="38" t="s">
        <v>919</v>
      </c>
      <c r="I151" s="3"/>
      <c r="J151" s="2"/>
      <c r="K151" s="61"/>
      <c r="L151" s="62"/>
      <c r="M151" s="63"/>
      <c r="N151" s="62"/>
      <c r="O151" s="63"/>
      <c r="P151" s="62"/>
      <c r="Q151" s="62"/>
      <c r="R151" s="323"/>
    </row>
    <row r="152" spans="2:18" s="11" customFormat="1" ht="15" customHeight="1">
      <c r="B152" s="86" t="s">
        <v>599</v>
      </c>
      <c r="C152" s="230" t="s">
        <v>600</v>
      </c>
      <c r="D152" s="87"/>
      <c r="E152" s="88"/>
      <c r="F152" s="79" t="s">
        <v>230</v>
      </c>
      <c r="G152" s="165"/>
      <c r="H152" s="165"/>
      <c r="I152" s="80" t="s">
        <v>13</v>
      </c>
      <c r="J152" s="2"/>
      <c r="K152" s="93"/>
      <c r="L152" s="94"/>
      <c r="M152" s="97"/>
      <c r="N152" s="94"/>
      <c r="O152" s="97"/>
      <c r="P152" s="94"/>
      <c r="Q152" s="335"/>
      <c r="R152" s="326"/>
    </row>
    <row r="153" spans="2:18" s="11" customFormat="1" ht="15" customHeight="1">
      <c r="B153" s="86" t="s">
        <v>420</v>
      </c>
      <c r="C153" s="230" t="s">
        <v>491</v>
      </c>
      <c r="D153" s="87"/>
      <c r="E153" s="88"/>
      <c r="F153" s="79" t="s">
        <v>913</v>
      </c>
      <c r="G153" s="79" t="s">
        <v>919</v>
      </c>
      <c r="H153" s="79" t="s">
        <v>920</v>
      </c>
      <c r="I153" s="80" t="s">
        <v>14</v>
      </c>
      <c r="J153" s="2"/>
      <c r="K153" s="89">
        <f aca="true" t="shared" si="24" ref="K153:R153">SUM(K154:K156)</f>
        <v>0</v>
      </c>
      <c r="L153" s="90">
        <f t="shared" si="24"/>
        <v>0</v>
      </c>
      <c r="M153" s="91">
        <f t="shared" si="24"/>
        <v>0</v>
      </c>
      <c r="N153" s="90">
        <f t="shared" si="24"/>
        <v>0</v>
      </c>
      <c r="O153" s="91">
        <f t="shared" si="24"/>
        <v>0</v>
      </c>
      <c r="P153" s="90">
        <f t="shared" si="24"/>
        <v>0</v>
      </c>
      <c r="Q153" s="90">
        <f t="shared" si="24"/>
        <v>0</v>
      </c>
      <c r="R153" s="324">
        <f t="shared" si="24"/>
        <v>0</v>
      </c>
    </row>
    <row r="154" spans="2:18" s="11" customFormat="1" ht="15" customHeight="1">
      <c r="B154" s="92" t="s">
        <v>601</v>
      </c>
      <c r="C154" s="231" t="s">
        <v>602</v>
      </c>
      <c r="D154" s="39"/>
      <c r="E154" s="40"/>
      <c r="F154" s="140" t="s">
        <v>914</v>
      </c>
      <c r="G154" s="38" t="s">
        <v>920</v>
      </c>
      <c r="H154" s="38" t="s">
        <v>921</v>
      </c>
      <c r="I154" s="3"/>
      <c r="J154" s="2"/>
      <c r="K154" s="61"/>
      <c r="L154" s="62"/>
      <c r="M154" s="63"/>
      <c r="N154" s="62"/>
      <c r="O154" s="63"/>
      <c r="P154" s="62"/>
      <c r="Q154" s="62"/>
      <c r="R154" s="323"/>
    </row>
    <row r="155" spans="2:18" s="11" customFormat="1" ht="15" customHeight="1">
      <c r="B155" s="92" t="s">
        <v>603</v>
      </c>
      <c r="C155" s="231" t="s">
        <v>604</v>
      </c>
      <c r="D155" s="39"/>
      <c r="E155" s="40"/>
      <c r="F155" s="140" t="s">
        <v>915</v>
      </c>
      <c r="G155" s="38" t="s">
        <v>921</v>
      </c>
      <c r="H155" s="38" t="s">
        <v>935</v>
      </c>
      <c r="I155" s="3"/>
      <c r="J155" s="2"/>
      <c r="K155" s="61"/>
      <c r="L155" s="62"/>
      <c r="M155" s="63"/>
      <c r="N155" s="62"/>
      <c r="O155" s="63"/>
      <c r="P155" s="62"/>
      <c r="Q155" s="62"/>
      <c r="R155" s="323"/>
    </row>
    <row r="156" spans="2:18" s="11" customFormat="1" ht="15" customHeight="1">
      <c r="B156" s="96" t="s">
        <v>605</v>
      </c>
      <c r="C156" s="233" t="s">
        <v>606</v>
      </c>
      <c r="D156" s="206"/>
      <c r="E156" s="207"/>
      <c r="F156" s="186" t="s">
        <v>916</v>
      </c>
      <c r="G156" s="165"/>
      <c r="H156" s="165"/>
      <c r="I156" s="3"/>
      <c r="J156" s="2" t="s">
        <v>293</v>
      </c>
      <c r="K156" s="93"/>
      <c r="L156" s="94"/>
      <c r="M156" s="97"/>
      <c r="N156" s="94"/>
      <c r="O156" s="97"/>
      <c r="P156" s="94"/>
      <c r="Q156" s="335"/>
      <c r="R156" s="326"/>
    </row>
    <row r="157" spans="2:18" s="11" customFormat="1" ht="15" customHeight="1" thickBot="1">
      <c r="B157" s="98" t="s">
        <v>607</v>
      </c>
      <c r="C157" s="236" t="s">
        <v>608</v>
      </c>
      <c r="D157" s="202"/>
      <c r="E157" s="203"/>
      <c r="F157" s="41" t="s">
        <v>917</v>
      </c>
      <c r="G157" s="166"/>
      <c r="H157" s="166"/>
      <c r="I157" s="7"/>
      <c r="J157" s="8"/>
      <c r="K157" s="319"/>
      <c r="L157" s="99"/>
      <c r="M157" s="100"/>
      <c r="N157" s="99"/>
      <c r="O157" s="100"/>
      <c r="P157" s="99"/>
      <c r="Q157" s="99"/>
      <c r="R157" s="328"/>
    </row>
    <row r="158" spans="3:18" s="11" customFormat="1" ht="18">
      <c r="C158" s="27" t="s">
        <v>302</v>
      </c>
      <c r="D158" s="28"/>
      <c r="E158" s="29"/>
      <c r="F158" s="385" t="s">
        <v>47</v>
      </c>
      <c r="G158" s="385" t="s">
        <v>47</v>
      </c>
      <c r="H158" s="385" t="s">
        <v>47</v>
      </c>
      <c r="I158" s="13" t="s">
        <v>25</v>
      </c>
      <c r="J158" s="385" t="s">
        <v>48</v>
      </c>
      <c r="K158" s="19"/>
      <c r="L158" s="19"/>
      <c r="M158" s="179"/>
      <c r="N158" s="329"/>
      <c r="O158" s="179"/>
      <c r="P158" s="329"/>
      <c r="Q158" s="154"/>
      <c r="R158" s="329"/>
    </row>
    <row r="159" spans="3:18" s="11" customFormat="1" ht="15" customHeight="1" thickBot="1">
      <c r="C159" s="30" t="s">
        <v>316</v>
      </c>
      <c r="D159" s="25"/>
      <c r="E159" s="31"/>
      <c r="F159" s="367"/>
      <c r="G159" s="367"/>
      <c r="H159" s="367"/>
      <c r="I159" s="10"/>
      <c r="J159" s="367"/>
      <c r="K159" s="341">
        <f aca="true" t="shared" si="25" ref="K159:R159">K10</f>
        <v>2003</v>
      </c>
      <c r="L159" s="341">
        <f t="shared" si="25"/>
        <v>2004</v>
      </c>
      <c r="M159" s="341" t="str">
        <f t="shared" si="25"/>
        <v>Q = 1</v>
      </c>
      <c r="N159" s="341">
        <f t="shared" si="25"/>
        <v>2005</v>
      </c>
      <c r="O159" s="341">
        <f t="shared" si="25"/>
        <v>2006</v>
      </c>
      <c r="P159" s="341">
        <f t="shared" si="25"/>
        <v>2007</v>
      </c>
      <c r="Q159" s="342">
        <f t="shared" si="25"/>
        <v>2008</v>
      </c>
      <c r="R159" s="330">
        <f t="shared" si="25"/>
        <v>2009</v>
      </c>
    </row>
    <row r="160" spans="2:18" s="11" customFormat="1" ht="15" customHeight="1">
      <c r="B160" s="104" t="s">
        <v>609</v>
      </c>
      <c r="C160" s="241" t="s">
        <v>610</v>
      </c>
      <c r="D160" s="105"/>
      <c r="E160" s="106"/>
      <c r="F160" s="142" t="s">
        <v>231</v>
      </c>
      <c r="G160" s="43" t="s">
        <v>231</v>
      </c>
      <c r="H160" s="43" t="s">
        <v>231</v>
      </c>
      <c r="I160" s="6"/>
      <c r="J160" s="4"/>
      <c r="K160" s="67"/>
      <c r="L160" s="68"/>
      <c r="M160" s="69"/>
      <c r="N160" s="68"/>
      <c r="O160" s="69"/>
      <c r="P160" s="68"/>
      <c r="Q160" s="68"/>
      <c r="R160" s="332"/>
    </row>
    <row r="161" spans="2:18" s="11" customFormat="1" ht="15" customHeight="1">
      <c r="B161" s="107" t="s">
        <v>611</v>
      </c>
      <c r="C161" s="242" t="s">
        <v>612</v>
      </c>
      <c r="D161" s="44"/>
      <c r="E161" s="45"/>
      <c r="F161" s="143" t="s">
        <v>232</v>
      </c>
      <c r="G161" s="38" t="s">
        <v>232</v>
      </c>
      <c r="H161" s="38" t="s">
        <v>232</v>
      </c>
      <c r="I161" s="3"/>
      <c r="J161" s="2"/>
      <c r="K161" s="61"/>
      <c r="L161" s="62"/>
      <c r="M161" s="63"/>
      <c r="N161" s="62"/>
      <c r="O161" s="63"/>
      <c r="P161" s="62"/>
      <c r="Q161" s="62"/>
      <c r="R161" s="323"/>
    </row>
    <row r="162" spans="2:18" s="11" customFormat="1" ht="15" customHeight="1">
      <c r="B162" s="108" t="str">
        <f>"+"</f>
        <v>+</v>
      </c>
      <c r="C162" s="243" t="s">
        <v>613</v>
      </c>
      <c r="D162" s="87"/>
      <c r="E162" s="88"/>
      <c r="F162" s="79" t="s">
        <v>233</v>
      </c>
      <c r="G162" s="79" t="s">
        <v>233</v>
      </c>
      <c r="H162" s="79" t="s">
        <v>233</v>
      </c>
      <c r="I162" s="80" t="s">
        <v>15</v>
      </c>
      <c r="J162" s="2"/>
      <c r="K162" s="89">
        <f aca="true" t="shared" si="26" ref="K162:R162">K160-K161</f>
        <v>0</v>
      </c>
      <c r="L162" s="90">
        <f t="shared" si="26"/>
        <v>0</v>
      </c>
      <c r="M162" s="91">
        <f t="shared" si="26"/>
        <v>0</v>
      </c>
      <c r="N162" s="90">
        <f t="shared" si="26"/>
        <v>0</v>
      </c>
      <c r="O162" s="91">
        <f t="shared" si="26"/>
        <v>0</v>
      </c>
      <c r="P162" s="90">
        <f t="shared" si="26"/>
        <v>0</v>
      </c>
      <c r="Q162" s="90">
        <f t="shared" si="26"/>
        <v>0</v>
      </c>
      <c r="R162" s="324">
        <f t="shared" si="26"/>
        <v>0</v>
      </c>
    </row>
    <row r="163" spans="2:18" s="11" customFormat="1" ht="15" customHeight="1">
      <c r="B163" s="108" t="s">
        <v>614</v>
      </c>
      <c r="C163" s="243" t="s">
        <v>615</v>
      </c>
      <c r="D163" s="87"/>
      <c r="E163" s="88"/>
      <c r="F163" s="79" t="s">
        <v>234</v>
      </c>
      <c r="G163" s="79" t="s">
        <v>234</v>
      </c>
      <c r="H163" s="79" t="s">
        <v>234</v>
      </c>
      <c r="I163" s="80" t="s">
        <v>16</v>
      </c>
      <c r="J163" s="2"/>
      <c r="K163" s="89">
        <f aca="true" t="shared" si="27" ref="K163:R163">SUM(K164:K166)</f>
        <v>0</v>
      </c>
      <c r="L163" s="90">
        <f t="shared" si="27"/>
        <v>0</v>
      </c>
      <c r="M163" s="91">
        <f t="shared" si="27"/>
        <v>0</v>
      </c>
      <c r="N163" s="90">
        <f t="shared" si="27"/>
        <v>0</v>
      </c>
      <c r="O163" s="91">
        <f t="shared" si="27"/>
        <v>0</v>
      </c>
      <c r="P163" s="90">
        <f t="shared" si="27"/>
        <v>0</v>
      </c>
      <c r="Q163" s="90">
        <f t="shared" si="27"/>
        <v>0</v>
      </c>
      <c r="R163" s="324">
        <f t="shared" si="27"/>
        <v>0</v>
      </c>
    </row>
    <row r="164" spans="2:18" s="11" customFormat="1" ht="15" customHeight="1">
      <c r="B164" s="109" t="s">
        <v>616</v>
      </c>
      <c r="C164" s="242" t="s">
        <v>617</v>
      </c>
      <c r="D164" s="39"/>
      <c r="E164" s="40"/>
      <c r="F164" s="140" t="s">
        <v>235</v>
      </c>
      <c r="G164" s="38" t="s">
        <v>235</v>
      </c>
      <c r="H164" s="38" t="s">
        <v>235</v>
      </c>
      <c r="I164" s="3"/>
      <c r="J164" s="2"/>
      <c r="K164" s="61"/>
      <c r="L164" s="62"/>
      <c r="M164" s="63"/>
      <c r="N164" s="62"/>
      <c r="O164" s="63"/>
      <c r="P164" s="62"/>
      <c r="Q164" s="62"/>
      <c r="R164" s="323"/>
    </row>
    <row r="165" spans="2:18" s="11" customFormat="1" ht="15" customHeight="1">
      <c r="B165" s="109" t="s">
        <v>618</v>
      </c>
      <c r="C165" s="242" t="s">
        <v>619</v>
      </c>
      <c r="D165" s="39"/>
      <c r="E165" s="40"/>
      <c r="F165" s="140" t="s">
        <v>236</v>
      </c>
      <c r="G165" s="38" t="s">
        <v>236</v>
      </c>
      <c r="H165" s="38" t="s">
        <v>236</v>
      </c>
      <c r="I165" s="3"/>
      <c r="J165" s="2"/>
      <c r="K165" s="61"/>
      <c r="L165" s="62"/>
      <c r="M165" s="63"/>
      <c r="N165" s="62"/>
      <c r="O165" s="63"/>
      <c r="P165" s="62"/>
      <c r="Q165" s="62"/>
      <c r="R165" s="323"/>
    </row>
    <row r="166" spans="2:18" s="11" customFormat="1" ht="15" customHeight="1">
      <c r="B166" s="109" t="s">
        <v>620</v>
      </c>
      <c r="C166" s="242" t="s">
        <v>621</v>
      </c>
      <c r="D166" s="39"/>
      <c r="E166" s="40"/>
      <c r="F166" s="140" t="s">
        <v>237</v>
      </c>
      <c r="G166" s="38" t="s">
        <v>237</v>
      </c>
      <c r="H166" s="38" t="s">
        <v>237</v>
      </c>
      <c r="I166" s="3"/>
      <c r="J166" s="2"/>
      <c r="K166" s="61"/>
      <c r="L166" s="62"/>
      <c r="M166" s="63"/>
      <c r="N166" s="62"/>
      <c r="O166" s="63"/>
      <c r="P166" s="62"/>
      <c r="Q166" s="62"/>
      <c r="R166" s="323"/>
    </row>
    <row r="167" spans="2:18" s="11" customFormat="1" ht="15" customHeight="1">
      <c r="B167" s="86" t="s">
        <v>622</v>
      </c>
      <c r="C167" s="243" t="s">
        <v>623</v>
      </c>
      <c r="D167" s="87"/>
      <c r="E167" s="88"/>
      <c r="F167" s="79" t="s">
        <v>238</v>
      </c>
      <c r="G167" s="79" t="s">
        <v>238</v>
      </c>
      <c r="H167" s="79" t="s">
        <v>238</v>
      </c>
      <c r="I167" s="80" t="s">
        <v>17</v>
      </c>
      <c r="J167" s="2"/>
      <c r="K167" s="89">
        <f aca="true" t="shared" si="28" ref="K167:R167">SUM(K168:K169)</f>
        <v>0</v>
      </c>
      <c r="L167" s="90">
        <f t="shared" si="28"/>
        <v>0</v>
      </c>
      <c r="M167" s="91">
        <f t="shared" si="28"/>
        <v>0</v>
      </c>
      <c r="N167" s="90">
        <f t="shared" si="28"/>
        <v>0</v>
      </c>
      <c r="O167" s="91">
        <f t="shared" si="28"/>
        <v>0</v>
      </c>
      <c r="P167" s="90">
        <f t="shared" si="28"/>
        <v>0</v>
      </c>
      <c r="Q167" s="90">
        <f t="shared" si="28"/>
        <v>0</v>
      </c>
      <c r="R167" s="324">
        <f t="shared" si="28"/>
        <v>0</v>
      </c>
    </row>
    <row r="168" spans="2:18" s="11" customFormat="1" ht="15" customHeight="1">
      <c r="B168" s="110" t="s">
        <v>616</v>
      </c>
      <c r="C168" s="244" t="s">
        <v>624</v>
      </c>
      <c r="D168" s="39"/>
      <c r="E168" s="40"/>
      <c r="F168" s="140" t="s">
        <v>239</v>
      </c>
      <c r="G168" s="38" t="s">
        <v>239</v>
      </c>
      <c r="H168" s="38" t="s">
        <v>239</v>
      </c>
      <c r="I168" s="3"/>
      <c r="J168" s="2"/>
      <c r="K168" s="61"/>
      <c r="L168" s="62"/>
      <c r="M168" s="63"/>
      <c r="N168" s="62"/>
      <c r="O168" s="63"/>
      <c r="P168" s="62"/>
      <c r="Q168" s="62"/>
      <c r="R168" s="323"/>
    </row>
    <row r="169" spans="2:18" s="11" customFormat="1" ht="15" customHeight="1">
      <c r="B169" s="110" t="s">
        <v>618</v>
      </c>
      <c r="C169" s="244" t="s">
        <v>625</v>
      </c>
      <c r="D169" s="39"/>
      <c r="E169" s="40"/>
      <c r="F169" s="140" t="s">
        <v>240</v>
      </c>
      <c r="G169" s="38" t="s">
        <v>240</v>
      </c>
      <c r="H169" s="38" t="s">
        <v>240</v>
      </c>
      <c r="I169" s="3"/>
      <c r="J169" s="2"/>
      <c r="K169" s="61"/>
      <c r="L169" s="62"/>
      <c r="M169" s="63"/>
      <c r="N169" s="62"/>
      <c r="O169" s="63"/>
      <c r="P169" s="62"/>
      <c r="Q169" s="62"/>
      <c r="R169" s="323"/>
    </row>
    <row r="170" spans="2:18" s="11" customFormat="1" ht="15" customHeight="1">
      <c r="B170" s="108" t="str">
        <f>"+"</f>
        <v>+</v>
      </c>
      <c r="C170" s="243" t="s">
        <v>626</v>
      </c>
      <c r="D170" s="87"/>
      <c r="E170" s="88"/>
      <c r="F170" s="79" t="s">
        <v>241</v>
      </c>
      <c r="G170" s="79" t="s">
        <v>241</v>
      </c>
      <c r="H170" s="79" t="s">
        <v>241</v>
      </c>
      <c r="I170" s="80" t="s">
        <v>18</v>
      </c>
      <c r="J170" s="2"/>
      <c r="K170" s="89">
        <f aca="true" t="shared" si="29" ref="K170:R170">K162+K163-K167</f>
        <v>0</v>
      </c>
      <c r="L170" s="90">
        <f t="shared" si="29"/>
        <v>0</v>
      </c>
      <c r="M170" s="91">
        <f t="shared" si="29"/>
        <v>0</v>
      </c>
      <c r="N170" s="90">
        <f t="shared" si="29"/>
        <v>0</v>
      </c>
      <c r="O170" s="91">
        <f t="shared" si="29"/>
        <v>0</v>
      </c>
      <c r="P170" s="90">
        <f t="shared" si="29"/>
        <v>0</v>
      </c>
      <c r="Q170" s="90">
        <f t="shared" si="29"/>
        <v>0</v>
      </c>
      <c r="R170" s="324">
        <f t="shared" si="29"/>
        <v>0</v>
      </c>
    </row>
    <row r="171" spans="2:18" s="11" customFormat="1" ht="15" customHeight="1">
      <c r="B171" s="86" t="s">
        <v>627</v>
      </c>
      <c r="C171" s="243" t="s">
        <v>628</v>
      </c>
      <c r="D171" s="87"/>
      <c r="E171" s="88"/>
      <c r="F171" s="79" t="s">
        <v>242</v>
      </c>
      <c r="G171" s="79" t="s">
        <v>242</v>
      </c>
      <c r="H171" s="79" t="s">
        <v>242</v>
      </c>
      <c r="I171" s="80" t="s">
        <v>31</v>
      </c>
      <c r="J171" s="2"/>
      <c r="K171" s="89">
        <f aca="true" t="shared" si="30" ref="K171:R171">SUM(K172:K175)</f>
        <v>0</v>
      </c>
      <c r="L171" s="90">
        <f t="shared" si="30"/>
        <v>0</v>
      </c>
      <c r="M171" s="91">
        <f t="shared" si="30"/>
        <v>0</v>
      </c>
      <c r="N171" s="90">
        <f t="shared" si="30"/>
        <v>0</v>
      </c>
      <c r="O171" s="91">
        <f t="shared" si="30"/>
        <v>0</v>
      </c>
      <c r="P171" s="90">
        <f t="shared" si="30"/>
        <v>0</v>
      </c>
      <c r="Q171" s="90">
        <f t="shared" si="30"/>
        <v>0</v>
      </c>
      <c r="R171" s="324">
        <f t="shared" si="30"/>
        <v>0</v>
      </c>
    </row>
    <row r="172" spans="2:18" s="11" customFormat="1" ht="15" customHeight="1">
      <c r="B172" s="109" t="s">
        <v>616</v>
      </c>
      <c r="C172" s="242" t="s">
        <v>629</v>
      </c>
      <c r="D172" s="39"/>
      <c r="E172" s="40"/>
      <c r="F172" s="140" t="s">
        <v>243</v>
      </c>
      <c r="G172" s="38" t="s">
        <v>243</v>
      </c>
      <c r="H172" s="38" t="s">
        <v>243</v>
      </c>
      <c r="I172" s="3"/>
      <c r="J172" s="2"/>
      <c r="K172" s="61"/>
      <c r="L172" s="62"/>
      <c r="M172" s="63"/>
      <c r="N172" s="62"/>
      <c r="O172" s="63"/>
      <c r="P172" s="62"/>
      <c r="Q172" s="62"/>
      <c r="R172" s="323"/>
    </row>
    <row r="173" spans="2:18" s="11" customFormat="1" ht="15" customHeight="1">
      <c r="B173" s="109" t="s">
        <v>618</v>
      </c>
      <c r="C173" s="242" t="s">
        <v>946</v>
      </c>
      <c r="D173" s="39"/>
      <c r="E173" s="40"/>
      <c r="F173" s="140" t="s">
        <v>244</v>
      </c>
      <c r="G173" s="38" t="s">
        <v>244</v>
      </c>
      <c r="H173" s="38" t="s">
        <v>244</v>
      </c>
      <c r="I173" s="3"/>
      <c r="J173" s="2"/>
      <c r="K173" s="61"/>
      <c r="L173" s="62"/>
      <c r="M173" s="63"/>
      <c r="N173" s="62"/>
      <c r="O173" s="63"/>
      <c r="P173" s="62"/>
      <c r="Q173" s="62"/>
      <c r="R173" s="323"/>
    </row>
    <row r="174" spans="2:18" s="11" customFormat="1" ht="15" customHeight="1">
      <c r="B174" s="109" t="s">
        <v>620</v>
      </c>
      <c r="C174" s="242" t="s">
        <v>947</v>
      </c>
      <c r="D174" s="39"/>
      <c r="E174" s="40"/>
      <c r="F174" s="140" t="s">
        <v>245</v>
      </c>
      <c r="G174" s="38" t="s">
        <v>245</v>
      </c>
      <c r="H174" s="38" t="s">
        <v>245</v>
      </c>
      <c r="I174" s="3"/>
      <c r="J174" s="2"/>
      <c r="K174" s="61"/>
      <c r="L174" s="62"/>
      <c r="M174" s="63"/>
      <c r="N174" s="62"/>
      <c r="O174" s="63"/>
      <c r="P174" s="62"/>
      <c r="Q174" s="62"/>
      <c r="R174" s="323"/>
    </row>
    <row r="175" spans="2:18" s="11" customFormat="1" ht="15" customHeight="1">
      <c r="B175" s="109" t="s">
        <v>630</v>
      </c>
      <c r="C175" s="242" t="s">
        <v>631</v>
      </c>
      <c r="D175" s="39"/>
      <c r="E175" s="40"/>
      <c r="F175" s="140" t="s">
        <v>246</v>
      </c>
      <c r="G175" s="38" t="s">
        <v>246</v>
      </c>
      <c r="H175" s="38" t="s">
        <v>246</v>
      </c>
      <c r="I175" s="3"/>
      <c r="J175" s="2"/>
      <c r="K175" s="61"/>
      <c r="L175" s="62"/>
      <c r="M175" s="63"/>
      <c r="N175" s="62"/>
      <c r="O175" s="63"/>
      <c r="P175" s="62"/>
      <c r="Q175" s="62"/>
      <c r="R175" s="323"/>
    </row>
    <row r="176" spans="2:18" s="11" customFormat="1" ht="15" customHeight="1">
      <c r="B176" s="92" t="s">
        <v>632</v>
      </c>
      <c r="C176" s="242" t="s">
        <v>633</v>
      </c>
      <c r="D176" s="39"/>
      <c r="E176" s="40"/>
      <c r="F176" s="140" t="s">
        <v>247</v>
      </c>
      <c r="G176" s="38" t="s">
        <v>247</v>
      </c>
      <c r="H176" s="38" t="s">
        <v>247</v>
      </c>
      <c r="I176" s="3"/>
      <c r="J176" s="2"/>
      <c r="K176" s="61"/>
      <c r="L176" s="62"/>
      <c r="M176" s="63"/>
      <c r="N176" s="62"/>
      <c r="O176" s="63"/>
      <c r="P176" s="62"/>
      <c r="Q176" s="62"/>
      <c r="R176" s="323"/>
    </row>
    <row r="177" spans="2:18" s="11" customFormat="1" ht="15" customHeight="1">
      <c r="B177" s="92" t="s">
        <v>634</v>
      </c>
      <c r="C177" s="242" t="s">
        <v>635</v>
      </c>
      <c r="D177" s="39"/>
      <c r="E177" s="40"/>
      <c r="F177" s="140" t="s">
        <v>248</v>
      </c>
      <c r="G177" s="38" t="s">
        <v>248</v>
      </c>
      <c r="H177" s="38" t="s">
        <v>248</v>
      </c>
      <c r="I177" s="3"/>
      <c r="J177" s="2"/>
      <c r="K177" s="61"/>
      <c r="L177" s="62"/>
      <c r="M177" s="63"/>
      <c r="N177" s="62"/>
      <c r="O177" s="63"/>
      <c r="P177" s="62"/>
      <c r="Q177" s="62"/>
      <c r="R177" s="323"/>
    </row>
    <row r="178" spans="2:18" s="11" customFormat="1" ht="15" customHeight="1">
      <c r="B178" s="108" t="s">
        <v>636</v>
      </c>
      <c r="C178" s="243" t="s">
        <v>637</v>
      </c>
      <c r="D178" s="111"/>
      <c r="E178" s="112"/>
      <c r="F178" s="144" t="s">
        <v>249</v>
      </c>
      <c r="G178" s="79" t="s">
        <v>249</v>
      </c>
      <c r="H178" s="79" t="s">
        <v>249</v>
      </c>
      <c r="I178" s="80"/>
      <c r="J178" s="2"/>
      <c r="K178" s="89">
        <f aca="true" t="shared" si="31" ref="K178:R178">SUM(K179:K180)</f>
        <v>0</v>
      </c>
      <c r="L178" s="90">
        <f t="shared" si="31"/>
        <v>0</v>
      </c>
      <c r="M178" s="91">
        <f t="shared" si="31"/>
        <v>0</v>
      </c>
      <c r="N178" s="90">
        <f t="shared" si="31"/>
        <v>0</v>
      </c>
      <c r="O178" s="91">
        <f t="shared" si="31"/>
        <v>0</v>
      </c>
      <c r="P178" s="90">
        <f t="shared" si="31"/>
        <v>0</v>
      </c>
      <c r="Q178" s="90">
        <f t="shared" si="31"/>
        <v>0</v>
      </c>
      <c r="R178" s="324">
        <f t="shared" si="31"/>
        <v>0</v>
      </c>
    </row>
    <row r="179" spans="2:18" s="11" customFormat="1" ht="15" customHeight="1">
      <c r="B179" s="109" t="s">
        <v>638</v>
      </c>
      <c r="C179" s="245" t="s">
        <v>639</v>
      </c>
      <c r="D179" s="39"/>
      <c r="E179" s="40"/>
      <c r="F179" s="164"/>
      <c r="G179" s="38" t="s">
        <v>250</v>
      </c>
      <c r="H179" s="38" t="s">
        <v>250</v>
      </c>
      <c r="I179" s="3"/>
      <c r="J179" s="2"/>
      <c r="K179" s="61"/>
      <c r="L179" s="62"/>
      <c r="M179" s="63"/>
      <c r="N179" s="62"/>
      <c r="O179" s="63"/>
      <c r="P179" s="62"/>
      <c r="Q179" s="62"/>
      <c r="R179" s="323"/>
    </row>
    <row r="180" spans="2:18" s="11" customFormat="1" ht="15" customHeight="1">
      <c r="B180" s="109" t="s">
        <v>640</v>
      </c>
      <c r="C180" s="245" t="s">
        <v>641</v>
      </c>
      <c r="D180" s="39"/>
      <c r="E180" s="40"/>
      <c r="F180" s="164"/>
      <c r="G180" s="38" t="s">
        <v>251</v>
      </c>
      <c r="H180" s="38" t="s">
        <v>251</v>
      </c>
      <c r="I180" s="3"/>
      <c r="J180" s="2"/>
      <c r="K180" s="61"/>
      <c r="L180" s="62"/>
      <c r="M180" s="63"/>
      <c r="N180" s="62"/>
      <c r="O180" s="63"/>
      <c r="P180" s="62"/>
      <c r="Q180" s="62"/>
      <c r="R180" s="323"/>
    </row>
    <row r="181" spans="2:18" s="11" customFormat="1" ht="15" customHeight="1">
      <c r="B181" s="86" t="s">
        <v>642</v>
      </c>
      <c r="C181" s="243" t="s">
        <v>643</v>
      </c>
      <c r="D181" s="111"/>
      <c r="E181" s="112"/>
      <c r="F181" s="144" t="s">
        <v>250</v>
      </c>
      <c r="G181" s="79" t="s">
        <v>252</v>
      </c>
      <c r="H181" s="79" t="s">
        <v>252</v>
      </c>
      <c r="I181" s="80"/>
      <c r="J181" s="2"/>
      <c r="K181" s="89">
        <f aca="true" t="shared" si="32" ref="K181:R181">SUM(K182:K183)</f>
        <v>0</v>
      </c>
      <c r="L181" s="90">
        <f t="shared" si="32"/>
        <v>0</v>
      </c>
      <c r="M181" s="91">
        <f t="shared" si="32"/>
        <v>0</v>
      </c>
      <c r="N181" s="90">
        <f t="shared" si="32"/>
        <v>0</v>
      </c>
      <c r="O181" s="91">
        <f t="shared" si="32"/>
        <v>0</v>
      </c>
      <c r="P181" s="90">
        <f t="shared" si="32"/>
        <v>0</v>
      </c>
      <c r="Q181" s="90">
        <f t="shared" si="32"/>
        <v>0</v>
      </c>
      <c r="R181" s="324">
        <f t="shared" si="32"/>
        <v>0</v>
      </c>
    </row>
    <row r="182" spans="2:18" s="11" customFormat="1" ht="15" customHeight="1">
      <c r="B182" s="109" t="s">
        <v>638</v>
      </c>
      <c r="C182" s="245" t="s">
        <v>644</v>
      </c>
      <c r="D182" s="39"/>
      <c r="E182" s="40"/>
      <c r="F182" s="164"/>
      <c r="G182" s="38" t="s">
        <v>253</v>
      </c>
      <c r="H182" s="38" t="s">
        <v>253</v>
      </c>
      <c r="I182" s="3"/>
      <c r="J182" s="2"/>
      <c r="K182" s="61"/>
      <c r="L182" s="62"/>
      <c r="M182" s="63"/>
      <c r="N182" s="62"/>
      <c r="O182" s="63"/>
      <c r="P182" s="62"/>
      <c r="Q182" s="62"/>
      <c r="R182" s="323"/>
    </row>
    <row r="183" spans="2:18" s="11" customFormat="1" ht="15" customHeight="1">
      <c r="B183" s="109" t="s">
        <v>640</v>
      </c>
      <c r="C183" s="245" t="s">
        <v>645</v>
      </c>
      <c r="D183" s="39"/>
      <c r="E183" s="40"/>
      <c r="F183" s="164"/>
      <c r="G183" s="38" t="s">
        <v>254</v>
      </c>
      <c r="H183" s="38" t="s">
        <v>254</v>
      </c>
      <c r="I183" s="3"/>
      <c r="J183" s="2"/>
      <c r="K183" s="61"/>
      <c r="L183" s="62"/>
      <c r="M183" s="63"/>
      <c r="N183" s="62"/>
      <c r="O183" s="63"/>
      <c r="P183" s="62"/>
      <c r="Q183" s="62"/>
      <c r="R183" s="323"/>
    </row>
    <row r="184" spans="2:18" s="11" customFormat="1" ht="15" customHeight="1">
      <c r="B184" s="113" t="s">
        <v>646</v>
      </c>
      <c r="C184" s="245" t="s">
        <v>647</v>
      </c>
      <c r="D184" s="39"/>
      <c r="E184" s="40"/>
      <c r="F184" s="164"/>
      <c r="G184" s="38" t="s">
        <v>255</v>
      </c>
      <c r="H184" s="38" t="s">
        <v>255</v>
      </c>
      <c r="I184" s="3"/>
      <c r="J184" s="2"/>
      <c r="K184" s="61"/>
      <c r="L184" s="62"/>
      <c r="M184" s="63"/>
      <c r="N184" s="62"/>
      <c r="O184" s="63"/>
      <c r="P184" s="62"/>
      <c r="Q184" s="62"/>
      <c r="R184" s="323"/>
    </row>
    <row r="185" spans="2:18" s="11" customFormat="1" ht="15" customHeight="1">
      <c r="B185" s="114" t="s">
        <v>648</v>
      </c>
      <c r="C185" s="246" t="s">
        <v>649</v>
      </c>
      <c r="D185" s="200"/>
      <c r="E185" s="201"/>
      <c r="F185" s="140" t="s">
        <v>251</v>
      </c>
      <c r="G185" s="165"/>
      <c r="H185" s="165"/>
      <c r="I185" s="3"/>
      <c r="J185" s="2"/>
      <c r="K185" s="93"/>
      <c r="L185" s="94"/>
      <c r="M185" s="95"/>
      <c r="N185" s="94"/>
      <c r="O185" s="95"/>
      <c r="P185" s="94"/>
      <c r="Q185" s="94"/>
      <c r="R185" s="326"/>
    </row>
    <row r="186" spans="2:18" s="11" customFormat="1" ht="15" customHeight="1">
      <c r="B186" s="107" t="s">
        <v>650</v>
      </c>
      <c r="C186" s="246" t="s">
        <v>651</v>
      </c>
      <c r="D186" s="200"/>
      <c r="E186" s="201"/>
      <c r="F186" s="140" t="s">
        <v>252</v>
      </c>
      <c r="G186" s="165"/>
      <c r="H186" s="165"/>
      <c r="I186" s="3"/>
      <c r="J186" s="2"/>
      <c r="K186" s="93"/>
      <c r="L186" s="94"/>
      <c r="M186" s="95"/>
      <c r="N186" s="94"/>
      <c r="O186" s="95"/>
      <c r="P186" s="94"/>
      <c r="Q186" s="94"/>
      <c r="R186" s="326"/>
    </row>
    <row r="187" spans="2:18" s="11" customFormat="1" ht="15" customHeight="1">
      <c r="B187" s="114" t="s">
        <v>652</v>
      </c>
      <c r="C187" s="246" t="s">
        <v>653</v>
      </c>
      <c r="D187" s="200"/>
      <c r="E187" s="201"/>
      <c r="F187" s="140" t="s">
        <v>253</v>
      </c>
      <c r="G187" s="165"/>
      <c r="H187" s="165"/>
      <c r="I187" s="3"/>
      <c r="J187" s="2"/>
      <c r="K187" s="93"/>
      <c r="L187" s="94"/>
      <c r="M187" s="95"/>
      <c r="N187" s="94"/>
      <c r="O187" s="95"/>
      <c r="P187" s="94"/>
      <c r="Q187" s="94"/>
      <c r="R187" s="326"/>
    </row>
    <row r="188" spans="2:18" s="11" customFormat="1" ht="15" customHeight="1">
      <c r="B188" s="107" t="s">
        <v>654</v>
      </c>
      <c r="C188" s="246" t="s">
        <v>655</v>
      </c>
      <c r="D188" s="200"/>
      <c r="E188" s="201"/>
      <c r="F188" s="140" t="s">
        <v>254</v>
      </c>
      <c r="G188" s="165"/>
      <c r="H188" s="165"/>
      <c r="I188" s="3"/>
      <c r="J188" s="2"/>
      <c r="K188" s="93"/>
      <c r="L188" s="94"/>
      <c r="M188" s="95"/>
      <c r="N188" s="94"/>
      <c r="O188" s="95"/>
      <c r="P188" s="94"/>
      <c r="Q188" s="94"/>
      <c r="R188" s="326"/>
    </row>
    <row r="189" spans="2:18" s="11" customFormat="1" ht="15" customHeight="1">
      <c r="B189" s="114" t="s">
        <v>656</v>
      </c>
      <c r="C189" s="242" t="s">
        <v>657</v>
      </c>
      <c r="D189" s="39"/>
      <c r="E189" s="40"/>
      <c r="F189" s="140" t="s">
        <v>255</v>
      </c>
      <c r="G189" s="38" t="s">
        <v>256</v>
      </c>
      <c r="H189" s="38" t="s">
        <v>256</v>
      </c>
      <c r="I189" s="3"/>
      <c r="J189" s="2"/>
      <c r="K189" s="61"/>
      <c r="L189" s="62"/>
      <c r="M189" s="63"/>
      <c r="N189" s="62"/>
      <c r="O189" s="63"/>
      <c r="P189" s="62"/>
      <c r="Q189" s="62"/>
      <c r="R189" s="323"/>
    </row>
    <row r="190" spans="2:18" s="11" customFormat="1" ht="15" customHeight="1">
      <c r="B190" s="107" t="s">
        <v>658</v>
      </c>
      <c r="C190" s="242" t="s">
        <v>659</v>
      </c>
      <c r="D190" s="39"/>
      <c r="E190" s="40"/>
      <c r="F190" s="140" t="s">
        <v>256</v>
      </c>
      <c r="G190" s="38" t="s">
        <v>257</v>
      </c>
      <c r="H190" s="38" t="s">
        <v>257</v>
      </c>
      <c r="I190" s="3"/>
      <c r="J190" s="2"/>
      <c r="K190" s="61"/>
      <c r="L190" s="62"/>
      <c r="M190" s="63"/>
      <c r="N190" s="62"/>
      <c r="O190" s="63"/>
      <c r="P190" s="62"/>
      <c r="Q190" s="62"/>
      <c r="R190" s="323"/>
    </row>
    <row r="191" spans="2:18" s="11" customFormat="1" ht="15" customHeight="1">
      <c r="B191" s="114" t="s">
        <v>660</v>
      </c>
      <c r="C191" s="242" t="s">
        <v>661</v>
      </c>
      <c r="D191" s="39"/>
      <c r="E191" s="40"/>
      <c r="F191" s="140" t="s">
        <v>257</v>
      </c>
      <c r="G191" s="38" t="s">
        <v>258</v>
      </c>
      <c r="H191" s="38" t="s">
        <v>258</v>
      </c>
      <c r="I191" s="3"/>
      <c r="J191" s="2"/>
      <c r="K191" s="61"/>
      <c r="L191" s="62"/>
      <c r="M191" s="63"/>
      <c r="N191" s="62"/>
      <c r="O191" s="63"/>
      <c r="P191" s="62"/>
      <c r="Q191" s="62"/>
      <c r="R191" s="323"/>
    </row>
    <row r="192" spans="2:18" s="11" customFormat="1" ht="15" customHeight="1">
      <c r="B192" s="107" t="s">
        <v>662</v>
      </c>
      <c r="C192" s="242" t="s">
        <v>663</v>
      </c>
      <c r="D192" s="39"/>
      <c r="E192" s="40"/>
      <c r="F192" s="140" t="s">
        <v>258</v>
      </c>
      <c r="G192" s="38" t="s">
        <v>259</v>
      </c>
      <c r="H192" s="38" t="s">
        <v>259</v>
      </c>
      <c r="I192" s="3"/>
      <c r="J192" s="2"/>
      <c r="K192" s="61"/>
      <c r="L192" s="62"/>
      <c r="M192" s="63"/>
      <c r="N192" s="62"/>
      <c r="O192" s="63"/>
      <c r="P192" s="62"/>
      <c r="Q192" s="62"/>
      <c r="R192" s="323"/>
    </row>
    <row r="193" spans="2:18" s="11" customFormat="1" ht="15" customHeight="1">
      <c r="B193" s="108" t="s">
        <v>664</v>
      </c>
      <c r="C193" s="247" t="s">
        <v>665</v>
      </c>
      <c r="D193" s="87"/>
      <c r="E193" s="88"/>
      <c r="F193" s="79" t="s">
        <v>259</v>
      </c>
      <c r="G193" s="79" t="s">
        <v>260</v>
      </c>
      <c r="H193" s="79" t="s">
        <v>260</v>
      </c>
      <c r="I193" s="80" t="s">
        <v>666</v>
      </c>
      <c r="J193" s="2"/>
      <c r="K193" s="89">
        <f>K170-K171-K176-K177+K178-K181-K184+K185-K186+K187-K188+K189-K190+K191-K192</f>
        <v>0</v>
      </c>
      <c r="L193" s="89">
        <f aca="true" t="shared" si="33" ref="L193:R193">L170-L171-L176-L177+L178-L181-L184+L185-L186+L187-L188+L189-L190+L191-L192</f>
        <v>0</v>
      </c>
      <c r="M193" s="89">
        <f t="shared" si="33"/>
        <v>0</v>
      </c>
      <c r="N193" s="89">
        <f t="shared" si="33"/>
        <v>0</v>
      </c>
      <c r="O193" s="89">
        <f t="shared" si="33"/>
        <v>0</v>
      </c>
      <c r="P193" s="89">
        <f t="shared" si="33"/>
        <v>0</v>
      </c>
      <c r="Q193" s="90">
        <f t="shared" si="33"/>
        <v>0</v>
      </c>
      <c r="R193" s="324">
        <f t="shared" si="33"/>
        <v>0</v>
      </c>
    </row>
    <row r="194" spans="2:18" s="11" customFormat="1" ht="15" customHeight="1">
      <c r="B194" s="114" t="s">
        <v>667</v>
      </c>
      <c r="C194" s="242" t="s">
        <v>668</v>
      </c>
      <c r="D194" s="39"/>
      <c r="E194" s="40"/>
      <c r="F194" s="140" t="s">
        <v>260</v>
      </c>
      <c r="G194" s="38" t="s">
        <v>261</v>
      </c>
      <c r="H194" s="38" t="s">
        <v>261</v>
      </c>
      <c r="I194" s="3"/>
      <c r="J194" s="2"/>
      <c r="K194" s="61"/>
      <c r="L194" s="62"/>
      <c r="M194" s="63"/>
      <c r="N194" s="62"/>
      <c r="O194" s="63"/>
      <c r="P194" s="62"/>
      <c r="Q194" s="62"/>
      <c r="R194" s="323"/>
    </row>
    <row r="195" spans="2:18" s="11" customFormat="1" ht="15" customHeight="1">
      <c r="B195" s="92" t="s">
        <v>669</v>
      </c>
      <c r="C195" s="242" t="s">
        <v>670</v>
      </c>
      <c r="D195" s="39"/>
      <c r="E195" s="40"/>
      <c r="F195" s="140" t="s">
        <v>261</v>
      </c>
      <c r="G195" s="38" t="s">
        <v>262</v>
      </c>
      <c r="H195" s="38" t="s">
        <v>262</v>
      </c>
      <c r="I195" s="3"/>
      <c r="J195" s="2"/>
      <c r="K195" s="61"/>
      <c r="L195" s="62"/>
      <c r="M195" s="63"/>
      <c r="N195" s="62"/>
      <c r="O195" s="63"/>
      <c r="P195" s="62"/>
      <c r="Q195" s="62"/>
      <c r="R195" s="323"/>
    </row>
    <row r="196" spans="2:18" s="11" customFormat="1" ht="15" customHeight="1">
      <c r="B196" s="108" t="s">
        <v>671</v>
      </c>
      <c r="C196" s="243" t="s">
        <v>672</v>
      </c>
      <c r="D196" s="87"/>
      <c r="E196" s="88"/>
      <c r="F196" s="79" t="s">
        <v>262</v>
      </c>
      <c r="G196" s="79" t="s">
        <v>263</v>
      </c>
      <c r="H196" s="79" t="s">
        <v>263</v>
      </c>
      <c r="I196" s="80" t="s">
        <v>673</v>
      </c>
      <c r="J196" s="2"/>
      <c r="K196" s="115">
        <f aca="true" t="shared" si="34" ref="K196:R196">K197+K198+K199+K200</f>
        <v>0</v>
      </c>
      <c r="L196" s="116">
        <f t="shared" si="34"/>
        <v>0</v>
      </c>
      <c r="M196" s="117">
        <f t="shared" si="34"/>
        <v>0</v>
      </c>
      <c r="N196" s="116">
        <f t="shared" si="34"/>
        <v>0</v>
      </c>
      <c r="O196" s="117">
        <f t="shared" si="34"/>
        <v>0</v>
      </c>
      <c r="P196" s="116">
        <f t="shared" si="34"/>
        <v>0</v>
      </c>
      <c r="Q196" s="116">
        <f t="shared" si="34"/>
        <v>0</v>
      </c>
      <c r="R196" s="333">
        <f t="shared" si="34"/>
        <v>0</v>
      </c>
    </row>
    <row r="197" spans="2:18" s="11" customFormat="1" ht="15" customHeight="1">
      <c r="B197" s="109" t="s">
        <v>674</v>
      </c>
      <c r="C197" s="242" t="s">
        <v>675</v>
      </c>
      <c r="D197" s="36"/>
      <c r="E197" s="37"/>
      <c r="F197" s="165"/>
      <c r="G197" s="38" t="s">
        <v>264</v>
      </c>
      <c r="H197" s="38" t="s">
        <v>264</v>
      </c>
      <c r="I197" s="3"/>
      <c r="J197" s="2"/>
      <c r="K197" s="73"/>
      <c r="L197" s="74"/>
      <c r="M197" s="211"/>
      <c r="N197" s="74"/>
      <c r="O197" s="211"/>
      <c r="P197" s="74"/>
      <c r="Q197" s="74"/>
      <c r="R197" s="327"/>
    </row>
    <row r="198" spans="2:18" s="11" customFormat="1" ht="15" customHeight="1">
      <c r="B198" s="109" t="s">
        <v>676</v>
      </c>
      <c r="C198" s="246" t="s">
        <v>677</v>
      </c>
      <c r="D198" s="200"/>
      <c r="E198" s="201"/>
      <c r="F198" s="140" t="s">
        <v>263</v>
      </c>
      <c r="G198" s="165"/>
      <c r="H198" s="165"/>
      <c r="I198" s="3"/>
      <c r="J198" s="2"/>
      <c r="K198" s="93"/>
      <c r="L198" s="94"/>
      <c r="M198" s="95"/>
      <c r="N198" s="94"/>
      <c r="O198" s="95"/>
      <c r="P198" s="94"/>
      <c r="Q198" s="94"/>
      <c r="R198" s="326"/>
    </row>
    <row r="199" spans="2:18" s="11" customFormat="1" ht="15" customHeight="1">
      <c r="B199" s="109" t="s">
        <v>678</v>
      </c>
      <c r="C199" s="242" t="s">
        <v>679</v>
      </c>
      <c r="D199" s="39"/>
      <c r="E199" s="40"/>
      <c r="F199" s="140" t="s">
        <v>264</v>
      </c>
      <c r="G199" s="38" t="s">
        <v>265</v>
      </c>
      <c r="H199" s="38" t="s">
        <v>265</v>
      </c>
      <c r="I199" s="3"/>
      <c r="J199" s="2"/>
      <c r="K199" s="61"/>
      <c r="L199" s="62"/>
      <c r="M199" s="63"/>
      <c r="N199" s="62"/>
      <c r="O199" s="63"/>
      <c r="P199" s="62"/>
      <c r="Q199" s="62"/>
      <c r="R199" s="323"/>
    </row>
    <row r="200" spans="2:18" s="11" customFormat="1" ht="15" customHeight="1">
      <c r="B200" s="109" t="s">
        <v>680</v>
      </c>
      <c r="C200" s="242" t="s">
        <v>681</v>
      </c>
      <c r="D200" s="39"/>
      <c r="E200" s="40"/>
      <c r="F200" s="140" t="s">
        <v>265</v>
      </c>
      <c r="G200" s="38" t="s">
        <v>266</v>
      </c>
      <c r="H200" s="38" t="s">
        <v>266</v>
      </c>
      <c r="I200" s="3"/>
      <c r="J200" s="2"/>
      <c r="K200" s="61"/>
      <c r="L200" s="62"/>
      <c r="M200" s="63"/>
      <c r="N200" s="62"/>
      <c r="O200" s="63"/>
      <c r="P200" s="62"/>
      <c r="Q200" s="62"/>
      <c r="R200" s="323"/>
    </row>
    <row r="201" spans="2:18" s="11" customFormat="1" ht="15" customHeight="1">
      <c r="B201" s="114" t="s">
        <v>682</v>
      </c>
      <c r="C201" s="242" t="s">
        <v>683</v>
      </c>
      <c r="D201" s="39"/>
      <c r="E201" s="40"/>
      <c r="F201" s="140" t="s">
        <v>266</v>
      </c>
      <c r="G201" s="38" t="s">
        <v>267</v>
      </c>
      <c r="H201" s="38" t="s">
        <v>267</v>
      </c>
      <c r="I201" s="3"/>
      <c r="J201" s="2"/>
      <c r="K201" s="61"/>
      <c r="L201" s="62"/>
      <c r="M201" s="63"/>
      <c r="N201" s="62"/>
      <c r="O201" s="63"/>
      <c r="P201" s="62"/>
      <c r="Q201" s="62"/>
      <c r="R201" s="323"/>
    </row>
    <row r="202" spans="2:18" s="11" customFormat="1" ht="15" customHeight="1">
      <c r="B202" s="107" t="s">
        <v>684</v>
      </c>
      <c r="C202" s="242" t="s">
        <v>685</v>
      </c>
      <c r="D202" s="39"/>
      <c r="E202" s="40"/>
      <c r="F202" s="140" t="s">
        <v>267</v>
      </c>
      <c r="G202" s="38" t="s">
        <v>268</v>
      </c>
      <c r="H202" s="38" t="s">
        <v>268</v>
      </c>
      <c r="I202" s="3"/>
      <c r="J202" s="2" t="s">
        <v>292</v>
      </c>
      <c r="K202" s="73"/>
      <c r="L202" s="74"/>
      <c r="M202" s="63"/>
      <c r="N202" s="74"/>
      <c r="O202" s="63"/>
      <c r="P202" s="74"/>
      <c r="Q202" s="62"/>
      <c r="R202" s="327"/>
    </row>
    <row r="203" spans="2:18" s="11" customFormat="1" ht="15" customHeight="1">
      <c r="B203" s="114" t="s">
        <v>686</v>
      </c>
      <c r="C203" s="242" t="s">
        <v>687</v>
      </c>
      <c r="D203" s="39"/>
      <c r="E203" s="40"/>
      <c r="F203" s="140" t="s">
        <v>268</v>
      </c>
      <c r="G203" s="38" t="s">
        <v>269</v>
      </c>
      <c r="H203" s="38" t="s">
        <v>269</v>
      </c>
      <c r="I203" s="3"/>
      <c r="J203" s="2" t="s">
        <v>292</v>
      </c>
      <c r="K203" s="73"/>
      <c r="L203" s="74"/>
      <c r="M203" s="63"/>
      <c r="N203" s="74"/>
      <c r="O203" s="63"/>
      <c r="P203" s="74"/>
      <c r="Q203" s="62"/>
      <c r="R203" s="327"/>
    </row>
    <row r="204" spans="2:18" s="11" customFormat="1" ht="15" customHeight="1">
      <c r="B204" s="107" t="s">
        <v>688</v>
      </c>
      <c r="C204" s="242" t="s">
        <v>689</v>
      </c>
      <c r="D204" s="39"/>
      <c r="E204" s="40"/>
      <c r="F204" s="140" t="s">
        <v>269</v>
      </c>
      <c r="G204" s="38" t="s">
        <v>270</v>
      </c>
      <c r="H204" s="38" t="s">
        <v>270</v>
      </c>
      <c r="I204" s="3"/>
      <c r="J204" s="2" t="s">
        <v>292</v>
      </c>
      <c r="K204" s="73"/>
      <c r="L204" s="74"/>
      <c r="M204" s="63"/>
      <c r="N204" s="74"/>
      <c r="O204" s="63"/>
      <c r="P204" s="74"/>
      <c r="Q204" s="62"/>
      <c r="R204" s="327"/>
    </row>
    <row r="205" spans="2:18" s="11" customFormat="1" ht="15" customHeight="1">
      <c r="B205" s="92" t="s">
        <v>690</v>
      </c>
      <c r="C205" s="245" t="s">
        <v>691</v>
      </c>
      <c r="D205" s="39"/>
      <c r="E205" s="40"/>
      <c r="F205" s="164"/>
      <c r="G205" s="38" t="s">
        <v>271</v>
      </c>
      <c r="H205" s="38" t="s">
        <v>271</v>
      </c>
      <c r="I205" s="3"/>
      <c r="J205" s="2"/>
      <c r="K205" s="73"/>
      <c r="L205" s="74"/>
      <c r="M205" s="63"/>
      <c r="N205" s="74"/>
      <c r="O205" s="63"/>
      <c r="P205" s="74"/>
      <c r="Q205" s="62"/>
      <c r="R205" s="327"/>
    </row>
    <row r="206" spans="2:18" s="11" customFormat="1" ht="15" customHeight="1">
      <c r="B206" s="114" t="s">
        <v>692</v>
      </c>
      <c r="C206" s="246" t="s">
        <v>693</v>
      </c>
      <c r="D206" s="200"/>
      <c r="E206" s="201"/>
      <c r="F206" s="140" t="s">
        <v>270</v>
      </c>
      <c r="G206" s="165"/>
      <c r="H206" s="165"/>
      <c r="I206" s="3"/>
      <c r="J206" s="2"/>
      <c r="K206" s="93"/>
      <c r="L206" s="94"/>
      <c r="M206" s="95"/>
      <c r="N206" s="94"/>
      <c r="O206" s="95"/>
      <c r="P206" s="94"/>
      <c r="Q206" s="94"/>
      <c r="R206" s="326"/>
    </row>
    <row r="207" spans="2:18" s="11" customFormat="1" ht="15" customHeight="1">
      <c r="B207" s="92" t="s">
        <v>694</v>
      </c>
      <c r="C207" s="246" t="s">
        <v>695</v>
      </c>
      <c r="D207" s="200"/>
      <c r="E207" s="201"/>
      <c r="F207" s="140" t="s">
        <v>271</v>
      </c>
      <c r="G207" s="165"/>
      <c r="H207" s="165"/>
      <c r="I207" s="3"/>
      <c r="J207" s="2"/>
      <c r="K207" s="93"/>
      <c r="L207" s="94"/>
      <c r="M207" s="95"/>
      <c r="N207" s="94"/>
      <c r="O207" s="95"/>
      <c r="P207" s="94"/>
      <c r="Q207" s="94"/>
      <c r="R207" s="326"/>
    </row>
    <row r="208" spans="2:18" s="11" customFormat="1" ht="15" customHeight="1">
      <c r="B208" s="114" t="s">
        <v>696</v>
      </c>
      <c r="C208" s="246" t="s">
        <v>697</v>
      </c>
      <c r="D208" s="200"/>
      <c r="E208" s="201"/>
      <c r="F208" s="140" t="s">
        <v>272</v>
      </c>
      <c r="G208" s="165"/>
      <c r="H208" s="165"/>
      <c r="I208" s="3"/>
      <c r="J208" s="2"/>
      <c r="K208" s="93"/>
      <c r="L208" s="94"/>
      <c r="M208" s="95"/>
      <c r="N208" s="94"/>
      <c r="O208" s="95"/>
      <c r="P208" s="94"/>
      <c r="Q208" s="94"/>
      <c r="R208" s="326"/>
    </row>
    <row r="209" spans="2:18" s="11" customFormat="1" ht="15" customHeight="1">
      <c r="B209" s="92" t="s">
        <v>698</v>
      </c>
      <c r="C209" s="246" t="s">
        <v>699</v>
      </c>
      <c r="D209" s="200"/>
      <c r="E209" s="201"/>
      <c r="F209" s="140" t="s">
        <v>273</v>
      </c>
      <c r="G209" s="165"/>
      <c r="H209" s="165"/>
      <c r="I209" s="3"/>
      <c r="J209" s="2"/>
      <c r="K209" s="93"/>
      <c r="L209" s="94"/>
      <c r="M209" s="95"/>
      <c r="N209" s="94"/>
      <c r="O209" s="95"/>
      <c r="P209" s="94"/>
      <c r="Q209" s="94"/>
      <c r="R209" s="326"/>
    </row>
    <row r="210" spans="2:18" s="11" customFormat="1" ht="15" customHeight="1">
      <c r="B210" s="114" t="s">
        <v>700</v>
      </c>
      <c r="C210" s="242" t="s">
        <v>701</v>
      </c>
      <c r="D210" s="39"/>
      <c r="E210" s="40"/>
      <c r="F210" s="140" t="s">
        <v>274</v>
      </c>
      <c r="G210" s="38" t="s">
        <v>272</v>
      </c>
      <c r="H210" s="38" t="s">
        <v>272</v>
      </c>
      <c r="I210" s="3"/>
      <c r="J210" s="2"/>
      <c r="K210" s="61"/>
      <c r="L210" s="62"/>
      <c r="M210" s="63"/>
      <c r="N210" s="62"/>
      <c r="O210" s="63"/>
      <c r="P210" s="62"/>
      <c r="Q210" s="62"/>
      <c r="R210" s="323"/>
    </row>
    <row r="211" spans="2:18" s="11" customFormat="1" ht="15" customHeight="1">
      <c r="B211" s="92" t="s">
        <v>702</v>
      </c>
      <c r="C211" s="242" t="s">
        <v>703</v>
      </c>
      <c r="D211" s="39"/>
      <c r="E211" s="40"/>
      <c r="F211" s="140" t="s">
        <v>275</v>
      </c>
      <c r="G211" s="38" t="s">
        <v>273</v>
      </c>
      <c r="H211" s="38" t="s">
        <v>273</v>
      </c>
      <c r="I211" s="3"/>
      <c r="J211" s="2"/>
      <c r="K211" s="61"/>
      <c r="L211" s="62"/>
      <c r="M211" s="63"/>
      <c r="N211" s="62"/>
      <c r="O211" s="63"/>
      <c r="P211" s="62"/>
      <c r="Q211" s="62"/>
      <c r="R211" s="323"/>
    </row>
    <row r="212" spans="2:18" s="11" customFormat="1" ht="15" customHeight="1">
      <c r="B212" s="114" t="s">
        <v>704</v>
      </c>
      <c r="C212" s="242" t="s">
        <v>705</v>
      </c>
      <c r="D212" s="39"/>
      <c r="E212" s="40"/>
      <c r="F212" s="140" t="s">
        <v>276</v>
      </c>
      <c r="G212" s="38" t="s">
        <v>274</v>
      </c>
      <c r="H212" s="38" t="s">
        <v>274</v>
      </c>
      <c r="I212" s="3"/>
      <c r="J212" s="2"/>
      <c r="K212" s="61"/>
      <c r="L212" s="62"/>
      <c r="M212" s="63"/>
      <c r="N212" s="62"/>
      <c r="O212" s="63"/>
      <c r="P212" s="62"/>
      <c r="Q212" s="62"/>
      <c r="R212" s="323"/>
    </row>
    <row r="213" spans="2:18" s="11" customFormat="1" ht="15" customHeight="1">
      <c r="B213" s="92" t="s">
        <v>706</v>
      </c>
      <c r="C213" s="242" t="s">
        <v>707</v>
      </c>
      <c r="D213" s="39"/>
      <c r="E213" s="40"/>
      <c r="F213" s="140" t="s">
        <v>277</v>
      </c>
      <c r="G213" s="38" t="s">
        <v>275</v>
      </c>
      <c r="H213" s="38" t="s">
        <v>275</v>
      </c>
      <c r="I213" s="3"/>
      <c r="J213" s="2"/>
      <c r="K213" s="61"/>
      <c r="L213" s="62"/>
      <c r="M213" s="63"/>
      <c r="N213" s="62"/>
      <c r="O213" s="63"/>
      <c r="P213" s="62"/>
      <c r="Q213" s="62"/>
      <c r="R213" s="323"/>
    </row>
    <row r="214" spans="2:18" s="11" customFormat="1" ht="15" customHeight="1">
      <c r="B214" s="114" t="s">
        <v>708</v>
      </c>
      <c r="C214" s="242" t="s">
        <v>709</v>
      </c>
      <c r="D214" s="39"/>
      <c r="E214" s="40"/>
      <c r="F214" s="140" t="s">
        <v>278</v>
      </c>
      <c r="G214" s="38" t="s">
        <v>276</v>
      </c>
      <c r="H214" s="38" t="s">
        <v>276</v>
      </c>
      <c r="I214" s="3"/>
      <c r="J214" s="2"/>
      <c r="K214" s="61"/>
      <c r="L214" s="62"/>
      <c r="M214" s="63"/>
      <c r="N214" s="62"/>
      <c r="O214" s="63"/>
      <c r="P214" s="62"/>
      <c r="Q214" s="62"/>
      <c r="R214" s="323"/>
    </row>
    <row r="215" spans="2:18" s="11" customFormat="1" ht="15" customHeight="1">
      <c r="B215" s="92" t="s">
        <v>710</v>
      </c>
      <c r="C215" s="242" t="s">
        <v>711</v>
      </c>
      <c r="D215" s="39"/>
      <c r="E215" s="40"/>
      <c r="F215" s="140" t="s">
        <v>279</v>
      </c>
      <c r="G215" s="38" t="s">
        <v>277</v>
      </c>
      <c r="H215" s="38" t="s">
        <v>277</v>
      </c>
      <c r="I215" s="3"/>
      <c r="J215" s="2"/>
      <c r="K215" s="61"/>
      <c r="L215" s="62"/>
      <c r="M215" s="63"/>
      <c r="N215" s="62"/>
      <c r="O215" s="63"/>
      <c r="P215" s="62"/>
      <c r="Q215" s="62"/>
      <c r="R215" s="323"/>
    </row>
    <row r="216" spans="2:18" s="11" customFormat="1" ht="15" customHeight="1">
      <c r="B216" s="108" t="s">
        <v>664</v>
      </c>
      <c r="C216" s="247" t="s">
        <v>712</v>
      </c>
      <c r="D216" s="87"/>
      <c r="E216" s="88"/>
      <c r="F216" s="79" t="s">
        <v>280</v>
      </c>
      <c r="G216" s="79" t="s">
        <v>278</v>
      </c>
      <c r="H216" s="79" t="s">
        <v>278</v>
      </c>
      <c r="I216" s="80" t="s">
        <v>713</v>
      </c>
      <c r="J216" s="2"/>
      <c r="K216" s="89">
        <f>K194-K195+K196+K201-K202+K203-K204-K205+K206-K207+K208-K209+K210-K211+K212-K213+K214-K215</f>
        <v>0</v>
      </c>
      <c r="L216" s="89">
        <f aca="true" t="shared" si="35" ref="L216:R216">L194-L195+L196+L201-L202+L203-L204-L205+L206-L207+L208-L209+L210-L211+L212-L213+L214-L215</f>
        <v>0</v>
      </c>
      <c r="M216" s="89">
        <f t="shared" si="35"/>
        <v>0</v>
      </c>
      <c r="N216" s="89">
        <f t="shared" si="35"/>
        <v>0</v>
      </c>
      <c r="O216" s="89">
        <f t="shared" si="35"/>
        <v>0</v>
      </c>
      <c r="P216" s="89">
        <f t="shared" si="35"/>
        <v>0</v>
      </c>
      <c r="Q216" s="90">
        <f t="shared" si="35"/>
        <v>0</v>
      </c>
      <c r="R216" s="324">
        <f t="shared" si="35"/>
        <v>0</v>
      </c>
    </row>
    <row r="217" spans="2:18" s="11" customFormat="1" ht="15" customHeight="1">
      <c r="B217" s="86" t="s">
        <v>714</v>
      </c>
      <c r="C217" s="243" t="s">
        <v>715</v>
      </c>
      <c r="D217" s="87"/>
      <c r="E217" s="88"/>
      <c r="F217" s="79" t="s">
        <v>281</v>
      </c>
      <c r="G217" s="79" t="s">
        <v>279</v>
      </c>
      <c r="H217" s="79" t="s">
        <v>279</v>
      </c>
      <c r="I217" s="80" t="s">
        <v>24</v>
      </c>
      <c r="J217" s="2"/>
      <c r="K217" s="89">
        <f aca="true" t="shared" si="36" ref="K217:R217">K218+K219</f>
        <v>0</v>
      </c>
      <c r="L217" s="90">
        <f t="shared" si="36"/>
        <v>0</v>
      </c>
      <c r="M217" s="91">
        <f t="shared" si="36"/>
        <v>0</v>
      </c>
      <c r="N217" s="90">
        <f t="shared" si="36"/>
        <v>0</v>
      </c>
      <c r="O217" s="91">
        <f t="shared" si="36"/>
        <v>0</v>
      </c>
      <c r="P217" s="90">
        <f t="shared" si="36"/>
        <v>0</v>
      </c>
      <c r="Q217" s="90">
        <f t="shared" si="36"/>
        <v>0</v>
      </c>
      <c r="R217" s="324">
        <f t="shared" si="36"/>
        <v>0</v>
      </c>
    </row>
    <row r="218" spans="2:18" s="11" customFormat="1" ht="15" customHeight="1">
      <c r="B218" s="107" t="s">
        <v>716</v>
      </c>
      <c r="C218" s="242" t="s">
        <v>717</v>
      </c>
      <c r="D218" s="39"/>
      <c r="E218" s="40"/>
      <c r="F218" s="140" t="s">
        <v>282</v>
      </c>
      <c r="G218" s="38" t="s">
        <v>280</v>
      </c>
      <c r="H218" s="38" t="s">
        <v>280</v>
      </c>
      <c r="I218" s="3"/>
      <c r="J218" s="2"/>
      <c r="K218" s="61"/>
      <c r="L218" s="62"/>
      <c r="M218" s="63"/>
      <c r="N218" s="62"/>
      <c r="O218" s="63"/>
      <c r="P218" s="62"/>
      <c r="Q218" s="62"/>
      <c r="R218" s="323"/>
    </row>
    <row r="219" spans="2:18" s="11" customFormat="1" ht="15" customHeight="1">
      <c r="B219" s="107" t="s">
        <v>718</v>
      </c>
      <c r="C219" s="242" t="s">
        <v>719</v>
      </c>
      <c r="D219" s="39"/>
      <c r="E219" s="40"/>
      <c r="F219" s="140" t="s">
        <v>283</v>
      </c>
      <c r="G219" s="38" t="s">
        <v>281</v>
      </c>
      <c r="H219" s="38" t="s">
        <v>281</v>
      </c>
      <c r="I219" s="3"/>
      <c r="J219" s="2"/>
      <c r="K219" s="61"/>
      <c r="L219" s="62"/>
      <c r="M219" s="63"/>
      <c r="N219" s="62"/>
      <c r="O219" s="63"/>
      <c r="P219" s="62"/>
      <c r="Q219" s="62"/>
      <c r="R219" s="323"/>
    </row>
    <row r="220" spans="2:18" s="11" customFormat="1" ht="15" customHeight="1">
      <c r="B220" s="108" t="s">
        <v>720</v>
      </c>
      <c r="C220" s="243" t="s">
        <v>721</v>
      </c>
      <c r="D220" s="87"/>
      <c r="E220" s="88"/>
      <c r="F220" s="79" t="s">
        <v>284</v>
      </c>
      <c r="G220" s="79" t="s">
        <v>282</v>
      </c>
      <c r="H220" s="79" t="s">
        <v>282</v>
      </c>
      <c r="I220" s="80" t="s">
        <v>19</v>
      </c>
      <c r="J220" s="2"/>
      <c r="K220" s="89">
        <f aca="true" t="shared" si="37" ref="K220:R220">K193+K216-K217</f>
        <v>0</v>
      </c>
      <c r="L220" s="90">
        <f t="shared" si="37"/>
        <v>0</v>
      </c>
      <c r="M220" s="91">
        <f t="shared" si="37"/>
        <v>0</v>
      </c>
      <c r="N220" s="90">
        <f t="shared" si="37"/>
        <v>0</v>
      </c>
      <c r="O220" s="91">
        <f t="shared" si="37"/>
        <v>0</v>
      </c>
      <c r="P220" s="90">
        <f t="shared" si="37"/>
        <v>0</v>
      </c>
      <c r="Q220" s="90">
        <f t="shared" si="37"/>
        <v>0</v>
      </c>
      <c r="R220" s="324">
        <f t="shared" si="37"/>
        <v>0</v>
      </c>
    </row>
    <row r="221" spans="2:18" s="11" customFormat="1" ht="15" customHeight="1">
      <c r="B221" s="114" t="s">
        <v>722</v>
      </c>
      <c r="C221" s="242" t="s">
        <v>723</v>
      </c>
      <c r="D221" s="39"/>
      <c r="E221" s="40"/>
      <c r="F221" s="140" t="s">
        <v>285</v>
      </c>
      <c r="G221" s="38" t="s">
        <v>283</v>
      </c>
      <c r="H221" s="38" t="s">
        <v>283</v>
      </c>
      <c r="I221" s="3"/>
      <c r="J221" s="2"/>
      <c r="K221" s="61"/>
      <c r="L221" s="62"/>
      <c r="M221" s="63"/>
      <c r="N221" s="62"/>
      <c r="O221" s="63"/>
      <c r="P221" s="62"/>
      <c r="Q221" s="62"/>
      <c r="R221" s="323"/>
    </row>
    <row r="222" spans="2:18" s="11" customFormat="1" ht="15" customHeight="1">
      <c r="B222" s="92" t="s">
        <v>724</v>
      </c>
      <c r="C222" s="242" t="s">
        <v>725</v>
      </c>
      <c r="D222" s="39"/>
      <c r="E222" s="40"/>
      <c r="F222" s="140" t="s">
        <v>286</v>
      </c>
      <c r="G222" s="38" t="s">
        <v>284</v>
      </c>
      <c r="H222" s="38" t="s">
        <v>284</v>
      </c>
      <c r="I222" s="3"/>
      <c r="J222" s="2"/>
      <c r="K222" s="61"/>
      <c r="L222" s="62"/>
      <c r="M222" s="63"/>
      <c r="N222" s="62"/>
      <c r="O222" s="63"/>
      <c r="P222" s="62"/>
      <c r="Q222" s="62"/>
      <c r="R222" s="323"/>
    </row>
    <row r="223" spans="2:18" s="11" customFormat="1" ht="15" customHeight="1">
      <c r="B223" s="86" t="s">
        <v>726</v>
      </c>
      <c r="C223" s="243" t="s">
        <v>727</v>
      </c>
      <c r="D223" s="87"/>
      <c r="E223" s="88"/>
      <c r="F223" s="79" t="s">
        <v>287</v>
      </c>
      <c r="G223" s="79" t="s">
        <v>285</v>
      </c>
      <c r="H223" s="79" t="s">
        <v>285</v>
      </c>
      <c r="I223" s="80" t="s">
        <v>20</v>
      </c>
      <c r="J223" s="2"/>
      <c r="K223" s="89">
        <f aca="true" t="shared" si="38" ref="K223:R223">K224+K225</f>
        <v>0</v>
      </c>
      <c r="L223" s="90">
        <f t="shared" si="38"/>
        <v>0</v>
      </c>
      <c r="M223" s="91">
        <f t="shared" si="38"/>
        <v>0</v>
      </c>
      <c r="N223" s="90">
        <f t="shared" si="38"/>
        <v>0</v>
      </c>
      <c r="O223" s="91">
        <f t="shared" si="38"/>
        <v>0</v>
      </c>
      <c r="P223" s="90">
        <f t="shared" si="38"/>
        <v>0</v>
      </c>
      <c r="Q223" s="90">
        <f t="shared" si="38"/>
        <v>0</v>
      </c>
      <c r="R223" s="324">
        <f t="shared" si="38"/>
        <v>0</v>
      </c>
    </row>
    <row r="224" spans="2:18" s="11" customFormat="1" ht="15" customHeight="1">
      <c r="B224" s="107" t="s">
        <v>728</v>
      </c>
      <c r="C224" s="242" t="s">
        <v>717</v>
      </c>
      <c r="D224" s="39"/>
      <c r="E224" s="40"/>
      <c r="F224" s="140" t="s">
        <v>288</v>
      </c>
      <c r="G224" s="38" t="s">
        <v>286</v>
      </c>
      <c r="H224" s="38" t="s">
        <v>286</v>
      </c>
      <c r="I224" s="3"/>
      <c r="J224" s="2"/>
      <c r="K224" s="61"/>
      <c r="L224" s="62"/>
      <c r="M224" s="63"/>
      <c r="N224" s="62"/>
      <c r="O224" s="63"/>
      <c r="P224" s="62"/>
      <c r="Q224" s="62"/>
      <c r="R224" s="323"/>
    </row>
    <row r="225" spans="2:18" s="11" customFormat="1" ht="15" customHeight="1">
      <c r="B225" s="107" t="s">
        <v>729</v>
      </c>
      <c r="C225" s="242" t="s">
        <v>719</v>
      </c>
      <c r="D225" s="39"/>
      <c r="E225" s="40"/>
      <c r="F225" s="140" t="s">
        <v>289</v>
      </c>
      <c r="G225" s="38" t="s">
        <v>287</v>
      </c>
      <c r="H225" s="38" t="s">
        <v>287</v>
      </c>
      <c r="I225" s="3"/>
      <c r="J225" s="2"/>
      <c r="K225" s="61"/>
      <c r="L225" s="62"/>
      <c r="M225" s="63"/>
      <c r="N225" s="62"/>
      <c r="O225" s="63"/>
      <c r="P225" s="62"/>
      <c r="Q225" s="62"/>
      <c r="R225" s="323"/>
    </row>
    <row r="226" spans="2:18" s="11" customFormat="1" ht="15" customHeight="1">
      <c r="B226" s="108" t="s">
        <v>664</v>
      </c>
      <c r="C226" s="243" t="s">
        <v>730</v>
      </c>
      <c r="D226" s="87"/>
      <c r="E226" s="88"/>
      <c r="F226" s="79" t="s">
        <v>290</v>
      </c>
      <c r="G226" s="79" t="s">
        <v>288</v>
      </c>
      <c r="H226" s="79" t="s">
        <v>288</v>
      </c>
      <c r="I226" s="80" t="s">
        <v>21</v>
      </c>
      <c r="J226" s="2"/>
      <c r="K226" s="89">
        <f aca="true" t="shared" si="39" ref="K226:R226">K221-K222-K223</f>
        <v>0</v>
      </c>
      <c r="L226" s="90">
        <f t="shared" si="39"/>
        <v>0</v>
      </c>
      <c r="M226" s="91">
        <f t="shared" si="39"/>
        <v>0</v>
      </c>
      <c r="N226" s="90">
        <f t="shared" si="39"/>
        <v>0</v>
      </c>
      <c r="O226" s="91">
        <f t="shared" si="39"/>
        <v>0</v>
      </c>
      <c r="P226" s="90">
        <f t="shared" si="39"/>
        <v>0</v>
      </c>
      <c r="Q226" s="90">
        <f t="shared" si="39"/>
        <v>0</v>
      </c>
      <c r="R226" s="324">
        <f t="shared" si="39"/>
        <v>0</v>
      </c>
    </row>
    <row r="227" spans="2:18" s="11" customFormat="1" ht="15" customHeight="1">
      <c r="B227" s="92" t="s">
        <v>731</v>
      </c>
      <c r="C227" s="242" t="s">
        <v>732</v>
      </c>
      <c r="D227" s="39"/>
      <c r="E227" s="40"/>
      <c r="F227" s="140" t="s">
        <v>291</v>
      </c>
      <c r="G227" s="38" t="s">
        <v>289</v>
      </c>
      <c r="H227" s="38" t="s">
        <v>289</v>
      </c>
      <c r="I227" s="3"/>
      <c r="J227" s="2"/>
      <c r="K227" s="61"/>
      <c r="L227" s="62"/>
      <c r="M227" s="63"/>
      <c r="N227" s="62"/>
      <c r="O227" s="63"/>
      <c r="P227" s="62"/>
      <c r="Q227" s="62"/>
      <c r="R227" s="323"/>
    </row>
    <row r="228" spans="2:18" s="11" customFormat="1" ht="15" customHeight="1">
      <c r="B228" s="108" t="s">
        <v>733</v>
      </c>
      <c r="C228" s="243" t="s">
        <v>734</v>
      </c>
      <c r="D228" s="87"/>
      <c r="E228" s="88"/>
      <c r="F228" s="79" t="s">
        <v>925</v>
      </c>
      <c r="G228" s="79" t="s">
        <v>290</v>
      </c>
      <c r="H228" s="79" t="s">
        <v>290</v>
      </c>
      <c r="I228" s="80" t="s">
        <v>22</v>
      </c>
      <c r="J228" s="2"/>
      <c r="K228" s="89">
        <f aca="true" t="shared" si="40" ref="K228:R228">K220+K226-K227</f>
        <v>0</v>
      </c>
      <c r="L228" s="90">
        <f t="shared" si="40"/>
        <v>0</v>
      </c>
      <c r="M228" s="91">
        <f t="shared" si="40"/>
        <v>0</v>
      </c>
      <c r="N228" s="90">
        <f t="shared" si="40"/>
        <v>0</v>
      </c>
      <c r="O228" s="91">
        <f t="shared" si="40"/>
        <v>0</v>
      </c>
      <c r="P228" s="90">
        <f t="shared" si="40"/>
        <v>0</v>
      </c>
      <c r="Q228" s="90">
        <f t="shared" si="40"/>
        <v>0</v>
      </c>
      <c r="R228" s="324">
        <f t="shared" si="40"/>
        <v>0</v>
      </c>
    </row>
    <row r="229" spans="2:22" s="11" customFormat="1" ht="15" customHeight="1" thickBot="1">
      <c r="B229" s="118" t="s">
        <v>735</v>
      </c>
      <c r="C229" s="248" t="s">
        <v>736</v>
      </c>
      <c r="D229" s="119"/>
      <c r="E229" s="120"/>
      <c r="F229" s="121" t="s">
        <v>926</v>
      </c>
      <c r="G229" s="121" t="s">
        <v>291</v>
      </c>
      <c r="H229" s="121" t="s">
        <v>291</v>
      </c>
      <c r="I229" s="122" t="s">
        <v>23</v>
      </c>
      <c r="J229" s="8"/>
      <c r="K229" s="123">
        <f aca="true" t="shared" si="41" ref="K229:R229">K193+K216+K221-K222</f>
        <v>0</v>
      </c>
      <c r="L229" s="124">
        <f t="shared" si="41"/>
        <v>0</v>
      </c>
      <c r="M229" s="125">
        <f t="shared" si="41"/>
        <v>0</v>
      </c>
      <c r="N229" s="124">
        <f t="shared" si="41"/>
        <v>0</v>
      </c>
      <c r="O229" s="125">
        <f t="shared" si="41"/>
        <v>0</v>
      </c>
      <c r="P229" s="124">
        <f t="shared" si="41"/>
        <v>0</v>
      </c>
      <c r="Q229" s="124">
        <f t="shared" si="41"/>
        <v>0</v>
      </c>
      <c r="R229" s="334">
        <f t="shared" si="41"/>
        <v>0</v>
      </c>
      <c r="U229" s="18"/>
      <c r="V229" s="18"/>
    </row>
    <row r="230" spans="2:18" s="11" customFormat="1" ht="15" customHeight="1" thickBot="1">
      <c r="B230" s="148"/>
      <c r="C230" s="32" t="s">
        <v>315</v>
      </c>
      <c r="D230" s="33"/>
      <c r="E230" s="34"/>
      <c r="F230" s="145"/>
      <c r="G230" s="145"/>
      <c r="H230" s="35"/>
      <c r="I230" s="5"/>
      <c r="J230" s="1"/>
      <c r="K230" s="225">
        <f aca="true" t="shared" si="42" ref="K230:R230">K228-K111</f>
        <v>0</v>
      </c>
      <c r="L230" s="226">
        <f t="shared" si="42"/>
        <v>0</v>
      </c>
      <c r="M230" s="227">
        <f t="shared" si="42"/>
        <v>0</v>
      </c>
      <c r="N230" s="226">
        <f t="shared" si="42"/>
        <v>0</v>
      </c>
      <c r="O230" s="227">
        <f t="shared" si="42"/>
        <v>0</v>
      </c>
      <c r="P230" s="226">
        <f t="shared" si="42"/>
        <v>0</v>
      </c>
      <c r="Q230" s="226">
        <f t="shared" si="42"/>
        <v>0</v>
      </c>
      <c r="R230" s="321">
        <f t="shared" si="42"/>
        <v>0</v>
      </c>
    </row>
    <row r="231" ht="16.5"/>
    <row r="232" ht="16.5"/>
    <row r="233" spans="2:8" ht="21.75" customHeight="1">
      <c r="B233" s="398" t="s">
        <v>1016</v>
      </c>
      <c r="C233" s="399"/>
      <c r="D233" s="399"/>
      <c r="E233" s="399"/>
      <c r="F233" s="399"/>
      <c r="G233" s="399"/>
      <c r="H233" s="400"/>
    </row>
    <row r="234" spans="2:8" ht="281.25" customHeight="1">
      <c r="B234" s="401"/>
      <c r="C234" s="402"/>
      <c r="D234" s="402"/>
      <c r="E234" s="402"/>
      <c r="F234" s="402"/>
      <c r="G234" s="402"/>
      <c r="H234" s="403"/>
    </row>
  </sheetData>
  <sheetProtection password="85E6" sheet="1" objects="1" scenarios="1"/>
  <mergeCells count="23">
    <mergeCell ref="B234:H234"/>
    <mergeCell ref="F91:F92"/>
    <mergeCell ref="F158:F159"/>
    <mergeCell ref="G91:G92"/>
    <mergeCell ref="G158:G159"/>
    <mergeCell ref="B6:D6"/>
    <mergeCell ref="F9:F10"/>
    <mergeCell ref="G9:G10"/>
    <mergeCell ref="B233:H233"/>
    <mergeCell ref="J91:J92"/>
    <mergeCell ref="H158:H159"/>
    <mergeCell ref="J158:J159"/>
    <mergeCell ref="H91:H92"/>
    <mergeCell ref="E6:H6"/>
    <mergeCell ref="H9:H10"/>
    <mergeCell ref="K3:Q3"/>
    <mergeCell ref="B2:H4"/>
    <mergeCell ref="B5:D5"/>
    <mergeCell ref="B7:H7"/>
    <mergeCell ref="E5:H5"/>
    <mergeCell ref="J9:J10"/>
    <mergeCell ref="L5:N6"/>
    <mergeCell ref="B8:H8"/>
  </mergeCells>
  <conditionalFormatting sqref="B9">
    <cfRule type="cellIs" priority="1" dxfId="0" operator="between" stopIfTrue="1">
      <formula>0</formula>
      <formula>39.999999999</formula>
    </cfRule>
    <cfRule type="cellIs" priority="2" dxfId="1" operator="between" stopIfTrue="1">
      <formula>40</formula>
      <formula>59.999999999</formula>
    </cfRule>
    <cfRule type="cellIs" priority="3" dxfId="2" operator="greaterThanOrEqual" stopIfTrue="1">
      <formula>60</formula>
    </cfRule>
  </conditionalFormatting>
  <dataValidations count="2">
    <dataValidation type="whole" allowBlank="1" showInputMessage="1" showErrorMessage="1" promptTitle="Vysvětlení" prompt="Uvádějte IČ bez mezer" errorTitle="Chybně vyplněné IČ" error="IČ obsahuje nepřípustné znaky (například mezery) nebo příliš mnoho znaků." sqref="E6:H6">
      <formula1>1</formula1>
      <formula2>99999999</formula2>
    </dataValidation>
    <dataValidation type="decimal" operator="greaterThan" allowBlank="1" showInputMessage="1" showErrorMessage="1" errorTitle="Chybně zadaný údaj" error="Zadejte číslo bez mezer" sqref="K11:R90 K93:R157 K160:R230">
      <formula1>-999999999999</formula1>
    </dataValidation>
  </dataValidations>
  <printOptions/>
  <pageMargins left="0.28" right="0.28" top="0.42" bottom="0.48" header="0.2755905511811024" footer="0.2362204724409449"/>
  <pageSetup fitToHeight="4" fitToWidth="1" horizontalDpi="600" verticalDpi="600" orientation="landscape" paperSize="9" scale="55" r:id="rId4"/>
  <headerFooter alignWithMargins="0">
    <oddFooter>&amp;CStránka 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4"/>
  <sheetViews>
    <sheetView zoomScale="70" zoomScaleNormal="70" workbookViewId="0" topLeftCell="A1">
      <pane xSplit="5" topLeftCell="F1" activePane="topRight" state="frozen"/>
      <selection pane="topLeft" activeCell="A1" sqref="A1"/>
      <selection pane="topRight" activeCell="L11" sqref="L11"/>
    </sheetView>
  </sheetViews>
  <sheetFormatPr defaultColWidth="9.00390625" defaultRowHeight="12.75"/>
  <cols>
    <col min="1" max="1" width="1.75390625" style="0" customWidth="1"/>
    <col min="2" max="2" width="0" style="0" hidden="1" customWidth="1"/>
    <col min="3" max="3" width="46.375" style="0" customWidth="1"/>
    <col min="4" max="4" width="32.875" style="0" customWidth="1"/>
    <col min="5" max="5" width="28.625" style="0" customWidth="1"/>
    <col min="6" max="6" width="7.25390625" style="0" customWidth="1"/>
    <col min="7" max="7" width="6.875" style="0" hidden="1" customWidth="1"/>
    <col min="8" max="8" width="9.125" style="0" hidden="1" customWidth="1"/>
    <col min="9" max="9" width="9.625" style="0" hidden="1" customWidth="1"/>
    <col min="10" max="16" width="13.75390625" style="0" customWidth="1"/>
    <col min="17" max="17" width="13.75390625" style="0" hidden="1" customWidth="1"/>
  </cols>
  <sheetData>
    <row r="1" ht="13.5" thickBot="1"/>
    <row r="2" spans="3:19" ht="12.75" customHeight="1">
      <c r="C2" s="370" t="s">
        <v>951</v>
      </c>
      <c r="D2" s="371"/>
      <c r="E2" s="371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3"/>
      <c r="R2" s="276"/>
      <c r="S2" s="277"/>
    </row>
    <row r="3" spans="3:19" ht="12.75" customHeight="1">
      <c r="C3" s="372"/>
      <c r="D3" s="373"/>
      <c r="E3" s="373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5"/>
      <c r="R3" s="276"/>
      <c r="S3" s="277"/>
    </row>
    <row r="4" spans="3:19" ht="13.5" customHeight="1" thickBot="1">
      <c r="C4" s="374"/>
      <c r="D4" s="375"/>
      <c r="E4" s="375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276"/>
      <c r="S4" s="277"/>
    </row>
    <row r="5" spans="3:17" ht="19.5" customHeight="1" thickBot="1">
      <c r="C5" s="382" t="s">
        <v>937</v>
      </c>
      <c r="D5" s="383"/>
      <c r="E5" s="258" t="s">
        <v>938</v>
      </c>
      <c r="F5" s="427"/>
      <c r="G5" s="428"/>
      <c r="H5" s="428"/>
      <c r="I5" s="428"/>
      <c r="J5" s="263"/>
      <c r="K5" s="263"/>
      <c r="L5" s="263"/>
      <c r="M5" s="263"/>
      <c r="N5" s="263"/>
      <c r="O5" s="263"/>
      <c r="P5" s="264"/>
      <c r="Q5" s="264"/>
    </row>
    <row r="6" spans="3:17" ht="18.75" customHeight="1" thickBot="1">
      <c r="C6" s="425">
        <f>Výkazy!B6</f>
        <v>0</v>
      </c>
      <c r="D6" s="426"/>
      <c r="E6" s="269">
        <f>Výkazy!E6</f>
        <v>0</v>
      </c>
      <c r="F6" s="429"/>
      <c r="G6" s="430"/>
      <c r="H6" s="430"/>
      <c r="I6" s="430"/>
      <c r="J6" s="265"/>
      <c r="K6" s="386" t="s">
        <v>940</v>
      </c>
      <c r="L6" s="387"/>
      <c r="M6" s="388"/>
      <c r="N6" s="265"/>
      <c r="O6" s="265"/>
      <c r="P6" s="266"/>
      <c r="Q6" s="266"/>
    </row>
    <row r="7" spans="3:17" ht="18.75" thickBot="1">
      <c r="C7" s="382" t="s">
        <v>1009</v>
      </c>
      <c r="D7" s="383"/>
      <c r="E7" s="384"/>
      <c r="F7" s="259"/>
      <c r="G7" s="260"/>
      <c r="H7" s="260"/>
      <c r="I7" s="260"/>
      <c r="J7" s="265"/>
      <c r="K7" s="389"/>
      <c r="L7" s="390"/>
      <c r="M7" s="391"/>
      <c r="N7" s="265"/>
      <c r="O7" s="265"/>
      <c r="P7" s="266"/>
      <c r="Q7" s="266"/>
    </row>
    <row r="8" spans="3:17" ht="18.75" customHeight="1" thickBot="1" thickTop="1">
      <c r="C8" s="416">
        <f>Výkazy!B8</f>
        <v>0</v>
      </c>
      <c r="D8" s="417"/>
      <c r="E8" s="418"/>
      <c r="F8" s="261"/>
      <c r="G8" s="262"/>
      <c r="H8" s="262"/>
      <c r="I8" s="262"/>
      <c r="J8" s="267"/>
      <c r="K8" s="267"/>
      <c r="L8" s="267"/>
      <c r="M8" s="267"/>
      <c r="N8" s="267"/>
      <c r="O8" s="267"/>
      <c r="P8" s="268"/>
      <c r="Q8" s="268"/>
    </row>
    <row r="9" spans="3:17" s="11" customFormat="1" ht="22.5" customHeight="1" thickBot="1">
      <c r="C9" s="212" t="s">
        <v>304</v>
      </c>
      <c r="D9" s="158"/>
      <c r="E9" s="159"/>
      <c r="F9" s="412" t="s">
        <v>47</v>
      </c>
      <c r="G9" s="149"/>
      <c r="H9" s="13" t="s">
        <v>25</v>
      </c>
      <c r="I9" s="414" t="s">
        <v>48</v>
      </c>
      <c r="J9" s="179" t="s">
        <v>296</v>
      </c>
      <c r="K9" s="154" t="s">
        <v>296</v>
      </c>
      <c r="L9" s="154" t="s">
        <v>932</v>
      </c>
      <c r="M9" s="154" t="s">
        <v>927</v>
      </c>
      <c r="N9" s="154" t="s">
        <v>927</v>
      </c>
      <c r="O9" s="154" t="s">
        <v>927</v>
      </c>
      <c r="P9" s="154" t="s">
        <v>927</v>
      </c>
      <c r="Q9" s="180" t="s">
        <v>927</v>
      </c>
    </row>
    <row r="10" spans="3:17" s="11" customFormat="1" ht="15" customHeight="1" thickBot="1">
      <c r="C10" s="157" t="s">
        <v>316</v>
      </c>
      <c r="D10" s="25"/>
      <c r="E10" s="31"/>
      <c r="F10" s="413"/>
      <c r="G10" s="150"/>
      <c r="H10" s="10"/>
      <c r="I10" s="415"/>
      <c r="J10" s="343">
        <f>Výkazy!K10</f>
        <v>2003</v>
      </c>
      <c r="K10" s="344">
        <f>Výkazy!L10</f>
        <v>2004</v>
      </c>
      <c r="L10" s="344" t="str">
        <f>Výkazy!M10</f>
        <v>Q = 1</v>
      </c>
      <c r="M10" s="344">
        <f>Výkazy!N10</f>
        <v>2005</v>
      </c>
      <c r="N10" s="344">
        <f>Výkazy!O10</f>
        <v>2006</v>
      </c>
      <c r="O10" s="344">
        <f>Výkazy!P10</f>
        <v>2007</v>
      </c>
      <c r="P10" s="344">
        <f>Výkazy!Q10</f>
        <v>2008</v>
      </c>
      <c r="Q10" s="271">
        <f>Výkazy!R10</f>
        <v>2009</v>
      </c>
    </row>
    <row r="11" spans="2:17" s="11" customFormat="1" ht="15" customHeight="1">
      <c r="B11" s="70"/>
      <c r="C11" s="47" t="s">
        <v>305</v>
      </c>
      <c r="D11" s="48"/>
      <c r="E11" s="49"/>
      <c r="F11" s="146" t="s">
        <v>231</v>
      </c>
      <c r="G11" s="17" t="s">
        <v>231</v>
      </c>
      <c r="H11" s="50" t="s">
        <v>306</v>
      </c>
      <c r="I11" s="151"/>
      <c r="J11" s="213" t="s">
        <v>303</v>
      </c>
      <c r="K11" s="214" t="s">
        <v>303</v>
      </c>
      <c r="L11" s="160"/>
      <c r="M11" s="362"/>
      <c r="N11" s="160"/>
      <c r="O11" s="362"/>
      <c r="P11" s="160"/>
      <c r="Q11" s="216" t="s">
        <v>303</v>
      </c>
    </row>
    <row r="12" spans="2:17" s="11" customFormat="1" ht="15" customHeight="1">
      <c r="B12" s="70"/>
      <c r="C12" s="176" t="s">
        <v>929</v>
      </c>
      <c r="D12" s="48"/>
      <c r="E12" s="49"/>
      <c r="F12" s="146" t="s">
        <v>232</v>
      </c>
      <c r="G12" s="167"/>
      <c r="H12" s="50"/>
      <c r="I12" s="151"/>
      <c r="J12" s="161" t="s">
        <v>303</v>
      </c>
      <c r="K12" s="181" t="s">
        <v>303</v>
      </c>
      <c r="L12" s="196"/>
      <c r="M12" s="181" t="s">
        <v>303</v>
      </c>
      <c r="N12" s="217" t="s">
        <v>303</v>
      </c>
      <c r="O12" s="181" t="s">
        <v>303</v>
      </c>
      <c r="P12" s="217" t="s">
        <v>303</v>
      </c>
      <c r="Q12" s="218" t="s">
        <v>303</v>
      </c>
    </row>
    <row r="13" spans="2:17" s="11" customFormat="1" ht="15" customHeight="1">
      <c r="B13" s="70"/>
      <c r="C13" s="20" t="s">
        <v>307</v>
      </c>
      <c r="D13" s="51"/>
      <c r="E13" s="52"/>
      <c r="F13" s="147" t="s">
        <v>233</v>
      </c>
      <c r="G13" s="15" t="s">
        <v>232</v>
      </c>
      <c r="H13" s="50" t="s">
        <v>306</v>
      </c>
      <c r="I13" s="151"/>
      <c r="J13" s="161" t="s">
        <v>303</v>
      </c>
      <c r="K13" s="162" t="s">
        <v>303</v>
      </c>
      <c r="L13" s="352"/>
      <c r="M13" s="162" t="s">
        <v>303</v>
      </c>
      <c r="N13" s="162" t="s">
        <v>303</v>
      </c>
      <c r="O13" s="162" t="s">
        <v>303</v>
      </c>
      <c r="P13" s="162" t="s">
        <v>303</v>
      </c>
      <c r="Q13" s="163" t="s">
        <v>303</v>
      </c>
    </row>
    <row r="14" spans="2:17" s="11" customFormat="1" ht="15" customHeight="1">
      <c r="B14" s="70"/>
      <c r="C14" s="249" t="s">
        <v>312</v>
      </c>
      <c r="D14" s="54"/>
      <c r="E14" s="55"/>
      <c r="F14" s="361" t="s">
        <v>234</v>
      </c>
      <c r="G14" s="15" t="s">
        <v>234</v>
      </c>
      <c r="H14" s="50" t="s">
        <v>306</v>
      </c>
      <c r="I14" s="151"/>
      <c r="J14" s="161" t="s">
        <v>303</v>
      </c>
      <c r="K14" s="162" t="s">
        <v>303</v>
      </c>
      <c r="L14" s="155"/>
      <c r="M14" s="162" t="s">
        <v>303</v>
      </c>
      <c r="N14" s="217" t="s">
        <v>303</v>
      </c>
      <c r="O14" s="162" t="s">
        <v>303</v>
      </c>
      <c r="P14" s="217" t="s">
        <v>303</v>
      </c>
      <c r="Q14" s="163" t="s">
        <v>303</v>
      </c>
    </row>
    <row r="15" spans="2:17" s="11" customFormat="1" ht="15" customHeight="1">
      <c r="B15" s="70"/>
      <c r="C15" s="20" t="s">
        <v>0</v>
      </c>
      <c r="D15" s="51"/>
      <c r="E15" s="52"/>
      <c r="F15" s="147" t="s">
        <v>235</v>
      </c>
      <c r="G15" s="15" t="s">
        <v>235</v>
      </c>
      <c r="H15" s="50" t="s">
        <v>306</v>
      </c>
      <c r="I15" s="151"/>
      <c r="J15" s="161" t="s">
        <v>303</v>
      </c>
      <c r="K15" s="162" t="s">
        <v>303</v>
      </c>
      <c r="L15" s="155"/>
      <c r="M15" s="162" t="s">
        <v>303</v>
      </c>
      <c r="N15" s="162" t="s">
        <v>303</v>
      </c>
      <c r="O15" s="162" t="s">
        <v>303</v>
      </c>
      <c r="P15" s="162" t="s">
        <v>303</v>
      </c>
      <c r="Q15" s="163" t="s">
        <v>303</v>
      </c>
    </row>
    <row r="16" spans="2:17" s="18" customFormat="1" ht="15" customHeight="1">
      <c r="B16" s="70"/>
      <c r="C16" s="20" t="s">
        <v>308</v>
      </c>
      <c r="D16" s="51"/>
      <c r="E16" s="52"/>
      <c r="F16" s="147" t="s">
        <v>236</v>
      </c>
      <c r="G16" s="15" t="s">
        <v>236</v>
      </c>
      <c r="H16" s="50" t="s">
        <v>306</v>
      </c>
      <c r="I16" s="151"/>
      <c r="J16" s="161" t="s">
        <v>303</v>
      </c>
      <c r="K16" s="162" t="s">
        <v>303</v>
      </c>
      <c r="L16" s="155"/>
      <c r="M16" s="162" t="s">
        <v>303</v>
      </c>
      <c r="N16" s="217" t="s">
        <v>303</v>
      </c>
      <c r="O16" s="162" t="s">
        <v>303</v>
      </c>
      <c r="P16" s="217" t="s">
        <v>303</v>
      </c>
      <c r="Q16" s="163" t="s">
        <v>303</v>
      </c>
    </row>
    <row r="17" spans="2:17" s="11" customFormat="1" ht="15" customHeight="1">
      <c r="B17" s="70"/>
      <c r="C17" s="20" t="s">
        <v>309</v>
      </c>
      <c r="D17" s="51"/>
      <c r="E17" s="52"/>
      <c r="F17" s="147" t="s">
        <v>237</v>
      </c>
      <c r="G17" s="15" t="s">
        <v>237</v>
      </c>
      <c r="H17" s="50" t="s">
        <v>306</v>
      </c>
      <c r="I17" s="151"/>
      <c r="J17" s="161" t="s">
        <v>303</v>
      </c>
      <c r="K17" s="162" t="s">
        <v>303</v>
      </c>
      <c r="L17" s="155"/>
      <c r="M17" s="162" t="s">
        <v>303</v>
      </c>
      <c r="N17" s="162" t="s">
        <v>303</v>
      </c>
      <c r="O17" s="162" t="s">
        <v>303</v>
      </c>
      <c r="P17" s="162" t="s">
        <v>303</v>
      </c>
      <c r="Q17" s="163" t="s">
        <v>303</v>
      </c>
    </row>
    <row r="18" spans="2:17" s="12" customFormat="1" ht="15" customHeight="1">
      <c r="B18" s="70"/>
      <c r="C18" s="20" t="s">
        <v>310</v>
      </c>
      <c r="D18" s="51"/>
      <c r="E18" s="52"/>
      <c r="F18" s="147" t="s">
        <v>238</v>
      </c>
      <c r="G18" s="15" t="s">
        <v>238</v>
      </c>
      <c r="H18" s="50" t="s">
        <v>306</v>
      </c>
      <c r="I18" s="151"/>
      <c r="J18" s="161" t="s">
        <v>303</v>
      </c>
      <c r="K18" s="162" t="s">
        <v>303</v>
      </c>
      <c r="L18" s="155"/>
      <c r="M18" s="162" t="s">
        <v>303</v>
      </c>
      <c r="N18" s="217" t="s">
        <v>303</v>
      </c>
      <c r="O18" s="162" t="s">
        <v>303</v>
      </c>
      <c r="P18" s="217" t="s">
        <v>303</v>
      </c>
      <c r="Q18" s="163" t="s">
        <v>303</v>
      </c>
    </row>
    <row r="19" spans="2:17" s="12" customFormat="1" ht="15" customHeight="1">
      <c r="B19" s="70"/>
      <c r="C19" s="20" t="s">
        <v>311</v>
      </c>
      <c r="D19" s="51"/>
      <c r="E19" s="52"/>
      <c r="F19" s="147" t="s">
        <v>239</v>
      </c>
      <c r="G19" s="15" t="s">
        <v>239</v>
      </c>
      <c r="H19" s="50" t="s">
        <v>306</v>
      </c>
      <c r="I19" s="151"/>
      <c r="J19" s="161" t="s">
        <v>303</v>
      </c>
      <c r="K19" s="162" t="s">
        <v>303</v>
      </c>
      <c r="L19" s="62"/>
      <c r="M19" s="162" t="s">
        <v>303</v>
      </c>
      <c r="N19" s="162" t="s">
        <v>303</v>
      </c>
      <c r="O19" s="162" t="s">
        <v>303</v>
      </c>
      <c r="P19" s="162" t="s">
        <v>303</v>
      </c>
      <c r="Q19" s="163" t="s">
        <v>303</v>
      </c>
    </row>
    <row r="20" spans="2:17" s="12" customFormat="1" ht="15" customHeight="1">
      <c r="B20" s="46"/>
      <c r="C20" s="20" t="s">
        <v>934</v>
      </c>
      <c r="D20" s="51"/>
      <c r="E20" s="52"/>
      <c r="F20" s="147" t="s">
        <v>240</v>
      </c>
      <c r="G20" s="56"/>
      <c r="H20" s="57"/>
      <c r="I20" s="152"/>
      <c r="J20" s="161" t="s">
        <v>303</v>
      </c>
      <c r="K20" s="162" t="s">
        <v>303</v>
      </c>
      <c r="L20" s="62"/>
      <c r="M20" s="162" t="s">
        <v>303</v>
      </c>
      <c r="N20" s="181" t="s">
        <v>303</v>
      </c>
      <c r="O20" s="162" t="s">
        <v>303</v>
      </c>
      <c r="P20" s="181" t="s">
        <v>303</v>
      </c>
      <c r="Q20" s="163" t="s">
        <v>303</v>
      </c>
    </row>
    <row r="21" spans="2:17" s="12" customFormat="1" ht="15" customHeight="1">
      <c r="B21" s="46"/>
      <c r="C21" s="20" t="s">
        <v>993</v>
      </c>
      <c r="D21" s="51"/>
      <c r="E21" s="52"/>
      <c r="F21" s="147" t="s">
        <v>241</v>
      </c>
      <c r="G21" s="56"/>
      <c r="H21" s="57"/>
      <c r="I21" s="152"/>
      <c r="J21" s="161" t="s">
        <v>303</v>
      </c>
      <c r="K21" s="162" t="s">
        <v>303</v>
      </c>
      <c r="L21" s="62"/>
      <c r="M21" s="162" t="s">
        <v>303</v>
      </c>
      <c r="N21" s="181" t="s">
        <v>303</v>
      </c>
      <c r="O21" s="162" t="s">
        <v>303</v>
      </c>
      <c r="P21" s="181" t="s">
        <v>303</v>
      </c>
      <c r="Q21" s="163" t="s">
        <v>303</v>
      </c>
    </row>
    <row r="22" spans="2:17" s="12" customFormat="1" ht="15" customHeight="1">
      <c r="B22" s="46"/>
      <c r="C22" s="20" t="s">
        <v>1003</v>
      </c>
      <c r="D22" s="51"/>
      <c r="E22" s="52"/>
      <c r="F22" s="147" t="s">
        <v>242</v>
      </c>
      <c r="G22" s="56"/>
      <c r="H22" s="57"/>
      <c r="I22" s="152"/>
      <c r="J22" s="161" t="s">
        <v>303</v>
      </c>
      <c r="K22" s="162" t="s">
        <v>303</v>
      </c>
      <c r="L22" s="177"/>
      <c r="M22" s="162" t="s">
        <v>303</v>
      </c>
      <c r="N22" s="181" t="s">
        <v>303</v>
      </c>
      <c r="O22" s="162" t="s">
        <v>303</v>
      </c>
      <c r="P22" s="181" t="s">
        <v>303</v>
      </c>
      <c r="Q22" s="163" t="s">
        <v>303</v>
      </c>
    </row>
    <row r="23" spans="2:17" s="12" customFormat="1" ht="15" customHeight="1">
      <c r="B23" s="46"/>
      <c r="C23" s="20" t="s">
        <v>994</v>
      </c>
      <c r="D23" s="51"/>
      <c r="E23" s="52"/>
      <c r="F23" s="147" t="s">
        <v>243</v>
      </c>
      <c r="G23" s="56"/>
      <c r="H23" s="57"/>
      <c r="I23" s="152"/>
      <c r="J23" s="161" t="s">
        <v>303</v>
      </c>
      <c r="K23" s="162" t="s">
        <v>303</v>
      </c>
      <c r="L23" s="177"/>
      <c r="M23" s="162" t="s">
        <v>303</v>
      </c>
      <c r="N23" s="181" t="s">
        <v>303</v>
      </c>
      <c r="O23" s="162" t="s">
        <v>303</v>
      </c>
      <c r="P23" s="181" t="s">
        <v>303</v>
      </c>
      <c r="Q23" s="163" t="s">
        <v>303</v>
      </c>
    </row>
    <row r="24" spans="2:17" s="12" customFormat="1" ht="15" customHeight="1">
      <c r="B24" s="46"/>
      <c r="C24" s="20" t="s">
        <v>1004</v>
      </c>
      <c r="D24" s="51"/>
      <c r="E24" s="52"/>
      <c r="F24" s="147" t="s">
        <v>244</v>
      </c>
      <c r="G24" s="56"/>
      <c r="H24" s="57"/>
      <c r="I24" s="152"/>
      <c r="J24" s="161" t="s">
        <v>303</v>
      </c>
      <c r="K24" s="162" t="s">
        <v>303</v>
      </c>
      <c r="L24" s="177"/>
      <c r="M24" s="162" t="s">
        <v>303</v>
      </c>
      <c r="N24" s="181" t="s">
        <v>303</v>
      </c>
      <c r="O24" s="162" t="s">
        <v>303</v>
      </c>
      <c r="P24" s="181" t="s">
        <v>303</v>
      </c>
      <c r="Q24" s="163" t="s">
        <v>303</v>
      </c>
    </row>
    <row r="25" spans="2:17" s="12" customFormat="1" ht="15" customHeight="1">
      <c r="B25" s="46"/>
      <c r="C25" s="20" t="s">
        <v>998</v>
      </c>
      <c r="D25" s="51"/>
      <c r="E25" s="52"/>
      <c r="F25" s="147" t="s">
        <v>245</v>
      </c>
      <c r="G25" s="56"/>
      <c r="H25" s="57"/>
      <c r="I25" s="152"/>
      <c r="J25" s="161" t="s">
        <v>303</v>
      </c>
      <c r="K25" s="162" t="s">
        <v>303</v>
      </c>
      <c r="L25" s="177"/>
      <c r="M25" s="162" t="s">
        <v>303</v>
      </c>
      <c r="N25" s="181" t="s">
        <v>303</v>
      </c>
      <c r="O25" s="162" t="s">
        <v>303</v>
      </c>
      <c r="P25" s="181" t="s">
        <v>303</v>
      </c>
      <c r="Q25" s="163" t="s">
        <v>303</v>
      </c>
    </row>
    <row r="26" spans="2:17" s="12" customFormat="1" ht="15" customHeight="1">
      <c r="B26" s="46"/>
      <c r="C26" s="20" t="s">
        <v>1005</v>
      </c>
      <c r="D26" s="51"/>
      <c r="E26" s="52"/>
      <c r="F26" s="147" t="s">
        <v>246</v>
      </c>
      <c r="G26" s="56"/>
      <c r="H26" s="57"/>
      <c r="I26" s="152"/>
      <c r="J26" s="161" t="s">
        <v>303</v>
      </c>
      <c r="K26" s="162" t="s">
        <v>303</v>
      </c>
      <c r="L26" s="177"/>
      <c r="M26" s="162" t="s">
        <v>303</v>
      </c>
      <c r="N26" s="181" t="s">
        <v>303</v>
      </c>
      <c r="O26" s="162" t="s">
        <v>303</v>
      </c>
      <c r="P26" s="181" t="s">
        <v>303</v>
      </c>
      <c r="Q26" s="163"/>
    </row>
    <row r="27" spans="2:17" s="12" customFormat="1" ht="15" customHeight="1">
      <c r="B27" s="46"/>
      <c r="C27" s="20" t="s">
        <v>313</v>
      </c>
      <c r="D27" s="51"/>
      <c r="E27" s="52"/>
      <c r="F27" s="147" t="s">
        <v>247</v>
      </c>
      <c r="G27" s="56" t="s">
        <v>242</v>
      </c>
      <c r="H27" s="57" t="s">
        <v>306</v>
      </c>
      <c r="I27" s="152"/>
      <c r="J27" s="161" t="s">
        <v>303</v>
      </c>
      <c r="K27" s="162" t="s">
        <v>303</v>
      </c>
      <c r="L27" s="62"/>
      <c r="M27" s="162" t="s">
        <v>303</v>
      </c>
      <c r="N27" s="217" t="s">
        <v>303</v>
      </c>
      <c r="O27" s="162" t="s">
        <v>303</v>
      </c>
      <c r="P27" s="217" t="s">
        <v>303</v>
      </c>
      <c r="Q27" s="163" t="s">
        <v>303</v>
      </c>
    </row>
    <row r="28" spans="2:17" s="12" customFormat="1" ht="15" customHeight="1">
      <c r="B28" s="46"/>
      <c r="C28" s="20" t="s">
        <v>957</v>
      </c>
      <c r="D28" s="51"/>
      <c r="E28" s="52"/>
      <c r="F28" s="147" t="s">
        <v>248</v>
      </c>
      <c r="G28" s="56"/>
      <c r="H28" s="57"/>
      <c r="I28" s="152"/>
      <c r="J28" s="161" t="s">
        <v>303</v>
      </c>
      <c r="K28" s="162" t="s">
        <v>303</v>
      </c>
      <c r="L28" s="177"/>
      <c r="M28" s="219" t="s">
        <v>303</v>
      </c>
      <c r="N28" s="217" t="s">
        <v>303</v>
      </c>
      <c r="O28" s="219" t="s">
        <v>303</v>
      </c>
      <c r="P28" s="217" t="s">
        <v>303</v>
      </c>
      <c r="Q28" s="220" t="s">
        <v>303</v>
      </c>
    </row>
    <row r="29" spans="2:17" s="12" customFormat="1" ht="15" customHeight="1">
      <c r="B29" s="46"/>
      <c r="C29" s="20" t="s">
        <v>930</v>
      </c>
      <c r="D29" s="51"/>
      <c r="E29" s="52"/>
      <c r="F29" s="147" t="s">
        <v>249</v>
      </c>
      <c r="G29" s="56"/>
      <c r="H29" s="57"/>
      <c r="I29" s="152"/>
      <c r="J29" s="161" t="s">
        <v>303</v>
      </c>
      <c r="K29" s="162" t="s">
        <v>303</v>
      </c>
      <c r="L29" s="177"/>
      <c r="M29" s="219" t="s">
        <v>303</v>
      </c>
      <c r="N29" s="162" t="s">
        <v>303</v>
      </c>
      <c r="O29" s="219" t="s">
        <v>303</v>
      </c>
      <c r="P29" s="162" t="s">
        <v>303</v>
      </c>
      <c r="Q29" s="220" t="s">
        <v>303</v>
      </c>
    </row>
    <row r="30" spans="2:17" s="12" customFormat="1" ht="15" customHeight="1">
      <c r="B30" s="46"/>
      <c r="C30" s="20" t="s">
        <v>958</v>
      </c>
      <c r="D30" s="51"/>
      <c r="E30" s="52"/>
      <c r="F30" s="147" t="s">
        <v>250</v>
      </c>
      <c r="G30" s="56"/>
      <c r="H30" s="57"/>
      <c r="I30" s="152"/>
      <c r="J30" s="161" t="s">
        <v>303</v>
      </c>
      <c r="K30" s="162" t="s">
        <v>303</v>
      </c>
      <c r="L30" s="177"/>
      <c r="M30" s="219" t="s">
        <v>303</v>
      </c>
      <c r="N30" s="181" t="s">
        <v>303</v>
      </c>
      <c r="O30" s="219" t="s">
        <v>303</v>
      </c>
      <c r="P30" s="181" t="s">
        <v>303</v>
      </c>
      <c r="Q30" s="220" t="s">
        <v>303</v>
      </c>
    </row>
    <row r="31" spans="2:17" s="12" customFormat="1" ht="15" customHeight="1">
      <c r="B31" s="46"/>
      <c r="C31" s="20" t="s">
        <v>314</v>
      </c>
      <c r="D31" s="51"/>
      <c r="E31" s="52"/>
      <c r="F31" s="147" t="s">
        <v>251</v>
      </c>
      <c r="G31" s="56"/>
      <c r="H31" s="57"/>
      <c r="I31" s="152"/>
      <c r="J31" s="161" t="s">
        <v>303</v>
      </c>
      <c r="K31" s="162" t="s">
        <v>303</v>
      </c>
      <c r="L31" s="177"/>
      <c r="M31" s="219" t="s">
        <v>303</v>
      </c>
      <c r="N31" s="181" t="s">
        <v>303</v>
      </c>
      <c r="O31" s="219" t="s">
        <v>303</v>
      </c>
      <c r="P31" s="181" t="s">
        <v>303</v>
      </c>
      <c r="Q31" s="220" t="s">
        <v>303</v>
      </c>
    </row>
    <row r="32" spans="2:17" s="12" customFormat="1" ht="15" customHeight="1">
      <c r="B32" s="46"/>
      <c r="C32" s="20" t="s">
        <v>959</v>
      </c>
      <c r="D32" s="51"/>
      <c r="E32" s="52"/>
      <c r="F32" s="147" t="s">
        <v>252</v>
      </c>
      <c r="G32" s="56"/>
      <c r="H32" s="57"/>
      <c r="I32" s="152"/>
      <c r="J32" s="161" t="s">
        <v>303</v>
      </c>
      <c r="K32" s="162" t="s">
        <v>303</v>
      </c>
      <c r="L32" s="177"/>
      <c r="M32" s="219" t="s">
        <v>303</v>
      </c>
      <c r="N32" s="217" t="s">
        <v>303</v>
      </c>
      <c r="O32" s="219" t="s">
        <v>303</v>
      </c>
      <c r="P32" s="217" t="s">
        <v>303</v>
      </c>
      <c r="Q32" s="220" t="s">
        <v>303</v>
      </c>
    </row>
    <row r="33" spans="2:17" s="12" customFormat="1" ht="15" customHeight="1">
      <c r="B33" s="46"/>
      <c r="C33" s="294" t="s">
        <v>931</v>
      </c>
      <c r="D33" s="295"/>
      <c r="E33" s="296"/>
      <c r="F33" s="147" t="s">
        <v>253</v>
      </c>
      <c r="G33" s="56"/>
      <c r="H33" s="57"/>
      <c r="I33" s="152"/>
      <c r="J33" s="297" t="s">
        <v>303</v>
      </c>
      <c r="K33" s="219" t="s">
        <v>303</v>
      </c>
      <c r="L33" s="177"/>
      <c r="M33" s="219" t="s">
        <v>303</v>
      </c>
      <c r="N33" s="298" t="s">
        <v>303</v>
      </c>
      <c r="O33" s="219" t="s">
        <v>303</v>
      </c>
      <c r="P33" s="298" t="s">
        <v>303</v>
      </c>
      <c r="Q33" s="220" t="s">
        <v>303</v>
      </c>
    </row>
    <row r="34" spans="2:17" s="12" customFormat="1" ht="15" customHeight="1" thickBot="1">
      <c r="B34" s="71"/>
      <c r="C34" s="294" t="s">
        <v>960</v>
      </c>
      <c r="D34" s="295"/>
      <c r="E34" s="296"/>
      <c r="F34" s="147" t="s">
        <v>254</v>
      </c>
      <c r="G34" s="59" t="s">
        <v>243</v>
      </c>
      <c r="H34" s="60" t="s">
        <v>306</v>
      </c>
      <c r="I34" s="153"/>
      <c r="J34" s="297" t="s">
        <v>303</v>
      </c>
      <c r="K34" s="219" t="s">
        <v>303</v>
      </c>
      <c r="L34" s="177"/>
      <c r="M34" s="219" t="s">
        <v>303</v>
      </c>
      <c r="N34" s="219" t="s">
        <v>303</v>
      </c>
      <c r="O34" s="219" t="s">
        <v>303</v>
      </c>
      <c r="P34" s="302" t="s">
        <v>303</v>
      </c>
      <c r="Q34" s="220" t="s">
        <v>303</v>
      </c>
    </row>
    <row r="35" spans="2:17" s="12" customFormat="1" ht="15" customHeight="1" thickTop="1">
      <c r="B35" s="18"/>
      <c r="C35" s="294" t="s">
        <v>987</v>
      </c>
      <c r="D35" s="295"/>
      <c r="E35" s="296"/>
      <c r="F35" s="147" t="s">
        <v>255</v>
      </c>
      <c r="G35" s="299"/>
      <c r="H35" s="300"/>
      <c r="I35" s="301"/>
      <c r="J35" s="297" t="s">
        <v>303</v>
      </c>
      <c r="K35" s="219" t="s">
        <v>303</v>
      </c>
      <c r="L35" s="307"/>
      <c r="M35" s="219" t="s">
        <v>303</v>
      </c>
      <c r="N35" s="219" t="s">
        <v>303</v>
      </c>
      <c r="O35" s="219" t="s">
        <v>303</v>
      </c>
      <c r="P35" s="302" t="s">
        <v>303</v>
      </c>
      <c r="Q35" s="220" t="s">
        <v>303</v>
      </c>
    </row>
    <row r="36" spans="2:17" s="12" customFormat="1" ht="15" customHeight="1" thickBot="1">
      <c r="B36" s="18"/>
      <c r="C36" s="308" t="s">
        <v>989</v>
      </c>
      <c r="D36" s="309"/>
      <c r="E36" s="309"/>
      <c r="F36" s="310" t="s">
        <v>256</v>
      </c>
      <c r="G36" s="311"/>
      <c r="H36" s="312"/>
      <c r="I36" s="313"/>
      <c r="J36" s="215" t="s">
        <v>303</v>
      </c>
      <c r="K36" s="178" t="s">
        <v>303</v>
      </c>
      <c r="L36" s="303"/>
      <c r="M36" s="178" t="s">
        <v>303</v>
      </c>
      <c r="N36" s="178" t="s">
        <v>303</v>
      </c>
      <c r="O36" s="178" t="s">
        <v>303</v>
      </c>
      <c r="P36" s="221" t="s">
        <v>303</v>
      </c>
      <c r="Q36" s="222" t="s">
        <v>303</v>
      </c>
    </row>
    <row r="37" ht="13.5" thickBot="1"/>
    <row r="38" spans="3:17" ht="25.5" customHeight="1">
      <c r="C38" s="419" t="s">
        <v>955</v>
      </c>
      <c r="D38" s="420"/>
      <c r="E38" s="421"/>
      <c r="F38" s="412" t="s">
        <v>47</v>
      </c>
      <c r="G38" s="149"/>
      <c r="H38" s="13" t="s">
        <v>25</v>
      </c>
      <c r="I38" s="414" t="s">
        <v>48</v>
      </c>
      <c r="J38" s="179" t="s">
        <v>296</v>
      </c>
      <c r="K38" s="154" t="s">
        <v>296</v>
      </c>
      <c r="L38" s="154" t="s">
        <v>932</v>
      </c>
      <c r="M38" s="154" t="s">
        <v>927</v>
      </c>
      <c r="N38" s="154" t="s">
        <v>927</v>
      </c>
      <c r="O38" s="154" t="s">
        <v>927</v>
      </c>
      <c r="P38" s="154" t="s">
        <v>927</v>
      </c>
      <c r="Q38" s="180" t="s">
        <v>927</v>
      </c>
    </row>
    <row r="39" spans="3:17" ht="18.75" customHeight="1" thickBot="1">
      <c r="C39" s="422"/>
      <c r="D39" s="423"/>
      <c r="E39" s="424"/>
      <c r="F39" s="413"/>
      <c r="G39" s="150"/>
      <c r="H39" s="10"/>
      <c r="I39" s="415"/>
      <c r="J39" s="343">
        <f>Výkazy!K10</f>
        <v>2003</v>
      </c>
      <c r="K39" s="343">
        <f>Výkazy!L10</f>
        <v>2004</v>
      </c>
      <c r="L39" s="343" t="str">
        <f>Výkazy!M10</f>
        <v>Q = 1</v>
      </c>
      <c r="M39" s="343">
        <f>Výkazy!N10</f>
        <v>2005</v>
      </c>
      <c r="N39" s="343">
        <f>Výkazy!O10</f>
        <v>2006</v>
      </c>
      <c r="O39" s="343">
        <f>Výkazy!P10</f>
        <v>2007</v>
      </c>
      <c r="P39" s="343">
        <f>Výkazy!Q10</f>
        <v>2008</v>
      </c>
      <c r="Q39" s="270">
        <f>Výkazy!R10</f>
        <v>2009</v>
      </c>
    </row>
    <row r="40" spans="3:17" ht="14.25">
      <c r="C40" s="290" t="s">
        <v>952</v>
      </c>
      <c r="D40" s="282"/>
      <c r="E40" s="282"/>
      <c r="F40" s="354">
        <v>27</v>
      </c>
      <c r="G40" s="282"/>
      <c r="H40" s="282"/>
      <c r="I40" s="282"/>
      <c r="J40" s="358"/>
      <c r="K40" s="283"/>
      <c r="L40" s="283"/>
      <c r="M40" s="283"/>
      <c r="N40" s="283"/>
      <c r="O40" s="283"/>
      <c r="P40" s="283"/>
      <c r="Q40" s="284"/>
    </row>
    <row r="41" spans="3:17" ht="14.25">
      <c r="C41" s="281" t="s">
        <v>953</v>
      </c>
      <c r="D41" s="292"/>
      <c r="E41" s="292"/>
      <c r="F41" s="355">
        <v>28</v>
      </c>
      <c r="G41" s="285"/>
      <c r="H41" s="285"/>
      <c r="I41" s="285"/>
      <c r="J41" s="359"/>
      <c r="K41" s="177"/>
      <c r="L41" s="177"/>
      <c r="M41" s="177"/>
      <c r="N41" s="177"/>
      <c r="O41" s="177"/>
      <c r="P41" s="177"/>
      <c r="Q41" s="286"/>
    </row>
    <row r="42" spans="3:17" ht="15" thickBot="1">
      <c r="C42" s="291" t="s">
        <v>954</v>
      </c>
      <c r="D42" s="287"/>
      <c r="E42" s="288"/>
      <c r="F42" s="356">
        <v>29</v>
      </c>
      <c r="G42" s="287"/>
      <c r="H42" s="287"/>
      <c r="I42" s="287"/>
      <c r="J42" s="360"/>
      <c r="K42" s="156"/>
      <c r="L42" s="156"/>
      <c r="M42" s="156"/>
      <c r="N42" s="156"/>
      <c r="O42" s="156"/>
      <c r="P42" s="156"/>
      <c r="Q42" s="289"/>
    </row>
    <row r="43" ht="13.5" thickBot="1">
      <c r="E43" s="190"/>
    </row>
    <row r="44" spans="3:11" ht="25.5" customHeight="1">
      <c r="C44" s="406" t="s">
        <v>1018</v>
      </c>
      <c r="D44" s="407"/>
      <c r="E44" s="408"/>
      <c r="F44" s="412" t="s">
        <v>47</v>
      </c>
      <c r="G44" s="149"/>
      <c r="H44" s="13" t="s">
        <v>25</v>
      </c>
      <c r="I44" s="414" t="s">
        <v>48</v>
      </c>
      <c r="J44" s="179" t="s">
        <v>1019</v>
      </c>
      <c r="K44" s="154" t="s">
        <v>927</v>
      </c>
    </row>
    <row r="45" spans="3:11" ht="18.75" customHeight="1" thickBot="1">
      <c r="C45" s="409"/>
      <c r="D45" s="410"/>
      <c r="E45" s="411"/>
      <c r="F45" s="413"/>
      <c r="G45" s="150"/>
      <c r="H45" s="10"/>
      <c r="I45" s="415"/>
      <c r="J45" s="343">
        <v>2009</v>
      </c>
      <c r="K45" s="343">
        <v>2010</v>
      </c>
    </row>
    <row r="46" spans="3:11" ht="15" thickBot="1">
      <c r="C46" s="291" t="s">
        <v>305</v>
      </c>
      <c r="D46" s="287"/>
      <c r="E46" s="288"/>
      <c r="F46" s="357">
        <v>30</v>
      </c>
      <c r="G46" s="287"/>
      <c r="H46" s="287"/>
      <c r="I46" s="287"/>
      <c r="J46" s="360"/>
      <c r="K46" s="156"/>
    </row>
    <row r="48" spans="3:5" ht="15" customHeight="1">
      <c r="C48" s="404" t="str">
        <f>IF(L12=0,"Není vyplněna položka Realizované tržby do konce aktuálního čtvrtletí v % ročních tržeb (ř. 02)","")</f>
        <v>Není vyplněna položka Realizované tržby do konce aktuálního čtvrtletí v % ročních tržeb (ř. 02)</v>
      </c>
      <c r="D48" s="404"/>
      <c r="E48" s="404"/>
    </row>
    <row r="49" spans="3:5" ht="15.75">
      <c r="C49" s="404" t="str">
        <f>IF(L14=0,"Není vyplněna položka Podíl největšího odběratele na celkové produkci (ř. 04)","")</f>
        <v>Není vyplněna položka Podíl největšího odběratele na celkové produkci (ř. 04)</v>
      </c>
      <c r="D49" s="404"/>
      <c r="E49" s="404"/>
    </row>
    <row r="50" spans="3:5" ht="15.75">
      <c r="C50" s="404" t="str">
        <f>IF(L19=0,"Není vyplněna položka Doba podnikání v letech (ř. 09)","")</f>
        <v>Není vyplněna položka Doba podnikání v letech (ř. 09)</v>
      </c>
      <c r="D50" s="404"/>
      <c r="E50" s="404"/>
    </row>
    <row r="51" spans="3:5" ht="15.75">
      <c r="C51" s="404" t="str">
        <f>IF(L35=0,"Není vyplněna položka Procento fixních nákladů (ř. 25)","")</f>
        <v>Není vyplněna položka Procento fixních nákladů (ř. 25)</v>
      </c>
      <c r="D51" s="404"/>
      <c r="E51" s="404"/>
    </row>
    <row r="52" spans="3:5" ht="15.75">
      <c r="C52" s="404" t="str">
        <f>IF('Ostatní údaje'!L15+'Ostatní údaje'!L16+'Ostatní údaje'!L17+'Ostatní údaje'!L18&lt;&gt;1,"Struktura tržeb (ř. 05 - 08) není rovna 100","")</f>
        <v>Struktura tržeb (ř. 05 - 08) není rovna 100</v>
      </c>
      <c r="D52" s="404"/>
      <c r="E52" s="404"/>
    </row>
    <row r="53" spans="3:5" ht="15.75">
      <c r="C53" s="404">
        <f>IF(AND(L36=0,(Výkazy!L160+Výkazy!L164)&gt;1500000),"Není vyplněna položka Podíl na trhu (ř. 26) - vyplňují subjekty s obratem nad 1,5 mld. Kč","")</f>
      </c>
      <c r="D53" s="404"/>
      <c r="E53" s="404"/>
    </row>
    <row r="54" spans="3:5" ht="15.75">
      <c r="C54" s="405"/>
      <c r="D54" s="405"/>
      <c r="E54" s="405"/>
    </row>
  </sheetData>
  <sheetProtection password="85E6" sheet="1" objects="1" scenarios="1"/>
  <mergeCells count="23">
    <mergeCell ref="K6:M7"/>
    <mergeCell ref="C2:E4"/>
    <mergeCell ref="C5:D5"/>
    <mergeCell ref="C6:D6"/>
    <mergeCell ref="F5:I5"/>
    <mergeCell ref="F6:I6"/>
    <mergeCell ref="C7:E7"/>
    <mergeCell ref="C8:E8"/>
    <mergeCell ref="F38:F39"/>
    <mergeCell ref="I38:I39"/>
    <mergeCell ref="C38:E39"/>
    <mergeCell ref="I9:I10"/>
    <mergeCell ref="F9:F10"/>
    <mergeCell ref="C44:E45"/>
    <mergeCell ref="F44:F45"/>
    <mergeCell ref="I44:I45"/>
    <mergeCell ref="C48:E48"/>
    <mergeCell ref="C53:E53"/>
    <mergeCell ref="C54:E54"/>
    <mergeCell ref="C49:E49"/>
    <mergeCell ref="C50:E50"/>
    <mergeCell ref="C51:E51"/>
    <mergeCell ref="C52:E52"/>
  </mergeCells>
  <dataValidations count="7">
    <dataValidation type="decimal" allowBlank="1" showInputMessage="1" showErrorMessage="1" errorTitle="Chybně zadaný údaj" error="Zadej údaj v rozmezí od 0,1 do 100" sqref="L12 L14">
      <formula1>0.001</formula1>
      <formula2>1</formula2>
    </dataValidation>
    <dataValidation type="decimal" allowBlank="1" showInputMessage="1" showErrorMessage="1" errorTitle="Chybně zadaný údaj" error="Zadejte číslo v rozmezí od 0 do 100" sqref="L15:L16">
      <formula1>0</formula1>
      <formula2>1</formula2>
    </dataValidation>
    <dataValidation type="decimal" allowBlank="1" showInputMessage="1" showErrorMessage="1" errorTitle="Chabně zadaný údaj" error="Zadejte číslo v rozmezí od 0 do 100" sqref="L17:L18">
      <formula1>0</formula1>
      <formula2>1</formula2>
    </dataValidation>
    <dataValidation type="whole" allowBlank="1" showInputMessage="1" showErrorMessage="1" errorTitle="Chybně zadaný údaj" error="Zadejte číslo v rozmezí od 1 do 100" sqref="L19">
      <formula1>1</formula1>
      <formula2>100</formula2>
    </dataValidation>
    <dataValidation type="whole" operator="greaterThanOrEqual" allowBlank="1" showInputMessage="1" showErrorMessage="1" errorTitle="Chybně zadaný údaj" error="Zadejte číslo větší nebo rovno 0" sqref="L11 L20:L34">
      <formula1>0</formula1>
    </dataValidation>
    <dataValidation type="decimal" operator="greaterThanOrEqual" allowBlank="1" showInputMessage="1" showErrorMessage="1" errorTitle="Chybně zadaný údaj" error="Zadejte číslo větší nebo rovno 0" sqref="J40:Q42 J46:K46">
      <formula1>0</formula1>
    </dataValidation>
    <dataValidation type="decimal" allowBlank="1" showInputMessage="1" showErrorMessage="1" errorTitle="Chybně zadaný údaj" error="Zadejte údaj v rozmezí od 0,1 do 100" sqref="L35:L36">
      <formula1>0.001</formula1>
      <formula2>1</formula2>
    </dataValidation>
  </dataValidations>
  <printOptions/>
  <pageMargins left="0.33" right="0.38" top="1" bottom="1" header="0.4921259845" footer="0.4921259845"/>
  <pageSetup fitToHeight="1" fitToWidth="1" horizontalDpi="600" verticalDpi="600" orientation="landscape" paperSize="9" scale="6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D9:E13"/>
  <sheetViews>
    <sheetView workbookViewId="0" topLeftCell="A1">
      <selection activeCell="D10" sqref="D10"/>
    </sheetView>
  </sheetViews>
  <sheetFormatPr defaultColWidth="9.00390625" defaultRowHeight="12.75"/>
  <cols>
    <col min="1" max="1" width="3.75390625" style="75" customWidth="1"/>
    <col min="2" max="2" width="4.625" style="75" customWidth="1"/>
    <col min="3" max="3" width="4.75390625" style="75" customWidth="1"/>
    <col min="4" max="5" width="9.125" style="75" customWidth="1"/>
    <col min="6" max="6" width="10.375" style="75" customWidth="1"/>
    <col min="7" max="7" width="11.375" style="75" customWidth="1"/>
    <col min="8" max="8" width="109.125" style="75" customWidth="1"/>
    <col min="9" max="16384" width="9.125" style="7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4:5" ht="15" customHeight="1">
      <c r="D9" s="75" t="s">
        <v>354</v>
      </c>
      <c r="E9" s="75" t="s">
        <v>353</v>
      </c>
    </row>
    <row r="10" spans="4:5" ht="15" customHeight="1">
      <c r="D10" s="75">
        <v>1</v>
      </c>
      <c r="E10" s="75">
        <v>1</v>
      </c>
    </row>
    <row r="11" spans="4:5" ht="15" customHeight="1">
      <c r="D11" s="75">
        <v>2</v>
      </c>
      <c r="E11" s="75">
        <v>2</v>
      </c>
    </row>
    <row r="12" spans="4:5" ht="15" customHeight="1">
      <c r="D12" s="75">
        <v>3</v>
      </c>
      <c r="E12" s="75">
        <v>3</v>
      </c>
    </row>
    <row r="13" spans="4:5" ht="15" customHeight="1">
      <c r="D13" s="75">
        <v>4</v>
      </c>
      <c r="E13" s="75">
        <v>4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</sheetData>
  <sheetProtection password="B427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 1 9 2003</dc:title>
  <dc:subject/>
  <dc:creator/>
  <cp:keywords/>
  <dc:description/>
  <cp:lastModifiedBy>Jan Cikler</cp:lastModifiedBy>
  <cp:lastPrinted>2005-03-31T11:43:08Z</cp:lastPrinted>
  <dcterms:created xsi:type="dcterms:W3CDTF">2002-02-21T15:04:46Z</dcterms:created>
  <dcterms:modified xsi:type="dcterms:W3CDTF">2005-05-18T09:20:41Z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-308545009</vt:i4>
  </property>
  <property fmtid="{D5CDD505-2E9C-101B-9397-08002B2CF9AE}" pid="3" name="_EmailSubject">
    <vt:lpwstr>Fomrulář</vt:lpwstr>
  </property>
  <property fmtid="{D5CDD505-2E9C-101B-9397-08002B2CF9AE}" pid="4" name="_AuthorEmail">
    <vt:lpwstr>jan.cikler@creditbureau.cz</vt:lpwstr>
  </property>
  <property fmtid="{D5CDD505-2E9C-101B-9397-08002B2CF9AE}" pid="5" name="_AuthorEmailDisplayName">
    <vt:lpwstr>Jan Cikler</vt:lpwstr>
  </property>
  <property fmtid="{D5CDD505-2E9C-101B-9397-08002B2CF9AE}" pid="6" name="_PreviousAdHocReviewCycleID">
    <vt:i4>1303978535</vt:i4>
  </property>
</Properties>
</file>