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600" windowWidth="9420" windowHeight="8385" tabRatio="939" activeTab="0"/>
  </bookViews>
  <sheets>
    <sheet name="ZK-04-2005-33, př. 2" sheetId="1" r:id="rId1"/>
  </sheets>
  <definedNames/>
  <calcPr fullCalcOnLoad="1"/>
</workbook>
</file>

<file path=xl/sharedStrings.xml><?xml version="1.0" encoding="utf-8"?>
<sst xmlns="http://schemas.openxmlformats.org/spreadsheetml/2006/main" count="78" uniqueCount="58">
  <si>
    <t>Projekt</t>
  </si>
  <si>
    <t>Podíl kraje (%)</t>
  </si>
  <si>
    <t>Podíl kraje (tis. Kč)</t>
  </si>
  <si>
    <t>další období</t>
  </si>
  <si>
    <t>Budování partnerství</t>
  </si>
  <si>
    <t>ROWANet</t>
  </si>
  <si>
    <t xml:space="preserve">Technická asistence INTERREG IIIA </t>
  </si>
  <si>
    <t>Technická asistence SROP:Řízení a implementace v kraji Vysočina - 2004</t>
  </si>
  <si>
    <t>Technická asistence SROP: Info,publicita a odborné publikace v kraji Vysočina-2004</t>
  </si>
  <si>
    <t>Technická asistence SROP: Kontroly a kontrolní systémy v kraji Vysočina - 2004</t>
  </si>
  <si>
    <t>Technická asistence SROP: Monitoring a hodnocení v kraji Vysočina - 2004</t>
  </si>
  <si>
    <t>Přiděleno na zvláštní účet (tis. Kč)</t>
  </si>
  <si>
    <t>Jezdecké stezky (Interreg IIIA)</t>
  </si>
  <si>
    <t>Malí podnikatelé</t>
  </si>
  <si>
    <t>Drobní podnikatelé</t>
  </si>
  <si>
    <t>Interreg IIIC - ICHNOS</t>
  </si>
  <si>
    <t>Předpokládané celkové výdaje z rozpočtu kraje (tis. Kč)</t>
  </si>
  <si>
    <t>Předpokládaný celkový příjem do rozpočtu kraje (tis. Kč)</t>
  </si>
  <si>
    <t>Celkový rozpočet kraje Vysočina na projekt (tis. Kč)</t>
  </si>
  <si>
    <t>rozdíl výdaj-příjem 2005</t>
  </si>
  <si>
    <t>rozdíl výdaj-příjem 2006</t>
  </si>
  <si>
    <t>rozdíl výdaj-příjem 2007</t>
  </si>
  <si>
    <t>rozdíl výdaj-příjem 2008</t>
  </si>
  <si>
    <t>požadavek na FSR (+) vratka (-) 2005</t>
  </si>
  <si>
    <t>požadavek na FSR (+) vratka (-) 2006</t>
  </si>
  <si>
    <t>požadavek na FSR (+) vratka (-) 2007</t>
  </si>
  <si>
    <t>požadavek na FSR (+) vratka (-) další období</t>
  </si>
  <si>
    <t>Technická asistence SROP 2005</t>
  </si>
  <si>
    <t>Silnice Jihlava - Příseka (SROP 2.1.1)</t>
  </si>
  <si>
    <t>Mor. Budějovice - okružní křižovatka (Interreg IIIA - 2.1)</t>
  </si>
  <si>
    <t>Oprava mostu ev.č. 35114-4 v Přibyslavicích (SROP - 2.1.1)</t>
  </si>
  <si>
    <t>Oprava silnice III/35114 a III/03821 Havl. Brod, Lidická-Havířská (SROP - 2.1.1)</t>
  </si>
  <si>
    <t>Severojižní propojení kraje Vysočina (Interreg IIIA - 2.2) - soubor projektů</t>
  </si>
  <si>
    <t>audit GS Malí podnikatelé</t>
  </si>
  <si>
    <t>GS 4.2.2. Regionální a místní infrastruktura cestovního ruchu</t>
  </si>
  <si>
    <t xml:space="preserve">Audit GS 4.2.2. Regionální a místní infrastruktura cestovního ruchu  </t>
  </si>
  <si>
    <t xml:space="preserve">GS 4.1.2. Regionální a místní služby cestovního ruchu </t>
  </si>
  <si>
    <t xml:space="preserve">Vlastní projekt kraje v rámci GS 4.1.2 </t>
  </si>
  <si>
    <t>Adaptabilní školy - další vzdělávání (probíhá hodnocení projektu na MŠMT)</t>
  </si>
  <si>
    <t>Adaptabilní školy - počáteční vzdělávání (probíhá hodnocení projektu na MŠMT)</t>
  </si>
  <si>
    <t>Rozvoj kapacit dalšího profesního vzdělávání</t>
  </si>
  <si>
    <t>Administrace grant. sch. Podpora sociální integrace v kraji Vysočina 2004-2006</t>
  </si>
  <si>
    <t>Administrace grant. sch. Rozvoj kapacit dalšího profesního vzdělávání</t>
  </si>
  <si>
    <t>*****</t>
  </si>
  <si>
    <t>C E L K E M</t>
  </si>
  <si>
    <t>(zpracováno dne 3. 6. 2005)</t>
  </si>
  <si>
    <t>C E L K E M  po zaokrouhlení</t>
  </si>
  <si>
    <t>Podpora sociální integrace v kraji Vysočina 2004-2006 (bez zálohového financování)</t>
  </si>
  <si>
    <t>chybí</t>
  </si>
  <si>
    <t>předpoklád. zdroje FSR ke konci roku</t>
  </si>
  <si>
    <t xml:space="preserve">1) V tabulce není uveden předpokládaný projekt odboru OI - Rowanet II. Vzhledem k tomu, že v této chvíli není zřejmý způsob financování tohoto projektu, cashflow není zatím možné zpracovat. Předpokládané čerpání v roce 2006 je 20 mil. Kč. </t>
  </si>
  <si>
    <t>2) V tabulce rovněž nejsou uvedeny předpokládané projekty v oblasti dopravy na období 2007 - 2013 (celkový rozpočet těchto projektů by mohl dosáhnout 1 - 2 mld. Kč, podíl kraje 25%).</t>
  </si>
  <si>
    <t>Poznámky:</t>
  </si>
  <si>
    <t>Přehled závazků a pohledávek, které vzniknou kraji v souvislosti s financováním projektů a GS spolufinancovaných z prostředků EU (tis. Kč)</t>
  </si>
  <si>
    <t>rok 2005</t>
  </si>
  <si>
    <t>rok 2006</t>
  </si>
  <si>
    <t>počet stran: 2</t>
  </si>
  <si>
    <t>ZK-04-2005-33, př. 2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</si>
</sst>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</numFmts>
  <fonts count="11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4"/>
      <name val="Arial CE"/>
      <family val="2"/>
    </font>
    <font>
      <b/>
      <sz val="10"/>
      <color indexed="10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3" fontId="0" fillId="0" borderId="0" xfId="0" applyNumberFormat="1" applyAlignment="1">
      <alignment/>
    </xf>
    <xf numFmtId="0" fontId="2" fillId="2" borderId="1" xfId="0" applyFont="1" applyFill="1" applyBorder="1" applyAlignment="1">
      <alignment wrapText="1"/>
    </xf>
    <xf numFmtId="0" fontId="0" fillId="3" borderId="1" xfId="0" applyFill="1" applyBorder="1" applyAlignment="1">
      <alignment/>
    </xf>
    <xf numFmtId="3" fontId="0" fillId="3" borderId="1" xfId="0" applyNumberFormat="1" applyFill="1" applyBorder="1" applyAlignment="1">
      <alignment/>
    </xf>
    <xf numFmtId="0" fontId="0" fillId="3" borderId="1" xfId="0" applyFill="1" applyBorder="1" applyAlignment="1">
      <alignment wrapText="1"/>
    </xf>
    <xf numFmtId="3" fontId="2" fillId="3" borderId="1" xfId="0" applyNumberFormat="1" applyFont="1" applyFill="1" applyBorder="1" applyAlignment="1">
      <alignment/>
    </xf>
    <xf numFmtId="3" fontId="2" fillId="3" borderId="1" xfId="0" applyNumberFormat="1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3" fontId="2" fillId="4" borderId="1" xfId="0" applyNumberFormat="1" applyFont="1" applyFill="1" applyBorder="1" applyAlignment="1">
      <alignment wrapText="1"/>
    </xf>
    <xf numFmtId="3" fontId="0" fillId="4" borderId="1" xfId="0" applyNumberFormat="1" applyFill="1" applyBorder="1" applyAlignment="1">
      <alignment/>
    </xf>
    <xf numFmtId="3" fontId="2" fillId="4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4" borderId="1" xfId="0" applyFill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3" borderId="2" xfId="0" applyFill="1" applyBorder="1" applyAlignment="1">
      <alignment wrapText="1"/>
    </xf>
    <xf numFmtId="3" fontId="2" fillId="3" borderId="2" xfId="0" applyNumberFormat="1" applyFont="1" applyFill="1" applyBorder="1" applyAlignment="1">
      <alignment wrapText="1"/>
    </xf>
    <xf numFmtId="0" fontId="0" fillId="3" borderId="2" xfId="0" applyFill="1" applyBorder="1" applyAlignment="1">
      <alignment horizontal="right" wrapText="1"/>
    </xf>
    <xf numFmtId="3" fontId="0" fillId="3" borderId="2" xfId="0" applyNumberFormat="1" applyFill="1" applyBorder="1" applyAlignment="1">
      <alignment/>
    </xf>
    <xf numFmtId="0" fontId="0" fillId="4" borderId="1" xfId="0" applyFont="1" applyFill="1" applyBorder="1" applyAlignment="1">
      <alignment wrapText="1"/>
    </xf>
    <xf numFmtId="3" fontId="0" fillId="4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 wrapText="1"/>
    </xf>
    <xf numFmtId="0" fontId="0" fillId="3" borderId="2" xfId="0" applyFont="1" applyFill="1" applyBorder="1" applyAlignment="1">
      <alignment wrapText="1"/>
    </xf>
    <xf numFmtId="3" fontId="0" fillId="0" borderId="2" xfId="0" applyNumberFormat="1" applyBorder="1" applyAlignment="1">
      <alignment/>
    </xf>
    <xf numFmtId="1" fontId="0" fillId="3" borderId="1" xfId="0" applyNumberForma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3" fontId="2" fillId="2" borderId="4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/>
    </xf>
    <xf numFmtId="0" fontId="1" fillId="2" borderId="6" xfId="0" applyFont="1" applyFill="1" applyBorder="1" applyAlignment="1">
      <alignment wrapText="1"/>
    </xf>
    <xf numFmtId="3" fontId="1" fillId="2" borderId="7" xfId="0" applyNumberFormat="1" applyFont="1" applyFill="1" applyBorder="1" applyAlignment="1">
      <alignment wrapText="1"/>
    </xf>
    <xf numFmtId="0" fontId="1" fillId="2" borderId="7" xfId="0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2" fillId="2" borderId="3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1" fillId="2" borderId="15" xfId="0" applyNumberFormat="1" applyFont="1" applyFill="1" applyBorder="1" applyAlignment="1">
      <alignment/>
    </xf>
    <xf numFmtId="0" fontId="1" fillId="2" borderId="7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9" xfId="0" applyFont="1" applyBorder="1" applyAlignment="1">
      <alignment/>
    </xf>
    <xf numFmtId="0" fontId="7" fillId="0" borderId="16" xfId="0" applyFont="1" applyBorder="1" applyAlignment="1">
      <alignment/>
    </xf>
    <xf numFmtId="3" fontId="7" fillId="0" borderId="2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8" xfId="0" applyFont="1" applyBorder="1" applyAlignment="1">
      <alignment/>
    </xf>
    <xf numFmtId="3" fontId="7" fillId="0" borderId="23" xfId="0" applyNumberFormat="1" applyFont="1" applyBorder="1" applyAlignment="1">
      <alignment/>
    </xf>
    <xf numFmtId="0" fontId="8" fillId="0" borderId="0" xfId="0" applyFont="1" applyFill="1" applyAlignment="1">
      <alignment/>
    </xf>
    <xf numFmtId="0" fontId="2" fillId="2" borderId="24" xfId="0" applyFont="1" applyFill="1" applyBorder="1" applyAlignment="1">
      <alignment wrapText="1"/>
    </xf>
    <xf numFmtId="3" fontId="0" fillId="3" borderId="24" xfId="0" applyNumberFormat="1" applyFill="1" applyBorder="1" applyAlignment="1">
      <alignment/>
    </xf>
    <xf numFmtId="3" fontId="0" fillId="4" borderId="24" xfId="0" applyNumberFormat="1" applyFill="1" applyBorder="1" applyAlignment="1">
      <alignment/>
    </xf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 applyAlignment="1">
      <alignment/>
    </xf>
    <xf numFmtId="3" fontId="2" fillId="3" borderId="11" xfId="0" applyNumberFormat="1" applyFont="1" applyFill="1" applyBorder="1" applyAlignment="1">
      <alignment/>
    </xf>
    <xf numFmtId="3" fontId="0" fillId="3" borderId="12" xfId="0" applyNumberForma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3" fontId="0" fillId="4" borderId="12" xfId="0" applyNumberFormat="1" applyFill="1" applyBorder="1" applyAlignment="1">
      <alignment/>
    </xf>
    <xf numFmtId="3" fontId="2" fillId="3" borderId="13" xfId="0" applyNumberFormat="1" applyFont="1" applyFill="1" applyBorder="1" applyAlignment="1">
      <alignment/>
    </xf>
    <xf numFmtId="3" fontId="0" fillId="3" borderId="14" xfId="0" applyNumberFormat="1" applyFill="1" applyBorder="1" applyAlignment="1">
      <alignment/>
    </xf>
    <xf numFmtId="0" fontId="0" fillId="3" borderId="12" xfId="0" applyFill="1" applyBorder="1" applyAlignment="1">
      <alignment/>
    </xf>
    <xf numFmtId="3" fontId="2" fillId="3" borderId="25" xfId="0" applyNumberFormat="1" applyFont="1" applyFill="1" applyBorder="1" applyAlignment="1">
      <alignment/>
    </xf>
    <xf numFmtId="3" fontId="0" fillId="3" borderId="26" xfId="0" applyNumberFormat="1" applyFill="1" applyBorder="1" applyAlignment="1">
      <alignment/>
    </xf>
    <xf numFmtId="3" fontId="0" fillId="3" borderId="27" xfId="0" applyNumberFormat="1" applyFill="1" applyBorder="1" applyAlignment="1">
      <alignment/>
    </xf>
    <xf numFmtId="3" fontId="0" fillId="4" borderId="24" xfId="0" applyNumberFormat="1" applyFont="1" applyFill="1" applyBorder="1" applyAlignment="1">
      <alignment wrapText="1"/>
    </xf>
    <xf numFmtId="3" fontId="0" fillId="3" borderId="28" xfId="0" applyNumberFormat="1" applyFill="1" applyBorder="1" applyAlignment="1">
      <alignment/>
    </xf>
    <xf numFmtId="3" fontId="2" fillId="2" borderId="29" xfId="0" applyNumberFormat="1" applyFont="1" applyFill="1" applyBorder="1" applyAlignment="1">
      <alignment/>
    </xf>
    <xf numFmtId="3" fontId="1" fillId="2" borderId="30" xfId="0" applyNumberFormat="1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0" borderId="31" xfId="0" applyFill="1" applyBorder="1" applyAlignment="1">
      <alignment wrapText="1"/>
    </xf>
    <xf numFmtId="0" fontId="2" fillId="2" borderId="11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1" fillId="2" borderId="31" xfId="0" applyFont="1" applyFill="1" applyBorder="1" applyAlignment="1">
      <alignment/>
    </xf>
    <xf numFmtId="3" fontId="6" fillId="4" borderId="11" xfId="0" applyNumberFormat="1" applyFont="1" applyFill="1" applyBorder="1" applyAlignment="1">
      <alignment/>
    </xf>
    <xf numFmtId="3" fontId="7" fillId="0" borderId="32" xfId="0" applyNumberFormat="1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 horizontal="right"/>
    </xf>
    <xf numFmtId="3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2" borderId="35" xfId="0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 wrapText="1"/>
    </xf>
    <xf numFmtId="0" fontId="2" fillId="2" borderId="37" xfId="0" applyFont="1" applyFill="1" applyBorder="1" applyAlignment="1">
      <alignment horizontal="center" wrapText="1"/>
    </xf>
    <xf numFmtId="3" fontId="0" fillId="3" borderId="28" xfId="0" applyNumberFormat="1" applyFill="1" applyBorder="1" applyAlignment="1">
      <alignment vertical="center"/>
    </xf>
    <xf numFmtId="3" fontId="0" fillId="3" borderId="38" xfId="0" applyNumberFormat="1" applyFill="1" applyBorder="1" applyAlignment="1">
      <alignment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7"/>
  <sheetViews>
    <sheetView tabSelected="1" workbookViewId="0" topLeftCell="K1">
      <selection activeCell="X13" sqref="X13"/>
    </sheetView>
  </sheetViews>
  <sheetFormatPr defaultColWidth="9.00390625" defaultRowHeight="12.75"/>
  <cols>
    <col min="1" max="1" width="1.00390625" style="0" customWidth="1"/>
    <col min="2" max="2" width="30.625" style="0" customWidth="1"/>
    <col min="3" max="3" width="16.875" style="0" customWidth="1"/>
    <col min="4" max="4" width="10.375" style="0" customWidth="1"/>
    <col min="5" max="5" width="12.375" style="0" customWidth="1"/>
    <col min="6" max="6" width="14.875" style="0" customWidth="1"/>
    <col min="7" max="9" width="11.125" style="0" customWidth="1"/>
    <col min="10" max="10" width="12.125" style="0" customWidth="1"/>
    <col min="11" max="13" width="11.125" style="0" customWidth="1"/>
    <col min="14" max="14" width="11.75390625" style="0" customWidth="1"/>
    <col min="15" max="15" width="10.125" style="0" hidden="1" customWidth="1"/>
    <col min="16" max="16" width="10.00390625" style="0" customWidth="1"/>
    <col min="17" max="17" width="10.375" style="0" hidden="1" customWidth="1"/>
    <col min="18" max="18" width="9.875" style="0" customWidth="1"/>
    <col min="19" max="19" width="10.375" style="0" hidden="1" customWidth="1"/>
    <col min="20" max="20" width="10.00390625" style="0" customWidth="1"/>
    <col min="21" max="21" width="10.00390625" style="0" hidden="1" customWidth="1"/>
    <col min="22" max="22" width="11.00390625" style="0" customWidth="1"/>
  </cols>
  <sheetData>
    <row r="1" spans="2:22" ht="18.75">
      <c r="B1" s="61" t="s">
        <v>53</v>
      </c>
      <c r="C1" s="13"/>
      <c r="D1" s="13"/>
      <c r="E1" s="13"/>
      <c r="F1" s="14"/>
      <c r="R1" s="97" t="s">
        <v>57</v>
      </c>
      <c r="S1" s="98"/>
      <c r="T1" s="98"/>
      <c r="U1" s="98"/>
      <c r="V1" s="98"/>
    </row>
    <row r="2" spans="2:18" ht="15" customHeight="1">
      <c r="B2" t="s">
        <v>45</v>
      </c>
      <c r="R2" s="97" t="s">
        <v>56</v>
      </c>
    </row>
    <row r="3" ht="12.75" customHeight="1"/>
    <row r="4" ht="12.75" customHeight="1" thickBot="1"/>
    <row r="5" spans="7:14" ht="26.25" customHeight="1" thickBot="1">
      <c r="G5" s="99" t="s">
        <v>16</v>
      </c>
      <c r="H5" s="100"/>
      <c r="I5" s="100"/>
      <c r="J5" s="101"/>
      <c r="K5" s="99" t="s">
        <v>17</v>
      </c>
      <c r="L5" s="100"/>
      <c r="M5" s="100"/>
      <c r="N5" s="101"/>
    </row>
    <row r="6" spans="2:22" ht="52.5" customHeight="1" thickBot="1">
      <c r="B6" s="1" t="s">
        <v>0</v>
      </c>
      <c r="C6" s="3" t="s">
        <v>18</v>
      </c>
      <c r="D6" s="3" t="s">
        <v>1</v>
      </c>
      <c r="E6" s="3" t="s">
        <v>2</v>
      </c>
      <c r="F6" s="62" t="s">
        <v>11</v>
      </c>
      <c r="G6" s="65">
        <v>2005</v>
      </c>
      <c r="H6" s="1">
        <v>2006</v>
      </c>
      <c r="I6" s="1">
        <v>2007</v>
      </c>
      <c r="J6" s="66" t="s">
        <v>3</v>
      </c>
      <c r="K6" s="84">
        <v>2005</v>
      </c>
      <c r="L6" s="1">
        <v>2006</v>
      </c>
      <c r="M6" s="1">
        <v>2007</v>
      </c>
      <c r="N6" s="66" t="s">
        <v>3</v>
      </c>
      <c r="O6" s="83" t="s">
        <v>19</v>
      </c>
      <c r="P6" s="36" t="s">
        <v>23</v>
      </c>
      <c r="Q6" s="37" t="s">
        <v>20</v>
      </c>
      <c r="R6" s="37" t="s">
        <v>24</v>
      </c>
      <c r="S6" s="37" t="s">
        <v>21</v>
      </c>
      <c r="T6" s="37" t="s">
        <v>25</v>
      </c>
      <c r="U6" s="37" t="s">
        <v>22</v>
      </c>
      <c r="V6" s="38" t="s">
        <v>26</v>
      </c>
    </row>
    <row r="7" spans="2:22" ht="22.5" customHeight="1">
      <c r="B7" s="4" t="s">
        <v>5</v>
      </c>
      <c r="C7" s="7">
        <v>34640</v>
      </c>
      <c r="D7" s="4">
        <v>54</v>
      </c>
      <c r="E7" s="7">
        <v>18630</v>
      </c>
      <c r="F7" s="63">
        <v>34637</v>
      </c>
      <c r="G7" s="67">
        <v>34640</v>
      </c>
      <c r="H7" s="5"/>
      <c r="I7" s="5"/>
      <c r="J7" s="68"/>
      <c r="K7" s="67">
        <v>2910</v>
      </c>
      <c r="L7" s="5">
        <v>13100</v>
      </c>
      <c r="M7" s="5"/>
      <c r="N7" s="68"/>
      <c r="O7" s="2">
        <f>+G7-K7</f>
        <v>31730</v>
      </c>
      <c r="P7" s="39">
        <f>+G7-K7-F7</f>
        <v>-2907</v>
      </c>
      <c r="Q7" s="16">
        <f>+H7-L7</f>
        <v>-13100</v>
      </c>
      <c r="R7" s="16">
        <f>+H7-L7</f>
        <v>-13100</v>
      </c>
      <c r="S7" s="17"/>
      <c r="T7" s="16">
        <f>+I7-M7</f>
        <v>0</v>
      </c>
      <c r="U7" s="17"/>
      <c r="V7" s="40">
        <f>+J7-N7</f>
        <v>0</v>
      </c>
    </row>
    <row r="8" spans="2:22" ht="22.5" customHeight="1">
      <c r="B8" s="4" t="s">
        <v>15</v>
      </c>
      <c r="C8" s="7">
        <v>7800</v>
      </c>
      <c r="D8" s="4">
        <v>12.5</v>
      </c>
      <c r="E8" s="7">
        <v>980</v>
      </c>
      <c r="F8" s="63">
        <v>3900</v>
      </c>
      <c r="G8" s="67">
        <v>3900</v>
      </c>
      <c r="H8" s="5">
        <v>3340</v>
      </c>
      <c r="I8" s="5">
        <v>560</v>
      </c>
      <c r="J8" s="68"/>
      <c r="K8" s="67">
        <v>2430</v>
      </c>
      <c r="L8" s="5">
        <v>2720</v>
      </c>
      <c r="M8" s="5">
        <v>1670</v>
      </c>
      <c r="N8" s="68"/>
      <c r="O8" s="2">
        <f>+G8-K8</f>
        <v>1470</v>
      </c>
      <c r="P8" s="39">
        <f>+G8-K8-F8</f>
        <v>-2430</v>
      </c>
      <c r="Q8" s="16"/>
      <c r="R8" s="16">
        <f>+H8-L8</f>
        <v>620</v>
      </c>
      <c r="S8" s="16"/>
      <c r="T8" s="16">
        <f>+I8-M8</f>
        <v>-1110</v>
      </c>
      <c r="U8" s="17"/>
      <c r="V8" s="40">
        <f>+J8-N8</f>
        <v>0</v>
      </c>
    </row>
    <row r="9" spans="2:22" ht="22.5" customHeight="1">
      <c r="B9" s="15" t="s">
        <v>4</v>
      </c>
      <c r="C9" s="12">
        <v>28230</v>
      </c>
      <c r="D9" s="15">
        <v>12.5</v>
      </c>
      <c r="E9" s="12">
        <v>3530</v>
      </c>
      <c r="F9" s="64">
        <v>7000</v>
      </c>
      <c r="G9" s="69">
        <v>7000</v>
      </c>
      <c r="H9" s="11">
        <v>12250</v>
      </c>
      <c r="I9" s="11">
        <v>4926</v>
      </c>
      <c r="J9" s="70">
        <v>525</v>
      </c>
      <c r="K9" s="69">
        <v>0</v>
      </c>
      <c r="L9" s="11">
        <v>0</v>
      </c>
      <c r="M9" s="11">
        <v>10005</v>
      </c>
      <c r="N9" s="70">
        <v>11167</v>
      </c>
      <c r="O9" s="2">
        <f>+G9-K9</f>
        <v>7000</v>
      </c>
      <c r="P9" s="39">
        <f>+G9-K9-F9</f>
        <v>0</v>
      </c>
      <c r="Q9" s="16">
        <f>+H9-L9</f>
        <v>12250</v>
      </c>
      <c r="R9" s="16">
        <f>+H9-L9</f>
        <v>12250</v>
      </c>
      <c r="S9" s="16">
        <f>+I9-M9</f>
        <v>-5079</v>
      </c>
      <c r="T9" s="16">
        <f>+I9-M9</f>
        <v>-5079</v>
      </c>
      <c r="U9" s="16">
        <f>+J9-N9</f>
        <v>-10642</v>
      </c>
      <c r="V9" s="40">
        <f>+J9-N9</f>
        <v>-10642</v>
      </c>
    </row>
    <row r="10" spans="2:22" ht="22.5" customHeight="1">
      <c r="B10" s="22" t="s">
        <v>12</v>
      </c>
      <c r="C10" s="10">
        <v>998</v>
      </c>
      <c r="D10" s="9">
        <v>20</v>
      </c>
      <c r="E10" s="10">
        <v>200</v>
      </c>
      <c r="F10" s="64">
        <v>0</v>
      </c>
      <c r="G10" s="69">
        <v>678</v>
      </c>
      <c r="H10" s="11">
        <v>320</v>
      </c>
      <c r="I10" s="11">
        <v>0</v>
      </c>
      <c r="J10" s="70">
        <v>0</v>
      </c>
      <c r="K10" s="69">
        <v>50</v>
      </c>
      <c r="L10" s="11">
        <v>749</v>
      </c>
      <c r="M10" s="11">
        <v>0</v>
      </c>
      <c r="N10" s="70">
        <v>0</v>
      </c>
      <c r="O10" s="2"/>
      <c r="P10" s="39">
        <f aca="true" t="shared" si="0" ref="P10:P36">+G10-K10-F10</f>
        <v>628</v>
      </c>
      <c r="Q10" s="17"/>
      <c r="R10" s="16">
        <f aca="true" t="shared" si="1" ref="R10:R36">+H10-L10</f>
        <v>-429</v>
      </c>
      <c r="S10" s="17"/>
      <c r="T10" s="16">
        <f aca="true" t="shared" si="2" ref="T10:T36">+I10-M10</f>
        <v>0</v>
      </c>
      <c r="U10" s="17"/>
      <c r="V10" s="40">
        <f aca="true" t="shared" si="3" ref="V10:V36">+J10-N10</f>
        <v>0</v>
      </c>
    </row>
    <row r="11" spans="2:22" ht="30.75" customHeight="1">
      <c r="B11" s="24" t="s">
        <v>6</v>
      </c>
      <c r="C11" s="8">
        <v>190</v>
      </c>
      <c r="D11" s="6">
        <v>25</v>
      </c>
      <c r="E11" s="8">
        <v>50</v>
      </c>
      <c r="F11" s="63">
        <v>190</v>
      </c>
      <c r="G11" s="67">
        <v>100</v>
      </c>
      <c r="H11" s="5">
        <v>90</v>
      </c>
      <c r="I11" s="5"/>
      <c r="J11" s="68"/>
      <c r="K11" s="67"/>
      <c r="L11" s="5">
        <v>140</v>
      </c>
      <c r="M11" s="5"/>
      <c r="N11" s="68"/>
      <c r="O11" s="2"/>
      <c r="P11" s="39">
        <f t="shared" si="0"/>
        <v>-90</v>
      </c>
      <c r="Q11" s="17"/>
      <c r="R11" s="16">
        <f t="shared" si="1"/>
        <v>-50</v>
      </c>
      <c r="S11" s="17"/>
      <c r="T11" s="16">
        <f t="shared" si="2"/>
        <v>0</v>
      </c>
      <c r="U11" s="17"/>
      <c r="V11" s="40">
        <f t="shared" si="3"/>
        <v>0</v>
      </c>
    </row>
    <row r="12" spans="2:22" ht="45" customHeight="1">
      <c r="B12" s="24" t="s">
        <v>7</v>
      </c>
      <c r="C12" s="8">
        <v>490</v>
      </c>
      <c r="D12" s="6">
        <v>0</v>
      </c>
      <c r="E12" s="8">
        <v>0</v>
      </c>
      <c r="F12" s="102">
        <v>1435</v>
      </c>
      <c r="G12" s="67">
        <v>490</v>
      </c>
      <c r="H12" s="5"/>
      <c r="I12" s="5"/>
      <c r="J12" s="68"/>
      <c r="K12" s="85"/>
      <c r="L12" s="5">
        <v>490</v>
      </c>
      <c r="M12" s="5"/>
      <c r="N12" s="68"/>
      <c r="O12" s="2"/>
      <c r="P12" s="39">
        <v>0</v>
      </c>
      <c r="Q12" s="17"/>
      <c r="R12" s="16">
        <f t="shared" si="1"/>
        <v>-490</v>
      </c>
      <c r="S12" s="17"/>
      <c r="T12" s="16">
        <f t="shared" si="2"/>
        <v>0</v>
      </c>
      <c r="U12" s="17"/>
      <c r="V12" s="40">
        <f t="shared" si="3"/>
        <v>0</v>
      </c>
    </row>
    <row r="13" spans="2:22" ht="43.5" customHeight="1">
      <c r="B13" s="24" t="s">
        <v>8</v>
      </c>
      <c r="C13" s="8">
        <v>430</v>
      </c>
      <c r="D13" s="6">
        <v>0</v>
      </c>
      <c r="E13" s="8">
        <v>0</v>
      </c>
      <c r="F13" s="103">
        <v>0</v>
      </c>
      <c r="G13" s="67">
        <v>430</v>
      </c>
      <c r="H13" s="5"/>
      <c r="I13" s="5"/>
      <c r="J13" s="68"/>
      <c r="K13" s="85"/>
      <c r="L13" s="5">
        <v>430</v>
      </c>
      <c r="M13" s="5"/>
      <c r="N13" s="68"/>
      <c r="O13" s="2"/>
      <c r="P13" s="39">
        <v>0</v>
      </c>
      <c r="Q13" s="17"/>
      <c r="R13" s="16">
        <f t="shared" si="1"/>
        <v>-430</v>
      </c>
      <c r="S13" s="17"/>
      <c r="T13" s="16">
        <f t="shared" si="2"/>
        <v>0</v>
      </c>
      <c r="U13" s="17"/>
      <c r="V13" s="40">
        <f t="shared" si="3"/>
        <v>0</v>
      </c>
    </row>
    <row r="14" spans="2:22" ht="43.5" customHeight="1">
      <c r="B14" s="24" t="s">
        <v>9</v>
      </c>
      <c r="C14" s="8">
        <v>100</v>
      </c>
      <c r="D14" s="6">
        <v>0</v>
      </c>
      <c r="E14" s="8">
        <v>0</v>
      </c>
      <c r="F14" s="103">
        <v>0</v>
      </c>
      <c r="G14" s="67">
        <v>100</v>
      </c>
      <c r="H14" s="5"/>
      <c r="I14" s="5"/>
      <c r="J14" s="68"/>
      <c r="K14" s="85"/>
      <c r="L14" s="5">
        <v>100</v>
      </c>
      <c r="M14" s="5"/>
      <c r="N14" s="68"/>
      <c r="O14" s="2"/>
      <c r="P14" s="39">
        <v>0</v>
      </c>
      <c r="Q14" s="17"/>
      <c r="R14" s="16">
        <f t="shared" si="1"/>
        <v>-100</v>
      </c>
      <c r="S14" s="17"/>
      <c r="T14" s="16">
        <f t="shared" si="2"/>
        <v>0</v>
      </c>
      <c r="U14" s="17"/>
      <c r="V14" s="40">
        <f t="shared" si="3"/>
        <v>0</v>
      </c>
    </row>
    <row r="15" spans="2:22" ht="39.75" customHeight="1">
      <c r="B15" s="25" t="s">
        <v>10</v>
      </c>
      <c r="C15" s="19">
        <v>410</v>
      </c>
      <c r="D15" s="20">
        <v>0</v>
      </c>
      <c r="E15" s="19">
        <v>0</v>
      </c>
      <c r="F15" s="103">
        <v>0</v>
      </c>
      <c r="G15" s="71">
        <v>410</v>
      </c>
      <c r="H15" s="21"/>
      <c r="I15" s="21"/>
      <c r="J15" s="72"/>
      <c r="K15" s="85"/>
      <c r="L15" s="21">
        <v>410</v>
      </c>
      <c r="M15" s="21"/>
      <c r="N15" s="72"/>
      <c r="O15" s="2"/>
      <c r="P15" s="39">
        <v>0</v>
      </c>
      <c r="Q15" s="17"/>
      <c r="R15" s="16">
        <f t="shared" si="1"/>
        <v>-410</v>
      </c>
      <c r="S15" s="17"/>
      <c r="T15" s="16">
        <f t="shared" si="2"/>
        <v>0</v>
      </c>
      <c r="U15" s="17"/>
      <c r="V15" s="40">
        <f t="shared" si="3"/>
        <v>0</v>
      </c>
    </row>
    <row r="16" spans="2:22" ht="22.5" customHeight="1">
      <c r="B16" s="24" t="s">
        <v>27</v>
      </c>
      <c r="C16" s="7">
        <v>2465</v>
      </c>
      <c r="D16" s="6">
        <v>0</v>
      </c>
      <c r="E16" s="8">
        <v>0</v>
      </c>
      <c r="F16" s="63">
        <v>2465</v>
      </c>
      <c r="G16" s="67">
        <v>2465</v>
      </c>
      <c r="H16" s="4"/>
      <c r="I16" s="4"/>
      <c r="J16" s="73"/>
      <c r="K16" s="85"/>
      <c r="L16" s="5">
        <v>2465</v>
      </c>
      <c r="M16" s="4"/>
      <c r="N16" s="73"/>
      <c r="P16" s="39">
        <f t="shared" si="0"/>
        <v>0</v>
      </c>
      <c r="Q16" s="17"/>
      <c r="R16" s="16">
        <f t="shared" si="1"/>
        <v>-2465</v>
      </c>
      <c r="S16" s="17"/>
      <c r="T16" s="16">
        <f t="shared" si="2"/>
        <v>0</v>
      </c>
      <c r="U16" s="17"/>
      <c r="V16" s="40">
        <f t="shared" si="3"/>
        <v>0</v>
      </c>
    </row>
    <row r="17" spans="2:22" ht="33" customHeight="1">
      <c r="B17" s="22" t="s">
        <v>28</v>
      </c>
      <c r="C17" s="10">
        <v>255000</v>
      </c>
      <c r="D17" s="9">
        <v>25</v>
      </c>
      <c r="E17" s="10">
        <f>C17*0.25</f>
        <v>63750</v>
      </c>
      <c r="F17" s="64">
        <v>0</v>
      </c>
      <c r="G17" s="69">
        <v>30000</v>
      </c>
      <c r="H17" s="11">
        <v>225000</v>
      </c>
      <c r="I17" s="11"/>
      <c r="J17" s="70"/>
      <c r="K17" s="69"/>
      <c r="L17" s="11"/>
      <c r="M17" s="11">
        <f>C17-E17</f>
        <v>191250</v>
      </c>
      <c r="N17" s="70"/>
      <c r="P17" s="39">
        <f t="shared" si="0"/>
        <v>30000</v>
      </c>
      <c r="Q17" s="17"/>
      <c r="R17" s="16">
        <f t="shared" si="1"/>
        <v>225000</v>
      </c>
      <c r="S17" s="17"/>
      <c r="T17" s="16">
        <f t="shared" si="2"/>
        <v>-191250</v>
      </c>
      <c r="U17" s="17"/>
      <c r="V17" s="40">
        <f t="shared" si="3"/>
        <v>0</v>
      </c>
    </row>
    <row r="18" spans="2:22" ht="32.25" customHeight="1">
      <c r="B18" s="22" t="s">
        <v>29</v>
      </c>
      <c r="C18" s="10">
        <v>13000</v>
      </c>
      <c r="D18" s="9">
        <v>25</v>
      </c>
      <c r="E18" s="10">
        <f>C18*0.25</f>
        <v>3250</v>
      </c>
      <c r="F18" s="64">
        <v>0</v>
      </c>
      <c r="G18" s="69">
        <v>50</v>
      </c>
      <c r="H18" s="11">
        <v>12950</v>
      </c>
      <c r="I18" s="11"/>
      <c r="J18" s="70"/>
      <c r="K18" s="69"/>
      <c r="L18" s="11"/>
      <c r="M18" s="11">
        <f>C18-E18</f>
        <v>9750</v>
      </c>
      <c r="N18" s="70"/>
      <c r="P18" s="39">
        <f t="shared" si="0"/>
        <v>50</v>
      </c>
      <c r="Q18" s="17"/>
      <c r="R18" s="16">
        <f t="shared" si="1"/>
        <v>12950</v>
      </c>
      <c r="S18" s="17"/>
      <c r="T18" s="16">
        <f t="shared" si="2"/>
        <v>-9750</v>
      </c>
      <c r="U18" s="17"/>
      <c r="V18" s="40">
        <f t="shared" si="3"/>
        <v>0</v>
      </c>
    </row>
    <row r="19" spans="2:22" ht="30.75" customHeight="1">
      <c r="B19" s="22" t="s">
        <v>30</v>
      </c>
      <c r="C19" s="10">
        <v>20000</v>
      </c>
      <c r="D19" s="9">
        <v>25</v>
      </c>
      <c r="E19" s="10">
        <f>C19*0.25</f>
        <v>5000</v>
      </c>
      <c r="F19" s="64">
        <v>0</v>
      </c>
      <c r="G19" s="69">
        <v>50</v>
      </c>
      <c r="H19" s="11">
        <v>19950</v>
      </c>
      <c r="I19" s="11"/>
      <c r="J19" s="70"/>
      <c r="K19" s="69"/>
      <c r="L19" s="11"/>
      <c r="M19" s="11">
        <f>C19-E19</f>
        <v>15000</v>
      </c>
      <c r="N19" s="70"/>
      <c r="P19" s="39">
        <f t="shared" si="0"/>
        <v>50</v>
      </c>
      <c r="Q19" s="17"/>
      <c r="R19" s="16">
        <f t="shared" si="1"/>
        <v>19950</v>
      </c>
      <c r="S19" s="17"/>
      <c r="T19" s="16">
        <f t="shared" si="2"/>
        <v>-15000</v>
      </c>
      <c r="U19" s="17"/>
      <c r="V19" s="40">
        <f t="shared" si="3"/>
        <v>0</v>
      </c>
    </row>
    <row r="20" spans="2:22" ht="48" customHeight="1">
      <c r="B20" s="22" t="s">
        <v>31</v>
      </c>
      <c r="C20" s="10">
        <v>20000</v>
      </c>
      <c r="D20" s="9">
        <v>25</v>
      </c>
      <c r="E20" s="10">
        <f>C20*0.25</f>
        <v>5000</v>
      </c>
      <c r="F20" s="64">
        <v>0</v>
      </c>
      <c r="G20" s="69">
        <v>50</v>
      </c>
      <c r="H20" s="11">
        <v>19950</v>
      </c>
      <c r="I20" s="11"/>
      <c r="J20" s="70"/>
      <c r="K20" s="69"/>
      <c r="L20" s="11"/>
      <c r="M20" s="11">
        <f>C20-E20</f>
        <v>15000</v>
      </c>
      <c r="N20" s="70"/>
      <c r="P20" s="39">
        <f t="shared" si="0"/>
        <v>50</v>
      </c>
      <c r="Q20" s="17"/>
      <c r="R20" s="16">
        <f t="shared" si="1"/>
        <v>19950</v>
      </c>
      <c r="S20" s="17"/>
      <c r="T20" s="16">
        <f t="shared" si="2"/>
        <v>-15000</v>
      </c>
      <c r="U20" s="17"/>
      <c r="V20" s="40">
        <f t="shared" si="3"/>
        <v>0</v>
      </c>
    </row>
    <row r="21" spans="2:22" ht="36" customHeight="1">
      <c r="B21" s="22" t="s">
        <v>32</v>
      </c>
      <c r="C21" s="10">
        <v>9100</v>
      </c>
      <c r="D21" s="9">
        <v>25</v>
      </c>
      <c r="E21" s="10">
        <f>C21*0.25</f>
        <v>2275</v>
      </c>
      <c r="F21" s="64">
        <v>0</v>
      </c>
      <c r="G21" s="69">
        <v>0</v>
      </c>
      <c r="H21" s="11">
        <v>9100</v>
      </c>
      <c r="I21" s="11"/>
      <c r="J21" s="70"/>
      <c r="K21" s="69"/>
      <c r="L21" s="11"/>
      <c r="M21" s="11">
        <f>C21-E21</f>
        <v>6825</v>
      </c>
      <c r="N21" s="70"/>
      <c r="P21" s="39">
        <f t="shared" si="0"/>
        <v>0</v>
      </c>
      <c r="Q21" s="17"/>
      <c r="R21" s="16">
        <f t="shared" si="1"/>
        <v>9100</v>
      </c>
      <c r="S21" s="17"/>
      <c r="T21" s="16">
        <f t="shared" si="2"/>
        <v>-6825</v>
      </c>
      <c r="U21" s="17"/>
      <c r="V21" s="40">
        <f t="shared" si="3"/>
        <v>0</v>
      </c>
    </row>
    <row r="22" spans="2:22" ht="22.5" customHeight="1">
      <c r="B22" s="24" t="s">
        <v>13</v>
      </c>
      <c r="C22" s="8">
        <v>114347</v>
      </c>
      <c r="D22" s="27">
        <v>13</v>
      </c>
      <c r="E22" s="8">
        <v>14866</v>
      </c>
      <c r="F22" s="63">
        <v>0</v>
      </c>
      <c r="G22" s="67">
        <v>3838</v>
      </c>
      <c r="H22" s="5">
        <v>16285</v>
      </c>
      <c r="I22" s="5">
        <v>25257</v>
      </c>
      <c r="J22" s="68">
        <v>9509</v>
      </c>
      <c r="K22" s="67"/>
      <c r="L22" s="5">
        <v>9328</v>
      </c>
      <c r="M22" s="5">
        <v>13361</v>
      </c>
      <c r="N22" s="68">
        <v>17333</v>
      </c>
      <c r="P22" s="39">
        <f t="shared" si="0"/>
        <v>3838</v>
      </c>
      <c r="Q22" s="17"/>
      <c r="R22" s="16">
        <f t="shared" si="1"/>
        <v>6957</v>
      </c>
      <c r="S22" s="17"/>
      <c r="T22" s="16">
        <f t="shared" si="2"/>
        <v>11896</v>
      </c>
      <c r="U22" s="17"/>
      <c r="V22" s="40">
        <f t="shared" si="3"/>
        <v>-7824</v>
      </c>
    </row>
    <row r="23" spans="2:22" ht="22.5" customHeight="1">
      <c r="B23" s="24" t="s">
        <v>33</v>
      </c>
      <c r="C23" s="8">
        <v>2000</v>
      </c>
      <c r="D23" s="6">
        <v>100</v>
      </c>
      <c r="E23" s="8">
        <v>2000</v>
      </c>
      <c r="F23" s="63">
        <v>0</v>
      </c>
      <c r="G23" s="67"/>
      <c r="H23" s="5"/>
      <c r="I23" s="5"/>
      <c r="J23" s="68">
        <v>2000</v>
      </c>
      <c r="K23" s="67"/>
      <c r="L23" s="5"/>
      <c r="M23" s="5"/>
      <c r="N23" s="68"/>
      <c r="P23" s="39">
        <f t="shared" si="0"/>
        <v>0</v>
      </c>
      <c r="Q23" s="17"/>
      <c r="R23" s="16">
        <f t="shared" si="1"/>
        <v>0</v>
      </c>
      <c r="S23" s="17"/>
      <c r="T23" s="16">
        <f t="shared" si="2"/>
        <v>0</v>
      </c>
      <c r="U23" s="17"/>
      <c r="V23" s="40">
        <f t="shared" si="3"/>
        <v>2000</v>
      </c>
    </row>
    <row r="24" spans="2:22" ht="23.25" customHeight="1" thickBot="1">
      <c r="B24" s="24" t="s">
        <v>14</v>
      </c>
      <c r="C24" s="8">
        <v>61571</v>
      </c>
      <c r="D24" s="27">
        <v>13</v>
      </c>
      <c r="E24" s="8">
        <v>8004</v>
      </c>
      <c r="F24" s="63">
        <v>0</v>
      </c>
      <c r="G24" s="74">
        <v>2067</v>
      </c>
      <c r="H24" s="75">
        <v>8818</v>
      </c>
      <c r="I24" s="75">
        <v>13599</v>
      </c>
      <c r="J24" s="76">
        <v>5120</v>
      </c>
      <c r="K24" s="74"/>
      <c r="L24" s="75">
        <v>5023</v>
      </c>
      <c r="M24" s="75">
        <v>7194</v>
      </c>
      <c r="N24" s="76">
        <v>9383</v>
      </c>
      <c r="P24" s="92">
        <f t="shared" si="0"/>
        <v>2067</v>
      </c>
      <c r="Q24" s="93"/>
      <c r="R24" s="94">
        <f t="shared" si="1"/>
        <v>3795</v>
      </c>
      <c r="S24" s="93"/>
      <c r="T24" s="94">
        <f t="shared" si="2"/>
        <v>6405</v>
      </c>
      <c r="U24" s="93"/>
      <c r="V24" s="95">
        <f t="shared" si="3"/>
        <v>-4263</v>
      </c>
    </row>
    <row r="25" spans="7:14" ht="26.25" customHeight="1" thickBot="1">
      <c r="G25" s="99" t="s">
        <v>16</v>
      </c>
      <c r="H25" s="100"/>
      <c r="I25" s="100"/>
      <c r="J25" s="101"/>
      <c r="K25" s="99" t="s">
        <v>17</v>
      </c>
      <c r="L25" s="100"/>
      <c r="M25" s="100"/>
      <c r="N25" s="101"/>
    </row>
    <row r="26" spans="2:22" ht="52.5" customHeight="1" thickBot="1">
      <c r="B26" s="1" t="s">
        <v>0</v>
      </c>
      <c r="C26" s="3" t="s">
        <v>18</v>
      </c>
      <c r="D26" s="3" t="s">
        <v>1</v>
      </c>
      <c r="E26" s="3" t="s">
        <v>2</v>
      </c>
      <c r="F26" s="62" t="s">
        <v>11</v>
      </c>
      <c r="G26" s="65">
        <v>2005</v>
      </c>
      <c r="H26" s="1">
        <v>2006</v>
      </c>
      <c r="I26" s="1">
        <v>2007</v>
      </c>
      <c r="J26" s="66" t="s">
        <v>3</v>
      </c>
      <c r="K26" s="84">
        <v>2005</v>
      </c>
      <c r="L26" s="1">
        <v>2006</v>
      </c>
      <c r="M26" s="1">
        <v>2007</v>
      </c>
      <c r="N26" s="66" t="s">
        <v>3</v>
      </c>
      <c r="O26" s="83" t="s">
        <v>19</v>
      </c>
      <c r="P26" s="36" t="s">
        <v>23</v>
      </c>
      <c r="Q26" s="37" t="s">
        <v>20</v>
      </c>
      <c r="R26" s="37" t="s">
        <v>24</v>
      </c>
      <c r="S26" s="37" t="s">
        <v>21</v>
      </c>
      <c r="T26" s="37" t="s">
        <v>25</v>
      </c>
      <c r="U26" s="37" t="s">
        <v>22</v>
      </c>
      <c r="V26" s="38" t="s">
        <v>26</v>
      </c>
    </row>
    <row r="27" spans="2:22" ht="39" customHeight="1">
      <c r="B27" s="22" t="s">
        <v>34</v>
      </c>
      <c r="C27" s="12">
        <v>107527</v>
      </c>
      <c r="D27" s="15">
        <v>13</v>
      </c>
      <c r="E27" s="12">
        <v>13979</v>
      </c>
      <c r="F27" s="64">
        <v>0</v>
      </c>
      <c r="G27" s="81"/>
      <c r="H27" s="11">
        <v>34844</v>
      </c>
      <c r="I27" s="11">
        <v>9507</v>
      </c>
      <c r="J27" s="70">
        <v>7263</v>
      </c>
      <c r="K27" s="88"/>
      <c r="L27" s="11">
        <v>25407</v>
      </c>
      <c r="M27" s="11">
        <v>6932</v>
      </c>
      <c r="N27" s="70">
        <v>5296</v>
      </c>
      <c r="O27" s="2"/>
      <c r="P27" s="39">
        <f t="shared" si="0"/>
        <v>0</v>
      </c>
      <c r="Q27" s="41"/>
      <c r="R27" s="16">
        <f t="shared" si="1"/>
        <v>9437</v>
      </c>
      <c r="S27" s="42"/>
      <c r="T27" s="16">
        <f t="shared" si="2"/>
        <v>2575</v>
      </c>
      <c r="U27" s="42"/>
      <c r="V27" s="40">
        <f t="shared" si="3"/>
        <v>1967</v>
      </c>
    </row>
    <row r="28" spans="2:22" ht="42.75" customHeight="1">
      <c r="B28" s="22" t="s">
        <v>35</v>
      </c>
      <c r="C28" s="10">
        <v>1500</v>
      </c>
      <c r="D28" s="22">
        <v>100</v>
      </c>
      <c r="E28" s="10">
        <v>1500</v>
      </c>
      <c r="F28" s="64">
        <v>0</v>
      </c>
      <c r="G28" s="69"/>
      <c r="H28" s="11">
        <v>1500</v>
      </c>
      <c r="I28" s="82"/>
      <c r="J28" s="70"/>
      <c r="K28" s="69"/>
      <c r="L28" s="11"/>
      <c r="M28" s="11"/>
      <c r="N28" s="70"/>
      <c r="P28" s="39">
        <f t="shared" si="0"/>
        <v>0</v>
      </c>
      <c r="Q28" s="42"/>
      <c r="R28" s="16">
        <f t="shared" si="1"/>
        <v>1500</v>
      </c>
      <c r="S28" s="42"/>
      <c r="T28" s="16">
        <f t="shared" si="2"/>
        <v>0</v>
      </c>
      <c r="U28" s="42"/>
      <c r="V28" s="40">
        <f t="shared" si="3"/>
        <v>0</v>
      </c>
    </row>
    <row r="29" spans="2:22" ht="42.75" customHeight="1">
      <c r="B29" s="22" t="s">
        <v>36</v>
      </c>
      <c r="C29" s="10">
        <v>50165</v>
      </c>
      <c r="D29" s="9">
        <v>9.8</v>
      </c>
      <c r="E29" s="10">
        <v>4916</v>
      </c>
      <c r="F29" s="77">
        <v>0</v>
      </c>
      <c r="G29" s="69"/>
      <c r="H29" s="11">
        <v>17016</v>
      </c>
      <c r="I29" s="11">
        <v>16322</v>
      </c>
      <c r="J29" s="70">
        <v>9217</v>
      </c>
      <c r="K29" s="69"/>
      <c r="L29" s="11">
        <v>15049</v>
      </c>
      <c r="M29" s="11">
        <v>14429</v>
      </c>
      <c r="N29" s="70">
        <v>8161</v>
      </c>
      <c r="O29" s="2"/>
      <c r="P29" s="39">
        <f t="shared" si="0"/>
        <v>0</v>
      </c>
      <c r="Q29" s="42"/>
      <c r="R29" s="16">
        <f t="shared" si="1"/>
        <v>1967</v>
      </c>
      <c r="S29" s="42"/>
      <c r="T29" s="16">
        <f t="shared" si="2"/>
        <v>1893</v>
      </c>
      <c r="U29" s="42"/>
      <c r="V29" s="40">
        <f t="shared" si="3"/>
        <v>1056</v>
      </c>
    </row>
    <row r="30" spans="2:22" ht="39.75" customHeight="1">
      <c r="B30" s="22" t="s">
        <v>37</v>
      </c>
      <c r="C30" s="10">
        <v>8000</v>
      </c>
      <c r="D30" s="9">
        <v>25</v>
      </c>
      <c r="E30" s="10">
        <v>2000</v>
      </c>
      <c r="F30" s="77">
        <v>0</v>
      </c>
      <c r="G30" s="69">
        <v>4000</v>
      </c>
      <c r="H30" s="11">
        <v>1000</v>
      </c>
      <c r="I30" s="11">
        <v>3000</v>
      </c>
      <c r="J30" s="70"/>
      <c r="K30" s="69"/>
      <c r="L30" s="23">
        <v>3750</v>
      </c>
      <c r="M30" s="11">
        <v>2250</v>
      </c>
      <c r="N30" s="70"/>
      <c r="O30" s="2"/>
      <c r="P30" s="39">
        <f t="shared" si="0"/>
        <v>4000</v>
      </c>
      <c r="Q30" s="42"/>
      <c r="R30" s="16">
        <f t="shared" si="1"/>
        <v>-2750</v>
      </c>
      <c r="S30" s="42"/>
      <c r="T30" s="16">
        <f t="shared" si="2"/>
        <v>750</v>
      </c>
      <c r="U30" s="42"/>
      <c r="V30" s="40">
        <f t="shared" si="3"/>
        <v>0</v>
      </c>
    </row>
    <row r="31" spans="2:22" ht="38.25">
      <c r="B31" s="24" t="s">
        <v>38</v>
      </c>
      <c r="C31" s="8">
        <v>9936</v>
      </c>
      <c r="D31" s="6"/>
      <c r="E31" s="8">
        <v>95</v>
      </c>
      <c r="F31" s="63">
        <v>0</v>
      </c>
      <c r="G31" s="67">
        <v>2460</v>
      </c>
      <c r="H31" s="5">
        <v>5412</v>
      </c>
      <c r="I31" s="5">
        <v>2063</v>
      </c>
      <c r="J31" s="68"/>
      <c r="K31" s="67">
        <v>2460</v>
      </c>
      <c r="L31" s="5">
        <v>5412</v>
      </c>
      <c r="M31" s="5">
        <v>984</v>
      </c>
      <c r="N31" s="68">
        <v>984</v>
      </c>
      <c r="P31" s="39">
        <f t="shared" si="0"/>
        <v>0</v>
      </c>
      <c r="Q31" s="42"/>
      <c r="R31" s="16">
        <f t="shared" si="1"/>
        <v>0</v>
      </c>
      <c r="S31" s="42"/>
      <c r="T31" s="16">
        <f t="shared" si="2"/>
        <v>1079</v>
      </c>
      <c r="U31" s="42"/>
      <c r="V31" s="40">
        <f t="shared" si="3"/>
        <v>-984</v>
      </c>
    </row>
    <row r="32" spans="2:22" ht="38.25">
      <c r="B32" s="24" t="s">
        <v>39</v>
      </c>
      <c r="C32" s="8">
        <v>9625</v>
      </c>
      <c r="D32" s="6"/>
      <c r="E32" s="8">
        <v>77</v>
      </c>
      <c r="F32" s="63">
        <v>0</v>
      </c>
      <c r="G32" s="67">
        <v>2387</v>
      </c>
      <c r="H32" s="5">
        <v>5251</v>
      </c>
      <c r="I32" s="5">
        <v>1987</v>
      </c>
      <c r="J32" s="68"/>
      <c r="K32" s="67">
        <v>2387</v>
      </c>
      <c r="L32" s="5">
        <v>5251</v>
      </c>
      <c r="M32" s="5">
        <v>955</v>
      </c>
      <c r="N32" s="68">
        <v>955</v>
      </c>
      <c r="P32" s="39">
        <f t="shared" si="0"/>
        <v>0</v>
      </c>
      <c r="Q32" s="42"/>
      <c r="R32" s="16">
        <f t="shared" si="1"/>
        <v>0</v>
      </c>
      <c r="S32" s="42"/>
      <c r="T32" s="16">
        <f t="shared" si="2"/>
        <v>1032</v>
      </c>
      <c r="U32" s="42"/>
      <c r="V32" s="40">
        <f t="shared" si="3"/>
        <v>-955</v>
      </c>
    </row>
    <row r="33" spans="2:22" ht="30.75" customHeight="1">
      <c r="B33" s="24" t="s">
        <v>40</v>
      </c>
      <c r="C33" s="8">
        <v>49711</v>
      </c>
      <c r="D33" s="6">
        <v>0</v>
      </c>
      <c r="E33" s="8">
        <v>0</v>
      </c>
      <c r="F33" s="63">
        <v>0</v>
      </c>
      <c r="G33" s="67">
        <v>6695</v>
      </c>
      <c r="H33" s="5">
        <v>21102</v>
      </c>
      <c r="I33" s="5">
        <v>18160</v>
      </c>
      <c r="J33" s="68">
        <v>3754</v>
      </c>
      <c r="K33" s="67">
        <v>6695</v>
      </c>
      <c r="L33" s="5">
        <v>21102</v>
      </c>
      <c r="M33" s="5">
        <v>18160</v>
      </c>
      <c r="N33" s="68">
        <v>3754</v>
      </c>
      <c r="P33" s="39">
        <f t="shared" si="0"/>
        <v>0</v>
      </c>
      <c r="Q33" s="42"/>
      <c r="R33" s="16">
        <f t="shared" si="1"/>
        <v>0</v>
      </c>
      <c r="S33" s="42"/>
      <c r="T33" s="16">
        <f t="shared" si="2"/>
        <v>0</v>
      </c>
      <c r="U33" s="42"/>
      <c r="V33" s="40">
        <f t="shared" si="3"/>
        <v>0</v>
      </c>
    </row>
    <row r="34" spans="2:22" ht="36.75" customHeight="1">
      <c r="B34" s="24" t="s">
        <v>47</v>
      </c>
      <c r="C34" s="8">
        <v>94126</v>
      </c>
      <c r="D34" s="6">
        <v>7.09</v>
      </c>
      <c r="E34" s="8">
        <v>6670</v>
      </c>
      <c r="F34" s="63">
        <v>0</v>
      </c>
      <c r="G34" s="67">
        <v>2976</v>
      </c>
      <c r="H34" s="5">
        <v>22301</v>
      </c>
      <c r="I34" s="5">
        <v>30528</v>
      </c>
      <c r="J34" s="68">
        <v>38321</v>
      </c>
      <c r="K34" s="67">
        <v>2000</v>
      </c>
      <c r="L34" s="5">
        <v>17702</v>
      </c>
      <c r="M34" s="5">
        <v>28471</v>
      </c>
      <c r="N34" s="68">
        <v>39283</v>
      </c>
      <c r="P34" s="39">
        <f t="shared" si="0"/>
        <v>976</v>
      </c>
      <c r="Q34" s="42"/>
      <c r="R34" s="16">
        <f t="shared" si="1"/>
        <v>4599</v>
      </c>
      <c r="S34" s="42"/>
      <c r="T34" s="16">
        <f t="shared" si="2"/>
        <v>2057</v>
      </c>
      <c r="U34" s="42"/>
      <c r="V34" s="40">
        <f t="shared" si="3"/>
        <v>-962</v>
      </c>
    </row>
    <row r="35" spans="2:22" ht="39.75" customHeight="1">
      <c r="B35" s="24" t="s">
        <v>41</v>
      </c>
      <c r="C35" s="8">
        <v>2911</v>
      </c>
      <c r="D35" s="6">
        <v>20</v>
      </c>
      <c r="E35" s="8">
        <v>582</v>
      </c>
      <c r="F35" s="63">
        <v>300</v>
      </c>
      <c r="G35" s="67">
        <v>434</v>
      </c>
      <c r="H35" s="5">
        <v>1270</v>
      </c>
      <c r="I35" s="5">
        <v>975</v>
      </c>
      <c r="J35" s="68">
        <v>232</v>
      </c>
      <c r="K35" s="67">
        <v>100</v>
      </c>
      <c r="L35" s="5">
        <v>768</v>
      </c>
      <c r="M35" s="5">
        <v>890</v>
      </c>
      <c r="N35" s="68">
        <v>571</v>
      </c>
      <c r="P35" s="39">
        <f t="shared" si="0"/>
        <v>34</v>
      </c>
      <c r="Q35" s="42"/>
      <c r="R35" s="16">
        <f t="shared" si="1"/>
        <v>502</v>
      </c>
      <c r="S35" s="42"/>
      <c r="T35" s="16">
        <f t="shared" si="2"/>
        <v>85</v>
      </c>
      <c r="U35" s="42"/>
      <c r="V35" s="40">
        <f t="shared" si="3"/>
        <v>-339</v>
      </c>
    </row>
    <row r="36" spans="2:22" ht="39" thickBot="1">
      <c r="B36" s="25" t="s">
        <v>42</v>
      </c>
      <c r="C36" s="19">
        <v>3741</v>
      </c>
      <c r="D36" s="18">
        <v>0</v>
      </c>
      <c r="E36" s="19">
        <v>0</v>
      </c>
      <c r="F36" s="78">
        <v>0</v>
      </c>
      <c r="G36" s="71">
        <v>1385</v>
      </c>
      <c r="H36" s="21">
        <v>967</v>
      </c>
      <c r="I36" s="21">
        <v>639</v>
      </c>
      <c r="J36" s="72">
        <v>750</v>
      </c>
      <c r="K36" s="71">
        <v>1385</v>
      </c>
      <c r="L36" s="21">
        <v>967</v>
      </c>
      <c r="M36" s="21">
        <v>639</v>
      </c>
      <c r="N36" s="72">
        <v>750</v>
      </c>
      <c r="P36" s="43">
        <f t="shared" si="0"/>
        <v>0</v>
      </c>
      <c r="Q36" s="42"/>
      <c r="R36" s="26">
        <f t="shared" si="1"/>
        <v>0</v>
      </c>
      <c r="S36" s="42"/>
      <c r="T36" s="26">
        <f t="shared" si="2"/>
        <v>0</v>
      </c>
      <c r="U36" s="42"/>
      <c r="V36" s="44">
        <f t="shared" si="3"/>
        <v>0</v>
      </c>
    </row>
    <row r="37" spans="2:22" ht="13.5" thickBot="1">
      <c r="B37" s="28" t="s">
        <v>44</v>
      </c>
      <c r="C37" s="29">
        <f>SUM(C7:C36)</f>
        <v>908013</v>
      </c>
      <c r="D37" s="30" t="s">
        <v>43</v>
      </c>
      <c r="E37" s="29">
        <f aca="true" t="shared" si="4" ref="E37:N37">SUM(E7:E36)</f>
        <v>157354</v>
      </c>
      <c r="F37" s="79">
        <f t="shared" si="4"/>
        <v>49927</v>
      </c>
      <c r="G37" s="45">
        <f t="shared" si="4"/>
        <v>108610</v>
      </c>
      <c r="H37" s="29">
        <f t="shared" si="4"/>
        <v>440722</v>
      </c>
      <c r="I37" s="29">
        <f t="shared" si="4"/>
        <v>129530</v>
      </c>
      <c r="J37" s="31">
        <f t="shared" si="4"/>
        <v>76691</v>
      </c>
      <c r="K37" s="45">
        <f t="shared" si="4"/>
        <v>22422</v>
      </c>
      <c r="L37" s="29">
        <f t="shared" si="4"/>
        <v>132369</v>
      </c>
      <c r="M37" s="29">
        <f t="shared" si="4"/>
        <v>345772</v>
      </c>
      <c r="N37" s="31">
        <f t="shared" si="4"/>
        <v>97637</v>
      </c>
      <c r="O37" s="86"/>
      <c r="P37" s="45">
        <f>SUM(P7:P36)</f>
        <v>36266</v>
      </c>
      <c r="Q37" s="29">
        <f aca="true" t="shared" si="5" ref="Q37:V37">SUM(Q7:Q36)</f>
        <v>-850</v>
      </c>
      <c r="R37" s="29">
        <f t="shared" si="5"/>
        <v>308353</v>
      </c>
      <c r="S37" s="29">
        <f t="shared" si="5"/>
        <v>-5079</v>
      </c>
      <c r="T37" s="29">
        <f t="shared" si="5"/>
        <v>-216242</v>
      </c>
      <c r="U37" s="29">
        <f t="shared" si="5"/>
        <v>-10642</v>
      </c>
      <c r="V37" s="31">
        <f t="shared" si="5"/>
        <v>-20946</v>
      </c>
    </row>
    <row r="38" spans="2:22" ht="32.25" thickBot="1">
      <c r="B38" s="32" t="s">
        <v>46</v>
      </c>
      <c r="C38" s="33">
        <v>908000</v>
      </c>
      <c r="D38" s="48" t="s">
        <v>43</v>
      </c>
      <c r="E38" s="33">
        <v>157000</v>
      </c>
      <c r="F38" s="80">
        <v>50000</v>
      </c>
      <c r="G38" s="46">
        <v>109000</v>
      </c>
      <c r="H38" s="35">
        <v>441000</v>
      </c>
      <c r="I38" s="35">
        <v>130000</v>
      </c>
      <c r="J38" s="47">
        <v>77000</v>
      </c>
      <c r="K38" s="46">
        <v>22000</v>
      </c>
      <c r="L38" s="35">
        <v>132000</v>
      </c>
      <c r="M38" s="35">
        <v>346000</v>
      </c>
      <c r="N38" s="47">
        <v>98000</v>
      </c>
      <c r="O38" s="87"/>
      <c r="P38" s="46">
        <v>36000</v>
      </c>
      <c r="Q38" s="34"/>
      <c r="R38" s="35">
        <v>308000</v>
      </c>
      <c r="S38" s="34"/>
      <c r="T38" s="35">
        <v>-216000</v>
      </c>
      <c r="U38" s="34"/>
      <c r="V38" s="47">
        <v>-21000</v>
      </c>
    </row>
    <row r="40" spans="16:18" ht="13.5" thickBot="1">
      <c r="P40" s="96" t="s">
        <v>54</v>
      </c>
      <c r="Q40" s="96"/>
      <c r="R40" s="96" t="s">
        <v>55</v>
      </c>
    </row>
    <row r="41" spans="12:18" ht="12.75">
      <c r="L41" s="53" t="s">
        <v>49</v>
      </c>
      <c r="M41" s="50"/>
      <c r="N41" s="50"/>
      <c r="O41" s="54"/>
      <c r="P41" s="89">
        <v>301000</v>
      </c>
      <c r="Q41" s="54"/>
      <c r="R41" s="55">
        <f>+P41-P38</f>
        <v>265000</v>
      </c>
    </row>
    <row r="42" spans="12:18" ht="12.75">
      <c r="L42" s="51"/>
      <c r="M42" s="42"/>
      <c r="N42" s="42"/>
      <c r="O42" s="56"/>
      <c r="P42" s="90"/>
      <c r="Q42" s="56"/>
      <c r="R42" s="57"/>
    </row>
    <row r="43" spans="12:18" ht="13.5" thickBot="1">
      <c r="L43" s="58" t="s">
        <v>48</v>
      </c>
      <c r="M43" s="52"/>
      <c r="N43" s="52"/>
      <c r="O43" s="59"/>
      <c r="P43" s="91" t="s">
        <v>43</v>
      </c>
      <c r="Q43" s="59"/>
      <c r="R43" s="60">
        <v>43000</v>
      </c>
    </row>
    <row r="45" ht="12.75">
      <c r="B45" t="s">
        <v>52</v>
      </c>
    </row>
    <row r="46" ht="12.75">
      <c r="B46" s="49" t="s">
        <v>50</v>
      </c>
    </row>
    <row r="47" ht="12.75">
      <c r="B47" t="s">
        <v>51</v>
      </c>
    </row>
  </sheetData>
  <mergeCells count="5">
    <mergeCell ref="G5:J5"/>
    <mergeCell ref="K5:N5"/>
    <mergeCell ref="F12:F15"/>
    <mergeCell ref="G25:J25"/>
    <mergeCell ref="K25:N2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schallnerova</cp:lastModifiedBy>
  <cp:lastPrinted>2005-06-16T07:15:49Z</cp:lastPrinted>
  <dcterms:created xsi:type="dcterms:W3CDTF">1997-01-24T11:07:25Z</dcterms:created>
  <dcterms:modified xsi:type="dcterms:W3CDTF">2005-06-16T07:15:58Z</dcterms:modified>
  <cp:category/>
  <cp:version/>
  <cp:contentType/>
  <cp:contentStatus/>
</cp:coreProperties>
</file>