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39-2017-62, př. 2" sheetId="1" r:id="rId1"/>
  </sheets>
  <definedNames>
    <definedName name="_xlnm.Print_Area" localSheetId="0">'RK-39-2017-62, př. 2'!$A$1:$G$82</definedName>
  </definedNames>
  <calcPr fullCalcOnLoad="1"/>
</workbook>
</file>

<file path=xl/sharedStrings.xml><?xml version="1.0" encoding="utf-8"?>
<sst xmlns="http://schemas.openxmlformats.org/spreadsheetml/2006/main" count="94" uniqueCount="75">
  <si>
    <t>II. Návrh na úpravu výdajové části rozpočtu kraje</t>
  </si>
  <si>
    <t>/v Kč/</t>
  </si>
  <si>
    <t>Kapitola</t>
  </si>
  <si>
    <t>ORJ</t>
  </si>
  <si>
    <t>Paragraf/organizace</t>
  </si>
  <si>
    <t>Příspěvek na provoz - účelový znak 00055</t>
  </si>
  <si>
    <t>Rozpočet</t>
  </si>
  <si>
    <t>schválený</t>
  </si>
  <si>
    <t>upravený</t>
  </si>
  <si>
    <t>4=2+3</t>
  </si>
  <si>
    <t>Doprava</t>
  </si>
  <si>
    <t>x</t>
  </si>
  <si>
    <t>2212 - Silnice</t>
  </si>
  <si>
    <t>Sociální věci</t>
  </si>
  <si>
    <t>Zdravotnictví</t>
  </si>
  <si>
    <t>3522 - Ostatní nemocnice</t>
  </si>
  <si>
    <t>Zvýšení běžných výdajů kraje celkem</t>
  </si>
  <si>
    <t>4350 - Domovy pro seniory</t>
  </si>
  <si>
    <t>/v tis. Kč/</t>
  </si>
  <si>
    <t>Zvýšení kapitálových výdajů kraje celkem</t>
  </si>
  <si>
    <t>Dotace úhrnem</t>
  </si>
  <si>
    <t>Školství</t>
  </si>
  <si>
    <t>3127 - Střední školy</t>
  </si>
  <si>
    <t>3133 - Dětské domovy</t>
  </si>
  <si>
    <t>B. Investiční příspěvek - rozpočtová položka 6351</t>
  </si>
  <si>
    <t>Investiční příspěvek - účelový znak 00055</t>
  </si>
  <si>
    <t>3122 - Střední odborné školy</t>
  </si>
  <si>
    <t>Krajská správa a údržba silnic Vysočiny</t>
  </si>
  <si>
    <t>Domov Jeřabina Pelhřimov</t>
  </si>
  <si>
    <t xml:space="preserve">Domov Kopretina Černovice </t>
  </si>
  <si>
    <t>Domov pro seniory Velké Meziříčí</t>
  </si>
  <si>
    <t xml:space="preserve">Nemocnice Jihlava </t>
  </si>
  <si>
    <t>Nemocnice Havlíčkův Brod</t>
  </si>
  <si>
    <t>Domov Lidmaň</t>
  </si>
  <si>
    <t>Domov pro seniory Mitrov</t>
  </si>
  <si>
    <t>4357 - Domovy pro osoby se zdravotním postižením a domovy se zvláštním režimem</t>
  </si>
  <si>
    <t>Rozpočet                po změně</t>
  </si>
  <si>
    <t>3121 - Gymnázia</t>
  </si>
  <si>
    <t>Rozpočet               po změně</t>
  </si>
  <si>
    <t>Návrh  na změnu</t>
  </si>
  <si>
    <t>Domov pro seniory Humpolec</t>
  </si>
  <si>
    <t>Gymnázium Třebíč</t>
  </si>
  <si>
    <t>Gymnázium Velké Meziříčí</t>
  </si>
  <si>
    <t>Vyšší odborná škola a Střední škola veterinární, zemědělská a zdravotnická Třebíč</t>
  </si>
  <si>
    <t>Vyšší odborná škola, Obchodní akademie a Střední odborné učiliště technické Chotěboř</t>
  </si>
  <si>
    <t>Česká zemědělská akademie v Humpolci, střední škola</t>
  </si>
  <si>
    <t>Střední škola stavební Jihlava</t>
  </si>
  <si>
    <t>Střední průmyslová škola Třebíč</t>
  </si>
  <si>
    <t>Střední odborná škola Nové Město na Moravě</t>
  </si>
  <si>
    <t>Hotelová škola Světlá a Střední odborná škola řemesel Velké Meziříčí</t>
  </si>
  <si>
    <t xml:space="preserve">Vyšší odborná škola a Střední průmyslová škola Žďár nad Sázavou </t>
  </si>
  <si>
    <t>Vyšší odborná škola a Střední odborná škola zemědělsko-technická Bystřice nad Pernštejnem</t>
  </si>
  <si>
    <t>Střední odborná škola a Střední odborné učiliště Třešť</t>
  </si>
  <si>
    <t>Střední škola stavební Třebíč</t>
  </si>
  <si>
    <t>Střední průmyslová škola a Střední odborné učiliště Pelhřimov</t>
  </si>
  <si>
    <t>Střední škola řemesel a služeb Moravské Budějovice</t>
  </si>
  <si>
    <t>Střední škola průmyslová, technická a automobilní Jihlava</t>
  </si>
  <si>
    <t>Obchodní akademie a Hotelová škola Havlíčkův Brod</t>
  </si>
  <si>
    <t>počet stran: 1</t>
  </si>
  <si>
    <t>Gymnázium a Střední odborná škola Moravské Budějovice, Tyršova 365</t>
  </si>
  <si>
    <t>Dětský domov, Humpolec, Libická 928</t>
  </si>
  <si>
    <t>Dětský domov, Senožaty 199</t>
  </si>
  <si>
    <t>Domov Zboží</t>
  </si>
  <si>
    <t>Ústav sociální péče Nové Syrovice</t>
  </si>
  <si>
    <t>Domov důchodců Proseč Obořiště</t>
  </si>
  <si>
    <t>Domov pro seniory Třebíč, Koutkova-Kubešova</t>
  </si>
  <si>
    <t>Nemocnice Pelhřimov</t>
  </si>
  <si>
    <t>3533 - Zdravotnická záchranná služba</t>
  </si>
  <si>
    <t>Zdravotnická záchranná služba Kraje Vysočina</t>
  </si>
  <si>
    <t>4357 - Domovy pro osoby se zdr. postižením a domovy se zvl. režimem</t>
  </si>
  <si>
    <t>A. Příspěvek na provoz - rozpočtová položka 5331</t>
  </si>
  <si>
    <t xml:space="preserve">Gymnázium, Střední odborná škola a VOŠ Ledeč nad Sázavou </t>
  </si>
  <si>
    <t>Střední průmyslová škola stavební ak. S. Bechyně, Havlíčkův Brod, Jihlavská 628</t>
  </si>
  <si>
    <t>Gymnázium a Obchodní akademie Pelhřimov</t>
  </si>
  <si>
    <t>RK-39-2017-62,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</si>
</sst>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 CE"/>
      <family val="0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9" fillId="33" borderId="13" xfId="0" applyFont="1" applyFill="1" applyBorder="1" applyAlignment="1">
      <alignment horizontal="left" vertical="top"/>
    </xf>
    <xf numFmtId="0" fontId="19" fillId="33" borderId="13" xfId="0" applyFont="1" applyFill="1" applyBorder="1" applyAlignment="1">
      <alignment horizontal="center" vertical="top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8" fillId="36" borderId="20" xfId="0" applyFont="1" applyFill="1" applyBorder="1" applyAlignment="1">
      <alignment horizontal="left" vertical="center"/>
    </xf>
    <xf numFmtId="0" fontId="64" fillId="36" borderId="0" xfId="0" applyFont="1" applyFill="1" applyAlignment="1">
      <alignment/>
    </xf>
    <xf numFmtId="0" fontId="64" fillId="36" borderId="13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" fontId="2" fillId="36" borderId="27" xfId="0" applyNumberFormat="1" applyFont="1" applyFill="1" applyBorder="1" applyAlignment="1">
      <alignment vertical="center"/>
    </xf>
    <xf numFmtId="4" fontId="2" fillId="36" borderId="24" xfId="0" applyNumberFormat="1" applyFont="1" applyFill="1" applyBorder="1" applyAlignment="1">
      <alignment vertical="center"/>
    </xf>
    <xf numFmtId="4" fontId="11" fillId="36" borderId="23" xfId="0" applyNumberFormat="1" applyFont="1" applyFill="1" applyBorder="1" applyAlignment="1">
      <alignment horizontal="right" vertical="center"/>
    </xf>
    <xf numFmtId="0" fontId="12" fillId="36" borderId="27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/>
    </xf>
    <xf numFmtId="4" fontId="2" fillId="36" borderId="22" xfId="0" applyNumberFormat="1" applyFont="1" applyFill="1" applyBorder="1" applyAlignment="1">
      <alignment vertical="center"/>
    </xf>
    <xf numFmtId="4" fontId="2" fillId="36" borderId="24" xfId="0" applyNumberFormat="1" applyFont="1" applyFill="1" applyBorder="1" applyAlignment="1">
      <alignment horizontal="right" vertical="center"/>
    </xf>
    <xf numFmtId="4" fontId="2" fillId="36" borderId="26" xfId="0" applyNumberFormat="1" applyFont="1" applyFill="1" applyBorder="1" applyAlignment="1">
      <alignment horizontal="right" vertical="center"/>
    </xf>
    <xf numFmtId="4" fontId="65" fillId="0" borderId="23" xfId="0" applyNumberFormat="1" applyFont="1" applyBorder="1" applyAlignment="1">
      <alignment horizontal="right" vertical="center"/>
    </xf>
    <xf numFmtId="4" fontId="65" fillId="0" borderId="24" xfId="0" applyNumberFormat="1" applyFont="1" applyBorder="1" applyAlignment="1">
      <alignment horizontal="right" vertical="center"/>
    </xf>
    <xf numFmtId="4" fontId="65" fillId="0" borderId="20" xfId="0" applyNumberFormat="1" applyFont="1" applyFill="1" applyBorder="1" applyAlignment="1">
      <alignment horizontal="right" vertical="center"/>
    </xf>
    <xf numFmtId="4" fontId="65" fillId="0" borderId="22" xfId="0" applyNumberFormat="1" applyFont="1" applyFill="1" applyBorder="1" applyAlignment="1">
      <alignment vertical="center"/>
    </xf>
    <xf numFmtId="4" fontId="65" fillId="0" borderId="22" xfId="0" applyNumberFormat="1" applyFont="1" applyBorder="1" applyAlignment="1">
      <alignment vertical="center"/>
    </xf>
    <xf numFmtId="0" fontId="8" fillId="0" borderId="27" xfId="0" applyFont="1" applyBorder="1" applyAlignment="1">
      <alignment horizontal="left" vertical="center" wrapText="1"/>
    </xf>
    <xf numFmtId="4" fontId="65" fillId="0" borderId="27" xfId="0" applyNumberFormat="1" applyFont="1" applyBorder="1" applyAlignment="1">
      <alignment horizontal="right" vertical="center"/>
    </xf>
    <xf numFmtId="4" fontId="65" fillId="0" borderId="20" xfId="0" applyNumberFormat="1" applyFont="1" applyBorder="1" applyAlignment="1">
      <alignment horizontal="right" vertical="center"/>
    </xf>
    <xf numFmtId="4" fontId="65" fillId="0" borderId="22" xfId="0" applyNumberFormat="1" applyFont="1" applyBorder="1" applyAlignment="1">
      <alignment horizontal="righ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4" fontId="10" fillId="34" borderId="29" xfId="0" applyNumberFormat="1" applyFont="1" applyFill="1" applyBorder="1" applyAlignment="1">
      <alignment vertical="center"/>
    </xf>
    <xf numFmtId="4" fontId="10" fillId="34" borderId="30" xfId="0" applyNumberFormat="1" applyFont="1" applyFill="1" applyBorder="1" applyAlignment="1">
      <alignment vertical="center"/>
    </xf>
    <xf numFmtId="4" fontId="10" fillId="34" borderId="28" xfId="0" applyNumberFormat="1" applyFont="1" applyFill="1" applyBorder="1" applyAlignment="1">
      <alignment vertical="center"/>
    </xf>
    <xf numFmtId="0" fontId="7" fillId="34" borderId="29" xfId="0" applyFont="1" applyFill="1" applyBorder="1" applyAlignment="1">
      <alignment horizontal="center" vertical="center"/>
    </xf>
    <xf numFmtId="4" fontId="10" fillId="34" borderId="29" xfId="0" applyNumberFormat="1" applyFont="1" applyFill="1" applyBorder="1" applyAlignment="1">
      <alignment horizontal="right" vertical="center"/>
    </xf>
    <xf numFmtId="4" fontId="10" fillId="34" borderId="31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left" vertical="center" wrapText="1"/>
    </xf>
    <xf numFmtId="4" fontId="2" fillId="36" borderId="20" xfId="0" applyNumberFormat="1" applyFont="1" applyFill="1" applyBorder="1" applyAlignment="1">
      <alignment horizontal="right" vertical="center"/>
    </xf>
    <xf numFmtId="4" fontId="2" fillId="36" borderId="22" xfId="0" applyNumberFormat="1" applyFont="1" applyFill="1" applyBorder="1" applyAlignment="1">
      <alignment horizontal="right" vertical="center"/>
    </xf>
    <xf numFmtId="0" fontId="6" fillId="36" borderId="21" xfId="0" applyFont="1" applyFill="1" applyBorder="1" applyAlignment="1">
      <alignment horizontal="center" vertical="center"/>
    </xf>
    <xf numFmtId="4" fontId="67" fillId="36" borderId="29" xfId="0" applyNumberFormat="1" applyFont="1" applyFill="1" applyBorder="1" applyAlignment="1">
      <alignment horizontal="right" vertical="center"/>
    </xf>
    <xf numFmtId="4" fontId="67" fillId="36" borderId="2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4" fillId="35" borderId="29" xfId="0" applyFont="1" applyFill="1" applyBorder="1" applyAlignment="1">
      <alignment vertical="center"/>
    </xf>
    <xf numFmtId="0" fontId="4" fillId="35" borderId="32" xfId="0" applyFont="1" applyFill="1" applyBorder="1" applyAlignment="1">
      <alignment vertical="center"/>
    </xf>
    <xf numFmtId="4" fontId="4" fillId="35" borderId="29" xfId="0" applyNumberFormat="1" applyFont="1" applyFill="1" applyBorder="1" applyAlignment="1">
      <alignment vertical="center"/>
    </xf>
    <xf numFmtId="4" fontId="4" fillId="35" borderId="33" xfId="0" applyNumberFormat="1" applyFont="1" applyFill="1" applyBorder="1" applyAlignment="1">
      <alignment vertical="center"/>
    </xf>
    <xf numFmtId="4" fontId="4" fillId="35" borderId="28" xfId="0" applyNumberFormat="1" applyFont="1" applyFill="1" applyBorder="1" applyAlignment="1">
      <alignment vertical="center"/>
    </xf>
    <xf numFmtId="4" fontId="2" fillId="36" borderId="23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4" fontId="65" fillId="0" borderId="21" xfId="0" applyNumberFormat="1" applyFont="1" applyFill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65" fillId="0" borderId="21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6" borderId="21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4" fontId="2" fillId="36" borderId="35" xfId="0" applyNumberFormat="1" applyFont="1" applyFill="1" applyBorder="1" applyAlignment="1">
      <alignment horizontal="right" vertical="center"/>
    </xf>
    <xf numFmtId="4" fontId="64" fillId="0" borderId="0" xfId="0" applyNumberFormat="1" applyFont="1" applyAlignment="1">
      <alignment/>
    </xf>
    <xf numFmtId="0" fontId="8" fillId="36" borderId="19" xfId="0" applyFont="1" applyFill="1" applyBorder="1" applyAlignment="1">
      <alignment horizontal="left" vertical="center" wrapText="1"/>
    </xf>
    <xf numFmtId="4" fontId="2" fillId="36" borderId="19" xfId="0" applyNumberFormat="1" applyFont="1" applyFill="1" applyBorder="1" applyAlignment="1">
      <alignment horizontal="right" vertical="center"/>
    </xf>
    <xf numFmtId="4" fontId="2" fillId="36" borderId="13" xfId="0" applyNumberFormat="1" applyFont="1" applyFill="1" applyBorder="1" applyAlignment="1">
      <alignment horizontal="right" vertical="center"/>
    </xf>
    <xf numFmtId="0" fontId="8" fillId="36" borderId="23" xfId="0" applyFont="1" applyFill="1" applyBorder="1" applyAlignment="1">
      <alignment horizontal="left" vertical="center" wrapText="1"/>
    </xf>
    <xf numFmtId="4" fontId="2" fillId="36" borderId="27" xfId="0" applyNumberFormat="1" applyFont="1" applyFill="1" applyBorder="1" applyAlignment="1">
      <alignment horizontal="right" vertical="center"/>
    </xf>
    <xf numFmtId="0" fontId="6" fillId="36" borderId="23" xfId="0" applyFont="1" applyFill="1" applyBorder="1" applyAlignment="1">
      <alignment horizontal="center" vertical="center" wrapText="1"/>
    </xf>
    <xf numFmtId="4" fontId="3" fillId="36" borderId="23" xfId="0" applyNumberFormat="1" applyFont="1" applyFill="1" applyBorder="1" applyAlignment="1">
      <alignment horizontal="right" vertical="center"/>
    </xf>
    <xf numFmtId="4" fontId="3" fillId="36" borderId="27" xfId="0" applyNumberFormat="1" applyFont="1" applyFill="1" applyBorder="1" applyAlignment="1">
      <alignment horizontal="right" vertical="center"/>
    </xf>
    <xf numFmtId="4" fontId="3" fillId="36" borderId="24" xfId="0" applyNumberFormat="1" applyFont="1" applyFill="1" applyBorder="1" applyAlignment="1">
      <alignment horizontal="right" vertical="center"/>
    </xf>
    <xf numFmtId="0" fontId="6" fillId="34" borderId="36" xfId="0" applyFont="1" applyFill="1" applyBorder="1" applyAlignment="1">
      <alignment horizontal="left" vertical="center"/>
    </xf>
    <xf numFmtId="0" fontId="20" fillId="0" borderId="13" xfId="0" applyFont="1" applyBorder="1" applyAlignment="1">
      <alignment/>
    </xf>
    <xf numFmtId="0" fontId="17" fillId="37" borderId="28" xfId="0" applyFont="1" applyFill="1" applyBorder="1" applyAlignment="1">
      <alignment/>
    </xf>
    <xf numFmtId="0" fontId="20" fillId="0" borderId="19" xfId="0" applyFont="1" applyBorder="1" applyAlignment="1">
      <alignment/>
    </xf>
    <xf numFmtId="0" fontId="6" fillId="34" borderId="36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/>
    </xf>
    <xf numFmtId="0" fontId="17" fillId="35" borderId="37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4" fontId="67" fillId="36" borderId="39" xfId="0" applyNumberFormat="1" applyFont="1" applyFill="1" applyBorder="1" applyAlignment="1">
      <alignment horizontal="right" vertical="center"/>
    </xf>
    <xf numFmtId="0" fontId="17" fillId="37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4" fontId="10" fillId="34" borderId="33" xfId="0" applyNumberFormat="1" applyFont="1" applyFill="1" applyBorder="1" applyAlignment="1">
      <alignment vertical="center"/>
    </xf>
    <xf numFmtId="4" fontId="10" fillId="34" borderId="42" xfId="0" applyNumberFormat="1" applyFont="1" applyFill="1" applyBorder="1" applyAlignment="1">
      <alignment vertical="center"/>
    </xf>
    <xf numFmtId="4" fontId="3" fillId="36" borderId="20" xfId="0" applyNumberFormat="1" applyFont="1" applyFill="1" applyBorder="1" applyAlignment="1">
      <alignment vertical="center"/>
    </xf>
    <xf numFmtId="4" fontId="3" fillId="36" borderId="21" xfId="0" applyNumberFormat="1" applyFont="1" applyFill="1" applyBorder="1" applyAlignment="1">
      <alignment vertical="center"/>
    </xf>
    <xf numFmtId="0" fontId="12" fillId="36" borderId="27" xfId="0" applyFont="1" applyFill="1" applyBorder="1" applyAlignment="1" applyProtection="1">
      <alignment vertical="center" wrapText="1"/>
      <protection locked="0"/>
    </xf>
    <xf numFmtId="4" fontId="2" fillId="36" borderId="23" xfId="0" applyNumberFormat="1" applyFont="1" applyFill="1" applyBorder="1" applyAlignment="1">
      <alignment vertical="center"/>
    </xf>
    <xf numFmtId="0" fontId="8" fillId="36" borderId="27" xfId="0" applyFont="1" applyFill="1" applyBorder="1" applyAlignment="1">
      <alignment vertical="center" wrapText="1"/>
    </xf>
    <xf numFmtId="4" fontId="3" fillId="36" borderId="27" xfId="0" applyNumberFormat="1" applyFont="1" applyFill="1" applyBorder="1" applyAlignment="1">
      <alignment vertical="center"/>
    </xf>
    <xf numFmtId="0" fontId="12" fillId="36" borderId="27" xfId="0" applyFont="1" applyFill="1" applyBorder="1" applyAlignment="1">
      <alignment vertical="center" wrapText="1"/>
    </xf>
    <xf numFmtId="4" fontId="3" fillId="36" borderId="23" xfId="0" applyNumberFormat="1" applyFont="1" applyFill="1" applyBorder="1" applyAlignment="1">
      <alignment vertical="center"/>
    </xf>
    <xf numFmtId="4" fontId="3" fillId="36" borderId="24" xfId="0" applyNumberFormat="1" applyFont="1" applyFill="1" applyBorder="1" applyAlignment="1">
      <alignment vertical="center"/>
    </xf>
    <xf numFmtId="0" fontId="8" fillId="36" borderId="23" xfId="47" applyFont="1" applyFill="1" applyBorder="1" applyAlignment="1">
      <alignment vertical="center" wrapText="1"/>
      <protection/>
    </xf>
    <xf numFmtId="4" fontId="2" fillId="36" borderId="15" xfId="0" applyNumberFormat="1" applyFont="1" applyFill="1" applyBorder="1" applyAlignment="1">
      <alignment vertical="center"/>
    </xf>
    <xf numFmtId="4" fontId="2" fillId="36" borderId="14" xfId="0" applyNumberFormat="1" applyFont="1" applyFill="1" applyBorder="1" applyAlignment="1">
      <alignment vertical="center"/>
    </xf>
    <xf numFmtId="4" fontId="2" fillId="36" borderId="16" xfId="0" applyNumberFormat="1" applyFont="1" applyFill="1" applyBorder="1" applyAlignment="1">
      <alignment vertical="center"/>
    </xf>
    <xf numFmtId="0" fontId="6" fillId="37" borderId="28" xfId="0" applyFont="1" applyFill="1" applyBorder="1" applyAlignment="1">
      <alignment horizontal="left" vertical="center"/>
    </xf>
    <xf numFmtId="0" fontId="6" fillId="37" borderId="28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/>
    </xf>
    <xf numFmtId="4" fontId="10" fillId="37" borderId="29" xfId="0" applyNumberFormat="1" applyFont="1" applyFill="1" applyBorder="1" applyAlignment="1">
      <alignment vertical="center"/>
    </xf>
    <xf numFmtId="4" fontId="10" fillId="37" borderId="28" xfId="0" applyNumberFormat="1" applyFont="1" applyFill="1" applyBorder="1" applyAlignment="1">
      <alignment vertical="center"/>
    </xf>
    <xf numFmtId="4" fontId="10" fillId="37" borderId="31" xfId="0" applyNumberFormat="1" applyFont="1" applyFill="1" applyBorder="1" applyAlignment="1">
      <alignment vertical="center"/>
    </xf>
    <xf numFmtId="0" fontId="64" fillId="0" borderId="0" xfId="0" applyFont="1" applyBorder="1" applyAlignment="1">
      <alignment/>
    </xf>
    <xf numFmtId="4" fontId="65" fillId="36" borderId="31" xfId="0" applyNumberFormat="1" applyFont="1" applyFill="1" applyBorder="1" applyAlignment="1">
      <alignment horizontal="right" vertical="center"/>
    </xf>
    <xf numFmtId="0" fontId="8" fillId="36" borderId="27" xfId="0" applyFont="1" applyFill="1" applyBorder="1" applyAlignment="1">
      <alignment horizontal="left" vertical="center"/>
    </xf>
    <xf numFmtId="4" fontId="68" fillId="0" borderId="20" xfId="0" applyNumberFormat="1" applyFont="1" applyFill="1" applyBorder="1" applyAlignment="1">
      <alignment horizontal="right" vertical="center"/>
    </xf>
    <xf numFmtId="4" fontId="65" fillId="0" borderId="43" xfId="0" applyNumberFormat="1" applyFont="1" applyFill="1" applyBorder="1" applyAlignment="1">
      <alignment horizontal="right" vertical="center"/>
    </xf>
    <xf numFmtId="4" fontId="68" fillId="0" borderId="43" xfId="0" applyNumberFormat="1" applyFont="1" applyFill="1" applyBorder="1" applyAlignment="1">
      <alignment horizontal="right" vertical="center"/>
    </xf>
    <xf numFmtId="4" fontId="2" fillId="36" borderId="44" xfId="0" applyNumberFormat="1" applyFont="1" applyFill="1" applyBorder="1" applyAlignment="1">
      <alignment vertical="center"/>
    </xf>
    <xf numFmtId="4" fontId="65" fillId="0" borderId="45" xfId="0" applyNumberFormat="1" applyFont="1" applyFill="1" applyBorder="1" applyAlignment="1">
      <alignment horizontal="right" vertical="center"/>
    </xf>
    <xf numFmtId="4" fontId="68" fillId="0" borderId="21" xfId="0" applyNumberFormat="1" applyFont="1" applyFill="1" applyBorder="1" applyAlignment="1">
      <alignment horizontal="right" vertical="center"/>
    </xf>
    <xf numFmtId="4" fontId="12" fillId="0" borderId="45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65" fillId="0" borderId="45" xfId="0" applyNumberFormat="1" applyFont="1" applyBorder="1" applyAlignment="1">
      <alignment vertical="center"/>
    </xf>
    <xf numFmtId="4" fontId="68" fillId="0" borderId="27" xfId="0" applyNumberFormat="1" applyFont="1" applyBorder="1" applyAlignment="1">
      <alignment vertical="center"/>
    </xf>
    <xf numFmtId="4" fontId="68" fillId="0" borderId="36" xfId="0" applyNumberFormat="1" applyFont="1" applyBorder="1" applyAlignment="1">
      <alignment vertical="center"/>
    </xf>
    <xf numFmtId="4" fontId="69" fillId="37" borderId="46" xfId="0" applyNumberFormat="1" applyFont="1" applyFill="1" applyBorder="1" applyAlignment="1">
      <alignment horizontal="right" vertical="center"/>
    </xf>
    <xf numFmtId="4" fontId="69" fillId="37" borderId="47" xfId="0" applyNumberFormat="1" applyFont="1" applyFill="1" applyBorder="1" applyAlignment="1">
      <alignment horizontal="right" vertical="center"/>
    </xf>
    <xf numFmtId="4" fontId="69" fillId="37" borderId="48" xfId="0" applyNumberFormat="1" applyFont="1" applyFill="1" applyBorder="1" applyAlignment="1">
      <alignment horizontal="right" vertical="center"/>
    </xf>
    <xf numFmtId="4" fontId="12" fillId="0" borderId="41" xfId="0" applyNumberFormat="1" applyFont="1" applyBorder="1" applyAlignment="1">
      <alignment horizontal="right" vertical="center"/>
    </xf>
    <xf numFmtId="4" fontId="12" fillId="0" borderId="49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4" fontId="12" fillId="0" borderId="50" xfId="0" applyNumberFormat="1" applyFont="1" applyBorder="1" applyAlignment="1">
      <alignment horizontal="right" vertical="center"/>
    </xf>
    <xf numFmtId="4" fontId="70" fillId="37" borderId="28" xfId="0" applyNumberFormat="1" applyFont="1" applyFill="1" applyBorder="1" applyAlignment="1">
      <alignment vertical="center"/>
    </xf>
    <xf numFmtId="0" fontId="21" fillId="36" borderId="29" xfId="0" applyFont="1" applyFill="1" applyBorder="1" applyAlignment="1">
      <alignment horizontal="left" vertical="center" wrapText="1"/>
    </xf>
    <xf numFmtId="0" fontId="64" fillId="36" borderId="32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67" fillId="36" borderId="29" xfId="0" applyFont="1" applyFill="1" applyBorder="1" applyAlignment="1">
      <alignment horizontal="left" vertical="center" wrapText="1"/>
    </xf>
    <xf numFmtId="0" fontId="67" fillId="36" borderId="32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41" xfId="0" applyFont="1" applyFill="1" applyBorder="1" applyAlignment="1">
      <alignment horizontal="center"/>
    </xf>
    <xf numFmtId="0" fontId="18" fillId="35" borderId="49" xfId="0" applyFont="1" applyFill="1" applyBorder="1" applyAlignment="1">
      <alignment horizontal="center"/>
    </xf>
    <xf numFmtId="0" fontId="18" fillId="35" borderId="51" xfId="0" applyFont="1" applyFill="1" applyBorder="1" applyAlignment="1">
      <alignment horizontal="center"/>
    </xf>
    <xf numFmtId="0" fontId="17" fillId="35" borderId="23" xfId="0" applyFont="1" applyFill="1" applyBorder="1" applyAlignment="1">
      <alignment horizontal="center"/>
    </xf>
    <xf numFmtId="0" fontId="17" fillId="35" borderId="52" xfId="0" applyFont="1" applyFill="1" applyBorder="1" applyAlignment="1">
      <alignment horizontal="center"/>
    </xf>
    <xf numFmtId="0" fontId="17" fillId="35" borderId="37" xfId="0" applyFont="1" applyFill="1" applyBorder="1" applyAlignment="1">
      <alignment horizontal="center" vertical="center" wrapText="1"/>
    </xf>
    <xf numFmtId="0" fontId="17" fillId="35" borderId="53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-28-2008-21, př.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E6" sqref="E6"/>
    </sheetView>
  </sheetViews>
  <sheetFormatPr defaultColWidth="9.140625" defaultRowHeight="15" customHeight="1"/>
  <cols>
    <col min="1" max="1" width="11.57421875" style="1" customWidth="1"/>
    <col min="2" max="2" width="5.7109375" style="1" customWidth="1"/>
    <col min="3" max="3" width="57.140625" style="1" customWidth="1"/>
    <col min="4" max="4" width="13.28125" style="1" customWidth="1"/>
    <col min="5" max="5" width="15.00390625" style="1" customWidth="1"/>
    <col min="6" max="6" width="14.28125" style="1" customWidth="1"/>
    <col min="7" max="7" width="15.57421875" style="1" customWidth="1"/>
    <col min="8" max="8" width="9.140625" style="1" customWidth="1"/>
    <col min="9" max="9" width="13.140625" style="1" bestFit="1" customWidth="1"/>
    <col min="10" max="16384" width="9.140625" style="1" customWidth="1"/>
  </cols>
  <sheetData>
    <row r="1" spans="6:7" ht="15" customHeight="1">
      <c r="F1" s="2"/>
      <c r="G1" s="31" t="s">
        <v>74</v>
      </c>
    </row>
    <row r="2" spans="6:7" ht="15" customHeight="1">
      <c r="F2" s="2"/>
      <c r="G2" s="31" t="s">
        <v>58</v>
      </c>
    </row>
    <row r="3" spans="1:7" ht="15" customHeight="1">
      <c r="A3" s="3"/>
      <c r="B3" s="3"/>
      <c r="C3" s="3"/>
      <c r="D3" s="3"/>
      <c r="E3" s="3"/>
      <c r="F3" s="3"/>
      <c r="G3" s="3"/>
    </row>
    <row r="4" ht="15" customHeight="1">
      <c r="A4" s="4" t="s">
        <v>0</v>
      </c>
    </row>
    <row r="5" ht="15" customHeight="1">
      <c r="A5" s="4"/>
    </row>
    <row r="6" ht="15" customHeight="1">
      <c r="A6" s="4" t="s">
        <v>70</v>
      </c>
    </row>
    <row r="7" spans="1:7" ht="15" customHeight="1" thickBot="1">
      <c r="A7" s="5"/>
      <c r="B7" s="5"/>
      <c r="G7" s="6" t="s">
        <v>1</v>
      </c>
    </row>
    <row r="8" spans="1:7" ht="15" customHeight="1">
      <c r="A8" s="179" t="s">
        <v>2</v>
      </c>
      <c r="B8" s="179" t="s">
        <v>3</v>
      </c>
      <c r="C8" s="181" t="s">
        <v>4</v>
      </c>
      <c r="D8" s="184" t="s">
        <v>5</v>
      </c>
      <c r="E8" s="185"/>
      <c r="F8" s="185"/>
      <c r="G8" s="186"/>
    </row>
    <row r="9" spans="1:7" ht="15" customHeight="1">
      <c r="A9" s="180"/>
      <c r="B9" s="180"/>
      <c r="C9" s="182"/>
      <c r="D9" s="187" t="s">
        <v>6</v>
      </c>
      <c r="E9" s="188"/>
      <c r="F9" s="189" t="s">
        <v>39</v>
      </c>
      <c r="G9" s="191" t="s">
        <v>36</v>
      </c>
    </row>
    <row r="10" spans="1:7" ht="15" customHeight="1" thickBot="1">
      <c r="A10" s="180"/>
      <c r="B10" s="180"/>
      <c r="C10" s="183"/>
      <c r="D10" s="26" t="s">
        <v>7</v>
      </c>
      <c r="E10" s="27" t="s">
        <v>8</v>
      </c>
      <c r="F10" s="190"/>
      <c r="G10" s="192"/>
    </row>
    <row r="11" spans="1:7" ht="18" customHeight="1" thickBot="1">
      <c r="A11" s="7"/>
      <c r="B11" s="7"/>
      <c r="C11" s="8"/>
      <c r="D11" s="8">
        <v>1</v>
      </c>
      <c r="E11" s="101">
        <v>2</v>
      </c>
      <c r="F11" s="9">
        <v>3</v>
      </c>
      <c r="G11" s="9" t="s">
        <v>9</v>
      </c>
    </row>
    <row r="12" spans="1:7" ht="15" customHeight="1" thickBot="1">
      <c r="A12" s="77" t="s">
        <v>10</v>
      </c>
      <c r="B12" s="78">
        <v>1000</v>
      </c>
      <c r="C12" s="83" t="s">
        <v>11</v>
      </c>
      <c r="D12" s="84">
        <f>SUM(D13)</f>
        <v>0</v>
      </c>
      <c r="E12" s="82">
        <f>SUM(E13)</f>
        <v>750350.42</v>
      </c>
      <c r="F12" s="85">
        <f>SUM(F13)</f>
        <v>1502289.14</v>
      </c>
      <c r="G12" s="85">
        <f>SUM(E12:F12)</f>
        <v>2252639.56</v>
      </c>
    </row>
    <row r="13" spans="1:7" ht="15" customHeight="1">
      <c r="A13" s="40"/>
      <c r="B13" s="41"/>
      <c r="C13" s="39" t="s">
        <v>12</v>
      </c>
      <c r="D13" s="70">
        <f>SUM(D14:D14)</f>
        <v>0</v>
      </c>
      <c r="E13" s="102">
        <f>SUM(E14:E14)</f>
        <v>750350.42</v>
      </c>
      <c r="F13" s="71">
        <f>F14</f>
        <v>1502289.14</v>
      </c>
      <c r="G13" s="72">
        <f>SUM(E13:F13)</f>
        <v>2252639.56</v>
      </c>
    </row>
    <row r="14" spans="1:9" ht="15" customHeight="1" thickBot="1">
      <c r="A14" s="42"/>
      <c r="B14" s="43"/>
      <c r="C14" s="55" t="s">
        <v>27</v>
      </c>
      <c r="D14" s="44">
        <v>0</v>
      </c>
      <c r="E14" s="103">
        <v>750350.42</v>
      </c>
      <c r="F14" s="45">
        <v>1502289.14</v>
      </c>
      <c r="G14" s="65">
        <f>E14+F14</f>
        <v>2252639.56</v>
      </c>
      <c r="I14" s="111"/>
    </row>
    <row r="15" spans="1:7" ht="15" customHeight="1" thickBot="1">
      <c r="A15" s="77" t="s">
        <v>13</v>
      </c>
      <c r="B15" s="78">
        <v>5100</v>
      </c>
      <c r="C15" s="79" t="s">
        <v>11</v>
      </c>
      <c r="D15" s="80">
        <f>SUM(D16+D22)</f>
        <v>0</v>
      </c>
      <c r="E15" s="82">
        <f>SUM(E16+E22)</f>
        <v>87666.5</v>
      </c>
      <c r="F15" s="81">
        <f>SUM(F16+F22)</f>
        <v>97779</v>
      </c>
      <c r="G15" s="82">
        <f>SUM(E15:F15)</f>
        <v>185445.5</v>
      </c>
    </row>
    <row r="16" spans="1:7" ht="27.75" customHeight="1">
      <c r="A16" s="42"/>
      <c r="B16" s="48"/>
      <c r="C16" s="34" t="s">
        <v>35</v>
      </c>
      <c r="D16" s="75">
        <f>SUM(D17)</f>
        <v>0</v>
      </c>
      <c r="E16" s="104">
        <f>E17+E18+E19+E20</f>
        <v>67337.5</v>
      </c>
      <c r="F16" s="76">
        <f>F17+F18+F19+F20+F21</f>
        <v>88021</v>
      </c>
      <c r="G16" s="76">
        <f>G17+G18+G19+G20+G21</f>
        <v>155358.5</v>
      </c>
    </row>
    <row r="17" spans="1:9" ht="15" customHeight="1">
      <c r="A17" s="42"/>
      <c r="B17" s="48"/>
      <c r="C17" s="35" t="s">
        <v>28</v>
      </c>
      <c r="D17" s="47">
        <v>0</v>
      </c>
      <c r="E17" s="105">
        <v>60514.5</v>
      </c>
      <c r="F17" s="49">
        <v>0</v>
      </c>
      <c r="G17" s="66">
        <v>60514.5</v>
      </c>
      <c r="I17" s="111"/>
    </row>
    <row r="18" spans="1:7" ht="15" customHeight="1">
      <c r="A18" s="42"/>
      <c r="B18" s="48"/>
      <c r="C18" s="35" t="s">
        <v>29</v>
      </c>
      <c r="D18" s="50">
        <v>0</v>
      </c>
      <c r="E18" s="106">
        <v>2323</v>
      </c>
      <c r="F18" s="51">
        <v>41721</v>
      </c>
      <c r="G18" s="66">
        <f>E18+F18</f>
        <v>44044</v>
      </c>
    </row>
    <row r="19" spans="1:9" ht="15" customHeight="1">
      <c r="A19" s="42"/>
      <c r="B19" s="48"/>
      <c r="C19" s="73" t="s">
        <v>33</v>
      </c>
      <c r="D19" s="52">
        <v>0</v>
      </c>
      <c r="E19" s="107">
        <v>4500</v>
      </c>
      <c r="F19" s="53">
        <v>0</v>
      </c>
      <c r="G19" s="67">
        <f>E19+F19</f>
        <v>4500</v>
      </c>
      <c r="I19" s="111"/>
    </row>
    <row r="20" spans="1:7" s="33" customFormat="1" ht="15" customHeight="1">
      <c r="A20" s="42"/>
      <c r="B20" s="48"/>
      <c r="C20" s="109" t="s">
        <v>62</v>
      </c>
      <c r="D20" s="52">
        <v>0</v>
      </c>
      <c r="E20" s="107">
        <v>0</v>
      </c>
      <c r="F20" s="53">
        <v>35800</v>
      </c>
      <c r="G20" s="67">
        <f>E20+F20</f>
        <v>35800</v>
      </c>
    </row>
    <row r="21" spans="1:7" s="33" customFormat="1" ht="15" customHeight="1">
      <c r="A21" s="42"/>
      <c r="B21" s="48"/>
      <c r="C21" s="109" t="s">
        <v>63</v>
      </c>
      <c r="D21" s="52">
        <v>0</v>
      </c>
      <c r="E21" s="107">
        <v>0</v>
      </c>
      <c r="F21" s="53">
        <v>10500</v>
      </c>
      <c r="G21" s="67">
        <f>E21+F21</f>
        <v>10500</v>
      </c>
    </row>
    <row r="22" spans="1:7" ht="15" customHeight="1">
      <c r="A22" s="42"/>
      <c r="B22" s="48"/>
      <c r="C22" s="87" t="s">
        <v>17</v>
      </c>
      <c r="D22" s="68">
        <f>SUM(D23:D27)</f>
        <v>0</v>
      </c>
      <c r="E22" s="74">
        <f>E23+E24+E25+E26+E27</f>
        <v>20329</v>
      </c>
      <c r="F22" s="74">
        <f>F23+F24+F25+F26+F27</f>
        <v>9758</v>
      </c>
      <c r="G22" s="69">
        <f>G23+G24+G25+G26+G27</f>
        <v>30087</v>
      </c>
    </row>
    <row r="23" spans="1:9" ht="15" customHeight="1">
      <c r="A23" s="42"/>
      <c r="B23" s="48"/>
      <c r="C23" s="46" t="s">
        <v>34</v>
      </c>
      <c r="D23" s="47">
        <v>0</v>
      </c>
      <c r="E23" s="105">
        <v>4312</v>
      </c>
      <c r="F23" s="49">
        <v>1650</v>
      </c>
      <c r="G23" s="66">
        <f>E23+F23</f>
        <v>5962</v>
      </c>
      <c r="I23" s="111"/>
    </row>
    <row r="24" spans="1:7" ht="15" customHeight="1">
      <c r="A24" s="42"/>
      <c r="B24" s="48"/>
      <c r="C24" s="46" t="s">
        <v>40</v>
      </c>
      <c r="D24" s="47">
        <v>0</v>
      </c>
      <c r="E24" s="105">
        <v>15400</v>
      </c>
      <c r="F24" s="49">
        <v>0</v>
      </c>
      <c r="G24" s="66">
        <f>E24+F24</f>
        <v>15400</v>
      </c>
    </row>
    <row r="25" spans="1:9" ht="15" customHeight="1">
      <c r="A25" s="42"/>
      <c r="B25" s="48"/>
      <c r="C25" s="46" t="s">
        <v>30</v>
      </c>
      <c r="D25" s="47">
        <v>0</v>
      </c>
      <c r="E25" s="105">
        <v>617</v>
      </c>
      <c r="F25" s="49">
        <v>108</v>
      </c>
      <c r="G25" s="66">
        <f>E25+F25</f>
        <v>725</v>
      </c>
      <c r="I25" s="111"/>
    </row>
    <row r="26" spans="1:7" s="33" customFormat="1" ht="15" customHeight="1">
      <c r="A26" s="42"/>
      <c r="B26" s="48"/>
      <c r="C26" s="46" t="s">
        <v>64</v>
      </c>
      <c r="D26" s="47">
        <v>0</v>
      </c>
      <c r="E26" s="105">
        <v>0</v>
      </c>
      <c r="F26" s="49">
        <v>7000</v>
      </c>
      <c r="G26" s="66">
        <f>E26+F26</f>
        <v>7000</v>
      </c>
    </row>
    <row r="27" spans="1:7" s="33" customFormat="1" ht="15" customHeight="1" thickBot="1">
      <c r="A27" s="42"/>
      <c r="B27" s="48"/>
      <c r="C27" s="46" t="s">
        <v>65</v>
      </c>
      <c r="D27" s="47">
        <v>0</v>
      </c>
      <c r="E27" s="105">
        <v>0</v>
      </c>
      <c r="F27" s="49">
        <v>1000</v>
      </c>
      <c r="G27" s="66">
        <f>E27+F27</f>
        <v>1000</v>
      </c>
    </row>
    <row r="28" spans="1:7" ht="15" customHeight="1" thickBot="1">
      <c r="A28" s="77" t="s">
        <v>14</v>
      </c>
      <c r="B28" s="78">
        <v>5000</v>
      </c>
      <c r="C28" s="79" t="s">
        <v>11</v>
      </c>
      <c r="D28" s="80">
        <f>SUM(D29)</f>
        <v>0</v>
      </c>
      <c r="E28" s="82">
        <f>E29+E33</f>
        <v>1537</v>
      </c>
      <c r="F28" s="82">
        <f>F29+F33</f>
        <v>160054.44</v>
      </c>
      <c r="G28" s="82">
        <f>G29+G33</f>
        <v>161591.44</v>
      </c>
    </row>
    <row r="29" spans="1:7" ht="15" customHeight="1">
      <c r="A29" s="54"/>
      <c r="B29" s="48"/>
      <c r="C29" s="86" t="s">
        <v>15</v>
      </c>
      <c r="D29" s="75">
        <f>SUM(D31:D60)</f>
        <v>0</v>
      </c>
      <c r="E29" s="104">
        <f>E30+E31+E32</f>
        <v>1537</v>
      </c>
      <c r="F29" s="76">
        <f>F30+F31+F32</f>
        <v>12266.439999999999</v>
      </c>
      <c r="G29" s="76">
        <f>SUM(E29:F29)</f>
        <v>13803.439999999999</v>
      </c>
    </row>
    <row r="30" spans="1:9" ht="15" customHeight="1">
      <c r="A30" s="54"/>
      <c r="B30" s="48"/>
      <c r="C30" s="35" t="s">
        <v>31</v>
      </c>
      <c r="D30" s="47">
        <v>0</v>
      </c>
      <c r="E30" s="105">
        <v>447</v>
      </c>
      <c r="F30" s="49">
        <v>3300</v>
      </c>
      <c r="G30" s="66">
        <f>E30+F30</f>
        <v>3747</v>
      </c>
      <c r="I30" s="111"/>
    </row>
    <row r="31" spans="1:9" s="32" customFormat="1" ht="15" customHeight="1">
      <c r="A31" s="54"/>
      <c r="B31" s="48"/>
      <c r="C31" s="88" t="s">
        <v>32</v>
      </c>
      <c r="D31" s="89">
        <v>0</v>
      </c>
      <c r="E31" s="108">
        <v>1090</v>
      </c>
      <c r="F31" s="90">
        <v>826.4</v>
      </c>
      <c r="G31" s="66">
        <f>E31+F31</f>
        <v>1916.4</v>
      </c>
      <c r="I31" s="111"/>
    </row>
    <row r="32" spans="1:11" s="33" customFormat="1" ht="15" customHeight="1">
      <c r="A32" s="54"/>
      <c r="B32" s="48"/>
      <c r="C32" s="115" t="s">
        <v>66</v>
      </c>
      <c r="D32" s="100">
        <v>0</v>
      </c>
      <c r="E32" s="116">
        <v>0</v>
      </c>
      <c r="F32" s="66">
        <v>8140.04</v>
      </c>
      <c r="G32" s="66">
        <f>E32+F32</f>
        <v>8140.04</v>
      </c>
      <c r="I32" s="111"/>
      <c r="K32" s="155"/>
    </row>
    <row r="33" spans="1:9" s="33" customFormat="1" ht="15" customHeight="1">
      <c r="A33" s="54"/>
      <c r="B33" s="48"/>
      <c r="C33" s="117" t="s">
        <v>67</v>
      </c>
      <c r="D33" s="118">
        <f>D34</f>
        <v>0</v>
      </c>
      <c r="E33" s="119">
        <f>E34</f>
        <v>0</v>
      </c>
      <c r="F33" s="120">
        <f>F34</f>
        <v>147788</v>
      </c>
      <c r="G33" s="120">
        <f>G34</f>
        <v>147788</v>
      </c>
      <c r="I33" s="111"/>
    </row>
    <row r="34" spans="1:9" s="33" customFormat="1" ht="15" customHeight="1" thickBot="1">
      <c r="A34" s="54"/>
      <c r="B34" s="48"/>
      <c r="C34" s="112" t="s">
        <v>68</v>
      </c>
      <c r="D34" s="113">
        <v>0</v>
      </c>
      <c r="E34" s="114">
        <v>0</v>
      </c>
      <c r="F34" s="110">
        <v>147788</v>
      </c>
      <c r="G34" s="110">
        <f>E34+F34</f>
        <v>147788</v>
      </c>
      <c r="I34" s="111"/>
    </row>
    <row r="35" spans="1:7" s="56" customFormat="1" ht="15" customHeight="1" thickBot="1">
      <c r="A35" s="149" t="s">
        <v>21</v>
      </c>
      <c r="B35" s="150">
        <v>3000</v>
      </c>
      <c r="C35" s="151" t="s">
        <v>11</v>
      </c>
      <c r="D35" s="152">
        <v>0</v>
      </c>
      <c r="E35" s="153">
        <f>E36+E39+E41+E59</f>
        <v>633721.54</v>
      </c>
      <c r="F35" s="153">
        <f>F36+F39+F41+F59</f>
        <v>124491</v>
      </c>
      <c r="G35" s="154">
        <f>G36+G39+G41+G59</f>
        <v>758212.54</v>
      </c>
    </row>
    <row r="36" spans="1:7" s="56" customFormat="1" ht="15" customHeight="1">
      <c r="A36" s="193"/>
      <c r="B36" s="57"/>
      <c r="C36" s="91" t="s">
        <v>37</v>
      </c>
      <c r="D36" s="136">
        <v>0</v>
      </c>
      <c r="E36" s="137">
        <f>SUM(E37:E38)</f>
        <v>74935</v>
      </c>
      <c r="F36" s="137">
        <f>SUM(F37:F38)</f>
        <v>5000</v>
      </c>
      <c r="G36" s="137">
        <f>SUM(G37:G38)</f>
        <v>79935</v>
      </c>
    </row>
    <row r="37" spans="1:7" s="56" customFormat="1" ht="15" customHeight="1">
      <c r="A37" s="193"/>
      <c r="B37" s="57"/>
      <c r="C37" s="138" t="s">
        <v>41</v>
      </c>
      <c r="D37" s="139">
        <v>0</v>
      </c>
      <c r="E37" s="59">
        <v>27800</v>
      </c>
      <c r="F37" s="59">
        <v>4800</v>
      </c>
      <c r="G37" s="60">
        <f>E37+F37</f>
        <v>32600</v>
      </c>
    </row>
    <row r="38" spans="1:7" s="56" customFormat="1" ht="15" customHeight="1">
      <c r="A38" s="193"/>
      <c r="B38" s="57"/>
      <c r="C38" s="140" t="s">
        <v>42</v>
      </c>
      <c r="D38" s="100">
        <v>0</v>
      </c>
      <c r="E38" s="59">
        <v>47135</v>
      </c>
      <c r="F38" s="59">
        <v>200</v>
      </c>
      <c r="G38" s="60">
        <f>E38+F38</f>
        <v>47335</v>
      </c>
    </row>
    <row r="39" spans="1:7" s="56" customFormat="1" ht="15" customHeight="1">
      <c r="A39" s="193"/>
      <c r="B39" s="57"/>
      <c r="C39" s="58" t="s">
        <v>26</v>
      </c>
      <c r="D39" s="118">
        <v>0</v>
      </c>
      <c r="E39" s="141">
        <f>SUM(E40:E40)</f>
        <v>16000</v>
      </c>
      <c r="F39" s="141">
        <f>SUM(F40:F40)</f>
        <v>5774</v>
      </c>
      <c r="G39" s="141">
        <f>SUM(G40:G40)</f>
        <v>21774</v>
      </c>
    </row>
    <row r="40" spans="1:7" s="56" customFormat="1" ht="24" customHeight="1">
      <c r="A40" s="193"/>
      <c r="B40" s="57"/>
      <c r="C40" s="142" t="s">
        <v>43</v>
      </c>
      <c r="D40" s="100">
        <v>0</v>
      </c>
      <c r="E40" s="59">
        <v>16000</v>
      </c>
      <c r="F40" s="59">
        <v>5774</v>
      </c>
      <c r="G40" s="60">
        <f>E40+F40</f>
        <v>21774</v>
      </c>
    </row>
    <row r="41" spans="1:7" s="56" customFormat="1" ht="15" customHeight="1">
      <c r="A41" s="193"/>
      <c r="B41" s="57"/>
      <c r="C41" s="58" t="s">
        <v>22</v>
      </c>
      <c r="D41" s="143">
        <v>0</v>
      </c>
      <c r="E41" s="141">
        <f>SUM(E42:E58)</f>
        <v>438086.54</v>
      </c>
      <c r="F41" s="141">
        <f>SUM(F42:F58)</f>
        <v>113717</v>
      </c>
      <c r="G41" s="144">
        <f>E41+F41</f>
        <v>551803.54</v>
      </c>
    </row>
    <row r="42" spans="1:7" s="56" customFormat="1" ht="15" customHeight="1">
      <c r="A42" s="193"/>
      <c r="B42" s="57"/>
      <c r="C42" s="157" t="s">
        <v>71</v>
      </c>
      <c r="D42" s="139">
        <v>0</v>
      </c>
      <c r="E42" s="59">
        <v>0</v>
      </c>
      <c r="F42" s="59">
        <v>16000</v>
      </c>
      <c r="G42" s="60">
        <f>E42+F42</f>
        <v>16000</v>
      </c>
    </row>
    <row r="43" spans="1:7" s="56" customFormat="1" ht="24" customHeight="1">
      <c r="A43" s="193"/>
      <c r="B43" s="57"/>
      <c r="C43" s="62" t="s">
        <v>72</v>
      </c>
      <c r="D43" s="139">
        <v>0</v>
      </c>
      <c r="E43" s="59">
        <v>0</v>
      </c>
      <c r="F43" s="59">
        <v>2200</v>
      </c>
      <c r="G43" s="60">
        <f>E43+F43</f>
        <v>2200</v>
      </c>
    </row>
    <row r="44" spans="1:7" s="56" customFormat="1" ht="24" customHeight="1">
      <c r="A44" s="193"/>
      <c r="B44" s="57"/>
      <c r="C44" s="62" t="s">
        <v>44</v>
      </c>
      <c r="D44" s="139">
        <v>0</v>
      </c>
      <c r="E44" s="59">
        <v>29940.5</v>
      </c>
      <c r="F44" s="59">
        <v>8387</v>
      </c>
      <c r="G44" s="60">
        <f>E44+F44</f>
        <v>38327.5</v>
      </c>
    </row>
    <row r="45" spans="1:7" s="56" customFormat="1" ht="15" customHeight="1">
      <c r="A45" s="193"/>
      <c r="B45" s="57"/>
      <c r="C45" s="62" t="s">
        <v>45</v>
      </c>
      <c r="D45" s="100">
        <v>0</v>
      </c>
      <c r="E45" s="59">
        <v>9228</v>
      </c>
      <c r="F45" s="59">
        <v>0</v>
      </c>
      <c r="G45" s="60">
        <f aca="true" t="shared" si="0" ref="G45:G58">E45+F45</f>
        <v>9228</v>
      </c>
    </row>
    <row r="46" spans="1:7" s="56" customFormat="1" ht="15" customHeight="1">
      <c r="A46" s="193"/>
      <c r="B46" s="57"/>
      <c r="C46" s="62" t="s">
        <v>46</v>
      </c>
      <c r="D46" s="100">
        <v>0</v>
      </c>
      <c r="E46" s="59">
        <v>4550</v>
      </c>
      <c r="F46" s="59">
        <v>2891</v>
      </c>
      <c r="G46" s="60">
        <f t="shared" si="0"/>
        <v>7441</v>
      </c>
    </row>
    <row r="47" spans="1:7" s="56" customFormat="1" ht="15" customHeight="1">
      <c r="A47" s="193"/>
      <c r="B47" s="57"/>
      <c r="C47" s="62" t="s">
        <v>47</v>
      </c>
      <c r="D47" s="100">
        <v>0</v>
      </c>
      <c r="E47" s="59">
        <v>124603.23</v>
      </c>
      <c r="F47" s="59">
        <v>0</v>
      </c>
      <c r="G47" s="60">
        <f t="shared" si="0"/>
        <v>124603.23</v>
      </c>
    </row>
    <row r="48" spans="1:7" s="56" customFormat="1" ht="15" customHeight="1">
      <c r="A48" s="193"/>
      <c r="B48" s="57"/>
      <c r="C48" s="62" t="s">
        <v>73</v>
      </c>
      <c r="D48" s="100">
        <v>0</v>
      </c>
      <c r="E48" s="59">
        <v>8320</v>
      </c>
      <c r="F48" s="59">
        <v>1500</v>
      </c>
      <c r="G48" s="60">
        <f t="shared" si="0"/>
        <v>9820</v>
      </c>
    </row>
    <row r="49" spans="1:7" s="56" customFormat="1" ht="15" customHeight="1">
      <c r="A49" s="193"/>
      <c r="B49" s="57"/>
      <c r="C49" s="62" t="s">
        <v>48</v>
      </c>
      <c r="D49" s="100">
        <v>0</v>
      </c>
      <c r="E49" s="59">
        <v>5920</v>
      </c>
      <c r="F49" s="59">
        <v>0</v>
      </c>
      <c r="G49" s="60">
        <f t="shared" si="0"/>
        <v>5920</v>
      </c>
    </row>
    <row r="50" spans="1:7" s="56" customFormat="1" ht="15" customHeight="1">
      <c r="A50" s="193"/>
      <c r="B50" s="57"/>
      <c r="C50" s="62" t="s">
        <v>49</v>
      </c>
      <c r="D50" s="100">
        <v>0</v>
      </c>
      <c r="E50" s="59">
        <v>68428.81</v>
      </c>
      <c r="F50" s="59">
        <v>22388</v>
      </c>
      <c r="G50" s="60">
        <f t="shared" si="0"/>
        <v>90816.81</v>
      </c>
    </row>
    <row r="51" spans="1:7" s="56" customFormat="1" ht="15" customHeight="1">
      <c r="A51" s="193"/>
      <c r="B51" s="57"/>
      <c r="C51" s="62" t="s">
        <v>50</v>
      </c>
      <c r="D51" s="100">
        <v>0</v>
      </c>
      <c r="E51" s="59">
        <v>23000</v>
      </c>
      <c r="F51" s="59">
        <v>1832</v>
      </c>
      <c r="G51" s="60">
        <f t="shared" si="0"/>
        <v>24832</v>
      </c>
    </row>
    <row r="52" spans="1:7" s="56" customFormat="1" ht="15" customHeight="1">
      <c r="A52" s="193"/>
      <c r="B52" s="57"/>
      <c r="C52" s="62" t="s">
        <v>57</v>
      </c>
      <c r="D52" s="100">
        <v>0</v>
      </c>
      <c r="E52" s="59">
        <v>22000</v>
      </c>
      <c r="F52" s="59">
        <v>43500</v>
      </c>
      <c r="G52" s="60">
        <f t="shared" si="0"/>
        <v>65500</v>
      </c>
    </row>
    <row r="53" spans="1:7" s="56" customFormat="1" ht="15" customHeight="1">
      <c r="A53" s="193"/>
      <c r="B53" s="57"/>
      <c r="C53" s="62" t="s">
        <v>52</v>
      </c>
      <c r="D53" s="100">
        <v>0</v>
      </c>
      <c r="E53" s="59">
        <f>8820+2596</f>
        <v>11416</v>
      </c>
      <c r="F53" s="59">
        <v>0</v>
      </c>
      <c r="G53" s="60">
        <f t="shared" si="0"/>
        <v>11416</v>
      </c>
    </row>
    <row r="54" spans="1:7" s="56" customFormat="1" ht="15" customHeight="1">
      <c r="A54" s="193"/>
      <c r="B54" s="57"/>
      <c r="C54" s="62" t="s">
        <v>53</v>
      </c>
      <c r="D54" s="100">
        <v>0</v>
      </c>
      <c r="E54" s="59">
        <v>69160</v>
      </c>
      <c r="F54" s="59">
        <v>2957</v>
      </c>
      <c r="G54" s="60">
        <f t="shared" si="0"/>
        <v>72117</v>
      </c>
    </row>
    <row r="55" spans="1:7" s="56" customFormat="1" ht="15" customHeight="1">
      <c r="A55" s="193"/>
      <c r="B55" s="57"/>
      <c r="C55" s="62" t="s">
        <v>54</v>
      </c>
      <c r="D55" s="100">
        <v>0</v>
      </c>
      <c r="E55" s="59">
        <v>15610</v>
      </c>
      <c r="F55" s="59">
        <v>12062</v>
      </c>
      <c r="G55" s="60">
        <f t="shared" si="0"/>
        <v>27672</v>
      </c>
    </row>
    <row r="56" spans="1:7" s="56" customFormat="1" ht="15" customHeight="1">
      <c r="A56" s="193"/>
      <c r="B56" s="57"/>
      <c r="C56" s="62" t="s">
        <v>55</v>
      </c>
      <c r="D56" s="100">
        <v>0</v>
      </c>
      <c r="E56" s="59">
        <v>36410</v>
      </c>
      <c r="F56" s="59">
        <v>0</v>
      </c>
      <c r="G56" s="60">
        <f t="shared" si="0"/>
        <v>36410</v>
      </c>
    </row>
    <row r="57" spans="1:7" s="56" customFormat="1" ht="15" customHeight="1">
      <c r="A57" s="193"/>
      <c r="B57" s="57"/>
      <c r="C57" s="62" t="s">
        <v>59</v>
      </c>
      <c r="D57" s="100">
        <v>0</v>
      </c>
      <c r="E57" s="59">
        <v>3000</v>
      </c>
      <c r="F57" s="59">
        <v>0</v>
      </c>
      <c r="G57" s="60">
        <f t="shared" si="0"/>
        <v>3000</v>
      </c>
    </row>
    <row r="58" spans="1:7" s="56" customFormat="1" ht="15" customHeight="1">
      <c r="A58" s="193"/>
      <c r="B58" s="57"/>
      <c r="C58" s="62" t="s">
        <v>56</v>
      </c>
      <c r="D58" s="100">
        <v>0</v>
      </c>
      <c r="E58" s="59">
        <v>6500</v>
      </c>
      <c r="F58" s="59">
        <v>0</v>
      </c>
      <c r="G58" s="60">
        <f t="shared" si="0"/>
        <v>6500</v>
      </c>
    </row>
    <row r="59" spans="1:7" s="56" customFormat="1" ht="15" customHeight="1">
      <c r="A59" s="193"/>
      <c r="B59" s="57"/>
      <c r="C59" s="58" t="s">
        <v>23</v>
      </c>
      <c r="D59" s="118">
        <v>0</v>
      </c>
      <c r="E59" s="141">
        <f>SUM(E60:E61)</f>
        <v>104700</v>
      </c>
      <c r="F59" s="141">
        <f>SUM(F60:F61)</f>
        <v>0</v>
      </c>
      <c r="G59" s="141">
        <f>SUM(G60:G61)</f>
        <v>104700</v>
      </c>
    </row>
    <row r="60" spans="1:7" s="56" customFormat="1" ht="15" customHeight="1">
      <c r="A60" s="193"/>
      <c r="B60" s="57"/>
      <c r="C60" s="142" t="s">
        <v>60</v>
      </c>
      <c r="D60" s="100">
        <v>0</v>
      </c>
      <c r="E60" s="59">
        <v>44700</v>
      </c>
      <c r="F60" s="59">
        <v>0</v>
      </c>
      <c r="G60" s="60">
        <f>E60+F60</f>
        <v>44700</v>
      </c>
    </row>
    <row r="61" spans="1:7" s="56" customFormat="1" ht="15" customHeight="1" thickBot="1">
      <c r="A61" s="63"/>
      <c r="B61" s="64"/>
      <c r="C61" s="145" t="s">
        <v>61</v>
      </c>
      <c r="D61" s="146">
        <v>0</v>
      </c>
      <c r="E61" s="147">
        <v>60000</v>
      </c>
      <c r="F61" s="147">
        <v>0</v>
      </c>
      <c r="G61" s="148">
        <f>E61+F61</f>
        <v>60000</v>
      </c>
    </row>
    <row r="62" spans="1:7" s="56" customFormat="1" ht="16.5" customHeight="1" thickBot="1">
      <c r="A62" s="177" t="s">
        <v>16</v>
      </c>
      <c r="B62" s="178"/>
      <c r="C62" s="178"/>
      <c r="D62" s="92">
        <f>SUM(D12+D15+D28+D35)</f>
        <v>0</v>
      </c>
      <c r="E62" s="92">
        <f>SUM(E12+E15+E28+E35)</f>
        <v>1473275.46</v>
      </c>
      <c r="F62" s="92">
        <f>F12+F15+F28+F35</f>
        <v>1884613.5799999998</v>
      </c>
      <c r="G62" s="93">
        <f>SUM(E62+F62)</f>
        <v>3357889.04</v>
      </c>
    </row>
    <row r="63" spans="1:7" s="33" customFormat="1" ht="15" customHeight="1">
      <c r="A63" s="36"/>
      <c r="B63" s="37"/>
      <c r="C63" s="37"/>
      <c r="D63" s="38"/>
      <c r="E63" s="38"/>
      <c r="F63" s="38"/>
      <c r="G63" s="38"/>
    </row>
    <row r="64" spans="1:7" s="33" customFormat="1" ht="15" customHeight="1">
      <c r="A64" s="36"/>
      <c r="B64" s="37"/>
      <c r="C64" s="37"/>
      <c r="D64" s="38"/>
      <c r="E64" s="38"/>
      <c r="F64" s="38"/>
      <c r="G64" s="38"/>
    </row>
    <row r="65" spans="6:7" s="14" customFormat="1" ht="15" customHeight="1">
      <c r="F65" s="15"/>
      <c r="G65" s="15"/>
    </row>
    <row r="66" spans="1:7" ht="15" customHeight="1">
      <c r="A66" s="16" t="s">
        <v>24</v>
      </c>
      <c r="B66" s="17"/>
      <c r="C66" s="17"/>
      <c r="D66" s="18"/>
      <c r="E66" s="18"/>
      <c r="F66" s="19"/>
      <c r="G66" s="18"/>
    </row>
    <row r="67" spans="1:7" ht="15" customHeight="1" thickBot="1">
      <c r="A67" s="16"/>
      <c r="B67" s="17"/>
      <c r="C67" s="17"/>
      <c r="D67" s="18"/>
      <c r="E67" s="18"/>
      <c r="F67" s="18"/>
      <c r="G67" s="20" t="s">
        <v>18</v>
      </c>
    </row>
    <row r="68" spans="1:7" ht="15" customHeight="1">
      <c r="A68" s="196" t="s">
        <v>2</v>
      </c>
      <c r="B68" s="196" t="s">
        <v>3</v>
      </c>
      <c r="C68" s="28"/>
      <c r="D68" s="199" t="s">
        <v>25</v>
      </c>
      <c r="E68" s="200"/>
      <c r="F68" s="200"/>
      <c r="G68" s="201"/>
    </row>
    <row r="69" spans="1:7" ht="15" customHeight="1">
      <c r="A69" s="197"/>
      <c r="B69" s="197"/>
      <c r="C69" s="29" t="s">
        <v>4</v>
      </c>
      <c r="D69" s="202" t="s">
        <v>6</v>
      </c>
      <c r="E69" s="203"/>
      <c r="F69" s="204" t="s">
        <v>39</v>
      </c>
      <c r="G69" s="206" t="s">
        <v>38</v>
      </c>
    </row>
    <row r="70" spans="1:7" ht="15" customHeight="1">
      <c r="A70" s="198"/>
      <c r="B70" s="198"/>
      <c r="C70" s="30"/>
      <c r="D70" s="129" t="s">
        <v>7</v>
      </c>
      <c r="E70" s="127" t="s">
        <v>8</v>
      </c>
      <c r="F70" s="205"/>
      <c r="G70" s="207"/>
    </row>
    <row r="71" spans="1:7" ht="15" customHeight="1" thickBot="1">
      <c r="A71" s="21"/>
      <c r="B71" s="21"/>
      <c r="C71" s="22"/>
      <c r="D71" s="22">
        <v>1</v>
      </c>
      <c r="E71" s="128">
        <v>2</v>
      </c>
      <c r="F71" s="128">
        <v>3</v>
      </c>
      <c r="G71" s="23" t="s">
        <v>9</v>
      </c>
    </row>
    <row r="72" spans="1:7" s="33" customFormat="1" ht="15" customHeight="1" thickBot="1">
      <c r="A72" s="126" t="s">
        <v>13</v>
      </c>
      <c r="B72" s="123">
        <v>5100</v>
      </c>
      <c r="C72" s="131" t="s">
        <v>11</v>
      </c>
      <c r="D72" s="169">
        <f>D73</f>
        <v>0</v>
      </c>
      <c r="E72" s="170">
        <f>E73</f>
        <v>55220</v>
      </c>
      <c r="F72" s="170">
        <f>F73</f>
        <v>0</v>
      </c>
      <c r="G72" s="171">
        <f>G73</f>
        <v>55220</v>
      </c>
    </row>
    <row r="73" spans="1:7" s="33" customFormat="1" ht="15" customHeight="1">
      <c r="A73" s="124"/>
      <c r="B73" s="122"/>
      <c r="C73" s="132" t="s">
        <v>69</v>
      </c>
      <c r="D73" s="172">
        <v>0</v>
      </c>
      <c r="E73" s="164">
        <f>E74</f>
        <v>55220</v>
      </c>
      <c r="F73" s="173">
        <f>F74</f>
        <v>0</v>
      </c>
      <c r="G73" s="164">
        <f>G74</f>
        <v>55220</v>
      </c>
    </row>
    <row r="74" spans="1:7" s="33" customFormat="1" ht="15" customHeight="1" thickBot="1">
      <c r="A74" s="124"/>
      <c r="B74" s="122"/>
      <c r="C74" s="133" t="s">
        <v>28</v>
      </c>
      <c r="D74" s="174">
        <v>0</v>
      </c>
      <c r="E74" s="165">
        <v>55220</v>
      </c>
      <c r="F74" s="175">
        <v>0</v>
      </c>
      <c r="G74" s="165">
        <v>55220</v>
      </c>
    </row>
    <row r="75" spans="1:7" ht="15" customHeight="1" thickBot="1">
      <c r="A75" s="121" t="s">
        <v>21</v>
      </c>
      <c r="B75" s="125">
        <v>3000</v>
      </c>
      <c r="C75" s="79" t="s">
        <v>11</v>
      </c>
      <c r="D75" s="84">
        <f>SUM(D76)</f>
        <v>0</v>
      </c>
      <c r="E75" s="134">
        <f>SUM(E75:F75)</f>
        <v>81491.19</v>
      </c>
      <c r="F75" s="135">
        <f>SUM(F76)</f>
        <v>67195</v>
      </c>
      <c r="G75" s="176">
        <f>G76</f>
        <v>148686.19</v>
      </c>
    </row>
    <row r="76" spans="1:10" ht="15" customHeight="1">
      <c r="A76" s="10"/>
      <c r="B76" s="11"/>
      <c r="C76" s="58" t="s">
        <v>22</v>
      </c>
      <c r="D76" s="70">
        <f>SUM(D78:D79)</f>
        <v>0</v>
      </c>
      <c r="E76" s="162">
        <f>SUM(E77:E79)</f>
        <v>81491.19</v>
      </c>
      <c r="F76" s="159">
        <f>SUM(F77:F79)</f>
        <v>67195</v>
      </c>
      <c r="G76" s="166">
        <f>G77+G79+G78</f>
        <v>148686.19</v>
      </c>
      <c r="I76" s="155"/>
      <c r="J76" s="155"/>
    </row>
    <row r="77" spans="1:10" s="33" customFormat="1" ht="15" customHeight="1">
      <c r="A77" s="10"/>
      <c r="B77" s="11"/>
      <c r="C77" s="157" t="s">
        <v>45</v>
      </c>
      <c r="D77" s="158">
        <v>0</v>
      </c>
      <c r="E77" s="163">
        <v>0</v>
      </c>
      <c r="F77" s="160">
        <v>44800</v>
      </c>
      <c r="G77" s="167">
        <f>D77+E77+F77</f>
        <v>44800</v>
      </c>
      <c r="I77" s="155"/>
      <c r="J77" s="155"/>
    </row>
    <row r="78" spans="1:7" ht="15" customHeight="1">
      <c r="A78" s="12"/>
      <c r="B78" s="13"/>
      <c r="C78" s="62" t="s">
        <v>50</v>
      </c>
      <c r="D78" s="61">
        <v>0</v>
      </c>
      <c r="E78" s="59">
        <v>23200</v>
      </c>
      <c r="F78" s="161">
        <v>0</v>
      </c>
      <c r="G78" s="167">
        <f>D78+E78+F78</f>
        <v>23200</v>
      </c>
    </row>
    <row r="79" spans="1:7" ht="24" customHeight="1" thickBot="1">
      <c r="A79" s="24"/>
      <c r="B79" s="25"/>
      <c r="C79" s="62" t="s">
        <v>51</v>
      </c>
      <c r="D79" s="61">
        <v>0</v>
      </c>
      <c r="E79" s="147">
        <v>58291.19</v>
      </c>
      <c r="F79" s="161">
        <v>22395</v>
      </c>
      <c r="G79" s="168">
        <f>D79+E79+F79</f>
        <v>80686.19</v>
      </c>
    </row>
    <row r="80" spans="1:7" ht="15" customHeight="1" thickBot="1">
      <c r="A80" s="194" t="s">
        <v>19</v>
      </c>
      <c r="B80" s="195"/>
      <c r="C80" s="195"/>
      <c r="D80" s="92">
        <f>D72+D75</f>
        <v>0</v>
      </c>
      <c r="E80" s="93">
        <f>E73+E76</f>
        <v>136711.19</v>
      </c>
      <c r="F80" s="130">
        <f>F72+F75</f>
        <v>67195</v>
      </c>
      <c r="G80" s="156">
        <f>G72+G75</f>
        <v>203906.19</v>
      </c>
    </row>
    <row r="81" spans="1:7" ht="15" customHeight="1" thickBot="1">
      <c r="A81" s="94"/>
      <c r="B81" s="94"/>
      <c r="C81" s="94"/>
      <c r="D81" s="94"/>
      <c r="E81" s="94"/>
      <c r="F81" s="94"/>
      <c r="G81" s="94"/>
    </row>
    <row r="82" spans="1:7" ht="15" customHeight="1" thickBot="1">
      <c r="A82" s="95" t="s">
        <v>20</v>
      </c>
      <c r="B82" s="96"/>
      <c r="C82" s="96"/>
      <c r="D82" s="97">
        <f>SUM(D62+D80)</f>
        <v>0</v>
      </c>
      <c r="E82" s="98">
        <f>E62+E80</f>
        <v>1609986.65</v>
      </c>
      <c r="F82" s="99">
        <f>SUM(F62+F80)</f>
        <v>1951808.5799999998</v>
      </c>
      <c r="G82" s="99">
        <f>SUM(G62+G80)</f>
        <v>3561795.23</v>
      </c>
    </row>
  </sheetData>
  <sheetProtection/>
  <mergeCells count="16">
    <mergeCell ref="A80:C80"/>
    <mergeCell ref="A68:A70"/>
    <mergeCell ref="B68:B70"/>
    <mergeCell ref="D68:G68"/>
    <mergeCell ref="D69:E69"/>
    <mergeCell ref="F69:F70"/>
    <mergeCell ref="G69:G70"/>
    <mergeCell ref="A62:C62"/>
    <mergeCell ref="A8:A10"/>
    <mergeCell ref="B8:B10"/>
    <mergeCell ref="C8:C10"/>
    <mergeCell ref="D8:G8"/>
    <mergeCell ref="D9:E9"/>
    <mergeCell ref="F9:F10"/>
    <mergeCell ref="G9:G10"/>
    <mergeCell ref="A36:A6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8" r:id="rId1"/>
  <rowBreaks count="1" manualBreakCount="1"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2017-11-30T12:33:22Z</cp:lastPrinted>
  <dcterms:created xsi:type="dcterms:W3CDTF">2013-07-30T09:13:13Z</dcterms:created>
  <dcterms:modified xsi:type="dcterms:W3CDTF">2017-11-30T12:33:31Z</dcterms:modified>
  <cp:category/>
  <cp:version/>
  <cp:contentType/>
  <cp:contentStatus/>
</cp:coreProperties>
</file>