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0"/>
  </bookViews>
  <sheets>
    <sheet name="RK-18-2017-23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<sst xmlns="http://schemas.openxmlformats.org/spreadsheetml/2006/main" count="49" uniqueCount="46">
  <si>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Organizace</t>
  </si>
  <si>
    <t>Výsledek hospodaření předcházejících účetních období        (účet 432)</t>
  </si>
  <si>
    <t>Návrh na rozdělení zlepšeného výsledku hospodaření</t>
  </si>
  <si>
    <t>Návrh na řešení zhoršeného výsledku hospodaření</t>
  </si>
  <si>
    <t>hlavní    činnost</t>
  </si>
  <si>
    <t>doplňková činnost</t>
  </si>
  <si>
    <t>Celkem</t>
  </si>
  <si>
    <t>fond odměn</t>
  </si>
  <si>
    <t>rezervní fond</t>
  </si>
  <si>
    <t>FKSP</t>
  </si>
  <si>
    <t>úhrada z rezervního fondu</t>
  </si>
  <si>
    <t xml:space="preserve">převod do dalších let     (na účet 432) </t>
  </si>
  <si>
    <t>Domov důchodců Onšov</t>
  </si>
  <si>
    <t>Domov ve Věži</t>
  </si>
  <si>
    <t>Domov důchodců Proseč-Obořiště</t>
  </si>
  <si>
    <t>Počet stran: 1</t>
  </si>
  <si>
    <t>z toho: k úhradě ztráty min. let</t>
  </si>
  <si>
    <t>Neuhrazená ztráta po vypořádání      (účet 432)</t>
  </si>
  <si>
    <t>§ 4350</t>
  </si>
  <si>
    <t>§ 4357</t>
  </si>
  <si>
    <t>§ 4339</t>
  </si>
  <si>
    <t>Celkem (§ 4350 + § 4357 + § 4339)</t>
  </si>
  <si>
    <t>Domov pro seniory Třebíč, Koutkova - Kubešova</t>
  </si>
  <si>
    <t>Domov pro seniory Třebíč - Manž. Curieových</t>
  </si>
  <si>
    <t>Domov pro seniory Mitrov</t>
  </si>
  <si>
    <t>Domov pro seniory Velké Meziříčí</t>
  </si>
  <si>
    <t>Domov důchodců Proseč u Pošné</t>
  </si>
  <si>
    <t>Domov pro seniory Náměšť  nad Oslavou</t>
  </si>
  <si>
    <t>Domov Kamélie Křižanov</t>
  </si>
  <si>
    <t>Domov ve Zboží</t>
  </si>
  <si>
    <t>Domov Lidmaň</t>
  </si>
  <si>
    <t>Psychocentrum - manželská a rodinná poradna Kraje Vysočina</t>
  </si>
  <si>
    <t>v Kč</t>
  </si>
  <si>
    <t>Domov pro seniory Havlíčkův Brod</t>
  </si>
  <si>
    <t>Domov Ždírec</t>
  </si>
  <si>
    <t>Ústav sociální péče Nové Syrovice</t>
  </si>
  <si>
    <t>Domov Jeřabina Pelhřimov</t>
  </si>
  <si>
    <t>fond investic</t>
  </si>
  <si>
    <t>Návrh na rozdělení  výsledku hospodaření  za rok 2016</t>
  </si>
  <si>
    <t>Výsledek hospodaření běžného roku  k 31.12.2016</t>
  </si>
  <si>
    <t>Zůstatky  fondů před finančním vypořádáním VH k 31.12.2016</t>
  </si>
  <si>
    <t xml:space="preserve">Domov Háj </t>
  </si>
  <si>
    <t>Domov Kopretina Černovice</t>
  </si>
  <si>
    <t>Domov bez zámku Náměšť nad Oslavou</t>
  </si>
  <si>
    <t xml:space="preserve">Domov pro seniory Humpolec </t>
  </si>
  <si>
    <t>RK-18-2017-23,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</si>
</sst>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2" xfId="47" applyNumberFormat="1" applyFont="1" applyFill="1" applyBorder="1" applyAlignment="1" applyProtection="1">
      <alignment horizontal="right" vertical="center"/>
      <protection locked="0"/>
    </xf>
    <xf numFmtId="4" fontId="3" fillId="0" borderId="12" xfId="47" applyNumberFormat="1" applyFont="1" applyFill="1" applyBorder="1" applyAlignment="1" applyProtection="1">
      <alignment horizontal="right" vertical="center"/>
      <protection/>
    </xf>
    <xf numFmtId="4" fontId="3" fillId="0" borderId="13" xfId="47" applyNumberFormat="1" applyFont="1" applyFill="1" applyBorder="1" applyAlignment="1" applyProtection="1">
      <alignment horizontal="right" vertical="center"/>
      <protection locked="0"/>
    </xf>
    <xf numFmtId="4" fontId="3" fillId="0" borderId="14" xfId="47" applyNumberFormat="1" applyFont="1" applyFill="1" applyBorder="1" applyAlignment="1">
      <alignment horizontal="right" vertical="center" wrapText="1"/>
      <protection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1" xfId="47" applyNumberFormat="1" applyFont="1" applyFill="1" applyBorder="1" applyAlignment="1" applyProtection="1">
      <alignment horizontal="right" vertical="center"/>
      <protection locked="0"/>
    </xf>
    <xf numFmtId="4" fontId="3" fillId="0" borderId="11" xfId="47" applyNumberFormat="1" applyFont="1" applyFill="1" applyBorder="1" applyAlignment="1" applyProtection="1">
      <alignment horizontal="right" vertical="center"/>
      <protection/>
    </xf>
    <xf numFmtId="4" fontId="3" fillId="0" borderId="10" xfId="47" applyNumberFormat="1" applyFont="1" applyFill="1" applyBorder="1" applyAlignment="1" applyProtection="1">
      <alignment horizontal="right" vertical="center"/>
      <protection locked="0"/>
    </xf>
    <xf numFmtId="4" fontId="3" fillId="0" borderId="15" xfId="47" applyNumberFormat="1" applyFont="1" applyFill="1" applyBorder="1" applyAlignment="1">
      <alignment horizontal="right" vertical="center" wrapText="1"/>
      <protection/>
    </xf>
    <xf numFmtId="4" fontId="3" fillId="0" borderId="16" xfId="47" applyNumberFormat="1" applyFont="1" applyFill="1" applyBorder="1" applyAlignment="1" applyProtection="1">
      <alignment horizontal="right" vertical="center"/>
      <protection locked="0"/>
    </xf>
    <xf numFmtId="4" fontId="3" fillId="0" borderId="17" xfId="47" applyNumberFormat="1" applyFont="1" applyFill="1" applyBorder="1" applyAlignment="1" applyProtection="1">
      <alignment horizontal="right" vertical="center"/>
      <protection locked="0"/>
    </xf>
    <xf numFmtId="4" fontId="3" fillId="0" borderId="18" xfId="47" applyNumberFormat="1" applyFont="1" applyFill="1" applyBorder="1" applyAlignment="1" applyProtection="1">
      <alignment horizontal="right" vertical="center"/>
      <protection locked="0"/>
    </xf>
    <xf numFmtId="4" fontId="3" fillId="0" borderId="16" xfId="47" applyNumberFormat="1" applyFont="1" applyFill="1" applyBorder="1" applyAlignment="1" applyProtection="1">
      <alignment horizontal="right" vertical="center"/>
      <protection/>
    </xf>
    <xf numFmtId="4" fontId="3" fillId="0" borderId="18" xfId="47" applyNumberFormat="1" applyFont="1" applyFill="1" applyBorder="1" applyAlignment="1" applyProtection="1">
      <alignment horizontal="right" vertical="center"/>
      <protection/>
    </xf>
    <xf numFmtId="4" fontId="3" fillId="0" borderId="19" xfId="47" applyNumberFormat="1" applyFont="1" applyFill="1" applyBorder="1" applyAlignment="1">
      <alignment horizontal="right" vertical="center" wrapText="1"/>
      <protection/>
    </xf>
    <xf numFmtId="4" fontId="3" fillId="0" borderId="20" xfId="47" applyNumberFormat="1" applyFont="1" applyFill="1" applyBorder="1" applyAlignment="1" applyProtection="1">
      <alignment horizontal="right" vertical="center"/>
      <protection locked="0"/>
    </xf>
    <xf numFmtId="4" fontId="3" fillId="0" borderId="21" xfId="47" applyNumberFormat="1" applyFont="1" applyFill="1" applyBorder="1" applyAlignment="1" applyProtection="1">
      <alignment horizontal="right" vertical="center"/>
      <protection locked="0"/>
    </xf>
    <xf numFmtId="4" fontId="3" fillId="0" borderId="22" xfId="47" applyNumberFormat="1" applyFont="1" applyFill="1" applyBorder="1" applyAlignment="1" applyProtection="1">
      <alignment horizontal="right" vertical="center"/>
      <protection locked="0"/>
    </xf>
    <xf numFmtId="4" fontId="3" fillId="0" borderId="20" xfId="47" applyNumberFormat="1" applyFont="1" applyFill="1" applyBorder="1" applyAlignment="1" applyProtection="1">
      <alignment horizontal="right" vertical="center"/>
      <protection/>
    </xf>
    <xf numFmtId="4" fontId="3" fillId="0" borderId="22" xfId="47" applyNumberFormat="1" applyFont="1" applyFill="1" applyBorder="1" applyAlignment="1" applyProtection="1">
      <alignment horizontal="right" vertical="center"/>
      <protection/>
    </xf>
    <xf numFmtId="4" fontId="3" fillId="0" borderId="23" xfId="47" applyNumberFormat="1" applyFont="1" applyFill="1" applyBorder="1" applyAlignment="1" applyProtection="1">
      <alignment horizontal="right" vertical="center"/>
      <protection locked="0"/>
    </xf>
    <xf numFmtId="4" fontId="3" fillId="0" borderId="24" xfId="47" applyNumberFormat="1" applyFont="1" applyFill="1" applyBorder="1" applyAlignment="1" applyProtection="1">
      <alignment horizontal="right" vertical="center"/>
      <protection locked="0"/>
    </xf>
    <xf numFmtId="4" fontId="3" fillId="0" borderId="25" xfId="47" applyNumberFormat="1" applyFont="1" applyFill="1" applyBorder="1" applyAlignment="1" applyProtection="1">
      <alignment horizontal="right" vertical="center"/>
      <protection locked="0"/>
    </xf>
    <xf numFmtId="4" fontId="3" fillId="0" borderId="26" xfId="47" applyNumberFormat="1" applyFont="1" applyFill="1" applyBorder="1" applyAlignment="1" applyProtection="1">
      <alignment horizontal="right" vertical="center"/>
      <protection locked="0"/>
    </xf>
    <xf numFmtId="4" fontId="3" fillId="0" borderId="27" xfId="47" applyNumberFormat="1" applyFont="1" applyFill="1" applyBorder="1" applyAlignment="1" applyProtection="1">
      <alignment horizontal="right" vertical="center"/>
      <protection locked="0"/>
    </xf>
    <xf numFmtId="4" fontId="3" fillId="0" borderId="24" xfId="47" applyNumberFormat="1" applyFont="1" applyFill="1" applyBorder="1" applyAlignment="1" applyProtection="1">
      <alignment horizontal="right" vertical="center"/>
      <protection/>
    </xf>
    <xf numFmtId="4" fontId="3" fillId="0" borderId="25" xfId="47" applyNumberFormat="1" applyFont="1" applyFill="1" applyBorder="1" applyAlignment="1" applyProtection="1">
      <alignment horizontal="right" vertical="center"/>
      <protection/>
    </xf>
    <xf numFmtId="4" fontId="3" fillId="0" borderId="27" xfId="47" applyNumberFormat="1" applyFont="1" applyFill="1" applyBorder="1" applyAlignment="1" applyProtection="1">
      <alignment horizontal="right" vertical="center"/>
      <protection/>
    </xf>
    <xf numFmtId="4" fontId="3" fillId="0" borderId="28" xfId="47" applyNumberFormat="1" applyFont="1" applyFill="1" applyBorder="1" applyAlignment="1" applyProtection="1">
      <alignment horizontal="right" vertical="center"/>
      <protection locked="0"/>
    </xf>
    <xf numFmtId="4" fontId="3" fillId="0" borderId="29" xfId="47" applyNumberFormat="1" applyFont="1" applyFill="1" applyBorder="1" applyAlignment="1" applyProtection="1">
      <alignment horizontal="right" vertical="center"/>
      <protection locked="0"/>
    </xf>
    <xf numFmtId="4" fontId="3" fillId="0" borderId="30" xfId="47" applyNumberFormat="1" applyFont="1" applyFill="1" applyBorder="1" applyAlignment="1" applyProtection="1">
      <alignment horizontal="right" vertical="center"/>
      <protection locked="0"/>
    </xf>
    <xf numFmtId="4" fontId="3" fillId="33" borderId="31" xfId="48" applyNumberFormat="1" applyFont="1" applyFill="1" applyBorder="1" applyAlignment="1">
      <alignment horizontal="right" vertical="center" wrapText="1"/>
      <protection/>
    </xf>
    <xf numFmtId="4" fontId="3" fillId="33" borderId="32" xfId="48" applyNumberFormat="1" applyFont="1" applyFill="1" applyBorder="1" applyAlignment="1">
      <alignment horizontal="right" vertical="center" wrapText="1"/>
      <protection/>
    </xf>
    <xf numFmtId="4" fontId="3" fillId="33" borderId="33" xfId="48" applyNumberFormat="1" applyFont="1" applyFill="1" applyBorder="1" applyAlignment="1">
      <alignment horizontal="right" vertical="center" wrapText="1"/>
      <protection/>
    </xf>
    <xf numFmtId="4" fontId="3" fillId="33" borderId="34" xfId="48" applyNumberFormat="1" applyFont="1" applyFill="1" applyBorder="1" applyAlignment="1">
      <alignment horizontal="right" vertical="center" wrapText="1"/>
      <protection/>
    </xf>
    <xf numFmtId="4" fontId="3" fillId="33" borderId="35" xfId="48" applyNumberFormat="1" applyFont="1" applyFill="1" applyBorder="1" applyAlignment="1">
      <alignment horizontal="right" vertical="center" wrapText="1"/>
      <protection/>
    </xf>
    <xf numFmtId="4" fontId="3" fillId="33" borderId="36" xfId="48" applyNumberFormat="1" applyFont="1" applyFill="1" applyBorder="1" applyAlignment="1">
      <alignment horizontal="right" vertical="center" wrapText="1"/>
      <protection/>
    </xf>
    <xf numFmtId="4" fontId="3" fillId="33" borderId="37" xfId="48" applyNumberFormat="1" applyFont="1" applyFill="1" applyBorder="1" applyAlignment="1">
      <alignment horizontal="right" vertical="center" wrapText="1"/>
      <protection/>
    </xf>
    <xf numFmtId="4" fontId="3" fillId="0" borderId="23" xfId="47" applyNumberFormat="1" applyFont="1" applyFill="1" applyBorder="1" applyAlignment="1" applyProtection="1">
      <alignment horizontal="right" vertical="center"/>
      <protection/>
    </xf>
    <xf numFmtId="4" fontId="3" fillId="0" borderId="13" xfId="47" applyNumberFormat="1" applyFont="1" applyFill="1" applyBorder="1" applyAlignment="1" applyProtection="1">
      <alignment horizontal="right" vertical="center"/>
      <protection/>
    </xf>
    <xf numFmtId="4" fontId="3" fillId="0" borderId="26" xfId="47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6" applyFont="1">
      <alignment/>
      <protection/>
    </xf>
    <xf numFmtId="4" fontId="3" fillId="0" borderId="0" xfId="36" applyNumberFormat="1" applyFont="1">
      <alignment/>
      <protection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0" fontId="4" fillId="33" borderId="31" xfId="48" applyFont="1" applyFill="1" applyBorder="1" applyAlignment="1">
      <alignment horizontal="left" vertical="center" wrapText="1"/>
      <protection/>
    </xf>
    <xf numFmtId="0" fontId="4" fillId="0" borderId="0" xfId="36" applyFont="1" applyAlignment="1">
      <alignment horizontal="right"/>
      <protection/>
    </xf>
    <xf numFmtId="4" fontId="41" fillId="0" borderId="0" xfId="0" applyNumberFormat="1" applyFont="1" applyAlignment="1">
      <alignment/>
    </xf>
    <xf numFmtId="4" fontId="3" fillId="0" borderId="19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4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4" fontId="4" fillId="34" borderId="26" xfId="0" applyNumberFormat="1" applyFont="1" applyFill="1" applyBorder="1" applyAlignment="1">
      <alignment horizontal="center" vertical="center" wrapText="1"/>
    </xf>
    <xf numFmtId="4" fontId="4" fillId="34" borderId="39" xfId="0" applyNumberFormat="1" applyFont="1" applyFill="1" applyBorder="1" applyAlignment="1">
      <alignment horizontal="center" vertical="center" wrapText="1"/>
    </xf>
    <xf numFmtId="4" fontId="4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>
      <alignment horizontal="center" vertical="center" wrapText="1"/>
    </xf>
    <xf numFmtId="4" fontId="4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39" xfId="0" applyFont="1" applyFill="1" applyBorder="1" applyAlignment="1">
      <alignment vertical="center" wrapText="1"/>
    </xf>
    <xf numFmtId="4" fontId="4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>
      <alignment vertical="center" wrapText="1"/>
    </xf>
    <xf numFmtId="4" fontId="4" fillId="34" borderId="44" xfId="0" applyNumberFormat="1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46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27" xfId="0" applyNumberFormat="1" applyFont="1" applyFill="1" applyBorder="1" applyAlignment="1">
      <alignment horizontal="center" vertical="center" wrapText="1"/>
    </xf>
    <xf numFmtId="4" fontId="4" fillId="34" borderId="44" xfId="0" applyNumberFormat="1" applyFont="1" applyFill="1" applyBorder="1" applyAlignment="1">
      <alignment horizontal="center" vertical="center" wrapText="1"/>
    </xf>
    <xf numFmtId="4" fontId="4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8" xfId="0" applyFont="1" applyBorder="1" applyAlignment="1">
      <alignment horizontal="center" vertical="center" wrapText="1"/>
    </xf>
    <xf numFmtId="4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49" xfId="0" applyFont="1" applyFill="1" applyBorder="1" applyAlignment="1" applyProtection="1">
      <alignment horizontal="center" vertical="center" wrapText="1"/>
      <protection locked="0"/>
    </xf>
    <xf numFmtId="0" fontId="4" fillId="34" borderId="50" xfId="0" applyFont="1" applyFill="1" applyBorder="1" applyAlignment="1" applyProtection="1">
      <alignment horizontal="center" vertical="center" wrapText="1"/>
      <protection locked="0"/>
    </xf>
    <xf numFmtId="4" fontId="4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>
      <alignment horizontal="center" wrapText="1"/>
    </xf>
    <xf numFmtId="4" fontId="4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tabSelected="1" zoomScale="70" zoomScaleNormal="70" zoomScalePageLayoutView="0" workbookViewId="0" topLeftCell="A1">
      <selection activeCell="E1" sqref="E1"/>
    </sheetView>
  </sheetViews>
  <sheetFormatPr defaultColWidth="9.140625" defaultRowHeight="15"/>
  <cols>
    <col min="1" max="1" width="1.8515625" style="3" customWidth="1"/>
    <col min="2" max="2" width="59.00390625" style="3" customWidth="1"/>
    <col min="3" max="3" width="17.57421875" style="3" customWidth="1"/>
    <col min="4" max="4" width="15.57421875" style="3" customWidth="1"/>
    <col min="5" max="5" width="14.00390625" style="3" customWidth="1"/>
    <col min="6" max="6" width="14.421875" style="3" customWidth="1"/>
    <col min="7" max="7" width="14.57421875" style="3" customWidth="1"/>
    <col min="8" max="8" width="15.00390625" style="3" customWidth="1"/>
    <col min="9" max="9" width="15.7109375" style="3" customWidth="1"/>
    <col min="10" max="10" width="14.7109375" style="3" customWidth="1"/>
    <col min="11" max="11" width="13.140625" style="3" customWidth="1"/>
    <col min="12" max="12" width="15.140625" style="3" customWidth="1"/>
    <col min="13" max="13" width="18.00390625" style="3" customWidth="1"/>
    <col min="14" max="14" width="16.421875" style="3" customWidth="1"/>
    <col min="15" max="15" width="17.00390625" style="3" customWidth="1"/>
    <col min="16" max="16" width="16.8515625" style="3" customWidth="1"/>
    <col min="17" max="17" width="14.28125" style="3" customWidth="1"/>
    <col min="18" max="16384" width="9.140625" style="3" customWidth="1"/>
  </cols>
  <sheetData>
    <row r="1" s="50" customFormat="1" ht="15">
      <c r="P1" s="60" t="s">
        <v>45</v>
      </c>
    </row>
    <row r="2" spans="2:16" s="50" customFormat="1" ht="15">
      <c r="B2" s="1" t="s">
        <v>38</v>
      </c>
      <c r="F2" s="51"/>
      <c r="P2" s="60" t="s">
        <v>15</v>
      </c>
    </row>
    <row r="3" ht="15" thickBot="1">
      <c r="P3" s="2" t="s">
        <v>32</v>
      </c>
    </row>
    <row r="4" spans="2:16" ht="46.5" customHeight="1">
      <c r="B4" s="91" t="s">
        <v>0</v>
      </c>
      <c r="C4" s="93" t="s">
        <v>1</v>
      </c>
      <c r="D4" s="87" t="s">
        <v>39</v>
      </c>
      <c r="E4" s="95"/>
      <c r="F4" s="96"/>
      <c r="G4" s="95" t="s">
        <v>40</v>
      </c>
      <c r="H4" s="97"/>
      <c r="I4" s="97"/>
      <c r="J4" s="97"/>
      <c r="K4" s="70" t="s">
        <v>2</v>
      </c>
      <c r="L4" s="71"/>
      <c r="M4" s="72"/>
      <c r="N4" s="87" t="s">
        <v>3</v>
      </c>
      <c r="O4" s="88"/>
      <c r="P4" s="65" t="s">
        <v>17</v>
      </c>
    </row>
    <row r="5" spans="2:16" ht="15" customHeight="1">
      <c r="B5" s="92"/>
      <c r="C5" s="94"/>
      <c r="D5" s="75" t="s">
        <v>4</v>
      </c>
      <c r="E5" s="77" t="s">
        <v>5</v>
      </c>
      <c r="F5" s="79" t="s">
        <v>6</v>
      </c>
      <c r="G5" s="81" t="s">
        <v>7</v>
      </c>
      <c r="H5" s="83" t="s">
        <v>8</v>
      </c>
      <c r="I5" s="83" t="s">
        <v>37</v>
      </c>
      <c r="J5" s="89" t="s">
        <v>9</v>
      </c>
      <c r="K5" s="90" t="s">
        <v>7</v>
      </c>
      <c r="L5" s="73" t="s">
        <v>8</v>
      </c>
      <c r="M5" s="74"/>
      <c r="N5" s="68" t="s">
        <v>10</v>
      </c>
      <c r="O5" s="85" t="s">
        <v>11</v>
      </c>
      <c r="P5" s="66"/>
    </row>
    <row r="6" spans="2:16" ht="79.5" customHeight="1" thickBot="1">
      <c r="B6" s="92"/>
      <c r="C6" s="94"/>
      <c r="D6" s="76"/>
      <c r="E6" s="78"/>
      <c r="F6" s="80"/>
      <c r="G6" s="82"/>
      <c r="H6" s="84"/>
      <c r="I6" s="84"/>
      <c r="J6" s="77"/>
      <c r="K6" s="68"/>
      <c r="L6" s="48" t="s">
        <v>8</v>
      </c>
      <c r="M6" s="49" t="s">
        <v>16</v>
      </c>
      <c r="N6" s="69"/>
      <c r="O6" s="86"/>
      <c r="P6" s="67"/>
    </row>
    <row r="7" spans="2:16" ht="25.5" customHeight="1" thickBot="1">
      <c r="B7" s="59" t="s">
        <v>18</v>
      </c>
      <c r="C7" s="38">
        <f>SUM(C8:C18)</f>
        <v>-439357.77</v>
      </c>
      <c r="D7" s="39">
        <f aca="true" t="shared" si="0" ref="D7:P7">SUM(D8:D18)</f>
        <v>1187540.83</v>
      </c>
      <c r="E7" s="40">
        <f t="shared" si="0"/>
        <v>214955.12</v>
      </c>
      <c r="F7" s="41">
        <f t="shared" si="0"/>
        <v>1402495.9500000002</v>
      </c>
      <c r="G7" s="42">
        <f t="shared" si="0"/>
        <v>869802.5499999999</v>
      </c>
      <c r="H7" s="40">
        <f t="shared" si="0"/>
        <v>3439609.1700000004</v>
      </c>
      <c r="I7" s="40">
        <f t="shared" si="0"/>
        <v>7383618.16</v>
      </c>
      <c r="J7" s="43">
        <f t="shared" si="0"/>
        <v>1577269.08</v>
      </c>
      <c r="K7" s="39">
        <f t="shared" si="0"/>
        <v>367898</v>
      </c>
      <c r="L7" s="40">
        <f t="shared" si="0"/>
        <v>1034597.9499999998</v>
      </c>
      <c r="M7" s="43">
        <f t="shared" si="0"/>
        <v>439357.77</v>
      </c>
      <c r="N7" s="39">
        <f t="shared" si="0"/>
        <v>0</v>
      </c>
      <c r="O7" s="41">
        <f t="shared" si="0"/>
        <v>0</v>
      </c>
      <c r="P7" s="44">
        <f t="shared" si="0"/>
        <v>0</v>
      </c>
    </row>
    <row r="8" spans="2:16" ht="25.5" customHeight="1">
      <c r="B8" s="62" t="s">
        <v>22</v>
      </c>
      <c r="C8" s="21">
        <v>0</v>
      </c>
      <c r="D8" s="27">
        <v>0</v>
      </c>
      <c r="E8" s="22">
        <v>0</v>
      </c>
      <c r="F8" s="28">
        <v>0</v>
      </c>
      <c r="G8" s="23">
        <v>122000.67</v>
      </c>
      <c r="H8" s="22">
        <v>454788.3</v>
      </c>
      <c r="I8" s="22">
        <v>79477.73</v>
      </c>
      <c r="J8" s="24">
        <v>283427.9</v>
      </c>
      <c r="K8" s="27">
        <v>0</v>
      </c>
      <c r="L8" s="25">
        <v>0</v>
      </c>
      <c r="M8" s="26">
        <v>0</v>
      </c>
      <c r="N8" s="45">
        <v>0</v>
      </c>
      <c r="O8" s="32">
        <v>0</v>
      </c>
      <c r="P8" s="35">
        <v>0</v>
      </c>
    </row>
    <row r="9" spans="2:16" ht="25.5" customHeight="1">
      <c r="B9" s="63" t="s">
        <v>23</v>
      </c>
      <c r="C9" s="10">
        <v>0</v>
      </c>
      <c r="D9" s="9">
        <v>0</v>
      </c>
      <c r="E9" s="7">
        <v>0</v>
      </c>
      <c r="F9" s="29">
        <v>0</v>
      </c>
      <c r="G9" s="14">
        <v>0</v>
      </c>
      <c r="H9" s="7">
        <v>109061.61</v>
      </c>
      <c r="I9" s="7">
        <v>149679.54</v>
      </c>
      <c r="J9" s="12">
        <v>158177.81</v>
      </c>
      <c r="K9" s="9">
        <v>0</v>
      </c>
      <c r="L9" s="8">
        <v>0</v>
      </c>
      <c r="M9" s="13">
        <v>0</v>
      </c>
      <c r="N9" s="46">
        <v>0</v>
      </c>
      <c r="O9" s="33">
        <v>0</v>
      </c>
      <c r="P9" s="36">
        <v>0</v>
      </c>
    </row>
    <row r="10" spans="2:16" ht="25.5" customHeight="1">
      <c r="B10" s="63" t="s">
        <v>44</v>
      </c>
      <c r="C10" s="10">
        <v>0</v>
      </c>
      <c r="D10" s="9">
        <v>-3975.08</v>
      </c>
      <c r="E10" s="7">
        <v>4571.65</v>
      </c>
      <c r="F10" s="29">
        <v>596.5699999999997</v>
      </c>
      <c r="G10" s="14">
        <v>26910.59</v>
      </c>
      <c r="H10" s="7">
        <v>46973.14</v>
      </c>
      <c r="I10" s="7">
        <v>352205.78</v>
      </c>
      <c r="J10" s="12">
        <v>91671.76</v>
      </c>
      <c r="K10" s="9">
        <v>0</v>
      </c>
      <c r="L10" s="8">
        <v>596.57</v>
      </c>
      <c r="M10" s="13">
        <v>0</v>
      </c>
      <c r="N10" s="46">
        <v>0</v>
      </c>
      <c r="O10" s="33">
        <v>0</v>
      </c>
      <c r="P10" s="36">
        <v>0</v>
      </c>
    </row>
    <row r="11" spans="2:16" ht="25.5" customHeight="1">
      <c r="B11" s="63" t="s">
        <v>33</v>
      </c>
      <c r="C11" s="10">
        <v>0</v>
      </c>
      <c r="D11" s="9">
        <v>0</v>
      </c>
      <c r="E11" s="7">
        <v>0</v>
      </c>
      <c r="F11" s="29">
        <v>0</v>
      </c>
      <c r="G11" s="14">
        <v>54671.09</v>
      </c>
      <c r="H11" s="7">
        <v>102691.74</v>
      </c>
      <c r="I11" s="7">
        <v>1258795.63</v>
      </c>
      <c r="J11" s="12">
        <v>138476.36</v>
      </c>
      <c r="K11" s="9">
        <v>0</v>
      </c>
      <c r="L11" s="8">
        <v>0</v>
      </c>
      <c r="M11" s="13">
        <v>0</v>
      </c>
      <c r="N11" s="46">
        <v>0</v>
      </c>
      <c r="O11" s="33">
        <v>0</v>
      </c>
      <c r="P11" s="36">
        <v>0</v>
      </c>
    </row>
    <row r="12" spans="2:17" ht="25.5" customHeight="1">
      <c r="B12" s="63" t="s">
        <v>12</v>
      </c>
      <c r="C12" s="10">
        <v>0</v>
      </c>
      <c r="D12" s="9">
        <v>47654.03</v>
      </c>
      <c r="E12" s="7">
        <v>0</v>
      </c>
      <c r="F12" s="29">
        <v>47654.03</v>
      </c>
      <c r="G12" s="14">
        <v>33059</v>
      </c>
      <c r="H12" s="7">
        <v>754691.43</v>
      </c>
      <c r="I12" s="7">
        <v>256318.2</v>
      </c>
      <c r="J12" s="12">
        <v>71506.7</v>
      </c>
      <c r="K12" s="9">
        <v>33000</v>
      </c>
      <c r="L12" s="8">
        <v>14654.03</v>
      </c>
      <c r="M12" s="13">
        <v>0</v>
      </c>
      <c r="N12" s="46">
        <v>0</v>
      </c>
      <c r="O12" s="33">
        <v>0</v>
      </c>
      <c r="P12" s="36">
        <v>0</v>
      </c>
      <c r="Q12" s="61"/>
    </row>
    <row r="13" spans="2:16" ht="25.5" customHeight="1">
      <c r="B13" s="63" t="s">
        <v>24</v>
      </c>
      <c r="C13" s="10">
        <v>0</v>
      </c>
      <c r="D13" s="9">
        <v>18612.68</v>
      </c>
      <c r="E13" s="7">
        <v>14537.32</v>
      </c>
      <c r="F13" s="29">
        <v>33150</v>
      </c>
      <c r="G13" s="14">
        <v>114685</v>
      </c>
      <c r="H13" s="7">
        <v>1098957.64</v>
      </c>
      <c r="I13" s="7">
        <v>295601.45</v>
      </c>
      <c r="J13" s="12">
        <v>163937.44</v>
      </c>
      <c r="K13" s="9">
        <v>26500</v>
      </c>
      <c r="L13" s="8">
        <v>6650</v>
      </c>
      <c r="M13" s="13">
        <v>0</v>
      </c>
      <c r="N13" s="46">
        <v>0</v>
      </c>
      <c r="O13" s="33">
        <v>0</v>
      </c>
      <c r="P13" s="36">
        <v>0</v>
      </c>
    </row>
    <row r="14" spans="2:16" ht="25.5" customHeight="1">
      <c r="B14" s="63" t="s">
        <v>34</v>
      </c>
      <c r="C14" s="10">
        <v>0</v>
      </c>
      <c r="D14" s="9">
        <v>635587.8</v>
      </c>
      <c r="E14" s="7">
        <v>21880.44</v>
      </c>
      <c r="F14" s="29">
        <v>657468.24</v>
      </c>
      <c r="G14" s="14">
        <v>322714.11</v>
      </c>
      <c r="H14" s="7">
        <v>69284.5</v>
      </c>
      <c r="I14" s="7">
        <v>2326023.02</v>
      </c>
      <c r="J14" s="12">
        <v>131245.72</v>
      </c>
      <c r="K14" s="9">
        <v>300000</v>
      </c>
      <c r="L14" s="8">
        <v>357468.24</v>
      </c>
      <c r="M14" s="13">
        <v>0</v>
      </c>
      <c r="N14" s="46">
        <v>0</v>
      </c>
      <c r="O14" s="33">
        <v>0</v>
      </c>
      <c r="P14" s="36">
        <v>0</v>
      </c>
    </row>
    <row r="15" spans="2:16" ht="25.5" customHeight="1">
      <c r="B15" s="63" t="s">
        <v>25</v>
      </c>
      <c r="C15" s="10">
        <v>-439357.77</v>
      </c>
      <c r="D15" s="9">
        <v>307140.2</v>
      </c>
      <c r="E15" s="7">
        <v>140615.6</v>
      </c>
      <c r="F15" s="29">
        <v>447755.80000000005</v>
      </c>
      <c r="G15" s="14">
        <v>86140</v>
      </c>
      <c r="H15" s="7">
        <v>72699.62</v>
      </c>
      <c r="I15" s="7">
        <v>1056508.35</v>
      </c>
      <c r="J15" s="12">
        <v>91320.55</v>
      </c>
      <c r="K15" s="9">
        <v>8398</v>
      </c>
      <c r="L15" s="8">
        <v>439357.8</v>
      </c>
      <c r="M15" s="13">
        <f>-C15</f>
        <v>439357.77</v>
      </c>
      <c r="N15" s="46">
        <v>0</v>
      </c>
      <c r="O15" s="33">
        <v>0</v>
      </c>
      <c r="P15" s="36">
        <v>0</v>
      </c>
    </row>
    <row r="16" spans="2:16" ht="25.5" customHeight="1">
      <c r="B16" s="63" t="s">
        <v>26</v>
      </c>
      <c r="C16" s="10">
        <v>0</v>
      </c>
      <c r="D16" s="9">
        <v>20752.95</v>
      </c>
      <c r="E16" s="7">
        <v>0</v>
      </c>
      <c r="F16" s="29">
        <v>20752.95</v>
      </c>
      <c r="G16" s="14">
        <v>0</v>
      </c>
      <c r="H16" s="7">
        <v>191484</v>
      </c>
      <c r="I16" s="7">
        <v>304187.4</v>
      </c>
      <c r="J16" s="12">
        <v>223971.24</v>
      </c>
      <c r="K16" s="9">
        <v>0</v>
      </c>
      <c r="L16" s="8">
        <v>20752.95</v>
      </c>
      <c r="M16" s="13">
        <v>0</v>
      </c>
      <c r="N16" s="46">
        <v>0</v>
      </c>
      <c r="O16" s="33">
        <v>0</v>
      </c>
      <c r="P16" s="36">
        <v>0</v>
      </c>
    </row>
    <row r="17" spans="2:16" ht="25.5" customHeight="1">
      <c r="B17" s="63" t="s">
        <v>27</v>
      </c>
      <c r="C17" s="10">
        <v>0</v>
      </c>
      <c r="D17" s="9">
        <v>161768.25</v>
      </c>
      <c r="E17" s="7">
        <v>33350.11</v>
      </c>
      <c r="F17" s="29">
        <v>195118.36</v>
      </c>
      <c r="G17" s="14">
        <v>48700</v>
      </c>
      <c r="H17" s="7">
        <v>433900.08</v>
      </c>
      <c r="I17" s="7">
        <v>550671.7</v>
      </c>
      <c r="J17" s="12">
        <v>104137.29</v>
      </c>
      <c r="K17" s="9">
        <v>0</v>
      </c>
      <c r="L17" s="8">
        <v>195118.36</v>
      </c>
      <c r="M17" s="13">
        <v>0</v>
      </c>
      <c r="N17" s="46">
        <v>0</v>
      </c>
      <c r="O17" s="33">
        <v>0</v>
      </c>
      <c r="P17" s="36">
        <v>0</v>
      </c>
    </row>
    <row r="18" spans="2:16" ht="25.5" customHeight="1" thickBot="1">
      <c r="B18" s="64" t="s">
        <v>14</v>
      </c>
      <c r="C18" s="15">
        <v>0</v>
      </c>
      <c r="D18" s="30">
        <v>0</v>
      </c>
      <c r="E18" s="16">
        <v>0</v>
      </c>
      <c r="F18" s="31">
        <v>0</v>
      </c>
      <c r="G18" s="17">
        <v>60922.09</v>
      </c>
      <c r="H18" s="16">
        <v>105077.11</v>
      </c>
      <c r="I18" s="16">
        <v>754149.36</v>
      </c>
      <c r="J18" s="18">
        <v>119396.31</v>
      </c>
      <c r="K18" s="30">
        <v>0</v>
      </c>
      <c r="L18" s="19">
        <v>0</v>
      </c>
      <c r="M18" s="20">
        <v>0</v>
      </c>
      <c r="N18" s="47">
        <v>0</v>
      </c>
      <c r="O18" s="34">
        <v>0</v>
      </c>
      <c r="P18" s="37">
        <v>0</v>
      </c>
    </row>
    <row r="19" spans="2:16" ht="25.5" customHeight="1" thickBot="1">
      <c r="B19" s="59" t="s">
        <v>19</v>
      </c>
      <c r="C19" s="38">
        <f>SUM(C20:C28)</f>
        <v>-1576985.3599999999</v>
      </c>
      <c r="D19" s="39">
        <f aca="true" t="shared" si="1" ref="D19:P19">SUM(D20:D28)</f>
        <v>14440.17</v>
      </c>
      <c r="E19" s="40">
        <f t="shared" si="1"/>
        <v>209075.75</v>
      </c>
      <c r="F19" s="41">
        <f t="shared" si="1"/>
        <v>223515.91999999998</v>
      </c>
      <c r="G19" s="42">
        <f t="shared" si="1"/>
        <v>484067.11</v>
      </c>
      <c r="H19" s="40">
        <f t="shared" si="1"/>
        <v>7584459.62</v>
      </c>
      <c r="I19" s="40">
        <f t="shared" si="1"/>
        <v>4132278.6199999996</v>
      </c>
      <c r="J19" s="43">
        <f t="shared" si="1"/>
        <v>1837871.0599999996</v>
      </c>
      <c r="K19" s="39">
        <f t="shared" si="1"/>
        <v>164990</v>
      </c>
      <c r="L19" s="40">
        <f t="shared" si="1"/>
        <v>58525.920000000006</v>
      </c>
      <c r="M19" s="41">
        <f t="shared" si="1"/>
        <v>636.65</v>
      </c>
      <c r="N19" s="42">
        <f t="shared" si="1"/>
        <v>0</v>
      </c>
      <c r="O19" s="40">
        <f t="shared" si="1"/>
        <v>0</v>
      </c>
      <c r="P19" s="41">
        <f t="shared" si="1"/>
        <v>-1576348.71</v>
      </c>
    </row>
    <row r="20" spans="2:16" ht="25.5" customHeight="1">
      <c r="B20" s="63" t="s">
        <v>41</v>
      </c>
      <c r="C20" s="21">
        <v>0</v>
      </c>
      <c r="D20" s="27">
        <v>0</v>
      </c>
      <c r="E20" s="22">
        <v>0</v>
      </c>
      <c r="F20" s="28">
        <v>0</v>
      </c>
      <c r="G20" s="23">
        <v>166653.63</v>
      </c>
      <c r="H20" s="22">
        <v>356359.25</v>
      </c>
      <c r="I20" s="22">
        <v>607455.35</v>
      </c>
      <c r="J20" s="24">
        <v>177858.06</v>
      </c>
      <c r="K20" s="27">
        <v>0</v>
      </c>
      <c r="L20" s="25">
        <v>0</v>
      </c>
      <c r="M20" s="26">
        <v>0</v>
      </c>
      <c r="N20" s="45">
        <v>0</v>
      </c>
      <c r="O20" s="32">
        <v>0</v>
      </c>
      <c r="P20" s="35">
        <v>0</v>
      </c>
    </row>
    <row r="21" spans="2:16" ht="25.5" customHeight="1">
      <c r="B21" s="63" t="s">
        <v>42</v>
      </c>
      <c r="C21" s="10">
        <v>0</v>
      </c>
      <c r="D21" s="9">
        <v>2456.71</v>
      </c>
      <c r="E21" s="7">
        <v>203780.87</v>
      </c>
      <c r="F21" s="29">
        <v>206237.58</v>
      </c>
      <c r="G21" s="14">
        <v>215309</v>
      </c>
      <c r="H21" s="7">
        <v>4205603.99</v>
      </c>
      <c r="I21" s="7">
        <v>126810.23</v>
      </c>
      <c r="J21" s="12">
        <v>340956.47</v>
      </c>
      <c r="K21" s="9">
        <v>164990</v>
      </c>
      <c r="L21" s="8">
        <v>41247.58</v>
      </c>
      <c r="M21" s="13">
        <v>0</v>
      </c>
      <c r="N21" s="46">
        <v>0</v>
      </c>
      <c r="O21" s="33">
        <v>0</v>
      </c>
      <c r="P21" s="36">
        <v>0</v>
      </c>
    </row>
    <row r="22" spans="2:16" ht="25.5" customHeight="1">
      <c r="B22" s="63" t="s">
        <v>35</v>
      </c>
      <c r="C22" s="10">
        <v>0</v>
      </c>
      <c r="D22" s="9">
        <v>0</v>
      </c>
      <c r="E22" s="7">
        <v>0</v>
      </c>
      <c r="F22" s="29">
        <v>0</v>
      </c>
      <c r="G22" s="14">
        <v>1500</v>
      </c>
      <c r="H22" s="7">
        <v>35815</v>
      </c>
      <c r="I22" s="7">
        <v>578519.21</v>
      </c>
      <c r="J22" s="12">
        <v>124103.92</v>
      </c>
      <c r="K22" s="9">
        <v>0</v>
      </c>
      <c r="L22" s="8">
        <v>0</v>
      </c>
      <c r="M22" s="13">
        <v>0</v>
      </c>
      <c r="N22" s="46">
        <v>0</v>
      </c>
      <c r="O22" s="33">
        <v>0</v>
      </c>
      <c r="P22" s="36">
        <v>0</v>
      </c>
    </row>
    <row r="23" spans="2:16" ht="25.5" customHeight="1">
      <c r="B23" s="63" t="s">
        <v>36</v>
      </c>
      <c r="C23" s="10">
        <v>0</v>
      </c>
      <c r="D23" s="9">
        <v>0</v>
      </c>
      <c r="E23" s="7">
        <v>0</v>
      </c>
      <c r="F23" s="29">
        <v>0</v>
      </c>
      <c r="G23" s="14">
        <v>28.61</v>
      </c>
      <c r="H23" s="7">
        <v>746217.49</v>
      </c>
      <c r="I23" s="7">
        <v>268213.67</v>
      </c>
      <c r="J23" s="12">
        <v>515246</v>
      </c>
      <c r="K23" s="9">
        <v>0</v>
      </c>
      <c r="L23" s="8">
        <v>0</v>
      </c>
      <c r="M23" s="13">
        <v>0</v>
      </c>
      <c r="N23" s="46">
        <v>0</v>
      </c>
      <c r="O23" s="33">
        <v>0</v>
      </c>
      <c r="P23" s="36">
        <v>0</v>
      </c>
    </row>
    <row r="24" spans="2:16" ht="25.5" customHeight="1">
      <c r="B24" s="63" t="s">
        <v>28</v>
      </c>
      <c r="C24" s="10">
        <v>0</v>
      </c>
      <c r="D24" s="9">
        <v>11346.81</v>
      </c>
      <c r="E24" s="7">
        <v>5294.88</v>
      </c>
      <c r="F24" s="29">
        <v>16641.69</v>
      </c>
      <c r="G24" s="14">
        <v>60673.3</v>
      </c>
      <c r="H24" s="7">
        <v>1025421.54</v>
      </c>
      <c r="I24" s="7">
        <v>1097942.77</v>
      </c>
      <c r="J24" s="12">
        <v>72404.74</v>
      </c>
      <c r="K24" s="9">
        <v>0</v>
      </c>
      <c r="L24" s="8">
        <v>16641.69</v>
      </c>
      <c r="M24" s="13">
        <v>0</v>
      </c>
      <c r="N24" s="46">
        <v>0</v>
      </c>
      <c r="O24" s="33">
        <v>0</v>
      </c>
      <c r="P24" s="36">
        <v>0</v>
      </c>
    </row>
    <row r="25" spans="2:16" ht="25.5" customHeight="1">
      <c r="B25" s="63" t="s">
        <v>29</v>
      </c>
      <c r="C25" s="11">
        <v>-1513104.88</v>
      </c>
      <c r="D25" s="55">
        <v>0</v>
      </c>
      <c r="E25" s="52">
        <v>0</v>
      </c>
      <c r="F25" s="54">
        <v>0</v>
      </c>
      <c r="G25" s="4">
        <v>0</v>
      </c>
      <c r="H25" s="52">
        <v>511957.97</v>
      </c>
      <c r="I25" s="52">
        <v>272681.78</v>
      </c>
      <c r="J25" s="5">
        <v>185152.19</v>
      </c>
      <c r="K25" s="55">
        <v>0</v>
      </c>
      <c r="L25" s="53">
        <v>0</v>
      </c>
      <c r="M25" s="6">
        <v>0</v>
      </c>
      <c r="N25" s="57">
        <v>0</v>
      </c>
      <c r="O25" s="56">
        <v>0</v>
      </c>
      <c r="P25" s="58">
        <f>C25</f>
        <v>-1513104.88</v>
      </c>
    </row>
    <row r="26" spans="2:16" ht="25.5" customHeight="1">
      <c r="B26" s="63" t="s">
        <v>13</v>
      </c>
      <c r="C26" s="11">
        <v>0</v>
      </c>
      <c r="D26" s="55">
        <v>0</v>
      </c>
      <c r="E26" s="52">
        <v>0</v>
      </c>
      <c r="F26" s="54">
        <v>0</v>
      </c>
      <c r="G26" s="4">
        <v>13832.43</v>
      </c>
      <c r="H26" s="52">
        <v>253657.83</v>
      </c>
      <c r="I26" s="52">
        <v>136805.59</v>
      </c>
      <c r="J26" s="5">
        <v>138897.11</v>
      </c>
      <c r="K26" s="55">
        <v>0</v>
      </c>
      <c r="L26" s="53">
        <v>0</v>
      </c>
      <c r="M26" s="6">
        <v>0</v>
      </c>
      <c r="N26" s="57">
        <v>0</v>
      </c>
      <c r="O26" s="56">
        <v>0</v>
      </c>
      <c r="P26" s="58">
        <v>0</v>
      </c>
    </row>
    <row r="27" spans="2:16" ht="25.5" customHeight="1">
      <c r="B27" s="64" t="s">
        <v>30</v>
      </c>
      <c r="C27" s="11">
        <v>0</v>
      </c>
      <c r="D27" s="55">
        <v>0</v>
      </c>
      <c r="E27" s="52">
        <v>0</v>
      </c>
      <c r="F27" s="54">
        <v>0</v>
      </c>
      <c r="G27" s="4">
        <v>26070.14</v>
      </c>
      <c r="H27" s="52">
        <v>164336.56</v>
      </c>
      <c r="I27" s="52">
        <v>170697.12</v>
      </c>
      <c r="J27" s="5">
        <v>215168.45</v>
      </c>
      <c r="K27" s="55">
        <v>0</v>
      </c>
      <c r="L27" s="53">
        <v>0</v>
      </c>
      <c r="M27" s="6">
        <v>0</v>
      </c>
      <c r="N27" s="57">
        <v>0</v>
      </c>
      <c r="O27" s="56">
        <v>0</v>
      </c>
      <c r="P27" s="58">
        <v>0</v>
      </c>
    </row>
    <row r="28" spans="2:16" ht="30" customHeight="1" thickBot="1">
      <c r="B28" s="64" t="s">
        <v>43</v>
      </c>
      <c r="C28" s="15">
        <v>-63880.48</v>
      </c>
      <c r="D28" s="30">
        <v>636.65</v>
      </c>
      <c r="E28" s="16">
        <v>0</v>
      </c>
      <c r="F28" s="31">
        <f>SUM(D28:E28)</f>
        <v>636.65</v>
      </c>
      <c r="G28" s="17">
        <v>0</v>
      </c>
      <c r="H28" s="16">
        <v>285089.99</v>
      </c>
      <c r="I28" s="16">
        <v>873152.9</v>
      </c>
      <c r="J28" s="18">
        <v>68084.12</v>
      </c>
      <c r="K28" s="30">
        <v>0</v>
      </c>
      <c r="L28" s="19">
        <v>636.65</v>
      </c>
      <c r="M28" s="20">
        <v>636.65</v>
      </c>
      <c r="N28" s="57">
        <v>0</v>
      </c>
      <c r="O28" s="56">
        <v>0</v>
      </c>
      <c r="P28" s="58">
        <v>-63243.83</v>
      </c>
    </row>
    <row r="29" spans="2:16" ht="25.5" customHeight="1" thickBot="1">
      <c r="B29" s="59" t="s">
        <v>20</v>
      </c>
      <c r="C29" s="38">
        <f>SUM(C30)</f>
        <v>0</v>
      </c>
      <c r="D29" s="39">
        <f aca="true" t="shared" si="2" ref="D29:P29">SUM(D30)</f>
        <v>182000</v>
      </c>
      <c r="E29" s="40">
        <f t="shared" si="2"/>
        <v>0</v>
      </c>
      <c r="F29" s="41">
        <f t="shared" si="2"/>
        <v>182000</v>
      </c>
      <c r="G29" s="42">
        <f t="shared" si="2"/>
        <v>55000</v>
      </c>
      <c r="H29" s="40">
        <f t="shared" si="2"/>
        <v>195443.59</v>
      </c>
      <c r="I29" s="40">
        <f t="shared" si="2"/>
        <v>206660</v>
      </c>
      <c r="J29" s="43">
        <f t="shared" si="2"/>
        <v>96726.5</v>
      </c>
      <c r="K29" s="39">
        <f t="shared" si="2"/>
        <v>0</v>
      </c>
      <c r="L29" s="40">
        <f t="shared" si="2"/>
        <v>182000</v>
      </c>
      <c r="M29" s="43">
        <f t="shared" si="2"/>
        <v>0</v>
      </c>
      <c r="N29" s="39">
        <f t="shared" si="2"/>
        <v>0</v>
      </c>
      <c r="O29" s="41">
        <f t="shared" si="2"/>
        <v>0</v>
      </c>
      <c r="P29" s="44">
        <f t="shared" si="2"/>
        <v>0</v>
      </c>
    </row>
    <row r="30" spans="2:16" ht="30.75" customHeight="1" thickBot="1">
      <c r="B30" s="64" t="s">
        <v>31</v>
      </c>
      <c r="C30" s="15">
        <v>0</v>
      </c>
      <c r="D30" s="30">
        <v>182000</v>
      </c>
      <c r="E30" s="16">
        <v>0</v>
      </c>
      <c r="F30" s="31">
        <v>182000</v>
      </c>
      <c r="G30" s="17">
        <v>55000</v>
      </c>
      <c r="H30" s="16">
        <v>195443.59</v>
      </c>
      <c r="I30" s="16">
        <v>206660</v>
      </c>
      <c r="J30" s="18">
        <v>96726.5</v>
      </c>
      <c r="K30" s="30">
        <v>0</v>
      </c>
      <c r="L30" s="19">
        <v>182000</v>
      </c>
      <c r="M30" s="20">
        <v>0</v>
      </c>
      <c r="N30" s="57">
        <v>0</v>
      </c>
      <c r="O30" s="56">
        <v>0</v>
      </c>
      <c r="P30" s="58">
        <v>0</v>
      </c>
    </row>
    <row r="31" spans="2:16" ht="25.5" customHeight="1" thickBot="1">
      <c r="B31" s="59" t="s">
        <v>21</v>
      </c>
      <c r="C31" s="38">
        <f aca="true" t="shared" si="3" ref="C31:P31">C7+C19+C29</f>
        <v>-2016343.13</v>
      </c>
      <c r="D31" s="39">
        <f t="shared" si="3"/>
        <v>1383981</v>
      </c>
      <c r="E31" s="40">
        <f t="shared" si="3"/>
        <v>424030.87</v>
      </c>
      <c r="F31" s="41">
        <f t="shared" si="3"/>
        <v>1808011.87</v>
      </c>
      <c r="G31" s="42">
        <f t="shared" si="3"/>
        <v>1408869.66</v>
      </c>
      <c r="H31" s="40">
        <f t="shared" si="3"/>
        <v>11219512.38</v>
      </c>
      <c r="I31" s="40">
        <f t="shared" si="3"/>
        <v>11722556.78</v>
      </c>
      <c r="J31" s="43">
        <f t="shared" si="3"/>
        <v>3511866.6399999997</v>
      </c>
      <c r="K31" s="39">
        <f t="shared" si="3"/>
        <v>532888</v>
      </c>
      <c r="L31" s="40">
        <f t="shared" si="3"/>
        <v>1275123.8699999999</v>
      </c>
      <c r="M31" s="43">
        <f t="shared" si="3"/>
        <v>439994.42000000004</v>
      </c>
      <c r="N31" s="39">
        <f t="shared" si="3"/>
        <v>0</v>
      </c>
      <c r="O31" s="43">
        <f t="shared" si="3"/>
        <v>0</v>
      </c>
      <c r="P31" s="44">
        <f t="shared" si="3"/>
        <v>-1576348.71</v>
      </c>
    </row>
  </sheetData>
  <sheetProtection/>
  <mergeCells count="18">
    <mergeCell ref="O5:O6"/>
    <mergeCell ref="N4:O4"/>
    <mergeCell ref="J5:J6"/>
    <mergeCell ref="K5:K6"/>
    <mergeCell ref="B4:B6"/>
    <mergeCell ref="C4:C6"/>
    <mergeCell ref="D4:F4"/>
    <mergeCell ref="G4:J4"/>
    <mergeCell ref="P4:P6"/>
    <mergeCell ref="N5:N6"/>
    <mergeCell ref="K4:M4"/>
    <mergeCell ref="L5:M5"/>
    <mergeCell ref="D5:D6"/>
    <mergeCell ref="E5:E6"/>
    <mergeCell ref="F5:F6"/>
    <mergeCell ref="G5:G6"/>
    <mergeCell ref="H5:H6"/>
    <mergeCell ref="I5:I6"/>
  </mergeCell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2016-05-26T12:02:59Z</cp:lastPrinted>
  <dcterms:created xsi:type="dcterms:W3CDTF">2015-05-15T06:57:20Z</dcterms:created>
  <dcterms:modified xsi:type="dcterms:W3CDTF">2017-05-18T09:27:59Z</dcterms:modified>
  <cp:category/>
  <cp:version/>
  <cp:contentType/>
  <cp:contentStatus/>
</cp:coreProperties>
</file>