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19440" windowHeight="6435" activeTab="0"/>
  </bookViews>
  <sheets>
    <sheet name="RK-18-2017-14,př. 3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<sst xmlns="http://schemas.openxmlformats.org/spreadsheetml/2006/main" count="42" uniqueCount="37">
  <si>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celkem</t>
  </si>
  <si>
    <t>doplňková</t>
  </si>
  <si>
    <t>Horácké divadlo Jihlava</t>
  </si>
  <si>
    <t>Krajská knihovna Vysočiny</t>
  </si>
  <si>
    <t>Oblastní galerie Vysočiny v Jihlavě</t>
  </si>
  <si>
    <t>Horácká galerie v Novém Městě na Moravě</t>
  </si>
  <si>
    <t>Galerie výtvarného umění v Havlíčkově Brodě</t>
  </si>
  <si>
    <t>Muzeum Vysočiny Havlíčkův Brod</t>
  </si>
  <si>
    <t>Muzeum Vysočiny Jihlava</t>
  </si>
  <si>
    <t>Muzeum Vysočiny Pelhřimov</t>
  </si>
  <si>
    <t>Muzeum Vysočiny Třebíč</t>
  </si>
  <si>
    <t>hlavní</t>
  </si>
  <si>
    <t>fond</t>
  </si>
  <si>
    <t>rezervní</t>
  </si>
  <si>
    <t xml:space="preserve">fond </t>
  </si>
  <si>
    <t>FKSP</t>
  </si>
  <si>
    <t>ztráty min.let</t>
  </si>
  <si>
    <t>odměn</t>
  </si>
  <si>
    <t>§ 3311 celkem:</t>
  </si>
  <si>
    <t>§ 3314  celkem:</t>
  </si>
  <si>
    <t>§ 3315 celkem:</t>
  </si>
  <si>
    <t>Vysočina Tourism, p. o.</t>
  </si>
  <si>
    <t>§ 2143 celkem</t>
  </si>
  <si>
    <t xml:space="preserve">Celkem </t>
  </si>
  <si>
    <t>počet stran: 1</t>
  </si>
  <si>
    <t>Neuhrazená ztráta po vypořádání      (účet 432)</t>
  </si>
  <si>
    <t>/Kč na 2. des. místa/</t>
  </si>
  <si>
    <t>investic</t>
  </si>
  <si>
    <t xml:space="preserve">z toho úhrada </t>
  </si>
  <si>
    <t>Návrh na rozdělení zlepšeného výsledku hospodaření</t>
  </si>
  <si>
    <t>Výsledek hospodaření předcházejících účetních období (účet 432)</t>
  </si>
  <si>
    <t>Kapitola Kultura</t>
  </si>
  <si>
    <t xml:space="preserve">Organizace / §  </t>
  </si>
  <si>
    <t>Výsledek hospodaření běžného roku k 31.12.2016</t>
  </si>
  <si>
    <t>Zůstatky  fondů před finančním vypořádáním VH k 31.12.2016</t>
  </si>
  <si>
    <t>Návrh na rozdělení  výsledku hospodaření za rok 2016</t>
  </si>
  <si>
    <t>RK-18-2017-14, př. 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</si>
</sst>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"/>
    <numFmt numFmtId="167" formatCode="#,##0.00000"/>
    <numFmt numFmtId="168" formatCode="0.0"/>
    <numFmt numFmtId="169" formatCode="#,##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E"/>
      <family val="2"/>
    </font>
    <font>
      <sz val="10"/>
      <color indexed="14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14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4" fontId="2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/>
      <protection locked="0"/>
    </xf>
    <xf numFmtId="3" fontId="9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9" fillId="0" borderId="0" xfId="0" applyFont="1" applyFill="1" applyAlignment="1">
      <alignment/>
    </xf>
    <xf numFmtId="3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8" fillId="0" borderId="10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/>
      <protection locked="0"/>
    </xf>
    <xf numFmtId="3" fontId="8" fillId="0" borderId="12" xfId="0" applyNumberFormat="1" applyFont="1" applyFill="1" applyBorder="1" applyAlignment="1" applyProtection="1">
      <alignment horizontal="center"/>
      <protection locked="0"/>
    </xf>
    <xf numFmtId="3" fontId="8" fillId="0" borderId="13" xfId="0" applyNumberFormat="1" applyFont="1" applyFill="1" applyBorder="1" applyAlignment="1" applyProtection="1">
      <alignment horizontal="center"/>
      <protection locked="0"/>
    </xf>
    <xf numFmtId="3" fontId="8" fillId="0" borderId="14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/>
      <protection locked="0"/>
    </xf>
    <xf numFmtId="3" fontId="8" fillId="0" borderId="16" xfId="0" applyNumberFormat="1" applyFont="1" applyFill="1" applyBorder="1" applyAlignment="1" applyProtection="1">
      <alignment horizontal="center"/>
      <protection locked="0"/>
    </xf>
    <xf numFmtId="3" fontId="8" fillId="0" borderId="17" xfId="0" applyNumberFormat="1" applyFont="1" applyFill="1" applyBorder="1" applyAlignment="1" applyProtection="1">
      <alignment horizontal="center"/>
      <protection locked="0"/>
    </xf>
    <xf numFmtId="3" fontId="8" fillId="0" borderId="18" xfId="0" applyNumberFormat="1" applyFont="1" applyFill="1" applyBorder="1" applyAlignment="1" applyProtection="1">
      <alignment horizontal="center"/>
      <protection locked="0"/>
    </xf>
    <xf numFmtId="3" fontId="8" fillId="0" borderId="19" xfId="0" applyNumberFormat="1" applyFont="1" applyFill="1" applyBorder="1" applyAlignment="1" applyProtection="1">
      <alignment horizontal="center"/>
      <protection locked="0"/>
    </xf>
    <xf numFmtId="0" fontId="13" fillId="0" borderId="20" xfId="0" applyFont="1" applyFill="1" applyBorder="1" applyAlignment="1" applyProtection="1">
      <alignment horizontal="center"/>
      <protection locked="0"/>
    </xf>
    <xf numFmtId="0" fontId="14" fillId="0" borderId="20" xfId="0" applyFont="1" applyFill="1" applyBorder="1" applyAlignment="1" applyProtection="1">
      <alignment horizontal="center"/>
      <protection locked="0"/>
    </xf>
    <xf numFmtId="0" fontId="15" fillId="0" borderId="21" xfId="0" applyFont="1" applyFill="1" applyBorder="1" applyAlignment="1" applyProtection="1">
      <alignment horizontal="left"/>
      <protection locked="0"/>
    </xf>
    <xf numFmtId="0" fontId="16" fillId="0" borderId="22" xfId="0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left"/>
      <protection locked="0"/>
    </xf>
    <xf numFmtId="4" fontId="10" fillId="0" borderId="0" xfId="0" applyNumberFormat="1" applyFont="1" applyFill="1" applyAlignment="1" applyProtection="1">
      <alignment/>
      <protection locked="0"/>
    </xf>
    <xf numFmtId="4" fontId="9" fillId="0" borderId="0" xfId="0" applyNumberFormat="1" applyFont="1" applyFill="1" applyAlignment="1" applyProtection="1">
      <alignment/>
      <protection locked="0"/>
    </xf>
    <xf numFmtId="4" fontId="9" fillId="0" borderId="21" xfId="0" applyNumberFormat="1" applyFont="1" applyFill="1" applyBorder="1" applyAlignment="1" applyProtection="1">
      <alignment horizontal="right"/>
      <protection locked="0"/>
    </xf>
    <xf numFmtId="4" fontId="9" fillId="0" borderId="24" xfId="0" applyNumberFormat="1" applyFont="1" applyFill="1" applyBorder="1" applyAlignment="1" applyProtection="1">
      <alignment horizontal="right"/>
      <protection locked="0"/>
    </xf>
    <xf numFmtId="4" fontId="9" fillId="0" borderId="25" xfId="0" applyNumberFormat="1" applyFont="1" applyFill="1" applyBorder="1" applyAlignment="1" applyProtection="1">
      <alignment horizontal="right"/>
      <protection locked="0"/>
    </xf>
    <xf numFmtId="4" fontId="9" fillId="0" borderId="26" xfId="0" applyNumberFormat="1" applyFont="1" applyFill="1" applyBorder="1" applyAlignment="1" applyProtection="1">
      <alignment horizontal="right"/>
      <protection/>
    </xf>
    <xf numFmtId="4" fontId="9" fillId="0" borderId="27" xfId="0" applyNumberFormat="1" applyFont="1" applyFill="1" applyBorder="1" applyAlignment="1" applyProtection="1">
      <alignment horizontal="right"/>
      <protection locked="0"/>
    </xf>
    <xf numFmtId="4" fontId="9" fillId="0" borderId="11" xfId="0" applyNumberFormat="1" applyFont="1" applyFill="1" applyBorder="1" applyAlignment="1" applyProtection="1">
      <alignment horizontal="right"/>
      <protection/>
    </xf>
    <xf numFmtId="4" fontId="5" fillId="0" borderId="21" xfId="0" applyNumberFormat="1" applyFont="1" applyFill="1" applyBorder="1" applyAlignment="1" applyProtection="1">
      <alignment horizontal="right"/>
      <protection/>
    </xf>
    <xf numFmtId="4" fontId="5" fillId="0" borderId="24" xfId="0" applyNumberFormat="1" applyFont="1" applyFill="1" applyBorder="1" applyAlignment="1" applyProtection="1">
      <alignment horizontal="right"/>
      <protection/>
    </xf>
    <xf numFmtId="4" fontId="5" fillId="0" borderId="28" xfId="0" applyNumberFormat="1" applyFont="1" applyFill="1" applyBorder="1" applyAlignment="1" applyProtection="1">
      <alignment horizontal="right"/>
      <protection/>
    </xf>
    <xf numFmtId="4" fontId="5" fillId="0" borderId="26" xfId="0" applyNumberFormat="1" applyFont="1" applyFill="1" applyBorder="1" applyAlignment="1" applyProtection="1">
      <alignment horizontal="right"/>
      <protection/>
    </xf>
    <xf numFmtId="4" fontId="5" fillId="0" borderId="27" xfId="0" applyNumberFormat="1" applyFont="1" applyFill="1" applyBorder="1" applyAlignment="1" applyProtection="1">
      <alignment horizontal="right"/>
      <protection/>
    </xf>
    <xf numFmtId="4" fontId="5" fillId="0" borderId="29" xfId="0" applyNumberFormat="1" applyFont="1" applyFill="1" applyBorder="1" applyAlignment="1" applyProtection="1">
      <alignment horizontal="right"/>
      <protection/>
    </xf>
    <xf numFmtId="4" fontId="5" fillId="0" borderId="25" xfId="0" applyNumberFormat="1" applyFont="1" applyFill="1" applyBorder="1" applyAlignment="1" applyProtection="1">
      <alignment horizontal="right"/>
      <protection/>
    </xf>
    <xf numFmtId="4" fontId="9" fillId="0" borderId="30" xfId="0" applyNumberFormat="1" applyFont="1" applyFill="1" applyBorder="1" applyAlignment="1" applyProtection="1">
      <alignment horizontal="right"/>
      <protection locked="0"/>
    </xf>
    <xf numFmtId="4" fontId="5" fillId="0" borderId="31" xfId="0" applyNumberFormat="1" applyFont="1" applyFill="1" applyBorder="1" applyAlignment="1" applyProtection="1">
      <alignment horizontal="right"/>
      <protection/>
    </xf>
    <xf numFmtId="4" fontId="5" fillId="0" borderId="26" xfId="0" applyNumberFormat="1" applyFont="1" applyFill="1" applyBorder="1" applyAlignment="1" applyProtection="1">
      <alignment horizontal="right"/>
      <protection locked="0"/>
    </xf>
    <xf numFmtId="4" fontId="5" fillId="0" borderId="31" xfId="0" applyNumberFormat="1" applyFont="1" applyFill="1" applyBorder="1" applyAlignment="1" applyProtection="1">
      <alignment horizontal="right"/>
      <protection locked="0"/>
    </xf>
    <xf numFmtId="4" fontId="9" fillId="0" borderId="27" xfId="0" applyNumberFormat="1" applyFont="1" applyFill="1" applyBorder="1" applyAlignment="1" applyProtection="1">
      <alignment horizontal="right"/>
      <protection/>
    </xf>
    <xf numFmtId="4" fontId="9" fillId="0" borderId="24" xfId="0" applyNumberFormat="1" applyFont="1" applyFill="1" applyBorder="1" applyAlignment="1" applyProtection="1">
      <alignment horizontal="right"/>
      <protection/>
    </xf>
    <xf numFmtId="4" fontId="5" fillId="0" borderId="14" xfId="0" applyNumberFormat="1" applyFont="1" applyFill="1" applyBorder="1" applyAlignment="1" applyProtection="1">
      <alignment horizontal="right"/>
      <protection/>
    </xf>
    <xf numFmtId="4" fontId="5" fillId="0" borderId="32" xfId="0" applyNumberFormat="1" applyFont="1" applyFill="1" applyBorder="1" applyAlignment="1" applyProtection="1">
      <alignment horizontal="right"/>
      <protection/>
    </xf>
    <xf numFmtId="4" fontId="5" fillId="0" borderId="13" xfId="0" applyNumberFormat="1" applyFont="1" applyFill="1" applyBorder="1" applyAlignment="1" applyProtection="1">
      <alignment horizontal="right"/>
      <protection/>
    </xf>
    <xf numFmtId="4" fontId="5" fillId="0" borderId="12" xfId="0" applyNumberFormat="1" applyFont="1" applyFill="1" applyBorder="1" applyAlignment="1" applyProtection="1">
      <alignment horizontal="right"/>
      <protection/>
    </xf>
    <xf numFmtId="4" fontId="5" fillId="0" borderId="33" xfId="0" applyNumberFormat="1" applyFont="1" applyFill="1" applyBorder="1" applyAlignment="1" applyProtection="1">
      <alignment horizontal="right"/>
      <protection/>
    </xf>
    <xf numFmtId="4" fontId="5" fillId="0" borderId="34" xfId="0" applyNumberFormat="1" applyFont="1" applyFill="1" applyBorder="1" applyAlignment="1" applyProtection="1">
      <alignment horizontal="right"/>
      <protection/>
    </xf>
    <xf numFmtId="4" fontId="5" fillId="0" borderId="35" xfId="0" applyNumberFormat="1" applyFont="1" applyFill="1" applyBorder="1" applyAlignment="1" applyProtection="1">
      <alignment horizontal="right"/>
      <protection/>
    </xf>
    <xf numFmtId="3" fontId="8" fillId="0" borderId="36" xfId="0" applyNumberFormat="1" applyFont="1" applyFill="1" applyBorder="1" applyAlignment="1" applyProtection="1">
      <alignment horizontal="center"/>
      <protection locked="0"/>
    </xf>
    <xf numFmtId="3" fontId="8" fillId="0" borderId="37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left"/>
      <protection locked="0"/>
    </xf>
    <xf numFmtId="4" fontId="9" fillId="0" borderId="25" xfId="0" applyNumberFormat="1" applyFont="1" applyFill="1" applyBorder="1" applyAlignment="1" applyProtection="1">
      <alignment horizontal="right"/>
      <protection/>
    </xf>
    <xf numFmtId="4" fontId="9" fillId="0" borderId="21" xfId="0" applyNumberFormat="1" applyFont="1" applyFill="1" applyBorder="1" applyAlignment="1" applyProtection="1">
      <alignment horizontal="right"/>
      <protection/>
    </xf>
    <xf numFmtId="4" fontId="9" fillId="0" borderId="27" xfId="0" applyNumberFormat="1" applyFont="1" applyFill="1" applyBorder="1" applyAlignment="1" applyProtection="1">
      <alignment horizontal="right"/>
      <protection/>
    </xf>
    <xf numFmtId="4" fontId="9" fillId="0" borderId="38" xfId="0" applyNumberFormat="1" applyFont="1" applyFill="1" applyBorder="1" applyAlignment="1" applyProtection="1">
      <alignment horizontal="right"/>
      <protection locked="0"/>
    </xf>
    <xf numFmtId="4" fontId="9" fillId="0" borderId="20" xfId="0" applyNumberFormat="1" applyFont="1" applyFill="1" applyBorder="1" applyAlignment="1" applyProtection="1">
      <alignment horizontal="right"/>
      <protection locked="0"/>
    </xf>
    <xf numFmtId="4" fontId="5" fillId="0" borderId="21" xfId="0" applyNumberFormat="1" applyFont="1" applyFill="1" applyBorder="1" applyAlignment="1" applyProtection="1">
      <alignment horizontal="right"/>
      <protection locked="0"/>
    </xf>
    <xf numFmtId="4" fontId="5" fillId="0" borderId="20" xfId="0" applyNumberFormat="1" applyFont="1" applyFill="1" applyBorder="1" applyAlignment="1" applyProtection="1">
      <alignment horizontal="right"/>
      <protection/>
    </xf>
    <xf numFmtId="4" fontId="9" fillId="0" borderId="39" xfId="0" applyNumberFormat="1" applyFont="1" applyFill="1" applyBorder="1" applyAlignment="1" applyProtection="1">
      <alignment horizontal="right"/>
      <protection locked="0"/>
    </xf>
    <xf numFmtId="4" fontId="9" fillId="0" borderId="31" xfId="0" applyNumberFormat="1" applyFont="1" applyFill="1" applyBorder="1" applyAlignment="1" applyProtection="1">
      <alignment horizontal="right"/>
      <protection locked="0"/>
    </xf>
    <xf numFmtId="4" fontId="5" fillId="0" borderId="40" xfId="0" applyNumberFormat="1" applyFont="1" applyFill="1" applyBorder="1" applyAlignment="1" applyProtection="1">
      <alignment horizontal="right"/>
      <protection/>
    </xf>
    <xf numFmtId="4" fontId="5" fillId="0" borderId="20" xfId="0" applyNumberFormat="1" applyFont="1" applyFill="1" applyBorder="1" applyAlignment="1" applyProtection="1">
      <alignment horizontal="right"/>
      <protection locked="0"/>
    </xf>
    <xf numFmtId="4" fontId="5" fillId="0" borderId="23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 applyProtection="1">
      <alignment/>
      <protection locked="0"/>
    </xf>
    <xf numFmtId="3" fontId="7" fillId="0" borderId="16" xfId="0" applyNumberFormat="1" applyFont="1" applyFill="1" applyBorder="1" applyAlignment="1" applyProtection="1">
      <alignment/>
      <protection locked="0"/>
    </xf>
    <xf numFmtId="3" fontId="8" fillId="0" borderId="41" xfId="0" applyNumberFormat="1" applyFont="1" applyFill="1" applyBorder="1" applyAlignment="1" applyProtection="1">
      <alignment horizontal="center"/>
      <protection locked="0"/>
    </xf>
    <xf numFmtId="3" fontId="8" fillId="0" borderId="42" xfId="0" applyNumberFormat="1" applyFont="1" applyFill="1" applyBorder="1" applyAlignment="1" applyProtection="1">
      <alignment horizontal="center"/>
      <protection locked="0"/>
    </xf>
    <xf numFmtId="4" fontId="5" fillId="0" borderId="22" xfId="0" applyNumberFormat="1" applyFont="1" applyFill="1" applyBorder="1" applyAlignment="1" applyProtection="1">
      <alignment horizontal="right"/>
      <protection/>
    </xf>
    <xf numFmtId="4" fontId="9" fillId="0" borderId="43" xfId="0" applyNumberFormat="1" applyFont="1" applyFill="1" applyBorder="1" applyAlignment="1" applyProtection="1">
      <alignment horizontal="right"/>
      <protection/>
    </xf>
    <xf numFmtId="4" fontId="9" fillId="0" borderId="31" xfId="0" applyNumberFormat="1" applyFont="1" applyFill="1" applyBorder="1" applyAlignment="1">
      <alignment horizontal="right" wrapText="1"/>
    </xf>
    <xf numFmtId="4" fontId="9" fillId="0" borderId="31" xfId="0" applyNumberFormat="1" applyFont="1" applyFill="1" applyBorder="1" applyAlignment="1" applyProtection="1">
      <alignment horizontal="right"/>
      <protection/>
    </xf>
    <xf numFmtId="3" fontId="8" fillId="0" borderId="44" xfId="0" applyNumberFormat="1" applyFont="1" applyFill="1" applyBorder="1" applyAlignment="1" applyProtection="1">
      <alignment horizontal="center"/>
      <protection locked="0"/>
    </xf>
    <xf numFmtId="3" fontId="7" fillId="0" borderId="19" xfId="0" applyNumberFormat="1" applyFont="1" applyFill="1" applyBorder="1" applyAlignment="1" applyProtection="1">
      <alignment/>
      <protection locked="0"/>
    </xf>
    <xf numFmtId="4" fontId="9" fillId="0" borderId="24" xfId="0" applyNumberFormat="1" applyFont="1" applyFill="1" applyBorder="1" applyAlignment="1" applyProtection="1">
      <alignment horizontal="right"/>
      <protection/>
    </xf>
    <xf numFmtId="4" fontId="9" fillId="0" borderId="12" xfId="0" applyNumberFormat="1" applyFont="1" applyFill="1" applyBorder="1" applyAlignment="1" applyProtection="1">
      <alignment horizontal="right"/>
      <protection/>
    </xf>
    <xf numFmtId="4" fontId="5" fillId="0" borderId="45" xfId="0" applyNumberFormat="1" applyFont="1" applyFill="1" applyBorder="1" applyAlignment="1" applyProtection="1">
      <alignment horizontal="right"/>
      <protection/>
    </xf>
    <xf numFmtId="4" fontId="0" fillId="0" borderId="0" xfId="0" applyNumberFormat="1" applyFill="1" applyAlignment="1">
      <alignment/>
    </xf>
    <xf numFmtId="4" fontId="5" fillId="0" borderId="21" xfId="0" applyNumberFormat="1" applyFont="1" applyFill="1" applyBorder="1" applyAlignment="1" applyProtection="1">
      <alignment horizontal="right"/>
      <protection locked="0"/>
    </xf>
    <xf numFmtId="2" fontId="9" fillId="0" borderId="31" xfId="0" applyNumberFormat="1" applyFont="1" applyFill="1" applyBorder="1" applyAlignment="1">
      <alignment horizontal="right"/>
    </xf>
    <xf numFmtId="3" fontId="5" fillId="0" borderId="0" xfId="0" applyNumberFormat="1" applyFont="1" applyFill="1" applyAlignment="1" applyProtection="1">
      <alignment/>
      <protection locked="0"/>
    </xf>
    <xf numFmtId="3" fontId="5" fillId="0" borderId="0" xfId="0" applyNumberFormat="1" applyFont="1" applyFill="1" applyAlignment="1" applyProtection="1">
      <alignment horizontal="right"/>
      <protection locked="0"/>
    </xf>
    <xf numFmtId="1" fontId="8" fillId="0" borderId="46" xfId="0" applyNumberFormat="1" applyFont="1" applyFill="1" applyBorder="1" applyAlignment="1" applyProtection="1">
      <alignment horizontal="center" wrapText="1"/>
      <protection locked="0"/>
    </xf>
    <xf numFmtId="1" fontId="8" fillId="0" borderId="47" xfId="0" applyNumberFormat="1" applyFont="1" applyFill="1" applyBorder="1" applyAlignment="1" applyProtection="1">
      <alignment horizontal="center" wrapText="1"/>
      <protection locked="0"/>
    </xf>
    <xf numFmtId="1" fontId="8" fillId="0" borderId="48" xfId="0" applyNumberFormat="1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tabSelected="1" zoomScale="80" zoomScaleNormal="80" zoomScalePageLayoutView="0" workbookViewId="0" topLeftCell="A1">
      <selection activeCell="B32" sqref="B32"/>
    </sheetView>
  </sheetViews>
  <sheetFormatPr defaultColWidth="9.28125" defaultRowHeight="15"/>
  <cols>
    <col min="1" max="1" width="39.7109375" style="5" customWidth="1"/>
    <col min="2" max="2" width="15.28125" style="5" customWidth="1"/>
    <col min="3" max="3" width="12.7109375" style="5" customWidth="1"/>
    <col min="4" max="4" width="13.57421875" style="5" customWidth="1"/>
    <col min="5" max="5" width="12.7109375" style="5" customWidth="1"/>
    <col min="6" max="6" width="14.28125" style="5" customWidth="1"/>
    <col min="7" max="7" width="15.28125" style="5" customWidth="1"/>
    <col min="8" max="8" width="14.8515625" style="5" customWidth="1"/>
    <col min="9" max="9" width="14.7109375" style="5" customWidth="1"/>
    <col min="10" max="10" width="14.421875" style="5" customWidth="1"/>
    <col min="11" max="11" width="14.140625" style="5" customWidth="1"/>
    <col min="12" max="12" width="13.421875" style="5" customWidth="1"/>
    <col min="13" max="13" width="14.140625" style="5" customWidth="1"/>
    <col min="14" max="14" width="13.8515625" style="5" customWidth="1"/>
    <col min="15" max="15" width="37.00390625" style="5" customWidth="1"/>
    <col min="16" max="16" width="11.57421875" style="5" bestFit="1" customWidth="1"/>
    <col min="17" max="16384" width="9.28125" style="5" customWidth="1"/>
  </cols>
  <sheetData>
    <row r="1" spans="1:15" ht="14.25" customHeight="1">
      <c r="A1" s="1"/>
      <c r="B1" s="1"/>
      <c r="C1" s="2"/>
      <c r="D1" s="3"/>
      <c r="E1" s="3"/>
      <c r="F1" s="3"/>
      <c r="G1" s="4"/>
      <c r="H1" s="2"/>
      <c r="I1" s="2"/>
      <c r="J1" s="3"/>
      <c r="K1" s="3"/>
      <c r="L1" s="90" t="s">
        <v>36</v>
      </c>
      <c r="M1" s="90"/>
      <c r="N1" s="89"/>
      <c r="O1" s="3"/>
    </row>
    <row r="2" spans="1:15" ht="15">
      <c r="A2" s="6"/>
      <c r="B2" s="6"/>
      <c r="C2" s="2"/>
      <c r="D2" s="3"/>
      <c r="E2" s="3"/>
      <c r="F2" s="3"/>
      <c r="G2" s="4"/>
      <c r="H2" s="2"/>
      <c r="I2" s="2"/>
      <c r="J2" s="3"/>
      <c r="K2" s="3"/>
      <c r="L2" s="90" t="s">
        <v>24</v>
      </c>
      <c r="M2" s="90"/>
      <c r="N2" s="89"/>
      <c r="O2" s="3"/>
    </row>
    <row r="3" spans="1:29" ht="15">
      <c r="A3" s="99" t="s">
        <v>35</v>
      </c>
      <c r="B3" s="99"/>
      <c r="C3" s="99"/>
      <c r="D3" s="99"/>
      <c r="E3" s="99"/>
      <c r="F3" s="99"/>
      <c r="G3" s="99"/>
      <c r="H3" s="99"/>
      <c r="I3" s="99"/>
      <c r="J3" s="99"/>
      <c r="K3" s="11"/>
      <c r="L3" s="11"/>
      <c r="M3" s="11"/>
      <c r="N3" s="12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6.5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1"/>
      <c r="M4" s="14" t="s">
        <v>26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8" ht="27.75" customHeight="1">
      <c r="A5" s="15" t="s">
        <v>31</v>
      </c>
      <c r="B5" s="94" t="s">
        <v>30</v>
      </c>
      <c r="C5" s="91" t="s">
        <v>33</v>
      </c>
      <c r="D5" s="92"/>
      <c r="E5" s="93"/>
      <c r="F5" s="91" t="s">
        <v>34</v>
      </c>
      <c r="G5" s="92"/>
      <c r="H5" s="92"/>
      <c r="I5" s="93"/>
      <c r="J5" s="91" t="s">
        <v>29</v>
      </c>
      <c r="K5" s="92"/>
      <c r="L5" s="93"/>
      <c r="M5" s="94" t="s">
        <v>25</v>
      </c>
      <c r="N5" s="9"/>
      <c r="O5" s="73"/>
      <c r="P5" s="73"/>
      <c r="Q5" s="73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ht="15">
      <c r="A6" s="16" t="s">
        <v>32</v>
      </c>
      <c r="B6" s="95"/>
      <c r="C6" s="10" t="s">
        <v>11</v>
      </c>
      <c r="D6" s="81" t="s">
        <v>1</v>
      </c>
      <c r="E6" s="17" t="s">
        <v>0</v>
      </c>
      <c r="F6" s="19" t="s">
        <v>14</v>
      </c>
      <c r="G6" s="58" t="s">
        <v>13</v>
      </c>
      <c r="H6" s="18" t="s">
        <v>12</v>
      </c>
      <c r="I6" s="17" t="s">
        <v>15</v>
      </c>
      <c r="J6" s="75" t="s">
        <v>12</v>
      </c>
      <c r="K6" s="81" t="s">
        <v>13</v>
      </c>
      <c r="L6" s="76" t="s">
        <v>28</v>
      </c>
      <c r="M6" s="97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15.75" thickBot="1">
      <c r="A7" s="20"/>
      <c r="B7" s="96"/>
      <c r="C7" s="74"/>
      <c r="D7" s="82"/>
      <c r="E7" s="22"/>
      <c r="F7" s="23" t="s">
        <v>17</v>
      </c>
      <c r="G7" s="59" t="s">
        <v>12</v>
      </c>
      <c r="H7" s="21" t="s">
        <v>27</v>
      </c>
      <c r="I7" s="22"/>
      <c r="J7" s="23" t="s">
        <v>17</v>
      </c>
      <c r="K7" s="24" t="s">
        <v>14</v>
      </c>
      <c r="L7" s="22" t="s">
        <v>16</v>
      </c>
      <c r="M7" s="98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ht="15">
      <c r="A8" s="60" t="s">
        <v>2</v>
      </c>
      <c r="B8" s="32">
        <v>0</v>
      </c>
      <c r="C8" s="32">
        <v>-598545.89</v>
      </c>
      <c r="D8" s="34">
        <v>613136.08</v>
      </c>
      <c r="E8" s="83">
        <f>SUM(C8:D8)</f>
        <v>14590.189999999944</v>
      </c>
      <c r="F8" s="32">
        <v>200483.21</v>
      </c>
      <c r="G8" s="45">
        <v>375195.82</v>
      </c>
      <c r="H8" s="36">
        <v>1318394.27</v>
      </c>
      <c r="I8" s="33">
        <v>161329.16</v>
      </c>
      <c r="J8" s="65">
        <f>E8*0.2</f>
        <v>2918.037999999989</v>
      </c>
      <c r="K8" s="78">
        <f>E8*0.8</f>
        <v>11672.151999999956</v>
      </c>
      <c r="L8" s="80">
        <f aca="true" t="shared" si="0" ref="C8:L9">SUM(L7)</f>
        <v>0</v>
      </c>
      <c r="M8" s="37">
        <v>0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ht="15">
      <c r="A9" s="25" t="s">
        <v>18</v>
      </c>
      <c r="B9" s="87">
        <v>0</v>
      </c>
      <c r="C9" s="38">
        <f t="shared" si="0"/>
        <v>-598545.89</v>
      </c>
      <c r="D9" s="44">
        <f t="shared" si="0"/>
        <v>613136.08</v>
      </c>
      <c r="E9" s="39">
        <f t="shared" si="0"/>
        <v>14590.189999999944</v>
      </c>
      <c r="F9" s="38">
        <f t="shared" si="0"/>
        <v>200483.21</v>
      </c>
      <c r="G9" s="40">
        <f t="shared" si="0"/>
        <v>375195.82</v>
      </c>
      <c r="H9" s="42">
        <f t="shared" si="0"/>
        <v>1318394.27</v>
      </c>
      <c r="I9" s="46">
        <f t="shared" si="0"/>
        <v>161329.16</v>
      </c>
      <c r="J9" s="67">
        <f t="shared" si="0"/>
        <v>2918.037999999989</v>
      </c>
      <c r="K9" s="42">
        <f t="shared" si="0"/>
        <v>11672.151999999956</v>
      </c>
      <c r="L9" s="46">
        <f t="shared" si="0"/>
        <v>0</v>
      </c>
      <c r="M9" s="41">
        <v>0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ht="15">
      <c r="A10" s="60" t="s">
        <v>3</v>
      </c>
      <c r="B10" s="32">
        <v>0</v>
      </c>
      <c r="C10" s="32">
        <v>-1450.22</v>
      </c>
      <c r="D10" s="34">
        <v>1450.22</v>
      </c>
      <c r="E10" s="83">
        <f>SUM(C10:D10)</f>
        <v>0</v>
      </c>
      <c r="F10" s="32">
        <v>125431</v>
      </c>
      <c r="G10" s="36">
        <v>465389.32</v>
      </c>
      <c r="H10" s="36">
        <v>807096.16</v>
      </c>
      <c r="I10" s="33">
        <v>73958.92</v>
      </c>
      <c r="J10" s="65">
        <f>E10*0.2</f>
        <v>0</v>
      </c>
      <c r="K10" s="63">
        <f>SUM(E10-L10-J10)</f>
        <v>0</v>
      </c>
      <c r="L10" s="79">
        <v>0</v>
      </c>
      <c r="M10" s="37">
        <v>0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ht="15">
      <c r="A11" s="26" t="s">
        <v>19</v>
      </c>
      <c r="B11" s="87">
        <v>0</v>
      </c>
      <c r="C11" s="38">
        <f aca="true" t="shared" si="1" ref="C11:L11">SUM(C10)</f>
        <v>-1450.22</v>
      </c>
      <c r="D11" s="44">
        <f t="shared" si="1"/>
        <v>1450.22</v>
      </c>
      <c r="E11" s="39">
        <f t="shared" si="1"/>
        <v>0</v>
      </c>
      <c r="F11" s="67">
        <f t="shared" si="1"/>
        <v>125431</v>
      </c>
      <c r="G11" s="42">
        <f t="shared" si="1"/>
        <v>465389.32</v>
      </c>
      <c r="H11" s="43">
        <f t="shared" si="1"/>
        <v>807096.16</v>
      </c>
      <c r="I11" s="46">
        <f t="shared" si="1"/>
        <v>73958.92</v>
      </c>
      <c r="J11" s="67">
        <f t="shared" si="1"/>
        <v>0</v>
      </c>
      <c r="K11" s="42">
        <f t="shared" si="1"/>
        <v>0</v>
      </c>
      <c r="L11" s="46">
        <f t="shared" si="1"/>
        <v>0</v>
      </c>
      <c r="M11" s="41">
        <v>0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ht="15">
      <c r="A12" s="60" t="s">
        <v>4</v>
      </c>
      <c r="B12" s="32">
        <v>0</v>
      </c>
      <c r="C12" s="32">
        <v>58827.33</v>
      </c>
      <c r="D12" s="34">
        <v>995</v>
      </c>
      <c r="E12" s="83">
        <f aca="true" t="shared" si="2" ref="E12:E18">SUM(C12:D12)</f>
        <v>59822.33</v>
      </c>
      <c r="F12" s="32">
        <v>393607.14</v>
      </c>
      <c r="G12" s="36">
        <v>628568.02</v>
      </c>
      <c r="H12" s="36">
        <v>503948.68</v>
      </c>
      <c r="I12" s="33">
        <v>52505.88</v>
      </c>
      <c r="J12" s="65">
        <v>0</v>
      </c>
      <c r="K12" s="63">
        <f>SUM(E12-L12-J12)</f>
        <v>59822.33</v>
      </c>
      <c r="L12" s="88">
        <v>0</v>
      </c>
      <c r="M12" s="37">
        <v>0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ht="15">
      <c r="A13" s="60" t="s">
        <v>5</v>
      </c>
      <c r="B13" s="32">
        <v>0</v>
      </c>
      <c r="C13" s="32">
        <v>-1394.68</v>
      </c>
      <c r="D13" s="34">
        <v>13160.73</v>
      </c>
      <c r="E13" s="83">
        <f t="shared" si="2"/>
        <v>11766.05</v>
      </c>
      <c r="F13" s="32">
        <v>65176.07</v>
      </c>
      <c r="G13" s="36">
        <v>40637.97</v>
      </c>
      <c r="H13" s="36">
        <v>913654.6</v>
      </c>
      <c r="I13" s="33">
        <v>110975.43</v>
      </c>
      <c r="J13" s="65">
        <f>E13*0.2</f>
        <v>2353.21</v>
      </c>
      <c r="K13" s="63">
        <f>SUM(E13-L13-J13)</f>
        <v>9412.84</v>
      </c>
      <c r="L13" s="88">
        <v>0</v>
      </c>
      <c r="M13" s="35">
        <v>0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ht="15">
      <c r="A14" s="60" t="s">
        <v>6</v>
      </c>
      <c r="B14" s="32">
        <v>0</v>
      </c>
      <c r="C14" s="32">
        <v>102349.37</v>
      </c>
      <c r="D14" s="34">
        <v>0</v>
      </c>
      <c r="E14" s="83">
        <f t="shared" si="2"/>
        <v>102349.37</v>
      </c>
      <c r="F14" s="32">
        <v>47481</v>
      </c>
      <c r="G14" s="36">
        <v>571256.65</v>
      </c>
      <c r="H14" s="36">
        <v>924122.15</v>
      </c>
      <c r="I14" s="33">
        <v>22530.11</v>
      </c>
      <c r="J14" s="65">
        <f>E14*0.2</f>
        <v>20469.874</v>
      </c>
      <c r="K14" s="63">
        <f>SUM(E14-L14-J14)</f>
        <v>81879.496</v>
      </c>
      <c r="L14" s="88">
        <v>0</v>
      </c>
      <c r="M14" s="37">
        <v>0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ht="15">
      <c r="A15" s="60" t="s">
        <v>7</v>
      </c>
      <c r="B15" s="32">
        <v>-108056.04</v>
      </c>
      <c r="C15" s="32">
        <v>26129.03</v>
      </c>
      <c r="D15" s="34">
        <v>0</v>
      </c>
      <c r="E15" s="83">
        <f t="shared" si="2"/>
        <v>26129.03</v>
      </c>
      <c r="F15" s="32">
        <v>2738.05</v>
      </c>
      <c r="G15" s="36">
        <v>1339.7</v>
      </c>
      <c r="H15" s="36">
        <v>115517.1</v>
      </c>
      <c r="I15" s="33">
        <v>44576.32</v>
      </c>
      <c r="J15" s="65">
        <f>E15*0.2</f>
        <v>5225.8060000000005</v>
      </c>
      <c r="K15" s="36">
        <f>E15*0.8</f>
        <v>20903.224000000002</v>
      </c>
      <c r="L15" s="69">
        <f>K15</f>
        <v>20903.224000000002</v>
      </c>
      <c r="M15" s="35">
        <f>B15+L15</f>
        <v>-87152.81599999999</v>
      </c>
      <c r="P15" s="86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ht="15">
      <c r="A16" s="60" t="s">
        <v>8</v>
      </c>
      <c r="B16" s="32">
        <v>0</v>
      </c>
      <c r="C16" s="32">
        <v>-549496.44</v>
      </c>
      <c r="D16" s="34">
        <v>549496.44</v>
      </c>
      <c r="E16" s="83">
        <f t="shared" si="2"/>
        <v>0</v>
      </c>
      <c r="F16" s="64">
        <v>456647.51</v>
      </c>
      <c r="G16" s="45">
        <v>685159.86</v>
      </c>
      <c r="H16" s="45">
        <v>1133852.97</v>
      </c>
      <c r="I16" s="68">
        <v>347810.25</v>
      </c>
      <c r="J16" s="65">
        <v>0</v>
      </c>
      <c r="K16" s="36">
        <f>E16*0.8</f>
        <v>0</v>
      </c>
      <c r="L16" s="69">
        <v>0</v>
      </c>
      <c r="M16" s="37">
        <v>0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ht="15">
      <c r="A17" s="60" t="s">
        <v>9</v>
      </c>
      <c r="B17" s="32">
        <v>0</v>
      </c>
      <c r="C17" s="32">
        <v>93415.81</v>
      </c>
      <c r="D17" s="34">
        <v>0</v>
      </c>
      <c r="E17" s="83">
        <f t="shared" si="2"/>
        <v>93415.81</v>
      </c>
      <c r="F17" s="32">
        <v>164758.59</v>
      </c>
      <c r="G17" s="36">
        <v>191853.45</v>
      </c>
      <c r="H17" s="36">
        <v>926282.1</v>
      </c>
      <c r="I17" s="69">
        <v>94271.21</v>
      </c>
      <c r="J17" s="65">
        <f>E17*0.2</f>
        <v>18683.162</v>
      </c>
      <c r="K17" s="36">
        <f>E17*0.8</f>
        <v>74732.648</v>
      </c>
      <c r="L17" s="69">
        <v>0</v>
      </c>
      <c r="M17" s="35">
        <v>0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ht="15">
      <c r="A18" s="60" t="s">
        <v>10</v>
      </c>
      <c r="B18" s="32">
        <v>-638889.41</v>
      </c>
      <c r="C18" s="32">
        <v>-4500.78</v>
      </c>
      <c r="D18" s="34">
        <v>4500.78</v>
      </c>
      <c r="E18" s="83">
        <f t="shared" si="2"/>
        <v>0</v>
      </c>
      <c r="F18" s="32">
        <v>110325.08</v>
      </c>
      <c r="G18" s="36">
        <v>40384.49</v>
      </c>
      <c r="H18" s="36">
        <v>1541775.03</v>
      </c>
      <c r="I18" s="33">
        <v>32115.63</v>
      </c>
      <c r="J18" s="65">
        <f>E18*0.2</f>
        <v>0</v>
      </c>
      <c r="K18" s="36">
        <f>E18*0.8</f>
        <v>0</v>
      </c>
      <c r="L18" s="69">
        <v>0</v>
      </c>
      <c r="M18" s="35">
        <f>B18+L18</f>
        <v>-638889.41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ht="15">
      <c r="A19" s="26" t="s">
        <v>20</v>
      </c>
      <c r="B19" s="87">
        <f>SUM(B12:B18)</f>
        <v>-746945.4500000001</v>
      </c>
      <c r="C19" s="38">
        <f>C12+C13+C14+C15+C16+C17+C18</f>
        <v>-274670.36</v>
      </c>
      <c r="D19" s="40">
        <f>D12+D13+D14+D15+D16+D17+D18</f>
        <v>568152.95</v>
      </c>
      <c r="E19" s="39">
        <f>E12+E13+E14+E15+E16+E17+E18</f>
        <v>293482.58999999997</v>
      </c>
      <c r="F19" s="47">
        <f aca="true" t="shared" si="3" ref="F19:M19">SUM(F12:F18)</f>
        <v>1240733.4400000002</v>
      </c>
      <c r="G19" s="48">
        <f t="shared" si="3"/>
        <v>2159200.1400000006</v>
      </c>
      <c r="H19" s="48">
        <f t="shared" si="3"/>
        <v>6059152.63</v>
      </c>
      <c r="I19" s="48">
        <f t="shared" si="3"/>
        <v>704784.83</v>
      </c>
      <c r="J19" s="71">
        <f t="shared" si="3"/>
        <v>46732.051999999996</v>
      </c>
      <c r="K19" s="66">
        <f t="shared" si="3"/>
        <v>246750.538</v>
      </c>
      <c r="L19" s="48">
        <f t="shared" si="3"/>
        <v>20903.224000000002</v>
      </c>
      <c r="M19" s="47">
        <f t="shared" si="3"/>
        <v>-726042.226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15">
      <c r="A20" s="27" t="s">
        <v>21</v>
      </c>
      <c r="B20" s="32">
        <v>0</v>
      </c>
      <c r="C20" s="49">
        <v>71068.48</v>
      </c>
      <c r="D20" s="61">
        <v>17.96</v>
      </c>
      <c r="E20" s="84">
        <f>SUM(C20:D20)</f>
        <v>71086.44</v>
      </c>
      <c r="F20" s="62">
        <v>450.05</v>
      </c>
      <c r="G20" s="49">
        <v>545159.14</v>
      </c>
      <c r="H20" s="49">
        <v>1144762.12</v>
      </c>
      <c r="I20" s="50">
        <v>31901.11</v>
      </c>
      <c r="J20" s="62">
        <f>E20*0.05</f>
        <v>3554.322</v>
      </c>
      <c r="K20" s="49">
        <f>SUM(E20-L20-J20)</f>
        <v>67532.118</v>
      </c>
      <c r="L20" s="80">
        <v>0</v>
      </c>
      <c r="M20" s="50">
        <v>0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ht="15.75" thickBot="1">
      <c r="A21" s="28" t="s">
        <v>22</v>
      </c>
      <c r="B21" s="87">
        <v>0</v>
      </c>
      <c r="C21" s="51">
        <f aca="true" t="shared" si="4" ref="C21:M21">SUM(C20)</f>
        <v>71068.48</v>
      </c>
      <c r="D21" s="53">
        <f t="shared" si="4"/>
        <v>17.96</v>
      </c>
      <c r="E21" s="54">
        <f t="shared" si="4"/>
        <v>71086.44</v>
      </c>
      <c r="F21" s="70">
        <f t="shared" si="4"/>
        <v>450.05</v>
      </c>
      <c r="G21" s="56">
        <f t="shared" si="4"/>
        <v>545159.14</v>
      </c>
      <c r="H21" s="56">
        <f t="shared" si="4"/>
        <v>1144762.12</v>
      </c>
      <c r="I21" s="54">
        <f t="shared" si="4"/>
        <v>31901.11</v>
      </c>
      <c r="J21" s="55">
        <f t="shared" si="4"/>
        <v>3554.322</v>
      </c>
      <c r="K21" s="77">
        <f t="shared" si="4"/>
        <v>67532.118</v>
      </c>
      <c r="L21" s="52">
        <f t="shared" si="4"/>
        <v>0</v>
      </c>
      <c r="M21" s="55">
        <f t="shared" si="4"/>
        <v>0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15.75" thickBot="1">
      <c r="A22" s="29" t="s">
        <v>23</v>
      </c>
      <c r="B22" s="72">
        <f>B21+B19+B11+B9</f>
        <v>-746945.4500000001</v>
      </c>
      <c r="C22" s="57">
        <f aca="true" t="shared" si="5" ref="C22:M22">C9+C11+C19+C21</f>
        <v>-803597.99</v>
      </c>
      <c r="D22" s="72">
        <f t="shared" si="5"/>
        <v>1182757.21</v>
      </c>
      <c r="E22" s="85">
        <f t="shared" si="5"/>
        <v>379159.2199999999</v>
      </c>
      <c r="F22" s="57">
        <f t="shared" si="5"/>
        <v>1567097.7000000002</v>
      </c>
      <c r="G22" s="57">
        <f t="shared" si="5"/>
        <v>3544944.420000001</v>
      </c>
      <c r="H22" s="57">
        <f t="shared" si="5"/>
        <v>9329405.18</v>
      </c>
      <c r="I22" s="57">
        <f t="shared" si="5"/>
        <v>971974.0199999999</v>
      </c>
      <c r="J22" s="57">
        <f t="shared" si="5"/>
        <v>53204.41199999998</v>
      </c>
      <c r="K22" s="72">
        <f t="shared" si="5"/>
        <v>325954.80799999996</v>
      </c>
      <c r="L22" s="57">
        <f t="shared" si="5"/>
        <v>20903.224000000002</v>
      </c>
      <c r="M22" s="57">
        <f t="shared" si="5"/>
        <v>-726042.226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9" ht="15">
      <c r="A23" s="12"/>
      <c r="B23" s="12"/>
      <c r="C23" s="30"/>
      <c r="D23" s="31"/>
      <c r="E23" s="31"/>
      <c r="F23" s="31"/>
      <c r="G23" s="31"/>
      <c r="H23" s="30"/>
      <c r="I23" s="7"/>
      <c r="J23" s="7"/>
      <c r="K23" s="7"/>
      <c r="L23" s="7"/>
      <c r="M23" s="7"/>
      <c r="N23" s="8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5" ht="15" customHeight="1"/>
    <row r="27" ht="15" customHeight="1"/>
    <row r="28" ht="15.75" customHeight="1"/>
  </sheetData>
  <sheetProtection/>
  <mergeCells count="8">
    <mergeCell ref="L2:M2"/>
    <mergeCell ref="L1:M1"/>
    <mergeCell ref="J5:L5"/>
    <mergeCell ref="F5:I5"/>
    <mergeCell ref="C5:E5"/>
    <mergeCell ref="B5:B7"/>
    <mergeCell ref="M5:M7"/>
    <mergeCell ref="A3:J3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Skryjová Martina Bc. DiS.</dc:creator>
  <cp:keywords/>
  <dc:description/>
  <cp:lastModifiedBy>Pospíchalová Petra</cp:lastModifiedBy>
  <cp:lastPrinted>2017-05-03T06:43:17Z</cp:lastPrinted>
  <dcterms:created xsi:type="dcterms:W3CDTF">2014-05-19T06:25:36Z</dcterms:created>
  <dcterms:modified xsi:type="dcterms:W3CDTF">2017-05-18T09:13:31Z</dcterms:modified>
  <cp:category/>
  <cp:version/>
  <cp:contentType/>
  <cp:contentStatus/>
</cp:coreProperties>
</file>