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40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<sst xmlns="http://schemas.openxmlformats.org/spreadsheetml/2006/main" count="36" uniqueCount="30">
  <si>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Celkem</t>
  </si>
  <si>
    <t>Náklady</t>
  </si>
  <si>
    <t>Průměrný přepočtený počet úvazků</t>
  </si>
  <si>
    <t>Fond pracovní doby u úvazků v přímé péči (2088 - pracovní doba 8 hodin včetně svátků)</t>
  </si>
  <si>
    <t>Průměrný přepočtený počet úvazků v přímé péči</t>
  </si>
  <si>
    <t>Využití fondu pracovní doby</t>
  </si>
  <si>
    <t>Aktuální požadavek na dotaci kraje</t>
  </si>
  <si>
    <t>Počet uznatelných pracovních úvazků - u některých služeb snížen, aby využití fondu pracovní doby v přímé péči bylo min. 60 %</t>
  </si>
  <si>
    <t>Domácí hospic Vysočina, o.p.s. - Středisko Jihlava</t>
  </si>
  <si>
    <t>Domácí hospic Vysočina, o.p.s. - Středisko Nové Město na Moravě</t>
  </si>
  <si>
    <t>Oblastní charita Havlíčkův Brod</t>
  </si>
  <si>
    <t>Oblastní charita Pelhřimov</t>
  </si>
  <si>
    <t>DCHB, Oblastní charita Jihlava</t>
  </si>
  <si>
    <t>DCHB, Oblastní charita Žďár nad Sázavou</t>
  </si>
  <si>
    <t>Sdílení o.p.s.</t>
  </si>
  <si>
    <t>Kritéria pro hodnocení žádostí - splněna ano/ne</t>
  </si>
  <si>
    <t>ano</t>
  </si>
  <si>
    <t>Návrh dotace ve výši 31 000 na jeden uznatelný úvazek</t>
  </si>
  <si>
    <t>Počet hodin péče</t>
  </si>
  <si>
    <t>Návrh dotace ve výši 31 000 na jeden uznatelný úvazek upravený podle požadavku</t>
  </si>
  <si>
    <t>Počet stran: 1</t>
  </si>
  <si>
    <t>Výpočet dotace pro domácí hospicovou péči</t>
  </si>
  <si>
    <t>Kapitola Sociální věci: § a položka</t>
  </si>
  <si>
    <t>Rekapitulace</t>
  </si>
  <si>
    <t>celkem</t>
  </si>
  <si>
    <t>§ 4359 pol. 5221</t>
  </si>
  <si>
    <t>§ 4359 pol. 5223</t>
  </si>
  <si>
    <t>Poskytovatel</t>
  </si>
  <si>
    <t>IČO</t>
  </si>
  <si>
    <t>RK-10-2017-43,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</si>
</sst>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0" fontId="6" fillId="0" borderId="0" xfId="47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Fill="1" applyBorder="1" applyAlignment="1">
      <alignment wrapText="1"/>
    </xf>
    <xf numFmtId="2" fontId="6" fillId="0" borderId="0" xfId="0" applyNumberFormat="1" applyFont="1" applyAlignment="1">
      <alignment/>
    </xf>
    <xf numFmtId="3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" fontId="6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33" borderId="16" xfId="0" applyFont="1" applyFill="1" applyBorder="1" applyAlignment="1">
      <alignment/>
    </xf>
    <xf numFmtId="0" fontId="5" fillId="33" borderId="17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/>
    </xf>
    <xf numFmtId="3" fontId="6" fillId="0" borderId="11" xfId="47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85" zoomScaleNormal="85" zoomScalePageLayoutView="0" workbookViewId="0" topLeftCell="A1">
      <selection activeCell="O1" sqref="O1"/>
    </sheetView>
  </sheetViews>
  <sheetFormatPr defaultColWidth="9.140625" defaultRowHeight="15"/>
  <cols>
    <col min="1" max="1" width="9.140625" style="1" customWidth="1"/>
    <col min="2" max="2" width="29.8515625" style="1" customWidth="1"/>
    <col min="3" max="3" width="19.421875" style="1" customWidth="1"/>
    <col min="4" max="4" width="14.7109375" style="1" customWidth="1"/>
    <col min="5" max="5" width="11.00390625" style="1" customWidth="1"/>
    <col min="6" max="6" width="12.28125" style="1" customWidth="1"/>
    <col min="7" max="7" width="12.28125" style="2" customWidth="1"/>
    <col min="8" max="9" width="10.57421875" style="1" customWidth="1"/>
    <col min="10" max="10" width="10.28125" style="1" customWidth="1"/>
    <col min="11" max="11" width="13.8515625" style="1" customWidth="1"/>
    <col min="12" max="13" width="12.28125" style="1" customWidth="1"/>
    <col min="14" max="14" width="10.7109375" style="1" customWidth="1"/>
    <col min="15" max="15" width="10.57421875" style="1" customWidth="1"/>
    <col min="16" max="16" width="16.00390625" style="1" customWidth="1"/>
    <col min="17" max="16384" width="9.140625" style="1" customWidth="1"/>
  </cols>
  <sheetData>
    <row r="1" spans="13:15" ht="15">
      <c r="M1" s="18"/>
      <c r="O1" s="18" t="s">
        <v>29</v>
      </c>
    </row>
    <row r="2" spans="2:15" ht="15">
      <c r="B2" s="19" t="s">
        <v>21</v>
      </c>
      <c r="M2" s="18"/>
      <c r="O2" s="18" t="s">
        <v>20</v>
      </c>
    </row>
    <row r="3" spans="2:16" ht="15.75" thickBot="1">
      <c r="B3" s="4"/>
      <c r="C3" s="4"/>
      <c r="D3" s="3"/>
      <c r="E3" s="3"/>
      <c r="F3" s="3"/>
      <c r="G3" s="5"/>
      <c r="L3" s="3"/>
      <c r="M3" s="3"/>
      <c r="N3" s="3"/>
      <c r="O3" s="3"/>
      <c r="P3" s="3"/>
    </row>
    <row r="4" spans="1:16" ht="184.5" customHeight="1">
      <c r="A4" s="48" t="s">
        <v>28</v>
      </c>
      <c r="B4" s="45" t="s">
        <v>27</v>
      </c>
      <c r="C4" s="45" t="s">
        <v>15</v>
      </c>
      <c r="D4" s="46" t="s">
        <v>1</v>
      </c>
      <c r="E4" s="45" t="s">
        <v>2</v>
      </c>
      <c r="F4" s="45" t="s">
        <v>4</v>
      </c>
      <c r="G4" s="47" t="s">
        <v>18</v>
      </c>
      <c r="H4" s="45" t="s">
        <v>3</v>
      </c>
      <c r="I4" s="45" t="s">
        <v>5</v>
      </c>
      <c r="J4" s="45" t="s">
        <v>6</v>
      </c>
      <c r="K4" s="45" t="s">
        <v>7</v>
      </c>
      <c r="L4" s="45" t="s">
        <v>17</v>
      </c>
      <c r="M4" s="45" t="s">
        <v>19</v>
      </c>
      <c r="N4" s="49" t="s">
        <v>22</v>
      </c>
      <c r="O4" s="50"/>
      <c r="P4" s="13"/>
    </row>
    <row r="5" spans="1:17" ht="30">
      <c r="A5" s="43">
        <v>70803978</v>
      </c>
      <c r="B5" s="38" t="s">
        <v>8</v>
      </c>
      <c r="C5" s="31" t="s">
        <v>16</v>
      </c>
      <c r="D5" s="32">
        <v>1059000</v>
      </c>
      <c r="E5" s="33">
        <v>5.1</v>
      </c>
      <c r="F5" s="33">
        <v>4.1</v>
      </c>
      <c r="G5" s="35">
        <v>1950</v>
      </c>
      <c r="H5" s="32">
        <f>+F5*2088</f>
        <v>8560.8</v>
      </c>
      <c r="I5" s="34">
        <f>+G5/H5</f>
        <v>0.22778245023829552</v>
      </c>
      <c r="J5" s="36">
        <v>800000</v>
      </c>
      <c r="K5" s="37">
        <f>IF((+G5/0.6/2088+(E5-F5))&lt;E5,(+G5/0.6/2088+(E5-F5)),+E5)</f>
        <v>2.5565134099616857</v>
      </c>
      <c r="L5" s="36">
        <f>+K5*31000*12</f>
        <v>951022.9885057472</v>
      </c>
      <c r="M5" s="36">
        <v>800000</v>
      </c>
      <c r="N5" s="20">
        <v>4359</v>
      </c>
      <c r="O5" s="21">
        <v>5221</v>
      </c>
      <c r="P5" s="7"/>
      <c r="Q5" s="14"/>
    </row>
    <row r="6" spans="1:16" ht="15">
      <c r="A6" s="43"/>
      <c r="B6" s="38"/>
      <c r="C6" s="38"/>
      <c r="D6" s="32"/>
      <c r="E6" s="33"/>
      <c r="F6" s="33"/>
      <c r="G6" s="35"/>
      <c r="H6" s="32"/>
      <c r="I6" s="31"/>
      <c r="J6" s="39"/>
      <c r="K6" s="39"/>
      <c r="L6" s="36"/>
      <c r="M6" s="36"/>
      <c r="N6" s="20"/>
      <c r="O6" s="21"/>
      <c r="P6" s="6"/>
    </row>
    <row r="7" spans="1:19" ht="45">
      <c r="A7" s="43">
        <v>70803978</v>
      </c>
      <c r="B7" s="38" t="s">
        <v>9</v>
      </c>
      <c r="C7" s="31" t="s">
        <v>16</v>
      </c>
      <c r="D7" s="32">
        <v>2137000</v>
      </c>
      <c r="E7" s="33">
        <v>8.75</v>
      </c>
      <c r="F7" s="33">
        <v>7.65</v>
      </c>
      <c r="G7" s="35">
        <v>4225</v>
      </c>
      <c r="H7" s="32">
        <f>+F7*2088</f>
        <v>15973.2</v>
      </c>
      <c r="I7" s="34">
        <f>+G7/H7</f>
        <v>0.2645055467908747</v>
      </c>
      <c r="J7" s="36">
        <v>1500000</v>
      </c>
      <c r="K7" s="37">
        <f>IF((+G7/0.6/2088+(E7-F7))&lt;E7,(+G7/0.6/2088+(E7-F7)),+E7)</f>
        <v>4.472445721583652</v>
      </c>
      <c r="L7" s="36">
        <f>+K7*31000*12</f>
        <v>1663749.8084291187</v>
      </c>
      <c r="M7" s="36">
        <v>1500000</v>
      </c>
      <c r="N7" s="20">
        <v>4359</v>
      </c>
      <c r="O7" s="21">
        <v>5221</v>
      </c>
      <c r="P7" s="7"/>
      <c r="Q7" s="14"/>
      <c r="R7" s="14"/>
      <c r="S7" s="12"/>
    </row>
    <row r="8" spans="1:16" ht="15">
      <c r="A8" s="43"/>
      <c r="B8" s="31"/>
      <c r="C8" s="31"/>
      <c r="D8" s="32"/>
      <c r="E8" s="33"/>
      <c r="F8" s="33"/>
      <c r="G8" s="35"/>
      <c r="H8" s="32"/>
      <c r="I8" s="31"/>
      <c r="J8" s="39"/>
      <c r="K8" s="39"/>
      <c r="L8" s="36"/>
      <c r="M8" s="36"/>
      <c r="N8" s="20"/>
      <c r="O8" s="21"/>
      <c r="P8" s="6"/>
    </row>
    <row r="9" spans="1:19" ht="15">
      <c r="A9" s="43">
        <v>15060233</v>
      </c>
      <c r="B9" s="31" t="s">
        <v>10</v>
      </c>
      <c r="C9" s="31" t="s">
        <v>16</v>
      </c>
      <c r="D9" s="32">
        <v>1851754</v>
      </c>
      <c r="E9" s="33">
        <v>3.99</v>
      </c>
      <c r="F9" s="33">
        <v>3.55</v>
      </c>
      <c r="G9" s="35">
        <v>4260</v>
      </c>
      <c r="H9" s="32">
        <f>+F9*2088</f>
        <v>7412.4</v>
      </c>
      <c r="I9" s="34">
        <f>+G9/H9</f>
        <v>0.574712643678161</v>
      </c>
      <c r="J9" s="36">
        <v>1440394</v>
      </c>
      <c r="K9" s="37">
        <f>IF((+G9/0.6/2088+(E9-F9))&lt;E9,(+G9/0.6/2088+(E9-F9)),+E9)</f>
        <v>3.8403831417624525</v>
      </c>
      <c r="L9" s="36">
        <f>+K9*31000*12</f>
        <v>1428622.5287356323</v>
      </c>
      <c r="M9" s="36">
        <v>1428000</v>
      </c>
      <c r="N9" s="20">
        <v>4359</v>
      </c>
      <c r="O9" s="21">
        <v>5223</v>
      </c>
      <c r="P9" s="7"/>
      <c r="Q9" s="14"/>
      <c r="R9" s="14"/>
      <c r="S9" s="12"/>
    </row>
    <row r="10" spans="1:16" ht="15">
      <c r="A10" s="43"/>
      <c r="B10" s="31"/>
      <c r="C10" s="31"/>
      <c r="D10" s="32"/>
      <c r="E10" s="33"/>
      <c r="F10" s="33"/>
      <c r="G10" s="35"/>
      <c r="H10" s="32"/>
      <c r="I10" s="31"/>
      <c r="J10" s="39"/>
      <c r="K10" s="39"/>
      <c r="L10" s="36"/>
      <c r="M10" s="36"/>
      <c r="N10" s="20"/>
      <c r="O10" s="21"/>
      <c r="P10" s="6"/>
    </row>
    <row r="11" spans="1:19" ht="15">
      <c r="A11" s="43">
        <v>47224541</v>
      </c>
      <c r="B11" s="31" t="s">
        <v>11</v>
      </c>
      <c r="C11" s="31" t="s">
        <v>16</v>
      </c>
      <c r="D11" s="32">
        <v>1251500</v>
      </c>
      <c r="E11" s="33">
        <v>1.35</v>
      </c>
      <c r="F11" s="33">
        <v>0.95</v>
      </c>
      <c r="G11" s="35">
        <v>1200</v>
      </c>
      <c r="H11" s="32">
        <f>+F11*2088</f>
        <v>1983.6</v>
      </c>
      <c r="I11" s="34">
        <f>+G11/H11</f>
        <v>0.6049606775559588</v>
      </c>
      <c r="J11" s="36">
        <v>518400</v>
      </c>
      <c r="K11" s="37">
        <f>IF((+G11/0.6/2088+(E11-F11))&lt;E11,(+G11/0.6/2088+(E11-F11)),+E11)</f>
        <v>1.35</v>
      </c>
      <c r="L11" s="36">
        <f>+K11*31000*12</f>
        <v>502200</v>
      </c>
      <c r="M11" s="36">
        <v>502000</v>
      </c>
      <c r="N11" s="20">
        <v>4359</v>
      </c>
      <c r="O11" s="21">
        <v>5223</v>
      </c>
      <c r="P11" s="7"/>
      <c r="Q11" s="14"/>
      <c r="R11" s="14"/>
      <c r="S11" s="12"/>
    </row>
    <row r="12" spans="1:16" ht="15">
      <c r="A12" s="43"/>
      <c r="B12" s="31"/>
      <c r="C12" s="31"/>
      <c r="D12" s="32"/>
      <c r="E12" s="33"/>
      <c r="F12" s="33"/>
      <c r="G12" s="35"/>
      <c r="H12" s="40"/>
      <c r="I12" s="41"/>
      <c r="J12" s="39"/>
      <c r="K12" s="39"/>
      <c r="L12" s="36"/>
      <c r="M12" s="36"/>
      <c r="N12" s="20"/>
      <c r="O12" s="21"/>
      <c r="P12" s="6"/>
    </row>
    <row r="13" spans="1:19" ht="15">
      <c r="A13" s="43">
        <v>44990260</v>
      </c>
      <c r="B13" s="31" t="s">
        <v>12</v>
      </c>
      <c r="C13" s="31" t="s">
        <v>16</v>
      </c>
      <c r="D13" s="32">
        <v>1167164</v>
      </c>
      <c r="E13" s="33">
        <v>2.55</v>
      </c>
      <c r="F13" s="33">
        <v>2.4</v>
      </c>
      <c r="G13" s="35">
        <v>3400</v>
      </c>
      <c r="H13" s="32">
        <f>+F13*2088</f>
        <v>5011.2</v>
      </c>
      <c r="I13" s="34">
        <f>+G13/H13</f>
        <v>0.6784802043422733</v>
      </c>
      <c r="J13" s="36">
        <v>979200</v>
      </c>
      <c r="K13" s="37">
        <f>IF((+G13/0.6/2088+(E13-F13))&lt;E13,(+G13/0.6/2088+(E13-F13)),+E13)</f>
        <v>2.55</v>
      </c>
      <c r="L13" s="36">
        <f>+K13*31000*12</f>
        <v>948600</v>
      </c>
      <c r="M13" s="36">
        <v>948000</v>
      </c>
      <c r="N13" s="20">
        <v>4359</v>
      </c>
      <c r="O13" s="21">
        <v>5223</v>
      </c>
      <c r="P13" s="7"/>
      <c r="Q13" s="14"/>
      <c r="R13" s="14"/>
      <c r="S13" s="12"/>
    </row>
    <row r="14" spans="1:16" ht="15">
      <c r="A14" s="43"/>
      <c r="B14" s="31"/>
      <c r="C14" s="31"/>
      <c r="D14" s="32"/>
      <c r="E14" s="33"/>
      <c r="F14" s="33"/>
      <c r="G14" s="35"/>
      <c r="H14" s="32"/>
      <c r="I14" s="31"/>
      <c r="J14" s="39"/>
      <c r="K14" s="39"/>
      <c r="L14" s="36"/>
      <c r="M14" s="36"/>
      <c r="N14" s="20"/>
      <c r="O14" s="21"/>
      <c r="P14" s="6"/>
    </row>
    <row r="15" spans="1:19" ht="30">
      <c r="A15" s="43">
        <v>44990260</v>
      </c>
      <c r="B15" s="38" t="s">
        <v>13</v>
      </c>
      <c r="C15" s="38" t="s">
        <v>16</v>
      </c>
      <c r="D15" s="32">
        <v>729000</v>
      </c>
      <c r="E15" s="33">
        <v>1.544</v>
      </c>
      <c r="F15" s="33">
        <v>1.54</v>
      </c>
      <c r="G15" s="35">
        <v>1690</v>
      </c>
      <c r="H15" s="32">
        <f>+F15*2088</f>
        <v>3215.52</v>
      </c>
      <c r="I15" s="34">
        <f>+G15/H15</f>
        <v>0.5255759566104393</v>
      </c>
      <c r="J15" s="36">
        <v>476000</v>
      </c>
      <c r="K15" s="37">
        <f>IF((+G15/0.6/2088+(E15-F15))&lt;E15,(+G15/0.6/2088+(E15-F15)),+E15)</f>
        <v>1.3529782886334611</v>
      </c>
      <c r="L15" s="36">
        <f>+K15*31000*12</f>
        <v>503307.92337164754</v>
      </c>
      <c r="M15" s="36">
        <v>476000</v>
      </c>
      <c r="N15" s="20">
        <v>4359</v>
      </c>
      <c r="O15" s="21">
        <v>5223</v>
      </c>
      <c r="P15" s="7"/>
      <c r="Q15" s="14"/>
      <c r="R15" s="14"/>
      <c r="S15" s="12"/>
    </row>
    <row r="16" spans="1:16" ht="15" customHeight="1">
      <c r="A16" s="43"/>
      <c r="B16" s="38"/>
      <c r="C16" s="38"/>
      <c r="D16" s="32"/>
      <c r="E16" s="33"/>
      <c r="F16" s="33"/>
      <c r="G16" s="35"/>
      <c r="H16" s="32"/>
      <c r="I16" s="31"/>
      <c r="J16" s="39"/>
      <c r="K16" s="39"/>
      <c r="L16" s="36"/>
      <c r="M16" s="36"/>
      <c r="N16" s="20"/>
      <c r="O16" s="21"/>
      <c r="P16" s="6"/>
    </row>
    <row r="17" spans="1:19" ht="15">
      <c r="A17" s="43">
        <v>22673377</v>
      </c>
      <c r="B17" s="31" t="s">
        <v>14</v>
      </c>
      <c r="C17" s="31" t="s">
        <v>16</v>
      </c>
      <c r="D17" s="32">
        <v>1171700</v>
      </c>
      <c r="E17" s="33">
        <v>3.15</v>
      </c>
      <c r="F17" s="33">
        <v>2.95</v>
      </c>
      <c r="G17" s="35">
        <v>900</v>
      </c>
      <c r="H17" s="32">
        <f>+F17*2088</f>
        <v>6159.6</v>
      </c>
      <c r="I17" s="34">
        <f>+G17/H17</f>
        <v>0.1461133839859731</v>
      </c>
      <c r="J17" s="36">
        <v>400000</v>
      </c>
      <c r="K17" s="37">
        <f>IF((+G17/0.6/2088+(E17-F17))&lt;E17,(+G17/0.6/2088+(E17-F17)),+E17)</f>
        <v>0.9183908045977008</v>
      </c>
      <c r="L17" s="36">
        <f>+K17*31000*12</f>
        <v>341641.3793103447</v>
      </c>
      <c r="M17" s="36">
        <v>341000</v>
      </c>
      <c r="N17" s="20">
        <v>4359</v>
      </c>
      <c r="O17" s="21">
        <v>5221</v>
      </c>
      <c r="P17" s="7"/>
      <c r="Q17" s="14"/>
      <c r="R17" s="14"/>
      <c r="S17" s="12"/>
    </row>
    <row r="18" spans="1:16" ht="15">
      <c r="A18" s="43"/>
      <c r="B18" s="31"/>
      <c r="C18" s="31"/>
      <c r="D18" s="32"/>
      <c r="E18" s="42"/>
      <c r="F18" s="42"/>
      <c r="G18" s="32"/>
      <c r="H18" s="32"/>
      <c r="I18" s="31"/>
      <c r="J18" s="39"/>
      <c r="K18" s="39"/>
      <c r="L18" s="32"/>
      <c r="M18" s="32"/>
      <c r="N18" s="20"/>
      <c r="O18" s="22"/>
      <c r="P18" s="6"/>
    </row>
    <row r="19" spans="1:16" ht="15.75" thickBot="1">
      <c r="A19" s="44"/>
      <c r="B19" s="17" t="s">
        <v>0</v>
      </c>
      <c r="C19" s="17"/>
      <c r="D19" s="15">
        <f>SUM(D5:D17)</f>
        <v>9367118</v>
      </c>
      <c r="E19" s="16">
        <f>SUM(E5:E17)</f>
        <v>26.434</v>
      </c>
      <c r="F19" s="16">
        <f>SUM(F5:F17)</f>
        <v>23.139999999999997</v>
      </c>
      <c r="G19" s="15">
        <f>SUM(G5:G17)</f>
        <v>17625</v>
      </c>
      <c r="H19" s="15"/>
      <c r="I19" s="17"/>
      <c r="J19" s="15">
        <f>SUM(J5:J17)</f>
        <v>6113994</v>
      </c>
      <c r="K19" s="16">
        <f>SUM(K5:K17)</f>
        <v>17.04071136653895</v>
      </c>
      <c r="L19" s="15">
        <f>SUM(L5:L17)</f>
        <v>6339144.62835249</v>
      </c>
      <c r="M19" s="15">
        <f>SUM(M5:M17)</f>
        <v>5995000</v>
      </c>
      <c r="N19" s="23"/>
      <c r="O19" s="24"/>
      <c r="P19" s="6"/>
    </row>
    <row r="20" spans="4:16" ht="15">
      <c r="D20" s="3"/>
      <c r="E20" s="6"/>
      <c r="F20" s="6"/>
      <c r="N20" s="3"/>
      <c r="O20" s="3"/>
      <c r="P20" s="3"/>
    </row>
    <row r="21" spans="4:16" ht="15.75" thickBot="1">
      <c r="D21" s="3"/>
      <c r="E21" s="6"/>
      <c r="F21" s="6"/>
      <c r="N21" s="3"/>
      <c r="O21" s="3"/>
      <c r="P21" s="3"/>
    </row>
    <row r="22" spans="3:14" ht="15">
      <c r="C22" s="29" t="s">
        <v>23</v>
      </c>
      <c r="D22" s="30"/>
      <c r="N22" s="12"/>
    </row>
    <row r="23" spans="3:14" ht="15">
      <c r="C23" s="25" t="s">
        <v>25</v>
      </c>
      <c r="D23" s="26">
        <v>2641000</v>
      </c>
      <c r="N23" s="12"/>
    </row>
    <row r="24" spans="2:11" ht="15">
      <c r="B24" s="6"/>
      <c r="C24" s="25" t="s">
        <v>26</v>
      </c>
      <c r="D24" s="26">
        <v>3354000</v>
      </c>
      <c r="E24" s="8"/>
      <c r="F24" s="8"/>
      <c r="G24" s="10"/>
      <c r="H24" s="6"/>
      <c r="I24" s="9"/>
      <c r="J24" s="11"/>
      <c r="K24" s="11"/>
    </row>
    <row r="25" spans="3:4" ht="15.75" thickBot="1">
      <c r="C25" s="27" t="s">
        <v>24</v>
      </c>
      <c r="D25" s="28">
        <f>SUM(D23:D24)</f>
        <v>5995000</v>
      </c>
    </row>
  </sheetData>
  <sheetProtection/>
  <mergeCells count="1">
    <mergeCell ref="N4:O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Táborská Dana JUDr.</dc:creator>
  <cp:keywords/>
  <dc:description/>
  <cp:lastModifiedBy>Pospíchalová Petra</cp:lastModifiedBy>
  <cp:lastPrinted>2017-03-08T10:41:53Z</cp:lastPrinted>
  <dcterms:created xsi:type="dcterms:W3CDTF">2013-10-17T09:37:13Z</dcterms:created>
  <dcterms:modified xsi:type="dcterms:W3CDTF">2017-03-09T10:01:01Z</dcterms:modified>
  <cp:category/>
  <cp:version/>
  <cp:contentType/>
  <cp:contentStatus/>
</cp:coreProperties>
</file>