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70" activeTab="0"/>
  </bookViews>
  <sheets>
    <sheet name="RK-05-2016-34, př. 7" sheetId="1" r:id="rId1"/>
  </sheets>
  <definedNames>
    <definedName name="_xlnm._FilterDatabase" localSheetId="0" hidden="1">'RK-05-2016-34, př. 7'!$A$9:$E$126</definedName>
    <definedName name="_xlnm.Print_Titles" localSheetId="0">'RK-05-2016-34, př. 7'!$9:$9</definedName>
    <definedName name="_xlnm.Print_Area" localSheetId="0">'RK-05-2016-34, př. 7'!$A$1:$J$175</definedName>
  </definedNames>
  <calcPr fullCalcOnLoad="1"/>
</workbook>
</file>

<file path=xl/sharedStrings.xml><?xml version="1.0" encoding="utf-8"?>
<sst xmlns="http://schemas.openxmlformats.org/spreadsheetml/2006/main" count="649" uniqueCount="251">
  <si>
    <t>Poskytovatel</t>
  </si>
  <si>
    <t>centra denních služeb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</si>
  <si>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</si>
  <si>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</si>
  <si>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</si>
  <si>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</si>
  <si>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</si>
  <si>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</si>
  <si>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</si>
  <si>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</si>
  <si>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</si>
  <si>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</si>
  <si>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Petrklíč - denní stacionář pro děti a mládež s mentál. a kombinovaným postižením</t>
  </si>
  <si>
    <t>ÚSVIT - zařízení SPMP Havlíčkův Brod</t>
  </si>
  <si>
    <t>chráněné bydlení</t>
  </si>
  <si>
    <t>Chráněné bydlení Pelhřimov</t>
  </si>
  <si>
    <t>Chráněné bydlení Havlíčkův Brod</t>
  </si>
  <si>
    <t>Chráněné bydlení</t>
  </si>
  <si>
    <t>kontaktní centra</t>
  </si>
  <si>
    <t>Centrum U Větrníku Jihlava</t>
  </si>
  <si>
    <t>K-centrum Noe Třebíč</t>
  </si>
  <si>
    <t>SPEKTRUM - kontaktní centrum a terénní program</t>
  </si>
  <si>
    <t>Farní charita Pacov</t>
  </si>
  <si>
    <t>odborné sociální poradenství</t>
  </si>
  <si>
    <t>Odborné sociální poradenství APLA-Vysočina</t>
  </si>
  <si>
    <t>Občanská poradna  Jihlava</t>
  </si>
  <si>
    <t>Občanská poradna Jihlava</t>
  </si>
  <si>
    <t>Občanská poradna Třebíč</t>
  </si>
  <si>
    <t>Občanská poradna Havlíčkův Brod</t>
  </si>
  <si>
    <t>Oblastní charita Pelhřimov</t>
  </si>
  <si>
    <t>Občanská poradna</t>
  </si>
  <si>
    <t>odlehčovací služby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</si>
  <si>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</si>
  <si>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</si>
  <si>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</si>
  <si>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</si>
  <si>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</si>
  <si>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</si>
  <si>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Centrum osobní asistence Havlíčkův Brod</t>
  </si>
  <si>
    <t>Středisko osobní asistence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</si>
  <si>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</si>
  <si>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</si>
  <si>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</si>
  <si>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</si>
  <si>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</si>
  <si>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</si>
  <si>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</si>
  <si>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sociální rehabilitace</t>
  </si>
  <si>
    <t>telefonická krizová pomoc</t>
  </si>
  <si>
    <t>Linka důvěry STŘED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</si>
  <si>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</si>
  <si>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</si>
  <si>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</si>
  <si>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</si>
  <si>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</si>
  <si>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</si>
  <si>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§4351</t>
  </si>
  <si>
    <t>§4356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</si>
  <si>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</si>
  <si>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</si>
  <si>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</si>
  <si>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</si>
  <si>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</si>
  <si>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</si>
  <si>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</si>
  <si>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</si>
  <si>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</si>
  <si>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Rekapitulace</t>
  </si>
  <si>
    <t>§ 4351 pol. 5223</t>
  </si>
  <si>
    <t>Celkem</t>
  </si>
  <si>
    <t>§4356 pol. 5222</t>
  </si>
  <si>
    <t>§4356 pol. 5223</t>
  </si>
  <si>
    <t>§4354 pol. 5222</t>
  </si>
  <si>
    <t>§4376 pol. 5223</t>
  </si>
  <si>
    <t>§4376 pol. 5222</t>
  </si>
  <si>
    <t>§4379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</si>
  <si>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</si>
  <si>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</si>
  <si>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</si>
  <si>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</si>
  <si>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</si>
  <si>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</si>
  <si>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</si>
  <si>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Osobní asistence Velké Meziříčí</t>
  </si>
  <si>
    <t>Bílý kruh bezpečí</t>
  </si>
  <si>
    <t>Občanská poradna Jihlava (Telč)</t>
  </si>
  <si>
    <t>Centrum Zdislava</t>
  </si>
  <si>
    <t>Denní a týdenní stacionář Jihlava</t>
  </si>
  <si>
    <t>týdenní stacionáře</t>
  </si>
  <si>
    <t>Poradna Alej</t>
  </si>
  <si>
    <t>Denní stacionář Domovinka</t>
  </si>
  <si>
    <t>KLÍČ - Centrum pro rodinu</t>
  </si>
  <si>
    <t>Sociální služby města Havlíčkova Brodu</t>
  </si>
  <si>
    <t>Sociální služby města Žďár nad Sázavou</t>
  </si>
  <si>
    <t>Komplexní sociální a ošetřovatelská péče</t>
  </si>
  <si>
    <t>Denní centrum Barevný svět, o.p.s.</t>
  </si>
  <si>
    <t xml:space="preserve"> Kapitola Sociální věci:  § a položka </t>
  </si>
  <si>
    <t>Odborné sociální poradenství</t>
  </si>
  <si>
    <t>pol.5221</t>
  </si>
  <si>
    <t>§4356 pol. 5221</t>
  </si>
  <si>
    <t>Portimo o.p.s.</t>
  </si>
  <si>
    <t>Domácí hospic Vysočina, o.p.s.</t>
  </si>
  <si>
    <t>služby následné péče</t>
  </si>
  <si>
    <t>SDÍLENÍ, o. p. s.</t>
  </si>
  <si>
    <t>SDÍLENÍ o. p. s.</t>
  </si>
  <si>
    <t>Ječmínek o.p.s.</t>
  </si>
  <si>
    <t>terénní programy</t>
  </si>
  <si>
    <t>Terénní programy SOVY Jihlava</t>
  </si>
  <si>
    <t>AL PASO Vysočina</t>
  </si>
  <si>
    <t>Terénní práce</t>
  </si>
  <si>
    <t>nízkoprahová zařízení pro děti a mládež</t>
  </si>
  <si>
    <t>Nízkoprahové zařízení pro děti a mládež Spirála</t>
  </si>
  <si>
    <t>Denní centrum pro děti a mládež</t>
  </si>
  <si>
    <t>Nízkoprahové centrum pro děti a mládež Světlá nad Sázavou</t>
  </si>
  <si>
    <t xml:space="preserve">Nízkoprahový klub BAN! </t>
  </si>
  <si>
    <t>Wellmez - nízkoprahové zařízení pro děti a mládež</t>
  </si>
  <si>
    <t>Nadosah - nízkoprahové zařízení pro děti a mládež</t>
  </si>
  <si>
    <t>Ponorka - nízkoprahové zařízení pro děti a mládež Žďár nad Sázavou</t>
  </si>
  <si>
    <t>Nízkoprahový klub Vrakbar Jihlava</t>
  </si>
  <si>
    <t>Ambrela-Komunitní centrum pro děti a mládež</t>
  </si>
  <si>
    <t>ERKO Jihlava</t>
  </si>
  <si>
    <t>ZASTÁVka Telč</t>
  </si>
  <si>
    <t>NZDM eMBečko</t>
  </si>
  <si>
    <t>EZOP - Nízkoprahové zařízení pro děti a mládež</t>
  </si>
  <si>
    <t>§4375</t>
  </si>
  <si>
    <t>pol.5321</t>
  </si>
  <si>
    <t>Komunitní centrum Klubíčko Třebíč</t>
  </si>
  <si>
    <t>Sociální asistence a poradenství a Program Pět P</t>
  </si>
  <si>
    <t>Sociálně aktivizační služby pro rodiny s dětmi</t>
  </si>
  <si>
    <t>Centrum denních služeb</t>
  </si>
  <si>
    <t>Centrum J. J. Pestalozziho, o.p.s.</t>
  </si>
  <si>
    <t>§4378</t>
  </si>
  <si>
    <t>Odlehčovací služby</t>
  </si>
  <si>
    <t>§ 4312 pol. 5221</t>
  </si>
  <si>
    <t>§4359 pol. 5221</t>
  </si>
  <si>
    <t>§ 4351 pol. 5221</t>
  </si>
  <si>
    <t>§4371 pol. 5221</t>
  </si>
  <si>
    <t>§4375 pol. 5223</t>
  </si>
  <si>
    <t>§4375 pol. 5221</t>
  </si>
  <si>
    <t>§4378 pol. 5223</t>
  </si>
  <si>
    <t>§4378 pol. 5221</t>
  </si>
  <si>
    <t>Adapta Jihlava - odlehčovací služba</t>
  </si>
  <si>
    <t>Barák - nízkoprahový klub (Klub Zámek - centrum prevence Třebíč)</t>
  </si>
  <si>
    <t>Streetwork (Klub Zámek-centrum prevence Třebíč)</t>
  </si>
  <si>
    <t>Osobní asistence Bludiště</t>
  </si>
  <si>
    <t>Denní stacionář Bludiště</t>
  </si>
  <si>
    <t>Rosa - denní stacionář Bysttřice nad Pernštejnem</t>
  </si>
  <si>
    <t>§4354 pol. 5221</t>
  </si>
  <si>
    <t>Kolpingovo dílo České republiky z.s.</t>
  </si>
  <si>
    <t>Bílý kruh bezpečí, z.s.</t>
  </si>
  <si>
    <t>Centrum pro zdravotně postižené kraje Vysočina o.p.s.</t>
  </si>
  <si>
    <t>STŘED, z.ú.</t>
  </si>
  <si>
    <t xml:space="preserve">Sociálně aktivizační služby pro rodiny s dětmi </t>
  </si>
  <si>
    <t>Občanská poradna Žďár nad Sázavou</t>
  </si>
  <si>
    <t>Denní stacionář pro mentálně postižené osoby</t>
  </si>
  <si>
    <t>§4355</t>
  </si>
  <si>
    <t>Město Brtnice</t>
  </si>
  <si>
    <t>Centrum denních služeb Města Brtnice</t>
  </si>
  <si>
    <t>§4356 pol. 5321</t>
  </si>
  <si>
    <t>Následná péče Jihlava</t>
  </si>
  <si>
    <t>§4354 pol. 5223</t>
  </si>
  <si>
    <t>§4359 pol. 5321</t>
  </si>
  <si>
    <t>Sociální služby města Velké Meziříčí</t>
  </si>
  <si>
    <t>pol. 5321</t>
  </si>
  <si>
    <t xml:space="preserve">Návrh na poskytnutí dotace od kraje - UZ 053 </t>
  </si>
  <si>
    <t>Návrh na poskytnutí dotace celkem</t>
  </si>
  <si>
    <t>Návrh na poskytnutí dotace ze státního rozpočtu - UZ 13305</t>
  </si>
  <si>
    <t>krizová pomoc</t>
  </si>
  <si>
    <t>Krizová pomoc</t>
  </si>
  <si>
    <t>§4372</t>
  </si>
  <si>
    <t>pol.5229</t>
  </si>
  <si>
    <t>Bárka - domácí hospicová péče</t>
  </si>
  <si>
    <t>Hospicová péče</t>
  </si>
  <si>
    <t>Hospicová péče(Žďár nad Sázavou)</t>
  </si>
  <si>
    <t xml:space="preserve">Domácí hospic sv. Zdislavy Třebíč </t>
  </si>
  <si>
    <t>Poradna Alej, rodinný pokoj</t>
  </si>
  <si>
    <t>Hospicová péče NMNM</t>
  </si>
  <si>
    <t>Hospicová péče Jihlava</t>
  </si>
  <si>
    <t>Maják Luka nad Jihlavou</t>
  </si>
  <si>
    <t>Sociální rehabilitace</t>
  </si>
  <si>
    <t>sociálně aktivizační služby pro seniory a osoby se zdravotním postižením</t>
  </si>
  <si>
    <t>Centrum pro neslyšící a nedoslýchavé kraje Vysočina, o.p.s.</t>
  </si>
  <si>
    <t>Sociálně aktivizační služby pro seniory a osoby se zdravotním postižením</t>
  </si>
  <si>
    <t>TyfloCentrum Jihlava, o.p.s.</t>
  </si>
  <si>
    <t>tlumočnické služby</t>
  </si>
  <si>
    <t>Tlumočnické služby</t>
  </si>
  <si>
    <t>průvodcovské a předčitatelské služby</t>
  </si>
  <si>
    <t>Průvodcovské a předčitatelské služby</t>
  </si>
  <si>
    <t>§4353</t>
  </si>
  <si>
    <t>Centrum LADA, z.s.</t>
  </si>
  <si>
    <t>Benediktus z.s.</t>
  </si>
  <si>
    <t>Medou z.s.</t>
  </si>
  <si>
    <t>Háta, o.p.s.</t>
  </si>
  <si>
    <t>Centrum denních služeb Barborka</t>
  </si>
  <si>
    <t>Denní stacionář</t>
  </si>
  <si>
    <t>Denní rehabilitační stacionář pro tělesně a mentálně postižené Třebíč</t>
  </si>
  <si>
    <t>Denní stacionář Pohodář Luka nad Jihlavou</t>
  </si>
  <si>
    <t xml:space="preserve">Následná péče </t>
  </si>
  <si>
    <t>ALKAT z.s.</t>
  </si>
  <si>
    <t>Alkat z.s.</t>
  </si>
  <si>
    <t>Sdružení pro podporu a péči o duševně nemocné VOR Jihlava, z.ú.</t>
  </si>
  <si>
    <t>Chráněné bydlení Petrklíč</t>
  </si>
  <si>
    <t xml:space="preserve">chráněné bydlení </t>
  </si>
  <si>
    <t>Centrum sociálních služeb Lukavec</t>
  </si>
  <si>
    <t>Sociálně aktivizační služba pro rodiny s dětmi</t>
  </si>
  <si>
    <t>§4372 pol. 5221</t>
  </si>
  <si>
    <t>§4375 pol. 5229</t>
  </si>
  <si>
    <t>§4375 pol. 5321</t>
  </si>
  <si>
    <t>§4371 pol. 5229</t>
  </si>
  <si>
    <t>§4379 pol. 5221</t>
  </si>
  <si>
    <t>§4353 pol. 5221</t>
  </si>
  <si>
    <t>§4379 pol. 5229</t>
  </si>
  <si>
    <t>Odlehčovací služba</t>
  </si>
  <si>
    <t>Novoměstské sociální služby</t>
  </si>
  <si>
    <t>Odlehčovací služba v domě s pečovatelskou službou</t>
  </si>
  <si>
    <t>Odlehčovací pobytová služba</t>
  </si>
  <si>
    <t>sociální služby poskytované ve zdravotnických zařízeních lůžkové péče</t>
  </si>
  <si>
    <t>Nemocnice Počátky, s.r.o.</t>
  </si>
  <si>
    <t>§4358</t>
  </si>
  <si>
    <t>pol.5213</t>
  </si>
  <si>
    <t>Pobytová sociální služba poskytovaná ve zsravotnickém zaříuení ústavní péče</t>
  </si>
  <si>
    <t>Vysočinské nemocnice  s.r.o.</t>
  </si>
  <si>
    <t>§ 4344 pol. 5222</t>
  </si>
  <si>
    <t>§4354 pol. 5229</t>
  </si>
  <si>
    <t>§4355 pol. 5321</t>
  </si>
  <si>
    <t>§4358 pol. 5213</t>
  </si>
  <si>
    <t>F POINT z.s.</t>
  </si>
  <si>
    <t>05118557 </t>
  </si>
  <si>
    <t>Svaz neslyšících a nedoslýchavých v ČR, z.s, Krajská org. Vysočina, p.s.</t>
  </si>
  <si>
    <t>70955751 </t>
  </si>
  <si>
    <t>26594706 </t>
  </si>
  <si>
    <t>Rozpočtové opatření</t>
  </si>
  <si>
    <t>§ 4399, pol. 5901</t>
  </si>
  <si>
    <t>kapitola Sociální věci(ORJ 5100)</t>
  </si>
  <si>
    <t>Snížení</t>
  </si>
  <si>
    <t>Sociální centrum města Světlá nad Sázavou</t>
  </si>
  <si>
    <t>ŽIVOT 99 - Jihlava, z.ú.</t>
  </si>
  <si>
    <t xml:space="preserve">Úsvit zařízení Sdružení pro pomoc mentálně postiženým </t>
  </si>
  <si>
    <t>Fokus Vysočina, z.ú.</t>
  </si>
  <si>
    <t>Středisko rané péče SPRP, pobočka Brno</t>
  </si>
  <si>
    <t>Integrované centrum sociálních služeb Jihlava, příspěvková organizace</t>
  </si>
  <si>
    <t>§4352 pol. 5229</t>
  </si>
  <si>
    <t>Domov pro seniory Pelhřimov, příspěvková organizace</t>
  </si>
  <si>
    <t>Centrum pro rodinu Vysočina, z.s.</t>
  </si>
  <si>
    <t xml:space="preserve">ŽIVOT 99 - Jihlava, z.ú. </t>
  </si>
  <si>
    <t>§4356 pol. 5229</t>
  </si>
  <si>
    <t>§ 4351 pol. 5229</t>
  </si>
  <si>
    <t>Počet stran: 3</t>
  </si>
  <si>
    <t>053</t>
  </si>
  <si>
    <t>Zvýšení</t>
  </si>
  <si>
    <t>RK-05-2017-34, př. 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</si>
</sst>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15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3" fontId="0" fillId="0" borderId="16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3" fontId="0" fillId="0" borderId="11" xfId="0" applyNumberFormat="1" applyFill="1" applyBorder="1" applyAlignment="1">
      <alignment wrapText="1"/>
    </xf>
    <xf numFmtId="0" fontId="0" fillId="0" borderId="13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21" xfId="0" applyFill="1" applyBorder="1" applyAlignment="1">
      <alignment vertical="top" wrapText="1"/>
    </xf>
    <xf numFmtId="3" fontId="0" fillId="0" borderId="10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0" fillId="0" borderId="25" xfId="0" applyFill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3" fontId="0" fillId="0" borderId="27" xfId="0" applyNumberFormat="1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3" fontId="0" fillId="0" borderId="29" xfId="0" applyNumberFormat="1" applyFill="1" applyBorder="1" applyAlignment="1">
      <alignment vertical="top"/>
    </xf>
    <xf numFmtId="3" fontId="2" fillId="0" borderId="30" xfId="0" applyNumberFormat="1" applyFont="1" applyFill="1" applyBorder="1" applyAlignment="1">
      <alignment vertical="top"/>
    </xf>
    <xf numFmtId="0" fontId="0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3" fontId="0" fillId="0" borderId="33" xfId="0" applyNumberFormat="1" applyFill="1" applyBorder="1" applyAlignment="1">
      <alignment wrapText="1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5" xfId="0" applyFill="1" applyBorder="1" applyAlignment="1">
      <alignment horizontal="right" vertical="top"/>
    </xf>
    <xf numFmtId="0" fontId="0" fillId="0" borderId="36" xfId="0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wrapText="1"/>
    </xf>
    <xf numFmtId="3" fontId="0" fillId="0" borderId="37" xfId="0" applyNumberForma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38" xfId="0" applyFont="1" applyFill="1" applyBorder="1" applyAlignment="1">
      <alignment vertical="top"/>
    </xf>
    <xf numFmtId="0" fontId="2" fillId="0" borderId="28" xfId="0" applyFont="1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2" fillId="0" borderId="29" xfId="0" applyFont="1" applyFill="1" applyBorder="1" applyAlignment="1">
      <alignment vertical="top"/>
    </xf>
    <xf numFmtId="0" fontId="2" fillId="0" borderId="29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13" xfId="0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40" xfId="0" applyFill="1" applyBorder="1" applyAlignment="1">
      <alignment vertical="top" wrapText="1"/>
    </xf>
    <xf numFmtId="0" fontId="0" fillId="0" borderId="38" xfId="0" applyFill="1" applyBorder="1" applyAlignment="1">
      <alignment vertical="top"/>
    </xf>
    <xf numFmtId="0" fontId="0" fillId="0" borderId="35" xfId="0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0" fontId="2" fillId="0" borderId="30" xfId="0" applyFont="1" applyFill="1" applyBorder="1" applyAlignment="1">
      <alignment horizontal="center" vertical="top"/>
    </xf>
    <xf numFmtId="49" fontId="2" fillId="0" borderId="41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3" fontId="0" fillId="0" borderId="19" xfId="0" applyNumberFormat="1" applyBorder="1" applyAlignment="1">
      <alignment horizontal="right" vertical="top"/>
    </xf>
    <xf numFmtId="0" fontId="0" fillId="0" borderId="15" xfId="0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workbookViewId="0" topLeftCell="A1">
      <selection activeCell="E4" sqref="E4"/>
    </sheetView>
  </sheetViews>
  <sheetFormatPr defaultColWidth="22.25390625" defaultRowHeight="12.75"/>
  <cols>
    <col min="1" max="1" width="9.00390625" style="1" bestFit="1" customWidth="1"/>
    <col min="2" max="2" width="27.75390625" style="1" customWidth="1"/>
    <col min="3" max="3" width="10.25390625" style="1" hidden="1" customWidth="1"/>
    <col min="4" max="4" width="17.25390625" style="1" customWidth="1"/>
    <col min="5" max="5" width="25.625" style="1" customWidth="1"/>
    <col min="6" max="8" width="16.875" style="1" customWidth="1"/>
    <col min="9" max="9" width="11.625" style="1" customWidth="1"/>
    <col min="10" max="10" width="11.875" style="1" customWidth="1"/>
    <col min="11" max="16384" width="22.25390625" style="1" customWidth="1"/>
  </cols>
  <sheetData>
    <row r="1" spans="1:10" ht="12.75">
      <c r="A1" s="1" t="s">
        <v>231</v>
      </c>
      <c r="J1" s="69" t="s">
        <v>250</v>
      </c>
    </row>
    <row r="2" spans="1:10" ht="12.75">
      <c r="A2" s="1" t="s">
        <v>233</v>
      </c>
      <c r="J2" s="69" t="s">
        <v>247</v>
      </c>
    </row>
    <row r="4" ht="12.75">
      <c r="A4" s="1" t="s">
        <v>234</v>
      </c>
    </row>
    <row r="5" spans="1:10" ht="12.75">
      <c r="A5" s="44" t="s">
        <v>232</v>
      </c>
      <c r="B5" s="45"/>
      <c r="C5" s="45"/>
      <c r="D5" s="45"/>
      <c r="E5" s="45"/>
      <c r="F5" s="45"/>
      <c r="G5" s="45"/>
      <c r="H5" s="45"/>
      <c r="I5" s="88">
        <v>150485000</v>
      </c>
      <c r="J5" s="89"/>
    </row>
    <row r="6" spans="1:13" ht="12.75">
      <c r="A6" s="19"/>
      <c r="B6" s="19"/>
      <c r="C6" s="19"/>
      <c r="D6" s="19"/>
      <c r="E6" s="19"/>
      <c r="F6" s="19"/>
      <c r="G6" s="19"/>
      <c r="H6" s="19"/>
      <c r="I6" s="46"/>
      <c r="J6" s="46"/>
      <c r="K6" s="4"/>
      <c r="L6" s="4"/>
      <c r="M6" s="4"/>
    </row>
    <row r="7" spans="1:13" ht="12.75">
      <c r="A7" s="19" t="s">
        <v>249</v>
      </c>
      <c r="B7" s="19"/>
      <c r="C7" s="19"/>
      <c r="D7" s="19"/>
      <c r="E7" s="19"/>
      <c r="F7" s="19"/>
      <c r="G7" s="19"/>
      <c r="H7" s="19"/>
      <c r="I7" s="46"/>
      <c r="J7" s="46"/>
      <c r="K7" s="4"/>
      <c r="L7" s="4"/>
      <c r="M7" s="4"/>
    </row>
    <row r="8" spans="6:13" ht="13.5" thickBot="1">
      <c r="F8" s="4"/>
      <c r="G8" s="4"/>
      <c r="H8" s="4"/>
      <c r="I8" s="4"/>
      <c r="J8" s="4"/>
      <c r="K8" s="4"/>
      <c r="L8" s="4"/>
      <c r="M8" s="4"/>
    </row>
    <row r="9" spans="1:13" s="2" customFormat="1" ht="63" customHeight="1" thickBot="1">
      <c r="A9" s="70" t="s">
        <v>52</v>
      </c>
      <c r="B9" s="71" t="s">
        <v>0</v>
      </c>
      <c r="C9" s="72" t="s">
        <v>53</v>
      </c>
      <c r="D9" s="73" t="s">
        <v>54</v>
      </c>
      <c r="E9" s="73" t="s">
        <v>55</v>
      </c>
      <c r="F9" s="74" t="s">
        <v>166</v>
      </c>
      <c r="G9" s="74" t="s">
        <v>164</v>
      </c>
      <c r="H9" s="75" t="s">
        <v>165</v>
      </c>
      <c r="I9" s="86" t="s">
        <v>96</v>
      </c>
      <c r="J9" s="87"/>
      <c r="K9" s="3"/>
      <c r="L9" s="3"/>
      <c r="M9" s="3"/>
    </row>
    <row r="10" spans="1:13" ht="25.5">
      <c r="A10" s="76">
        <v>70868832</v>
      </c>
      <c r="B10" s="32" t="s">
        <v>190</v>
      </c>
      <c r="C10" s="37"/>
      <c r="D10" s="39" t="s">
        <v>1</v>
      </c>
      <c r="E10" s="38" t="s">
        <v>129</v>
      </c>
      <c r="F10" s="5">
        <v>861000</v>
      </c>
      <c r="G10" s="5">
        <v>181000</v>
      </c>
      <c r="H10" s="5">
        <f aca="true" t="shared" si="0" ref="H10:H41">SUM(F10:G10)</f>
        <v>1042000</v>
      </c>
      <c r="I10" s="31" t="s">
        <v>57</v>
      </c>
      <c r="J10" s="49" t="s">
        <v>66</v>
      </c>
      <c r="K10" s="4"/>
      <c r="L10" s="4"/>
      <c r="M10" s="4"/>
    </row>
    <row r="11" spans="1:13" ht="25.5">
      <c r="A11" s="21">
        <v>26518252</v>
      </c>
      <c r="B11" s="23" t="s">
        <v>189</v>
      </c>
      <c r="C11" s="7">
        <v>5587371</v>
      </c>
      <c r="D11" s="6" t="s">
        <v>1</v>
      </c>
      <c r="E11" s="9" t="s">
        <v>189</v>
      </c>
      <c r="F11" s="5">
        <v>2111000</v>
      </c>
      <c r="G11" s="5">
        <v>445000</v>
      </c>
      <c r="H11" s="5">
        <f t="shared" si="0"/>
        <v>2556000</v>
      </c>
      <c r="I11" s="10" t="s">
        <v>57</v>
      </c>
      <c r="J11" s="11" t="s">
        <v>66</v>
      </c>
      <c r="K11" s="4"/>
      <c r="L11" s="4"/>
      <c r="M11" s="4"/>
    </row>
    <row r="12" spans="1:13" ht="25.5">
      <c r="A12" s="21">
        <v>28861094</v>
      </c>
      <c r="B12" s="23" t="s">
        <v>192</v>
      </c>
      <c r="C12" s="7"/>
      <c r="D12" s="6" t="s">
        <v>1</v>
      </c>
      <c r="E12" s="9" t="s">
        <v>193</v>
      </c>
      <c r="F12" s="5">
        <v>2052000</v>
      </c>
      <c r="G12" s="5">
        <v>433000</v>
      </c>
      <c r="H12" s="5">
        <f t="shared" si="0"/>
        <v>2485000</v>
      </c>
      <c r="I12" s="10" t="s">
        <v>57</v>
      </c>
      <c r="J12" s="12" t="s">
        <v>98</v>
      </c>
      <c r="K12" s="4"/>
      <c r="L12" s="4"/>
      <c r="M12" s="4"/>
    </row>
    <row r="13" spans="1:13" ht="25.5">
      <c r="A13" s="21">
        <v>3718981</v>
      </c>
      <c r="B13" s="23" t="s">
        <v>191</v>
      </c>
      <c r="C13" s="7"/>
      <c r="D13" s="6" t="s">
        <v>1</v>
      </c>
      <c r="E13" s="9" t="s">
        <v>191</v>
      </c>
      <c r="F13" s="5">
        <v>1943000</v>
      </c>
      <c r="G13" s="5">
        <v>410000</v>
      </c>
      <c r="H13" s="5">
        <f t="shared" si="0"/>
        <v>2353000</v>
      </c>
      <c r="I13" s="10" t="s">
        <v>57</v>
      </c>
      <c r="J13" s="11" t="s">
        <v>66</v>
      </c>
      <c r="K13" s="4"/>
      <c r="L13" s="4"/>
      <c r="M13" s="4"/>
    </row>
    <row r="14" spans="1:13" ht="25.5">
      <c r="A14" s="21">
        <v>285668</v>
      </c>
      <c r="B14" s="23" t="s">
        <v>156</v>
      </c>
      <c r="C14" s="7"/>
      <c r="D14" s="6" t="s">
        <v>1</v>
      </c>
      <c r="E14" s="9" t="s">
        <v>157</v>
      </c>
      <c r="F14" s="5">
        <v>169000</v>
      </c>
      <c r="G14" s="5">
        <v>35000</v>
      </c>
      <c r="H14" s="5">
        <f t="shared" si="0"/>
        <v>204000</v>
      </c>
      <c r="I14" s="10" t="s">
        <v>57</v>
      </c>
      <c r="J14" s="11" t="s">
        <v>125</v>
      </c>
      <c r="K14" s="4"/>
      <c r="L14" s="4"/>
      <c r="M14" s="4"/>
    </row>
    <row r="15" spans="1:13" ht="25.5">
      <c r="A15" s="21">
        <v>15060233</v>
      </c>
      <c r="B15" s="22" t="s">
        <v>2</v>
      </c>
      <c r="C15" s="7">
        <v>1556513</v>
      </c>
      <c r="D15" s="6" t="s">
        <v>1</v>
      </c>
      <c r="E15" s="9" t="s">
        <v>3</v>
      </c>
      <c r="F15" s="5">
        <v>971000</v>
      </c>
      <c r="G15" s="5">
        <v>204000</v>
      </c>
      <c r="H15" s="5">
        <f t="shared" si="0"/>
        <v>1175000</v>
      </c>
      <c r="I15" s="10" t="s">
        <v>57</v>
      </c>
      <c r="J15" s="11" t="s">
        <v>65</v>
      </c>
      <c r="K15" s="4"/>
      <c r="L15" s="4"/>
      <c r="M15" s="4"/>
    </row>
    <row r="16" spans="1:13" ht="38.25">
      <c r="A16" s="21">
        <v>26652935</v>
      </c>
      <c r="B16" s="22" t="s">
        <v>4</v>
      </c>
      <c r="C16" s="7">
        <v>2110189</v>
      </c>
      <c r="D16" s="6" t="s">
        <v>5</v>
      </c>
      <c r="E16" s="6" t="s">
        <v>6</v>
      </c>
      <c r="F16" s="5">
        <v>1492000</v>
      </c>
      <c r="G16" s="5">
        <v>314000</v>
      </c>
      <c r="H16" s="5">
        <f t="shared" si="0"/>
        <v>1806000</v>
      </c>
      <c r="I16" s="10" t="s">
        <v>57</v>
      </c>
      <c r="J16" s="11" t="s">
        <v>66</v>
      </c>
      <c r="K16" s="4"/>
      <c r="L16" s="4"/>
      <c r="M16" s="4"/>
    </row>
    <row r="17" spans="1:13" ht="12.75">
      <c r="A17" s="21">
        <v>43378692</v>
      </c>
      <c r="B17" s="22" t="s">
        <v>86</v>
      </c>
      <c r="C17" s="7">
        <v>1784518</v>
      </c>
      <c r="D17" s="6" t="s">
        <v>5</v>
      </c>
      <c r="E17" s="6" t="s">
        <v>86</v>
      </c>
      <c r="F17" s="5">
        <v>1619000</v>
      </c>
      <c r="G17" s="5">
        <v>341000</v>
      </c>
      <c r="H17" s="5">
        <f t="shared" si="0"/>
        <v>1960000</v>
      </c>
      <c r="I17" s="10" t="s">
        <v>57</v>
      </c>
      <c r="J17" s="12" t="s">
        <v>125</v>
      </c>
      <c r="K17" s="4"/>
      <c r="L17" s="4"/>
      <c r="M17" s="4"/>
    </row>
    <row r="18" spans="1:13" ht="25.5">
      <c r="A18" s="21">
        <v>400858</v>
      </c>
      <c r="B18" s="22" t="s">
        <v>87</v>
      </c>
      <c r="C18" s="7"/>
      <c r="D18" s="6" t="s">
        <v>5</v>
      </c>
      <c r="E18" s="6" t="s">
        <v>87</v>
      </c>
      <c r="F18" s="5">
        <v>1433000</v>
      </c>
      <c r="G18" s="5">
        <v>302000</v>
      </c>
      <c r="H18" s="5">
        <f t="shared" si="0"/>
        <v>1735000</v>
      </c>
      <c r="I18" s="17" t="s">
        <v>57</v>
      </c>
      <c r="J18" s="11" t="s">
        <v>125</v>
      </c>
      <c r="K18" s="4"/>
      <c r="L18" s="4"/>
      <c r="M18" s="4"/>
    </row>
    <row r="19" spans="1:13" ht="25.5">
      <c r="A19" s="21">
        <v>29277418</v>
      </c>
      <c r="B19" s="22" t="s">
        <v>95</v>
      </c>
      <c r="C19" s="7">
        <v>1153271</v>
      </c>
      <c r="D19" s="6" t="s">
        <v>5</v>
      </c>
      <c r="E19" s="6" t="s">
        <v>95</v>
      </c>
      <c r="F19" s="5">
        <v>1544000</v>
      </c>
      <c r="G19" s="5">
        <v>325000</v>
      </c>
      <c r="H19" s="5">
        <f t="shared" si="0"/>
        <v>1869000</v>
      </c>
      <c r="I19" s="10" t="s">
        <v>57</v>
      </c>
      <c r="J19" s="11" t="s">
        <v>98</v>
      </c>
      <c r="K19" s="4"/>
      <c r="L19" s="4"/>
      <c r="M19" s="4"/>
    </row>
    <row r="20" spans="1:13" ht="38.25">
      <c r="A20" s="21">
        <v>60419148</v>
      </c>
      <c r="B20" s="23" t="s">
        <v>195</v>
      </c>
      <c r="C20" s="7"/>
      <c r="D20" s="6" t="s">
        <v>5</v>
      </c>
      <c r="E20" s="6" t="s">
        <v>94</v>
      </c>
      <c r="F20" s="5">
        <v>2867000</v>
      </c>
      <c r="G20" s="5">
        <v>604000</v>
      </c>
      <c r="H20" s="5">
        <f t="shared" si="0"/>
        <v>3471000</v>
      </c>
      <c r="I20" s="10" t="s">
        <v>57</v>
      </c>
      <c r="J20" s="11" t="s">
        <v>125</v>
      </c>
      <c r="K20" s="4"/>
      <c r="L20" s="4"/>
      <c r="M20" s="4"/>
    </row>
    <row r="21" spans="1:13" ht="25.5">
      <c r="A21" s="21">
        <v>44990260</v>
      </c>
      <c r="B21" s="22" t="s">
        <v>7</v>
      </c>
      <c r="C21" s="7">
        <v>4409498</v>
      </c>
      <c r="D21" s="6" t="s">
        <v>5</v>
      </c>
      <c r="E21" s="6" t="s">
        <v>8</v>
      </c>
      <c r="F21" s="5">
        <v>1778000</v>
      </c>
      <c r="G21" s="5">
        <v>375000</v>
      </c>
      <c r="H21" s="5">
        <f t="shared" si="0"/>
        <v>2153000</v>
      </c>
      <c r="I21" s="10" t="s">
        <v>57</v>
      </c>
      <c r="J21" s="11" t="s">
        <v>65</v>
      </c>
      <c r="K21" s="4"/>
      <c r="L21" s="4"/>
      <c r="M21" s="4"/>
    </row>
    <row r="22" spans="1:13" ht="25.5">
      <c r="A22" s="21">
        <v>44990260</v>
      </c>
      <c r="B22" s="22" t="s">
        <v>7</v>
      </c>
      <c r="C22" s="7"/>
      <c r="D22" s="6" t="s">
        <v>5</v>
      </c>
      <c r="E22" s="9" t="s">
        <v>146</v>
      </c>
      <c r="F22" s="5">
        <v>1735000</v>
      </c>
      <c r="G22" s="5">
        <v>366000</v>
      </c>
      <c r="H22" s="5">
        <f t="shared" si="0"/>
        <v>2101000</v>
      </c>
      <c r="I22" s="10" t="s">
        <v>57</v>
      </c>
      <c r="J22" s="11" t="s">
        <v>65</v>
      </c>
      <c r="K22" s="4"/>
      <c r="L22" s="4"/>
      <c r="M22" s="4"/>
    </row>
    <row r="23" spans="1:13" ht="12.75">
      <c r="A23" s="21">
        <v>44990260</v>
      </c>
      <c r="B23" s="22" t="s">
        <v>7</v>
      </c>
      <c r="C23" s="7">
        <v>8089034</v>
      </c>
      <c r="D23" s="6" t="s">
        <v>5</v>
      </c>
      <c r="E23" s="6" t="s">
        <v>9</v>
      </c>
      <c r="F23" s="5">
        <v>1591000</v>
      </c>
      <c r="G23" s="5">
        <v>335000</v>
      </c>
      <c r="H23" s="5">
        <f t="shared" si="0"/>
        <v>1926000</v>
      </c>
      <c r="I23" s="10" t="s">
        <v>57</v>
      </c>
      <c r="J23" s="11" t="s">
        <v>65</v>
      </c>
      <c r="K23" s="4"/>
      <c r="L23" s="4"/>
      <c r="M23" s="4"/>
    </row>
    <row r="24" spans="1:13" ht="12.75">
      <c r="A24" s="21">
        <v>44990260</v>
      </c>
      <c r="B24" s="22" t="s">
        <v>7</v>
      </c>
      <c r="C24" s="7">
        <v>8981293</v>
      </c>
      <c r="D24" s="6" t="s">
        <v>5</v>
      </c>
      <c r="E24" s="6" t="s">
        <v>10</v>
      </c>
      <c r="F24" s="5">
        <v>2576000</v>
      </c>
      <c r="G24" s="5">
        <v>543000</v>
      </c>
      <c r="H24" s="5">
        <f t="shared" si="0"/>
        <v>3119000</v>
      </c>
      <c r="I24" s="10" t="s">
        <v>57</v>
      </c>
      <c r="J24" s="11" t="s">
        <v>65</v>
      </c>
      <c r="K24" s="4"/>
      <c r="L24" s="4"/>
      <c r="M24" s="4"/>
    </row>
    <row r="25" spans="1:13" ht="25.5">
      <c r="A25" s="21">
        <v>44990260</v>
      </c>
      <c r="B25" s="22" t="s">
        <v>7</v>
      </c>
      <c r="C25" s="7"/>
      <c r="D25" s="9" t="s">
        <v>5</v>
      </c>
      <c r="E25" s="9" t="s">
        <v>196</v>
      </c>
      <c r="F25" s="5">
        <v>608000</v>
      </c>
      <c r="G25" s="5">
        <v>128000</v>
      </c>
      <c r="H25" s="5">
        <f t="shared" si="0"/>
        <v>736000</v>
      </c>
      <c r="I25" s="17" t="s">
        <v>57</v>
      </c>
      <c r="J25" s="11" t="s">
        <v>65</v>
      </c>
      <c r="K25" s="4"/>
      <c r="L25" s="4"/>
      <c r="M25" s="4"/>
    </row>
    <row r="26" spans="1:13" ht="25.5">
      <c r="A26" s="21">
        <v>7856671</v>
      </c>
      <c r="B26" s="23" t="s">
        <v>242</v>
      </c>
      <c r="C26" s="7"/>
      <c r="D26" s="6" t="s">
        <v>5</v>
      </c>
      <c r="E26" s="9" t="s">
        <v>194</v>
      </c>
      <c r="F26" s="5">
        <v>183000</v>
      </c>
      <c r="G26" s="5">
        <v>38000</v>
      </c>
      <c r="H26" s="5">
        <f t="shared" si="0"/>
        <v>221000</v>
      </c>
      <c r="I26" s="17" t="s">
        <v>57</v>
      </c>
      <c r="J26" s="11" t="s">
        <v>125</v>
      </c>
      <c r="K26" s="4"/>
      <c r="L26" s="4"/>
      <c r="M26" s="4"/>
    </row>
    <row r="27" spans="1:13" ht="12.75">
      <c r="A27" s="21">
        <v>15060306</v>
      </c>
      <c r="B27" s="23" t="s">
        <v>238</v>
      </c>
      <c r="C27" s="7">
        <v>6928452</v>
      </c>
      <c r="D27" s="6" t="s">
        <v>5</v>
      </c>
      <c r="E27" s="9" t="s">
        <v>145</v>
      </c>
      <c r="F27" s="5">
        <v>984000</v>
      </c>
      <c r="G27" s="5">
        <v>207000</v>
      </c>
      <c r="H27" s="5">
        <f t="shared" si="0"/>
        <v>1191000</v>
      </c>
      <c r="I27" s="10" t="s">
        <v>57</v>
      </c>
      <c r="J27" s="12" t="s">
        <v>170</v>
      </c>
      <c r="K27" s="4"/>
      <c r="L27" s="4"/>
      <c r="M27" s="4"/>
    </row>
    <row r="28" spans="1:13" ht="38.25">
      <c r="A28" s="21">
        <v>400840</v>
      </c>
      <c r="B28" s="23" t="s">
        <v>240</v>
      </c>
      <c r="C28" s="7"/>
      <c r="D28" s="6" t="s">
        <v>5</v>
      </c>
      <c r="E28" s="6" t="s">
        <v>90</v>
      </c>
      <c r="F28" s="5">
        <v>606000</v>
      </c>
      <c r="G28" s="5">
        <v>127000</v>
      </c>
      <c r="H28" s="5">
        <f t="shared" si="0"/>
        <v>733000</v>
      </c>
      <c r="I28" s="10" t="s">
        <v>57</v>
      </c>
      <c r="J28" s="11" t="s">
        <v>125</v>
      </c>
      <c r="K28" s="4"/>
      <c r="L28" s="4"/>
      <c r="M28" s="4"/>
    </row>
    <row r="29" spans="1:13" ht="38.25">
      <c r="A29" s="21">
        <v>15060233</v>
      </c>
      <c r="B29" s="22" t="s">
        <v>2</v>
      </c>
      <c r="C29" s="7">
        <v>7776230</v>
      </c>
      <c r="D29" s="6" t="s">
        <v>5</v>
      </c>
      <c r="E29" s="6" t="s">
        <v>12</v>
      </c>
      <c r="F29" s="5">
        <v>2247000</v>
      </c>
      <c r="G29" s="5">
        <v>474000</v>
      </c>
      <c r="H29" s="5">
        <f t="shared" si="0"/>
        <v>2721000</v>
      </c>
      <c r="I29" s="10" t="s">
        <v>57</v>
      </c>
      <c r="J29" s="11" t="s">
        <v>65</v>
      </c>
      <c r="K29" s="4"/>
      <c r="L29" s="4"/>
      <c r="M29" s="4"/>
    </row>
    <row r="30" spans="1:13" ht="25.5">
      <c r="A30" s="21">
        <v>70844763</v>
      </c>
      <c r="B30" s="23" t="s">
        <v>235</v>
      </c>
      <c r="C30" s="7"/>
      <c r="D30" s="9" t="s">
        <v>5</v>
      </c>
      <c r="E30" s="9" t="s">
        <v>194</v>
      </c>
      <c r="F30" s="5">
        <v>305000</v>
      </c>
      <c r="G30" s="5">
        <v>64000</v>
      </c>
      <c r="H30" s="5">
        <f t="shared" si="0"/>
        <v>369000</v>
      </c>
      <c r="I30" s="17" t="s">
        <v>57</v>
      </c>
      <c r="J30" s="11" t="s">
        <v>125</v>
      </c>
      <c r="K30" s="4"/>
      <c r="L30" s="4"/>
      <c r="M30" s="4"/>
    </row>
    <row r="31" spans="1:13" ht="25.5">
      <c r="A31" s="21">
        <v>70188467</v>
      </c>
      <c r="B31" s="22" t="s">
        <v>92</v>
      </c>
      <c r="C31" s="7"/>
      <c r="D31" s="6" t="s">
        <v>5</v>
      </c>
      <c r="E31" s="9" t="s">
        <v>194</v>
      </c>
      <c r="F31" s="5">
        <v>363000</v>
      </c>
      <c r="G31" s="5">
        <v>76000</v>
      </c>
      <c r="H31" s="5">
        <f t="shared" si="0"/>
        <v>439000</v>
      </c>
      <c r="I31" s="10" t="s">
        <v>57</v>
      </c>
      <c r="J31" s="11" t="s">
        <v>125</v>
      </c>
      <c r="K31" s="4"/>
      <c r="L31" s="4"/>
      <c r="M31" s="4"/>
    </row>
    <row r="32" spans="1:13" ht="25.5">
      <c r="A32" s="21">
        <v>43379168</v>
      </c>
      <c r="B32" s="22" t="s">
        <v>93</v>
      </c>
      <c r="C32" s="7"/>
      <c r="D32" s="6" t="s">
        <v>5</v>
      </c>
      <c r="E32" s="6" t="s">
        <v>154</v>
      </c>
      <c r="F32" s="5">
        <v>824000</v>
      </c>
      <c r="G32" s="5">
        <v>173000</v>
      </c>
      <c r="H32" s="5">
        <f t="shared" si="0"/>
        <v>997000</v>
      </c>
      <c r="I32" s="17" t="s">
        <v>57</v>
      </c>
      <c r="J32" s="11" t="s">
        <v>125</v>
      </c>
      <c r="K32" s="4"/>
      <c r="L32" s="4"/>
      <c r="M32" s="4"/>
    </row>
    <row r="33" spans="1:13" ht="25.5">
      <c r="A33" s="21">
        <v>60128640</v>
      </c>
      <c r="B33" s="22" t="s">
        <v>237</v>
      </c>
      <c r="C33" s="7">
        <v>7691496</v>
      </c>
      <c r="D33" s="6" t="s">
        <v>5</v>
      </c>
      <c r="E33" s="6" t="s">
        <v>13</v>
      </c>
      <c r="F33" s="5">
        <v>2038000</v>
      </c>
      <c r="G33" s="5">
        <v>430000</v>
      </c>
      <c r="H33" s="5">
        <f t="shared" si="0"/>
        <v>2468000</v>
      </c>
      <c r="I33" s="10" t="s">
        <v>57</v>
      </c>
      <c r="J33" s="11" t="s">
        <v>66</v>
      </c>
      <c r="K33" s="4"/>
      <c r="L33" s="4"/>
      <c r="M33" s="4"/>
    </row>
    <row r="34" spans="1:13" ht="12.75">
      <c r="A34" s="21">
        <v>70868832</v>
      </c>
      <c r="B34" s="23" t="s">
        <v>190</v>
      </c>
      <c r="C34" s="7"/>
      <c r="D34" s="6" t="s">
        <v>14</v>
      </c>
      <c r="E34" s="9" t="s">
        <v>17</v>
      </c>
      <c r="F34" s="5">
        <v>848000</v>
      </c>
      <c r="G34" s="5">
        <v>178000</v>
      </c>
      <c r="H34" s="5">
        <f t="shared" si="0"/>
        <v>1026000</v>
      </c>
      <c r="I34" s="10" t="s">
        <v>58</v>
      </c>
      <c r="J34" s="11" t="s">
        <v>66</v>
      </c>
      <c r="K34" s="4"/>
      <c r="L34" s="4"/>
      <c r="M34" s="4"/>
    </row>
    <row r="35" spans="1:13" ht="25.5">
      <c r="A35" s="21">
        <v>29277418</v>
      </c>
      <c r="B35" s="22" t="s">
        <v>95</v>
      </c>
      <c r="C35" s="7"/>
      <c r="D35" s="6" t="s">
        <v>14</v>
      </c>
      <c r="E35" s="9" t="s">
        <v>17</v>
      </c>
      <c r="F35" s="5">
        <v>633000</v>
      </c>
      <c r="G35" s="5">
        <v>133000</v>
      </c>
      <c r="H35" s="5">
        <f t="shared" si="0"/>
        <v>766000</v>
      </c>
      <c r="I35" s="10" t="s">
        <v>58</v>
      </c>
      <c r="J35" s="12" t="s">
        <v>98</v>
      </c>
      <c r="K35" s="4"/>
      <c r="L35" s="4"/>
      <c r="M35" s="4"/>
    </row>
    <row r="36" spans="1:13" ht="12.75">
      <c r="A36" s="21">
        <v>15060306</v>
      </c>
      <c r="B36" s="23" t="s">
        <v>238</v>
      </c>
      <c r="C36" s="7">
        <v>5646012</v>
      </c>
      <c r="D36" s="6" t="s">
        <v>14</v>
      </c>
      <c r="E36" s="6" t="s">
        <v>15</v>
      </c>
      <c r="F36" s="5">
        <v>235000</v>
      </c>
      <c r="G36" s="5">
        <v>49000</v>
      </c>
      <c r="H36" s="5">
        <f t="shared" si="0"/>
        <v>284000</v>
      </c>
      <c r="I36" s="10" t="s">
        <v>58</v>
      </c>
      <c r="J36" s="12" t="s">
        <v>170</v>
      </c>
      <c r="K36" s="4"/>
      <c r="L36" s="4"/>
      <c r="M36" s="4"/>
    </row>
    <row r="37" spans="1:13" ht="25.5">
      <c r="A37" s="21">
        <v>15060306</v>
      </c>
      <c r="B37" s="23" t="s">
        <v>238</v>
      </c>
      <c r="C37" s="7">
        <v>9737086</v>
      </c>
      <c r="D37" s="6" t="s">
        <v>14</v>
      </c>
      <c r="E37" s="6" t="s">
        <v>16</v>
      </c>
      <c r="F37" s="5">
        <v>1957000</v>
      </c>
      <c r="G37" s="5">
        <v>412000</v>
      </c>
      <c r="H37" s="5">
        <f t="shared" si="0"/>
        <v>2369000</v>
      </c>
      <c r="I37" s="10" t="s">
        <v>58</v>
      </c>
      <c r="J37" s="12" t="s">
        <v>170</v>
      </c>
      <c r="K37" s="4"/>
      <c r="L37" s="4"/>
      <c r="M37" s="4"/>
    </row>
    <row r="38" spans="1:13" ht="38.25">
      <c r="A38" s="21">
        <v>65761979</v>
      </c>
      <c r="B38" s="23" t="s">
        <v>200</v>
      </c>
      <c r="C38" s="7">
        <v>2328357</v>
      </c>
      <c r="D38" s="6" t="s">
        <v>14</v>
      </c>
      <c r="E38" s="6" t="s">
        <v>17</v>
      </c>
      <c r="F38" s="5">
        <v>211000</v>
      </c>
      <c r="G38" s="5">
        <v>44000</v>
      </c>
      <c r="H38" s="5">
        <f t="shared" si="0"/>
        <v>255000</v>
      </c>
      <c r="I38" s="10" t="s">
        <v>58</v>
      </c>
      <c r="J38" s="12" t="s">
        <v>170</v>
      </c>
      <c r="K38" s="4"/>
      <c r="L38" s="4"/>
      <c r="M38" s="4"/>
    </row>
    <row r="39" spans="1:13" ht="25.5">
      <c r="A39" s="21">
        <v>60128640</v>
      </c>
      <c r="B39" s="22" t="s">
        <v>237</v>
      </c>
      <c r="C39" s="7">
        <v>4640855</v>
      </c>
      <c r="D39" s="6" t="s">
        <v>14</v>
      </c>
      <c r="E39" s="6" t="s">
        <v>13</v>
      </c>
      <c r="F39" s="5">
        <v>113000</v>
      </c>
      <c r="G39" s="5">
        <v>23000</v>
      </c>
      <c r="H39" s="5">
        <f t="shared" si="0"/>
        <v>136000</v>
      </c>
      <c r="I39" s="10" t="s">
        <v>58</v>
      </c>
      <c r="J39" s="11" t="s">
        <v>66</v>
      </c>
      <c r="K39" s="4"/>
      <c r="L39" s="4"/>
      <c r="M39" s="4"/>
    </row>
    <row r="40" spans="1:13" ht="12.75">
      <c r="A40" s="21">
        <v>15060233</v>
      </c>
      <c r="B40" s="23" t="s">
        <v>2</v>
      </c>
      <c r="C40" s="7"/>
      <c r="D40" s="9" t="s">
        <v>202</v>
      </c>
      <c r="E40" s="9" t="s">
        <v>201</v>
      </c>
      <c r="F40" s="5">
        <v>489000</v>
      </c>
      <c r="G40" s="5">
        <v>103000</v>
      </c>
      <c r="H40" s="5">
        <f t="shared" si="0"/>
        <v>592000</v>
      </c>
      <c r="I40" s="10" t="s">
        <v>58</v>
      </c>
      <c r="J40" s="11" t="s">
        <v>65</v>
      </c>
      <c r="K40" s="4"/>
      <c r="L40" s="4"/>
      <c r="M40" s="4"/>
    </row>
    <row r="41" spans="1:13" ht="12.75">
      <c r="A41" s="21">
        <v>44990260</v>
      </c>
      <c r="B41" s="22" t="s">
        <v>7</v>
      </c>
      <c r="C41" s="7">
        <v>7117099</v>
      </c>
      <c r="D41" s="6" t="s">
        <v>18</v>
      </c>
      <c r="E41" s="6" t="s">
        <v>19</v>
      </c>
      <c r="F41" s="5">
        <v>1200000</v>
      </c>
      <c r="G41" s="5">
        <v>905000</v>
      </c>
      <c r="H41" s="5">
        <f t="shared" si="0"/>
        <v>2105000</v>
      </c>
      <c r="I41" s="10" t="s">
        <v>59</v>
      </c>
      <c r="J41" s="11" t="s">
        <v>65</v>
      </c>
      <c r="K41" s="4"/>
      <c r="L41" s="4"/>
      <c r="M41" s="4"/>
    </row>
    <row r="42" spans="1:13" ht="12.75">
      <c r="A42" s="21">
        <v>44990260</v>
      </c>
      <c r="B42" s="22" t="s">
        <v>7</v>
      </c>
      <c r="C42" s="7">
        <v>7736193</v>
      </c>
      <c r="D42" s="6" t="s">
        <v>18</v>
      </c>
      <c r="E42" s="6" t="s">
        <v>20</v>
      </c>
      <c r="F42" s="5">
        <v>1428000</v>
      </c>
      <c r="G42" s="5">
        <v>301000</v>
      </c>
      <c r="H42" s="5">
        <f aca="true" t="shared" si="1" ref="H42:H73">SUM(F42:G42)</f>
        <v>1729000</v>
      </c>
      <c r="I42" s="10" t="s">
        <v>59</v>
      </c>
      <c r="J42" s="11" t="s">
        <v>65</v>
      </c>
      <c r="K42" s="4"/>
      <c r="L42" s="4"/>
      <c r="M42" s="4"/>
    </row>
    <row r="43" spans="1:13" ht="25.5">
      <c r="A43" s="21">
        <v>43379729</v>
      </c>
      <c r="B43" s="23" t="s">
        <v>148</v>
      </c>
      <c r="C43" s="7">
        <v>2496890</v>
      </c>
      <c r="D43" s="6" t="s">
        <v>18</v>
      </c>
      <c r="E43" s="6" t="s">
        <v>21</v>
      </c>
      <c r="F43" s="5">
        <v>1125000</v>
      </c>
      <c r="G43" s="5">
        <v>237000</v>
      </c>
      <c r="H43" s="5">
        <f t="shared" si="1"/>
        <v>1362000</v>
      </c>
      <c r="I43" s="10" t="s">
        <v>59</v>
      </c>
      <c r="J43" s="11" t="s">
        <v>66</v>
      </c>
      <c r="K43" s="4"/>
      <c r="L43" s="4"/>
      <c r="M43" s="4"/>
    </row>
    <row r="44" spans="1:13" ht="25.5">
      <c r="A44" s="21">
        <v>25918974</v>
      </c>
      <c r="B44" s="24" t="s">
        <v>130</v>
      </c>
      <c r="C44" s="7"/>
      <c r="D44" s="9" t="s">
        <v>167</v>
      </c>
      <c r="E44" s="9" t="s">
        <v>168</v>
      </c>
      <c r="F44" s="5">
        <v>1564000</v>
      </c>
      <c r="G44" s="5">
        <v>330000</v>
      </c>
      <c r="H44" s="5">
        <f t="shared" si="1"/>
        <v>1894000</v>
      </c>
      <c r="I44" s="17" t="s">
        <v>169</v>
      </c>
      <c r="J44" s="14" t="s">
        <v>98</v>
      </c>
      <c r="K44" s="4"/>
      <c r="L44" s="4"/>
      <c r="M44" s="4"/>
    </row>
    <row r="45" spans="1:13" ht="38.25">
      <c r="A45" s="21">
        <v>44990260</v>
      </c>
      <c r="B45" s="24" t="s">
        <v>7</v>
      </c>
      <c r="C45" s="7"/>
      <c r="D45" s="40" t="s">
        <v>110</v>
      </c>
      <c r="E45" s="9" t="s">
        <v>115</v>
      </c>
      <c r="F45" s="5">
        <v>935000</v>
      </c>
      <c r="G45" s="5">
        <v>197000</v>
      </c>
      <c r="H45" s="5">
        <f t="shared" si="1"/>
        <v>1132000</v>
      </c>
      <c r="I45" s="13" t="s">
        <v>124</v>
      </c>
      <c r="J45" s="14" t="s">
        <v>65</v>
      </c>
      <c r="K45" s="4"/>
      <c r="L45" s="4"/>
      <c r="M45" s="4"/>
    </row>
    <row r="46" spans="1:13" ht="38.25">
      <c r="A46" s="21">
        <v>44990260</v>
      </c>
      <c r="B46" s="24" t="s">
        <v>7</v>
      </c>
      <c r="C46" s="7"/>
      <c r="D46" s="40" t="s">
        <v>110</v>
      </c>
      <c r="E46" s="40" t="s">
        <v>116</v>
      </c>
      <c r="F46" s="5">
        <v>776000</v>
      </c>
      <c r="G46" s="5">
        <v>163000</v>
      </c>
      <c r="H46" s="5">
        <f t="shared" si="1"/>
        <v>939000</v>
      </c>
      <c r="I46" s="13" t="s">
        <v>124</v>
      </c>
      <c r="J46" s="14" t="s">
        <v>65</v>
      </c>
      <c r="K46" s="4"/>
      <c r="L46" s="4"/>
      <c r="M46" s="4"/>
    </row>
    <row r="47" spans="1:13" ht="38.25">
      <c r="A47" s="21">
        <v>44990260</v>
      </c>
      <c r="B47" s="24" t="s">
        <v>7</v>
      </c>
      <c r="C47" s="7"/>
      <c r="D47" s="40" t="s">
        <v>110</v>
      </c>
      <c r="E47" s="40" t="s">
        <v>117</v>
      </c>
      <c r="F47" s="5">
        <v>858000</v>
      </c>
      <c r="G47" s="5">
        <v>181000</v>
      </c>
      <c r="H47" s="5">
        <f t="shared" si="1"/>
        <v>1039000</v>
      </c>
      <c r="I47" s="13" t="s">
        <v>124</v>
      </c>
      <c r="J47" s="14" t="s">
        <v>65</v>
      </c>
      <c r="K47" s="4"/>
      <c r="L47" s="4"/>
      <c r="M47" s="4"/>
    </row>
    <row r="48" spans="1:13" ht="38.25">
      <c r="A48" s="21">
        <v>44990260</v>
      </c>
      <c r="B48" s="24" t="s">
        <v>7</v>
      </c>
      <c r="C48" s="7"/>
      <c r="D48" s="40" t="s">
        <v>110</v>
      </c>
      <c r="E48" s="40" t="s">
        <v>118</v>
      </c>
      <c r="F48" s="5">
        <v>1114000</v>
      </c>
      <c r="G48" s="5">
        <v>235000</v>
      </c>
      <c r="H48" s="5">
        <f t="shared" si="1"/>
        <v>1349000</v>
      </c>
      <c r="I48" s="13" t="s">
        <v>124</v>
      </c>
      <c r="J48" s="12" t="s">
        <v>65</v>
      </c>
      <c r="K48" s="4"/>
      <c r="L48" s="4"/>
      <c r="M48" s="4"/>
    </row>
    <row r="49" spans="1:13" ht="38.25">
      <c r="A49" s="21">
        <v>44990260</v>
      </c>
      <c r="B49" s="24" t="s">
        <v>7</v>
      </c>
      <c r="C49" s="7"/>
      <c r="D49" s="40" t="s">
        <v>110</v>
      </c>
      <c r="E49" s="9" t="s">
        <v>142</v>
      </c>
      <c r="F49" s="5">
        <v>1012000</v>
      </c>
      <c r="G49" s="5">
        <v>213000</v>
      </c>
      <c r="H49" s="5">
        <f t="shared" si="1"/>
        <v>1225000</v>
      </c>
      <c r="I49" s="13" t="s">
        <v>124</v>
      </c>
      <c r="J49" s="14" t="s">
        <v>65</v>
      </c>
      <c r="K49" s="4"/>
      <c r="L49" s="4"/>
      <c r="M49" s="4"/>
    </row>
    <row r="50" spans="1:13" ht="38.25">
      <c r="A50" s="21">
        <v>44990260</v>
      </c>
      <c r="B50" s="24" t="s">
        <v>7</v>
      </c>
      <c r="C50" s="7"/>
      <c r="D50" s="40" t="s">
        <v>110</v>
      </c>
      <c r="E50" s="40" t="s">
        <v>119</v>
      </c>
      <c r="F50" s="5">
        <v>1027000</v>
      </c>
      <c r="G50" s="5">
        <v>216000</v>
      </c>
      <c r="H50" s="5">
        <f t="shared" si="1"/>
        <v>1243000</v>
      </c>
      <c r="I50" s="13" t="s">
        <v>124</v>
      </c>
      <c r="J50" s="14" t="s">
        <v>65</v>
      </c>
      <c r="K50" s="4"/>
      <c r="L50" s="4"/>
      <c r="M50" s="4"/>
    </row>
    <row r="51" spans="1:13" ht="38.25">
      <c r="A51" s="21">
        <v>44990260</v>
      </c>
      <c r="B51" s="24" t="s">
        <v>7</v>
      </c>
      <c r="C51" s="7"/>
      <c r="D51" s="40" t="s">
        <v>110</v>
      </c>
      <c r="E51" s="40" t="s">
        <v>120</v>
      </c>
      <c r="F51" s="5">
        <v>1629000</v>
      </c>
      <c r="G51" s="5">
        <v>343000</v>
      </c>
      <c r="H51" s="5">
        <f t="shared" si="1"/>
        <v>1972000</v>
      </c>
      <c r="I51" s="13" t="s">
        <v>124</v>
      </c>
      <c r="J51" s="14" t="s">
        <v>65</v>
      </c>
      <c r="K51" s="4"/>
      <c r="L51" s="4"/>
      <c r="M51" s="4"/>
    </row>
    <row r="52" spans="1:13" ht="38.25">
      <c r="A52" s="21">
        <v>44990260</v>
      </c>
      <c r="B52" s="24" t="s">
        <v>7</v>
      </c>
      <c r="C52" s="7"/>
      <c r="D52" s="40" t="s">
        <v>110</v>
      </c>
      <c r="E52" s="40" t="s">
        <v>121</v>
      </c>
      <c r="F52" s="5">
        <v>1036000</v>
      </c>
      <c r="G52" s="5">
        <v>218000</v>
      </c>
      <c r="H52" s="5">
        <f t="shared" si="1"/>
        <v>1254000</v>
      </c>
      <c r="I52" s="13" t="s">
        <v>124</v>
      </c>
      <c r="J52" s="14" t="s">
        <v>65</v>
      </c>
      <c r="K52" s="4"/>
      <c r="L52" s="4"/>
      <c r="M52" s="4"/>
    </row>
    <row r="53" spans="1:13" ht="38.25">
      <c r="A53" s="21">
        <v>44990260</v>
      </c>
      <c r="B53" s="24" t="s">
        <v>7</v>
      </c>
      <c r="C53" s="7"/>
      <c r="D53" s="40" t="s">
        <v>110</v>
      </c>
      <c r="E53" s="9" t="s">
        <v>178</v>
      </c>
      <c r="F53" s="5">
        <v>968000</v>
      </c>
      <c r="G53" s="5">
        <v>204000</v>
      </c>
      <c r="H53" s="5">
        <f t="shared" si="1"/>
        <v>1172000</v>
      </c>
      <c r="I53" s="13" t="s">
        <v>124</v>
      </c>
      <c r="J53" s="14" t="s">
        <v>65</v>
      </c>
      <c r="K53" s="4"/>
      <c r="L53" s="4"/>
      <c r="M53" s="4"/>
    </row>
    <row r="54" spans="1:13" ht="38.25">
      <c r="A54" s="21">
        <v>47224444</v>
      </c>
      <c r="B54" s="24" t="s">
        <v>22</v>
      </c>
      <c r="C54" s="7"/>
      <c r="D54" s="40" t="s">
        <v>110</v>
      </c>
      <c r="E54" s="40" t="s">
        <v>111</v>
      </c>
      <c r="F54" s="5">
        <v>712000</v>
      </c>
      <c r="G54" s="5">
        <v>150000</v>
      </c>
      <c r="H54" s="5">
        <f t="shared" si="1"/>
        <v>862000</v>
      </c>
      <c r="I54" s="13" t="s">
        <v>124</v>
      </c>
      <c r="J54" s="14" t="s">
        <v>65</v>
      </c>
      <c r="K54" s="4"/>
      <c r="L54" s="4"/>
      <c r="M54" s="4"/>
    </row>
    <row r="55" spans="1:13" ht="38.25">
      <c r="A55" s="21">
        <v>15060233</v>
      </c>
      <c r="B55" s="24" t="s">
        <v>2</v>
      </c>
      <c r="C55" s="7"/>
      <c r="D55" s="40" t="s">
        <v>110</v>
      </c>
      <c r="E55" s="40" t="s">
        <v>113</v>
      </c>
      <c r="F55" s="5">
        <v>914000</v>
      </c>
      <c r="G55" s="5">
        <v>192000</v>
      </c>
      <c r="H55" s="5">
        <f t="shared" si="1"/>
        <v>1106000</v>
      </c>
      <c r="I55" s="13" t="s">
        <v>124</v>
      </c>
      <c r="J55" s="14" t="s">
        <v>65</v>
      </c>
      <c r="K55" s="4"/>
      <c r="L55" s="4"/>
      <c r="M55" s="4"/>
    </row>
    <row r="56" spans="1:13" ht="38.25">
      <c r="A56" s="21">
        <v>15060233</v>
      </c>
      <c r="B56" s="24" t="s">
        <v>2</v>
      </c>
      <c r="C56" s="7"/>
      <c r="D56" s="40" t="s">
        <v>110</v>
      </c>
      <c r="E56" s="40" t="s">
        <v>114</v>
      </c>
      <c r="F56" s="5">
        <v>940000</v>
      </c>
      <c r="G56" s="5">
        <v>198000</v>
      </c>
      <c r="H56" s="5">
        <f t="shared" si="1"/>
        <v>1138000</v>
      </c>
      <c r="I56" s="13" t="s">
        <v>124</v>
      </c>
      <c r="J56" s="14" t="s">
        <v>65</v>
      </c>
      <c r="K56" s="4"/>
      <c r="L56" s="4"/>
      <c r="M56" s="4"/>
    </row>
    <row r="57" spans="1:13" ht="38.25">
      <c r="A57" s="21">
        <v>45659028</v>
      </c>
      <c r="B57" s="23" t="s">
        <v>100</v>
      </c>
      <c r="C57" s="7"/>
      <c r="D57" s="40" t="s">
        <v>110</v>
      </c>
      <c r="E57" s="40" t="s">
        <v>123</v>
      </c>
      <c r="F57" s="5">
        <v>1431000</v>
      </c>
      <c r="G57" s="5">
        <v>301000</v>
      </c>
      <c r="H57" s="5">
        <f t="shared" si="1"/>
        <v>1732000</v>
      </c>
      <c r="I57" s="13" t="s">
        <v>124</v>
      </c>
      <c r="J57" s="14" t="s">
        <v>98</v>
      </c>
      <c r="K57" s="4"/>
      <c r="L57" s="4"/>
      <c r="M57" s="4"/>
    </row>
    <row r="58" spans="1:13" ht="38.25">
      <c r="A58" s="21">
        <v>43379168</v>
      </c>
      <c r="B58" s="24" t="s">
        <v>93</v>
      </c>
      <c r="C58" s="7"/>
      <c r="D58" s="40" t="s">
        <v>110</v>
      </c>
      <c r="E58" s="40" t="s">
        <v>112</v>
      </c>
      <c r="F58" s="5">
        <v>478000</v>
      </c>
      <c r="G58" s="5">
        <v>100000</v>
      </c>
      <c r="H58" s="5">
        <f t="shared" si="1"/>
        <v>578000</v>
      </c>
      <c r="I58" s="13" t="s">
        <v>124</v>
      </c>
      <c r="J58" s="14" t="s">
        <v>125</v>
      </c>
      <c r="K58" s="4"/>
      <c r="L58" s="4"/>
      <c r="M58" s="4"/>
    </row>
    <row r="59" spans="1:13" ht="38.25">
      <c r="A59" s="21">
        <v>70870896</v>
      </c>
      <c r="B59" s="23" t="s">
        <v>151</v>
      </c>
      <c r="C59" s="7"/>
      <c r="D59" s="40" t="s">
        <v>110</v>
      </c>
      <c r="E59" s="40" t="s">
        <v>122</v>
      </c>
      <c r="F59" s="5">
        <v>1011000</v>
      </c>
      <c r="G59" s="5">
        <v>213000</v>
      </c>
      <c r="H59" s="5">
        <f t="shared" si="1"/>
        <v>1224000</v>
      </c>
      <c r="I59" s="13" t="s">
        <v>124</v>
      </c>
      <c r="J59" s="12" t="s">
        <v>170</v>
      </c>
      <c r="K59" s="4"/>
      <c r="L59" s="4"/>
      <c r="M59" s="4"/>
    </row>
    <row r="60" spans="1:13" ht="38.25">
      <c r="A60" s="21">
        <v>26652935</v>
      </c>
      <c r="B60" s="22" t="s">
        <v>4</v>
      </c>
      <c r="C60" s="7">
        <v>4809258</v>
      </c>
      <c r="D60" s="6" t="s">
        <v>23</v>
      </c>
      <c r="E60" s="6" t="s">
        <v>24</v>
      </c>
      <c r="F60" s="5">
        <v>990000</v>
      </c>
      <c r="G60" s="5">
        <v>208000</v>
      </c>
      <c r="H60" s="5">
        <f t="shared" si="1"/>
        <v>1198000</v>
      </c>
      <c r="I60" s="10" t="s">
        <v>80</v>
      </c>
      <c r="J60" s="11" t="s">
        <v>66</v>
      </c>
      <c r="K60" s="4"/>
      <c r="L60" s="4"/>
      <c r="M60" s="4"/>
    </row>
    <row r="61" spans="1:13" ht="25.5">
      <c r="A61" s="77">
        <v>47607483</v>
      </c>
      <c r="B61" s="23" t="s">
        <v>149</v>
      </c>
      <c r="C61" s="7"/>
      <c r="D61" s="6" t="s">
        <v>23</v>
      </c>
      <c r="E61" s="6" t="s">
        <v>84</v>
      </c>
      <c r="F61" s="5">
        <v>569000</v>
      </c>
      <c r="G61" s="5">
        <v>120000</v>
      </c>
      <c r="H61" s="5">
        <f t="shared" si="1"/>
        <v>689000</v>
      </c>
      <c r="I61" s="10" t="s">
        <v>80</v>
      </c>
      <c r="J61" s="11" t="s">
        <v>66</v>
      </c>
      <c r="K61" s="4"/>
      <c r="L61" s="4"/>
      <c r="M61" s="4"/>
    </row>
    <row r="62" spans="1:13" ht="25.5">
      <c r="A62" s="78" t="s">
        <v>230</v>
      </c>
      <c r="B62" s="23" t="s">
        <v>150</v>
      </c>
      <c r="C62" s="7"/>
      <c r="D62" s="6" t="s">
        <v>23</v>
      </c>
      <c r="E62" s="9" t="s">
        <v>97</v>
      </c>
      <c r="F62" s="5">
        <v>2191000</v>
      </c>
      <c r="G62" s="5">
        <v>462000</v>
      </c>
      <c r="H62" s="5">
        <f t="shared" si="1"/>
        <v>2653000</v>
      </c>
      <c r="I62" s="10" t="s">
        <v>80</v>
      </c>
      <c r="J62" s="12" t="s">
        <v>98</v>
      </c>
      <c r="K62" s="4"/>
      <c r="L62" s="4"/>
      <c r="M62" s="4"/>
    </row>
    <row r="63" spans="1:13" ht="25.5">
      <c r="A63" s="47">
        <v>70803978</v>
      </c>
      <c r="B63" s="23" t="s">
        <v>101</v>
      </c>
      <c r="C63" s="7"/>
      <c r="D63" s="6" t="s">
        <v>23</v>
      </c>
      <c r="E63" s="9" t="s">
        <v>175</v>
      </c>
      <c r="F63" s="5">
        <v>194000</v>
      </c>
      <c r="G63" s="5">
        <v>40000</v>
      </c>
      <c r="H63" s="5">
        <f t="shared" si="1"/>
        <v>234000</v>
      </c>
      <c r="I63" s="10" t="s">
        <v>80</v>
      </c>
      <c r="J63" s="12" t="s">
        <v>98</v>
      </c>
      <c r="K63" s="4"/>
      <c r="L63" s="4"/>
      <c r="M63" s="4"/>
    </row>
    <row r="64" spans="1:13" ht="25.5">
      <c r="A64" s="21">
        <v>70803978</v>
      </c>
      <c r="B64" s="23" t="s">
        <v>101</v>
      </c>
      <c r="C64" s="7"/>
      <c r="D64" s="6" t="s">
        <v>23</v>
      </c>
      <c r="E64" s="6" t="s">
        <v>89</v>
      </c>
      <c r="F64" s="5">
        <v>52000</v>
      </c>
      <c r="G64" s="5">
        <v>10000</v>
      </c>
      <c r="H64" s="5">
        <f t="shared" si="1"/>
        <v>62000</v>
      </c>
      <c r="I64" s="10" t="s">
        <v>80</v>
      </c>
      <c r="J64" s="12" t="s">
        <v>98</v>
      </c>
      <c r="K64" s="36"/>
      <c r="L64" s="4"/>
      <c r="M64" s="4"/>
    </row>
    <row r="65" spans="1:13" ht="25.5">
      <c r="A65" s="21">
        <v>66597064</v>
      </c>
      <c r="B65" s="22" t="s">
        <v>25</v>
      </c>
      <c r="C65" s="7">
        <v>8125444</v>
      </c>
      <c r="D65" s="6" t="s">
        <v>23</v>
      </c>
      <c r="E65" s="6" t="s">
        <v>26</v>
      </c>
      <c r="F65" s="5">
        <v>1350000</v>
      </c>
      <c r="G65" s="5">
        <v>284000</v>
      </c>
      <c r="H65" s="5">
        <f t="shared" si="1"/>
        <v>1634000</v>
      </c>
      <c r="I65" s="10" t="s">
        <v>80</v>
      </c>
      <c r="J65" s="11" t="s">
        <v>66</v>
      </c>
      <c r="K65" s="4"/>
      <c r="L65" s="4"/>
      <c r="M65" s="4"/>
    </row>
    <row r="66" spans="1:13" ht="25.5">
      <c r="A66" s="21">
        <v>66597064</v>
      </c>
      <c r="B66" s="22" t="s">
        <v>25</v>
      </c>
      <c r="C66" s="7">
        <v>9390296</v>
      </c>
      <c r="D66" s="6" t="s">
        <v>23</v>
      </c>
      <c r="E66" s="6" t="s">
        <v>85</v>
      </c>
      <c r="F66" s="5">
        <v>49000</v>
      </c>
      <c r="G66" s="5">
        <v>10000</v>
      </c>
      <c r="H66" s="5">
        <f t="shared" si="1"/>
        <v>59000</v>
      </c>
      <c r="I66" s="10" t="s">
        <v>80</v>
      </c>
      <c r="J66" s="11" t="s">
        <v>66</v>
      </c>
      <c r="K66" s="4"/>
      <c r="L66" s="4"/>
      <c r="M66" s="4"/>
    </row>
    <row r="67" spans="1:13" ht="25.5">
      <c r="A67" s="21">
        <v>70283966</v>
      </c>
      <c r="B67" s="22" t="s">
        <v>27</v>
      </c>
      <c r="C67" s="7">
        <v>2560256</v>
      </c>
      <c r="D67" s="6" t="s">
        <v>23</v>
      </c>
      <c r="E67" s="6" t="s">
        <v>27</v>
      </c>
      <c r="F67" s="5">
        <v>1939000</v>
      </c>
      <c r="G67" s="5">
        <v>409000</v>
      </c>
      <c r="H67" s="5">
        <f t="shared" si="1"/>
        <v>2348000</v>
      </c>
      <c r="I67" s="10" t="s">
        <v>80</v>
      </c>
      <c r="J67" s="11" t="s">
        <v>66</v>
      </c>
      <c r="K67" s="4"/>
      <c r="L67" s="4"/>
      <c r="M67" s="36"/>
    </row>
    <row r="68" spans="1:13" ht="25.5">
      <c r="A68" s="21">
        <v>69720649</v>
      </c>
      <c r="B68" s="23" t="s">
        <v>153</v>
      </c>
      <c r="C68" s="7">
        <v>1810833</v>
      </c>
      <c r="D68" s="6" t="s">
        <v>23</v>
      </c>
      <c r="E68" s="6" t="s">
        <v>30</v>
      </c>
      <c r="F68" s="5">
        <v>575000</v>
      </c>
      <c r="G68" s="5">
        <v>121000</v>
      </c>
      <c r="H68" s="5">
        <f t="shared" si="1"/>
        <v>696000</v>
      </c>
      <c r="I68" s="10" t="s">
        <v>80</v>
      </c>
      <c r="J68" s="12" t="s">
        <v>66</v>
      </c>
      <c r="K68" s="4"/>
      <c r="L68" s="4"/>
      <c r="M68" s="4"/>
    </row>
    <row r="69" spans="1:13" ht="25.5">
      <c r="A69" s="21">
        <v>15060233</v>
      </c>
      <c r="B69" s="22" t="s">
        <v>2</v>
      </c>
      <c r="C69" s="7">
        <v>8496850</v>
      </c>
      <c r="D69" s="6" t="s">
        <v>23</v>
      </c>
      <c r="E69" s="6" t="s">
        <v>28</v>
      </c>
      <c r="F69" s="5">
        <v>643000</v>
      </c>
      <c r="G69" s="5">
        <v>135000</v>
      </c>
      <c r="H69" s="5">
        <f t="shared" si="1"/>
        <v>778000</v>
      </c>
      <c r="I69" s="10" t="s">
        <v>80</v>
      </c>
      <c r="J69" s="11" t="s">
        <v>65</v>
      </c>
      <c r="K69" s="36"/>
      <c r="L69" s="36"/>
      <c r="M69" s="4"/>
    </row>
    <row r="70" spans="1:13" ht="25.5">
      <c r="A70" s="21">
        <v>47224541</v>
      </c>
      <c r="B70" s="22" t="s">
        <v>29</v>
      </c>
      <c r="C70" s="7">
        <v>1810833</v>
      </c>
      <c r="D70" s="6" t="s">
        <v>23</v>
      </c>
      <c r="E70" s="6" t="s">
        <v>30</v>
      </c>
      <c r="F70" s="5">
        <v>823000</v>
      </c>
      <c r="G70" s="5">
        <v>173000</v>
      </c>
      <c r="H70" s="5">
        <f t="shared" si="1"/>
        <v>996000</v>
      </c>
      <c r="I70" s="10" t="s">
        <v>80</v>
      </c>
      <c r="J70" s="11" t="s">
        <v>65</v>
      </c>
      <c r="K70" s="36"/>
      <c r="L70" s="4"/>
      <c r="M70" s="4"/>
    </row>
    <row r="71" spans="1:13" ht="25.5">
      <c r="A71" s="21">
        <v>45659028</v>
      </c>
      <c r="B71" s="22" t="s">
        <v>100</v>
      </c>
      <c r="C71" s="7">
        <v>5078660</v>
      </c>
      <c r="D71" s="6" t="s">
        <v>23</v>
      </c>
      <c r="E71" s="6" t="s">
        <v>30</v>
      </c>
      <c r="F71" s="5">
        <v>770000</v>
      </c>
      <c r="G71" s="5">
        <v>162000</v>
      </c>
      <c r="H71" s="5">
        <f t="shared" si="1"/>
        <v>932000</v>
      </c>
      <c r="I71" s="10" t="s">
        <v>80</v>
      </c>
      <c r="J71" s="12" t="s">
        <v>98</v>
      </c>
      <c r="K71" s="36"/>
      <c r="L71" s="36"/>
      <c r="M71" s="4"/>
    </row>
    <row r="72" spans="1:13" ht="25.5">
      <c r="A72" s="21">
        <v>22673377</v>
      </c>
      <c r="B72" s="23" t="s">
        <v>104</v>
      </c>
      <c r="C72" s="7"/>
      <c r="D72" s="6" t="s">
        <v>23</v>
      </c>
      <c r="E72" s="6" t="s">
        <v>97</v>
      </c>
      <c r="F72" s="5">
        <v>237000</v>
      </c>
      <c r="G72" s="5">
        <v>50000</v>
      </c>
      <c r="H72" s="5">
        <f t="shared" si="1"/>
        <v>287000</v>
      </c>
      <c r="I72" s="10" t="s">
        <v>80</v>
      </c>
      <c r="J72" s="12" t="s">
        <v>98</v>
      </c>
      <c r="K72" s="4"/>
      <c r="L72" s="4"/>
      <c r="M72" s="4"/>
    </row>
    <row r="73" spans="1:13" ht="38.25">
      <c r="A73" s="79" t="s">
        <v>229</v>
      </c>
      <c r="B73" s="23" t="s">
        <v>228</v>
      </c>
      <c r="C73" s="7"/>
      <c r="D73" s="6" t="s">
        <v>23</v>
      </c>
      <c r="E73" s="9" t="s">
        <v>97</v>
      </c>
      <c r="F73" s="5">
        <v>149000</v>
      </c>
      <c r="G73" s="5">
        <v>13000</v>
      </c>
      <c r="H73" s="5">
        <f t="shared" si="1"/>
        <v>162000</v>
      </c>
      <c r="I73" s="10" t="s">
        <v>80</v>
      </c>
      <c r="J73" s="12" t="s">
        <v>66</v>
      </c>
      <c r="K73" s="4"/>
      <c r="L73" s="4"/>
      <c r="M73" s="4"/>
    </row>
    <row r="74" spans="1:13" ht="25.5">
      <c r="A74" s="21">
        <v>26908042</v>
      </c>
      <c r="B74" s="23" t="s">
        <v>183</v>
      </c>
      <c r="C74" s="7"/>
      <c r="D74" s="6" t="s">
        <v>23</v>
      </c>
      <c r="E74" s="9" t="s">
        <v>97</v>
      </c>
      <c r="F74" s="5">
        <v>516000</v>
      </c>
      <c r="G74" s="5">
        <v>108000</v>
      </c>
      <c r="H74" s="5">
        <f aca="true" t="shared" si="2" ref="H74:H105">SUM(F74:G74)</f>
        <v>624000</v>
      </c>
      <c r="I74" s="10" t="s">
        <v>80</v>
      </c>
      <c r="J74" s="12" t="s">
        <v>98</v>
      </c>
      <c r="K74" s="4"/>
      <c r="L74" s="4"/>
      <c r="M74" s="4"/>
    </row>
    <row r="75" spans="1:13" ht="25.5">
      <c r="A75" s="21">
        <v>28125975</v>
      </c>
      <c r="B75" s="23" t="s">
        <v>203</v>
      </c>
      <c r="C75" s="7"/>
      <c r="D75" s="9" t="s">
        <v>31</v>
      </c>
      <c r="E75" s="9" t="s">
        <v>132</v>
      </c>
      <c r="F75" s="48">
        <v>2155000</v>
      </c>
      <c r="G75" s="48">
        <v>454000</v>
      </c>
      <c r="H75" s="48">
        <f t="shared" si="2"/>
        <v>2609000</v>
      </c>
      <c r="I75" s="17" t="s">
        <v>60</v>
      </c>
      <c r="J75" s="12" t="s">
        <v>163</v>
      </c>
      <c r="K75" s="4"/>
      <c r="L75" s="4"/>
      <c r="M75" s="4"/>
    </row>
    <row r="76" spans="1:13" ht="25.5">
      <c r="A76" s="21">
        <v>839345</v>
      </c>
      <c r="B76" s="22" t="s">
        <v>32</v>
      </c>
      <c r="C76" s="7">
        <v>6380698</v>
      </c>
      <c r="D76" s="6" t="s">
        <v>31</v>
      </c>
      <c r="E76" s="6" t="s">
        <v>33</v>
      </c>
      <c r="F76" s="48">
        <v>109000</v>
      </c>
      <c r="G76" s="67">
        <v>23000</v>
      </c>
      <c r="H76" s="48">
        <f t="shared" si="2"/>
        <v>132000</v>
      </c>
      <c r="I76" s="17" t="s">
        <v>60</v>
      </c>
      <c r="J76" s="12" t="s">
        <v>65</v>
      </c>
      <c r="K76" s="4"/>
      <c r="L76" s="4"/>
      <c r="M76" s="4"/>
    </row>
    <row r="77" spans="1:13" ht="25.5">
      <c r="A77" s="21">
        <v>44990260</v>
      </c>
      <c r="B77" s="22" t="s">
        <v>7</v>
      </c>
      <c r="C77" s="7"/>
      <c r="D77" s="6" t="s">
        <v>31</v>
      </c>
      <c r="E77" s="9" t="s">
        <v>141</v>
      </c>
      <c r="F77" s="48">
        <v>1266000</v>
      </c>
      <c r="G77" s="48">
        <v>267000</v>
      </c>
      <c r="H77" s="48">
        <f t="shared" si="2"/>
        <v>1533000</v>
      </c>
      <c r="I77" s="17" t="s">
        <v>60</v>
      </c>
      <c r="J77" s="12" t="s">
        <v>65</v>
      </c>
      <c r="K77" s="15"/>
      <c r="L77" s="4"/>
      <c r="M77" s="4"/>
    </row>
    <row r="78" spans="1:13" ht="25.5">
      <c r="A78" s="21">
        <v>44990260</v>
      </c>
      <c r="B78" s="22" t="s">
        <v>7</v>
      </c>
      <c r="C78" s="7"/>
      <c r="D78" s="6" t="s">
        <v>31</v>
      </c>
      <c r="E78" s="9" t="s">
        <v>171</v>
      </c>
      <c r="F78" s="48">
        <v>500000</v>
      </c>
      <c r="G78" s="48">
        <v>105000</v>
      </c>
      <c r="H78" s="48">
        <f t="shared" si="2"/>
        <v>605000</v>
      </c>
      <c r="I78" s="17" t="s">
        <v>60</v>
      </c>
      <c r="J78" s="12" t="s">
        <v>65</v>
      </c>
      <c r="K78" s="15"/>
      <c r="L78" s="4"/>
      <c r="M78" s="4"/>
    </row>
    <row r="79" spans="1:13" ht="25.5">
      <c r="A79" s="21">
        <v>44990260</v>
      </c>
      <c r="B79" s="22" t="s">
        <v>7</v>
      </c>
      <c r="C79" s="7"/>
      <c r="D79" s="6" t="s">
        <v>31</v>
      </c>
      <c r="E79" s="9" t="s">
        <v>174</v>
      </c>
      <c r="F79" s="48">
        <v>1231000</v>
      </c>
      <c r="G79" s="48">
        <v>259000</v>
      </c>
      <c r="H79" s="48">
        <f t="shared" si="2"/>
        <v>1490000</v>
      </c>
      <c r="I79" s="17" t="s">
        <v>60</v>
      </c>
      <c r="J79" s="12" t="s">
        <v>65</v>
      </c>
      <c r="K79" s="15"/>
      <c r="L79" s="4"/>
      <c r="M79" s="4"/>
    </row>
    <row r="80" spans="1:13" ht="25.5">
      <c r="A80" s="21">
        <v>44990260</v>
      </c>
      <c r="B80" s="22" t="s">
        <v>7</v>
      </c>
      <c r="C80" s="7"/>
      <c r="D80" s="6" t="s">
        <v>31</v>
      </c>
      <c r="E80" s="9" t="s">
        <v>173</v>
      </c>
      <c r="F80" s="48">
        <v>1065000</v>
      </c>
      <c r="G80" s="48">
        <v>224000</v>
      </c>
      <c r="H80" s="48">
        <f t="shared" si="2"/>
        <v>1289000</v>
      </c>
      <c r="I80" s="17" t="s">
        <v>60</v>
      </c>
      <c r="J80" s="12" t="s">
        <v>65</v>
      </c>
      <c r="K80" s="15"/>
      <c r="L80" s="4"/>
      <c r="M80" s="4"/>
    </row>
    <row r="81" spans="1:13" ht="25.5">
      <c r="A81" s="21">
        <v>70803978</v>
      </c>
      <c r="B81" s="23" t="s">
        <v>101</v>
      </c>
      <c r="C81" s="7"/>
      <c r="D81" s="6" t="s">
        <v>31</v>
      </c>
      <c r="E81" s="9" t="s">
        <v>176</v>
      </c>
      <c r="F81" s="48">
        <v>835000</v>
      </c>
      <c r="G81" s="48">
        <v>176000</v>
      </c>
      <c r="H81" s="48">
        <f t="shared" si="2"/>
        <v>1011000</v>
      </c>
      <c r="I81" s="17" t="s">
        <v>60</v>
      </c>
      <c r="J81" s="12" t="s">
        <v>98</v>
      </c>
      <c r="K81" s="4"/>
      <c r="L81" s="4"/>
      <c r="M81" s="4"/>
    </row>
    <row r="82" spans="1:13" ht="25.5">
      <c r="A82" s="21">
        <v>70803978</v>
      </c>
      <c r="B82" s="23" t="s">
        <v>101</v>
      </c>
      <c r="C82" s="7"/>
      <c r="D82" s="6" t="s">
        <v>31</v>
      </c>
      <c r="E82" s="9" t="s">
        <v>177</v>
      </c>
      <c r="F82" s="48">
        <v>480000</v>
      </c>
      <c r="G82" s="48">
        <v>101000</v>
      </c>
      <c r="H82" s="48">
        <f t="shared" si="2"/>
        <v>581000</v>
      </c>
      <c r="I82" s="17" t="s">
        <v>60</v>
      </c>
      <c r="J82" s="12" t="s">
        <v>98</v>
      </c>
      <c r="K82" s="4"/>
      <c r="L82" s="4"/>
      <c r="M82" s="4"/>
    </row>
    <row r="83" spans="1:13" ht="25.5">
      <c r="A83" s="21">
        <v>394190</v>
      </c>
      <c r="B83" s="22" t="s">
        <v>11</v>
      </c>
      <c r="C83" s="7">
        <v>7526673</v>
      </c>
      <c r="D83" s="6" t="s">
        <v>31</v>
      </c>
      <c r="E83" s="6" t="s">
        <v>34</v>
      </c>
      <c r="F83" s="48">
        <v>158000</v>
      </c>
      <c r="G83" s="48">
        <v>33000</v>
      </c>
      <c r="H83" s="48">
        <f t="shared" si="2"/>
        <v>191000</v>
      </c>
      <c r="I83" s="17" t="s">
        <v>60</v>
      </c>
      <c r="J83" s="12" t="s">
        <v>65</v>
      </c>
      <c r="K83" s="4"/>
      <c r="L83" s="4"/>
      <c r="M83" s="4"/>
    </row>
    <row r="84" spans="1:13" ht="38.25">
      <c r="A84" s="21">
        <v>400840</v>
      </c>
      <c r="B84" s="23" t="s">
        <v>240</v>
      </c>
      <c r="C84" s="7"/>
      <c r="D84" s="9" t="s">
        <v>31</v>
      </c>
      <c r="E84" s="9" t="s">
        <v>212</v>
      </c>
      <c r="F84" s="48">
        <v>453000</v>
      </c>
      <c r="G84" s="48">
        <v>95000</v>
      </c>
      <c r="H84" s="48">
        <f t="shared" si="2"/>
        <v>548000</v>
      </c>
      <c r="I84" s="17" t="s">
        <v>60</v>
      </c>
      <c r="J84" s="12" t="s">
        <v>163</v>
      </c>
      <c r="K84" s="4"/>
      <c r="L84" s="4"/>
      <c r="M84" s="4"/>
    </row>
    <row r="85" spans="1:13" ht="25.5">
      <c r="A85" s="21">
        <v>48899097</v>
      </c>
      <c r="B85" s="23" t="s">
        <v>213</v>
      </c>
      <c r="C85" s="7"/>
      <c r="D85" s="6" t="s">
        <v>31</v>
      </c>
      <c r="E85" s="9" t="s">
        <v>214</v>
      </c>
      <c r="F85" s="48">
        <v>136000</v>
      </c>
      <c r="G85" s="48">
        <v>28000</v>
      </c>
      <c r="H85" s="48">
        <f t="shared" si="2"/>
        <v>164000</v>
      </c>
      <c r="I85" s="17" t="s">
        <v>60</v>
      </c>
      <c r="J85" s="12" t="s">
        <v>163</v>
      </c>
      <c r="K85" s="4"/>
      <c r="L85" s="4"/>
      <c r="M85" s="4"/>
    </row>
    <row r="86" spans="1:13" ht="12.75">
      <c r="A86" s="21">
        <v>15060233</v>
      </c>
      <c r="B86" s="22" t="s">
        <v>2</v>
      </c>
      <c r="C86" s="7">
        <v>6254782</v>
      </c>
      <c r="D86" s="6" t="s">
        <v>31</v>
      </c>
      <c r="E86" s="9" t="s">
        <v>172</v>
      </c>
      <c r="F86" s="48">
        <v>560000</v>
      </c>
      <c r="G86" s="48">
        <v>118000</v>
      </c>
      <c r="H86" s="48">
        <f t="shared" si="2"/>
        <v>678000</v>
      </c>
      <c r="I86" s="17" t="s">
        <v>60</v>
      </c>
      <c r="J86" s="12" t="s">
        <v>65</v>
      </c>
      <c r="K86" s="4"/>
      <c r="L86" s="4"/>
      <c r="M86" s="4"/>
    </row>
    <row r="87" spans="1:13" ht="12.75">
      <c r="A87" s="21">
        <v>47224541</v>
      </c>
      <c r="B87" s="22" t="s">
        <v>29</v>
      </c>
      <c r="C87" s="7">
        <v>4632272</v>
      </c>
      <c r="D87" s="6" t="s">
        <v>31</v>
      </c>
      <c r="E87" s="9" t="s">
        <v>172</v>
      </c>
      <c r="F87" s="48">
        <v>979000</v>
      </c>
      <c r="G87" s="48">
        <v>206000</v>
      </c>
      <c r="H87" s="48">
        <f t="shared" si="2"/>
        <v>1185000</v>
      </c>
      <c r="I87" s="17" t="s">
        <v>60</v>
      </c>
      <c r="J87" s="12" t="s">
        <v>65</v>
      </c>
      <c r="K87" s="4"/>
      <c r="L87" s="4"/>
      <c r="M87" s="4"/>
    </row>
    <row r="88" spans="1:13" ht="12.75">
      <c r="A88" s="21">
        <v>22673377</v>
      </c>
      <c r="B88" s="23" t="s">
        <v>103</v>
      </c>
      <c r="C88" s="7"/>
      <c r="D88" s="6" t="s">
        <v>31</v>
      </c>
      <c r="E88" s="9" t="s">
        <v>132</v>
      </c>
      <c r="F88" s="48">
        <v>2364000</v>
      </c>
      <c r="G88" s="48">
        <v>498000</v>
      </c>
      <c r="H88" s="48">
        <f t="shared" si="2"/>
        <v>2862000</v>
      </c>
      <c r="I88" s="17" t="s">
        <v>60</v>
      </c>
      <c r="J88" s="12" t="s">
        <v>98</v>
      </c>
      <c r="K88" s="4"/>
      <c r="L88" s="4"/>
      <c r="M88" s="4"/>
    </row>
    <row r="89" spans="1:13" ht="25.5">
      <c r="A89" s="21">
        <v>70188467</v>
      </c>
      <c r="B89" s="23" t="s">
        <v>92</v>
      </c>
      <c r="C89" s="7"/>
      <c r="D89" s="9" t="s">
        <v>31</v>
      </c>
      <c r="E89" s="9" t="s">
        <v>215</v>
      </c>
      <c r="F89" s="48">
        <v>188000</v>
      </c>
      <c r="G89" s="48">
        <v>39000</v>
      </c>
      <c r="H89" s="48">
        <f t="shared" si="2"/>
        <v>227000</v>
      </c>
      <c r="I89" s="17" t="s">
        <v>60</v>
      </c>
      <c r="J89" s="12" t="s">
        <v>163</v>
      </c>
      <c r="K89" s="4"/>
      <c r="L89" s="4"/>
      <c r="M89" s="4"/>
    </row>
    <row r="90" spans="1:13" ht="25.5">
      <c r="A90" s="21">
        <v>68726732</v>
      </c>
      <c r="B90" s="23" t="s">
        <v>162</v>
      </c>
      <c r="C90" s="7"/>
      <c r="D90" s="9" t="s">
        <v>31</v>
      </c>
      <c r="E90" s="9" t="s">
        <v>162</v>
      </c>
      <c r="F90" s="48">
        <v>283000</v>
      </c>
      <c r="G90" s="48">
        <v>59000</v>
      </c>
      <c r="H90" s="48">
        <f t="shared" si="2"/>
        <v>342000</v>
      </c>
      <c r="I90" s="17" t="s">
        <v>60</v>
      </c>
      <c r="J90" s="12" t="s">
        <v>163</v>
      </c>
      <c r="K90" s="4"/>
      <c r="L90" s="4"/>
      <c r="M90" s="4"/>
    </row>
    <row r="91" spans="1:13" ht="12.75">
      <c r="A91" s="21">
        <v>44990260</v>
      </c>
      <c r="B91" s="22" t="s">
        <v>7</v>
      </c>
      <c r="C91" s="7">
        <v>5595277</v>
      </c>
      <c r="D91" s="6" t="s">
        <v>35</v>
      </c>
      <c r="E91" s="6" t="s">
        <v>36</v>
      </c>
      <c r="F91" s="5">
        <v>1840000</v>
      </c>
      <c r="G91" s="5">
        <v>388000</v>
      </c>
      <c r="H91" s="5">
        <f t="shared" si="2"/>
        <v>2228000</v>
      </c>
      <c r="I91" s="10" t="s">
        <v>56</v>
      </c>
      <c r="J91" s="11" t="s">
        <v>65</v>
      </c>
      <c r="K91" s="4"/>
      <c r="L91" s="4"/>
      <c r="M91" s="4"/>
    </row>
    <row r="92" spans="1:13" ht="25.5">
      <c r="A92" s="21">
        <v>44990260</v>
      </c>
      <c r="B92" s="22" t="s">
        <v>7</v>
      </c>
      <c r="C92" s="7">
        <v>5595277</v>
      </c>
      <c r="D92" s="6" t="s">
        <v>35</v>
      </c>
      <c r="E92" s="6" t="s">
        <v>83</v>
      </c>
      <c r="F92" s="5">
        <v>3383000</v>
      </c>
      <c r="G92" s="5">
        <v>713000</v>
      </c>
      <c r="H92" s="5">
        <f t="shared" si="2"/>
        <v>4096000</v>
      </c>
      <c r="I92" s="10" t="s">
        <v>56</v>
      </c>
      <c r="J92" s="11" t="s">
        <v>65</v>
      </c>
      <c r="K92" s="4"/>
      <c r="L92" s="4"/>
      <c r="M92" s="4"/>
    </row>
    <row r="93" spans="1:13" ht="12.75">
      <c r="A93" s="21">
        <v>15060306</v>
      </c>
      <c r="B93" s="23" t="s">
        <v>238</v>
      </c>
      <c r="C93" s="7">
        <v>6019022</v>
      </c>
      <c r="D93" s="6" t="s">
        <v>35</v>
      </c>
      <c r="E93" s="9" t="s">
        <v>144</v>
      </c>
      <c r="F93" s="5">
        <v>701000</v>
      </c>
      <c r="G93" s="5">
        <v>147000</v>
      </c>
      <c r="H93" s="5">
        <f t="shared" si="2"/>
        <v>848000</v>
      </c>
      <c r="I93" s="10" t="s">
        <v>56</v>
      </c>
      <c r="J93" s="12" t="s">
        <v>170</v>
      </c>
      <c r="K93" s="4"/>
      <c r="L93" s="4"/>
      <c r="M93" s="4"/>
    </row>
    <row r="94" spans="1:13" ht="25.5">
      <c r="A94" s="21">
        <v>15060233</v>
      </c>
      <c r="B94" s="22" t="s">
        <v>2</v>
      </c>
      <c r="C94" s="7">
        <v>6254782</v>
      </c>
      <c r="D94" s="6" t="s">
        <v>35</v>
      </c>
      <c r="E94" s="6" t="s">
        <v>38</v>
      </c>
      <c r="F94" s="5">
        <v>2340000</v>
      </c>
      <c r="G94" s="5">
        <v>493000</v>
      </c>
      <c r="H94" s="5">
        <f t="shared" si="2"/>
        <v>2833000</v>
      </c>
      <c r="I94" s="10" t="s">
        <v>56</v>
      </c>
      <c r="J94" s="11" t="s">
        <v>65</v>
      </c>
      <c r="K94" s="4"/>
      <c r="L94" s="4"/>
      <c r="M94" s="4"/>
    </row>
    <row r="95" spans="1:13" ht="12.75">
      <c r="A95" s="21">
        <v>47224541</v>
      </c>
      <c r="B95" s="22" t="s">
        <v>29</v>
      </c>
      <c r="C95" s="7">
        <v>4632272</v>
      </c>
      <c r="D95" s="6" t="s">
        <v>35</v>
      </c>
      <c r="E95" s="6" t="s">
        <v>39</v>
      </c>
      <c r="F95" s="5">
        <v>1531000</v>
      </c>
      <c r="G95" s="5">
        <v>323000</v>
      </c>
      <c r="H95" s="5">
        <f t="shared" si="2"/>
        <v>1854000</v>
      </c>
      <c r="I95" s="10" t="s">
        <v>56</v>
      </c>
      <c r="J95" s="11" t="s">
        <v>65</v>
      </c>
      <c r="K95" s="4"/>
      <c r="L95" s="4"/>
      <c r="M95" s="4"/>
    </row>
    <row r="96" spans="1:13" ht="12.75">
      <c r="A96" s="21">
        <v>45659028</v>
      </c>
      <c r="B96" s="22" t="s">
        <v>100</v>
      </c>
      <c r="C96" s="7">
        <v>5078660</v>
      </c>
      <c r="D96" s="6" t="s">
        <v>35</v>
      </c>
      <c r="E96" s="6" t="s">
        <v>37</v>
      </c>
      <c r="F96" s="5">
        <v>1248000</v>
      </c>
      <c r="G96" s="5">
        <v>263000</v>
      </c>
      <c r="H96" s="5">
        <f t="shared" si="2"/>
        <v>1511000</v>
      </c>
      <c r="I96" s="10" t="s">
        <v>56</v>
      </c>
      <c r="J96" s="12" t="s">
        <v>98</v>
      </c>
      <c r="K96" s="4"/>
      <c r="L96" s="4"/>
      <c r="M96" s="4"/>
    </row>
    <row r="97" spans="1:13" ht="12.75">
      <c r="A97" s="21">
        <v>4647114</v>
      </c>
      <c r="B97" s="23" t="s">
        <v>236</v>
      </c>
      <c r="C97" s="7">
        <v>4753623</v>
      </c>
      <c r="D97" s="6" t="s">
        <v>35</v>
      </c>
      <c r="E97" s="6" t="s">
        <v>37</v>
      </c>
      <c r="F97" s="5">
        <v>2392000</v>
      </c>
      <c r="G97" s="5">
        <v>504000</v>
      </c>
      <c r="H97" s="5">
        <f t="shared" si="2"/>
        <v>2896000</v>
      </c>
      <c r="I97" s="10" t="s">
        <v>56</v>
      </c>
      <c r="J97" s="12" t="s">
        <v>170</v>
      </c>
      <c r="K97" s="4"/>
      <c r="L97" s="4"/>
      <c r="M97" s="4"/>
    </row>
    <row r="98" spans="1:13" ht="38.25">
      <c r="A98" s="21">
        <v>26908042</v>
      </c>
      <c r="B98" s="23" t="s">
        <v>183</v>
      </c>
      <c r="C98" s="7"/>
      <c r="D98" s="9" t="s">
        <v>186</v>
      </c>
      <c r="E98" s="9" t="s">
        <v>187</v>
      </c>
      <c r="F98" s="5">
        <v>250000</v>
      </c>
      <c r="G98" s="5">
        <v>52000</v>
      </c>
      <c r="H98" s="5">
        <f t="shared" si="2"/>
        <v>302000</v>
      </c>
      <c r="I98" s="17" t="s">
        <v>188</v>
      </c>
      <c r="J98" s="14" t="s">
        <v>98</v>
      </c>
      <c r="K98" s="4"/>
      <c r="L98" s="4"/>
      <c r="M98" s="4"/>
    </row>
    <row r="99" spans="1:13" ht="12.75">
      <c r="A99" s="21">
        <v>44990260</v>
      </c>
      <c r="B99" s="22" t="s">
        <v>7</v>
      </c>
      <c r="C99" s="7">
        <v>9920262</v>
      </c>
      <c r="D99" s="6" t="s">
        <v>40</v>
      </c>
      <c r="E99" s="6" t="s">
        <v>41</v>
      </c>
      <c r="F99" s="5">
        <v>1287000</v>
      </c>
      <c r="G99" s="5">
        <v>271000</v>
      </c>
      <c r="H99" s="5">
        <f t="shared" si="2"/>
        <v>1558000</v>
      </c>
      <c r="I99" s="10" t="s">
        <v>61</v>
      </c>
      <c r="J99" s="11" t="s">
        <v>65</v>
      </c>
      <c r="K99" s="4"/>
      <c r="L99" s="4"/>
      <c r="M99" s="4"/>
    </row>
    <row r="100" spans="1:13" ht="25.5">
      <c r="A100" s="21">
        <v>15060233</v>
      </c>
      <c r="B100" s="22" t="s">
        <v>2</v>
      </c>
      <c r="C100" s="7">
        <v>8307350</v>
      </c>
      <c r="D100" s="6" t="s">
        <v>40</v>
      </c>
      <c r="E100" s="6" t="s">
        <v>42</v>
      </c>
      <c r="F100" s="5">
        <v>1188000</v>
      </c>
      <c r="G100" s="5">
        <v>250000</v>
      </c>
      <c r="H100" s="5">
        <f t="shared" si="2"/>
        <v>1438000</v>
      </c>
      <c r="I100" s="10" t="s">
        <v>61</v>
      </c>
      <c r="J100" s="11" t="s">
        <v>65</v>
      </c>
      <c r="K100" s="4"/>
      <c r="L100" s="4"/>
      <c r="M100" s="4"/>
    </row>
    <row r="101" spans="1:13" ht="12.75">
      <c r="A101" s="21">
        <v>45659028</v>
      </c>
      <c r="B101" s="22" t="s">
        <v>100</v>
      </c>
      <c r="C101" s="7">
        <v>8414368</v>
      </c>
      <c r="D101" s="6" t="s">
        <v>40</v>
      </c>
      <c r="E101" s="6" t="s">
        <v>43</v>
      </c>
      <c r="F101" s="5">
        <v>800000</v>
      </c>
      <c r="G101" s="5">
        <v>168000</v>
      </c>
      <c r="H101" s="5">
        <f t="shared" si="2"/>
        <v>968000</v>
      </c>
      <c r="I101" s="10" t="s">
        <v>61</v>
      </c>
      <c r="J101" s="12" t="s">
        <v>98</v>
      </c>
      <c r="K101" s="36"/>
      <c r="L101" s="4"/>
      <c r="M101" s="4"/>
    </row>
    <row r="102" spans="1:13" ht="25.5">
      <c r="A102" s="21">
        <v>75094975</v>
      </c>
      <c r="B102" s="22" t="s">
        <v>45</v>
      </c>
      <c r="C102" s="7">
        <v>5585320</v>
      </c>
      <c r="D102" s="6" t="s">
        <v>40</v>
      </c>
      <c r="E102" s="6" t="s">
        <v>45</v>
      </c>
      <c r="F102" s="5">
        <v>322000</v>
      </c>
      <c r="G102" s="5">
        <v>67000</v>
      </c>
      <c r="H102" s="5">
        <f t="shared" si="2"/>
        <v>389000</v>
      </c>
      <c r="I102" s="10" t="s">
        <v>61</v>
      </c>
      <c r="J102" s="11" t="s">
        <v>66</v>
      </c>
      <c r="K102" s="4"/>
      <c r="L102" s="4"/>
      <c r="M102" s="4"/>
    </row>
    <row r="103" spans="1:13" ht="25.5">
      <c r="A103" s="21">
        <v>75094924</v>
      </c>
      <c r="B103" s="23" t="s">
        <v>239</v>
      </c>
      <c r="C103" s="7">
        <v>4123958</v>
      </c>
      <c r="D103" s="6" t="s">
        <v>40</v>
      </c>
      <c r="E103" s="9" t="s">
        <v>44</v>
      </c>
      <c r="F103" s="5">
        <v>569000</v>
      </c>
      <c r="G103" s="5">
        <v>120000</v>
      </c>
      <c r="H103" s="5">
        <f t="shared" si="2"/>
        <v>689000</v>
      </c>
      <c r="I103" s="10" t="s">
        <v>61</v>
      </c>
      <c r="J103" s="11" t="s">
        <v>66</v>
      </c>
      <c r="K103" s="4"/>
      <c r="L103" s="4"/>
      <c r="M103" s="4"/>
    </row>
    <row r="104" spans="1:13" ht="25.5">
      <c r="A104" s="21">
        <v>28555597</v>
      </c>
      <c r="B104" s="23" t="s">
        <v>198</v>
      </c>
      <c r="C104" s="7">
        <v>5346602</v>
      </c>
      <c r="D104" s="9" t="s">
        <v>102</v>
      </c>
      <c r="E104" s="9" t="s">
        <v>199</v>
      </c>
      <c r="F104" s="5">
        <v>787000</v>
      </c>
      <c r="G104" s="5">
        <v>166000</v>
      </c>
      <c r="H104" s="5">
        <f t="shared" si="2"/>
        <v>953000</v>
      </c>
      <c r="I104" s="17" t="s">
        <v>59</v>
      </c>
      <c r="J104" s="11" t="s">
        <v>66</v>
      </c>
      <c r="K104" s="4"/>
      <c r="L104" s="4"/>
      <c r="M104" s="4"/>
    </row>
    <row r="105" spans="1:13" ht="25.5">
      <c r="A105" s="21">
        <v>44990260</v>
      </c>
      <c r="B105" s="24" t="s">
        <v>7</v>
      </c>
      <c r="C105" s="7"/>
      <c r="D105" s="6" t="s">
        <v>102</v>
      </c>
      <c r="E105" s="9" t="s">
        <v>159</v>
      </c>
      <c r="F105" s="5">
        <v>1136000</v>
      </c>
      <c r="G105" s="5">
        <v>239000</v>
      </c>
      <c r="H105" s="5">
        <f t="shared" si="2"/>
        <v>1375000</v>
      </c>
      <c r="I105" s="17" t="s">
        <v>59</v>
      </c>
      <c r="J105" s="14" t="s">
        <v>65</v>
      </c>
      <c r="K105" s="4"/>
      <c r="L105" s="4"/>
      <c r="M105" s="4"/>
    </row>
    <row r="106" spans="1:13" ht="25.5">
      <c r="A106" s="21">
        <v>44990260</v>
      </c>
      <c r="B106" s="24" t="s">
        <v>7</v>
      </c>
      <c r="C106" s="7"/>
      <c r="D106" s="6" t="s">
        <v>102</v>
      </c>
      <c r="E106" s="9" t="s">
        <v>197</v>
      </c>
      <c r="F106" s="5">
        <v>794000</v>
      </c>
      <c r="G106" s="5">
        <v>167000</v>
      </c>
      <c r="H106" s="5">
        <f aca="true" t="shared" si="3" ref="H106:H126">SUM(F106:G106)</f>
        <v>961000</v>
      </c>
      <c r="I106" s="17" t="s">
        <v>59</v>
      </c>
      <c r="J106" s="14" t="s">
        <v>65</v>
      </c>
      <c r="K106" s="4"/>
      <c r="L106" s="4"/>
      <c r="M106" s="4"/>
    </row>
    <row r="107" spans="1:13" ht="38.25">
      <c r="A107" s="21">
        <v>22858202</v>
      </c>
      <c r="B107" s="23" t="s">
        <v>243</v>
      </c>
      <c r="C107" s="7"/>
      <c r="D107" s="6" t="s">
        <v>46</v>
      </c>
      <c r="E107" s="9" t="s">
        <v>152</v>
      </c>
      <c r="F107" s="5">
        <v>1023000</v>
      </c>
      <c r="G107" s="5">
        <v>215000</v>
      </c>
      <c r="H107" s="5">
        <f t="shared" si="3"/>
        <v>1238000</v>
      </c>
      <c r="I107" s="10" t="s">
        <v>61</v>
      </c>
      <c r="J107" s="12" t="s">
        <v>66</v>
      </c>
      <c r="K107" s="4"/>
      <c r="L107" s="4"/>
      <c r="M107" s="4"/>
    </row>
    <row r="108" spans="1:13" ht="38.25">
      <c r="A108" s="21">
        <v>44990260</v>
      </c>
      <c r="B108" s="24" t="s">
        <v>7</v>
      </c>
      <c r="C108" s="7"/>
      <c r="D108" s="6" t="s">
        <v>46</v>
      </c>
      <c r="E108" s="9" t="s">
        <v>204</v>
      </c>
      <c r="F108" s="5">
        <v>545000</v>
      </c>
      <c r="G108" s="5">
        <v>115000</v>
      </c>
      <c r="H108" s="5">
        <f t="shared" si="3"/>
        <v>660000</v>
      </c>
      <c r="I108" s="10" t="s">
        <v>61</v>
      </c>
      <c r="J108" s="11" t="s">
        <v>65</v>
      </c>
      <c r="K108" s="4"/>
      <c r="L108" s="4"/>
      <c r="M108" s="4"/>
    </row>
    <row r="109" spans="1:13" ht="38.25">
      <c r="A109" s="21">
        <v>44990260</v>
      </c>
      <c r="B109" s="24" t="s">
        <v>7</v>
      </c>
      <c r="C109" s="7"/>
      <c r="D109" s="6" t="s">
        <v>46</v>
      </c>
      <c r="E109" s="40" t="s">
        <v>126</v>
      </c>
      <c r="F109" s="5">
        <v>1010000</v>
      </c>
      <c r="G109" s="5">
        <v>213000</v>
      </c>
      <c r="H109" s="5">
        <f t="shared" si="3"/>
        <v>1223000</v>
      </c>
      <c r="I109" s="10" t="s">
        <v>61</v>
      </c>
      <c r="J109" s="11" t="s">
        <v>65</v>
      </c>
      <c r="K109" s="4"/>
      <c r="L109" s="4"/>
      <c r="M109" s="4"/>
    </row>
    <row r="110" spans="1:13" ht="38.25">
      <c r="A110" s="21">
        <v>15060233</v>
      </c>
      <c r="B110" s="22" t="s">
        <v>2</v>
      </c>
      <c r="C110" s="7"/>
      <c r="D110" s="6" t="s">
        <v>46</v>
      </c>
      <c r="E110" s="6" t="s">
        <v>46</v>
      </c>
      <c r="F110" s="5">
        <v>999000</v>
      </c>
      <c r="G110" s="5">
        <v>210000</v>
      </c>
      <c r="H110" s="5">
        <f t="shared" si="3"/>
        <v>1209000</v>
      </c>
      <c r="I110" s="10" t="s">
        <v>61</v>
      </c>
      <c r="J110" s="11" t="s">
        <v>65</v>
      </c>
      <c r="K110" s="36"/>
      <c r="L110" s="4"/>
      <c r="M110" s="4"/>
    </row>
    <row r="111" spans="1:13" ht="38.25">
      <c r="A111" s="21">
        <v>47224541</v>
      </c>
      <c r="B111" s="22" t="s">
        <v>29</v>
      </c>
      <c r="C111" s="7"/>
      <c r="D111" s="6" t="s">
        <v>46</v>
      </c>
      <c r="E111" s="6" t="s">
        <v>91</v>
      </c>
      <c r="F111" s="5">
        <v>773000</v>
      </c>
      <c r="G111" s="5">
        <v>163000</v>
      </c>
      <c r="H111" s="5">
        <f t="shared" si="3"/>
        <v>936000</v>
      </c>
      <c r="I111" s="10" t="s">
        <v>61</v>
      </c>
      <c r="J111" s="11" t="s">
        <v>65</v>
      </c>
      <c r="K111" s="36"/>
      <c r="L111" s="4"/>
      <c r="M111" s="4"/>
    </row>
    <row r="112" spans="1:13" ht="38.25">
      <c r="A112" s="21">
        <v>45659028</v>
      </c>
      <c r="B112" s="23" t="s">
        <v>100</v>
      </c>
      <c r="C112" s="7"/>
      <c r="D112" s="6" t="s">
        <v>46</v>
      </c>
      <c r="E112" s="40" t="s">
        <v>128</v>
      </c>
      <c r="F112" s="5">
        <v>280000</v>
      </c>
      <c r="G112" s="5">
        <v>59000</v>
      </c>
      <c r="H112" s="5">
        <f t="shared" si="3"/>
        <v>339000</v>
      </c>
      <c r="I112" s="13" t="s">
        <v>61</v>
      </c>
      <c r="J112" s="14" t="s">
        <v>98</v>
      </c>
      <c r="K112" s="4"/>
      <c r="L112" s="4"/>
      <c r="M112" s="4"/>
    </row>
    <row r="113" spans="1:13" ht="38.25">
      <c r="A113" s="21">
        <v>70870896</v>
      </c>
      <c r="B113" s="23" t="s">
        <v>151</v>
      </c>
      <c r="C113" s="7"/>
      <c r="D113" s="6" t="s">
        <v>46</v>
      </c>
      <c r="E113" s="40" t="s">
        <v>127</v>
      </c>
      <c r="F113" s="5">
        <v>1136000</v>
      </c>
      <c r="G113" s="5">
        <v>239000</v>
      </c>
      <c r="H113" s="5">
        <f t="shared" si="3"/>
        <v>1375000</v>
      </c>
      <c r="I113" s="13" t="s">
        <v>61</v>
      </c>
      <c r="J113" s="12" t="s">
        <v>170</v>
      </c>
      <c r="K113" s="4"/>
      <c r="L113" s="4"/>
      <c r="M113" s="4"/>
    </row>
    <row r="114" spans="1:13" ht="63.75">
      <c r="A114" s="21">
        <v>2285266</v>
      </c>
      <c r="B114" s="23" t="s">
        <v>181</v>
      </c>
      <c r="C114" s="7"/>
      <c r="D114" s="9" t="s">
        <v>180</v>
      </c>
      <c r="E114" s="9" t="s">
        <v>182</v>
      </c>
      <c r="F114" s="5">
        <v>309000</v>
      </c>
      <c r="G114" s="5">
        <v>65000</v>
      </c>
      <c r="H114" s="5">
        <f t="shared" si="3"/>
        <v>374000</v>
      </c>
      <c r="I114" s="17" t="s">
        <v>62</v>
      </c>
      <c r="J114" s="14" t="s">
        <v>98</v>
      </c>
      <c r="K114" s="4"/>
      <c r="L114" s="4"/>
      <c r="M114" s="4"/>
    </row>
    <row r="115" spans="1:13" ht="63.75">
      <c r="A115" s="21">
        <v>26908042</v>
      </c>
      <c r="B115" s="23" t="s">
        <v>183</v>
      </c>
      <c r="C115" s="7"/>
      <c r="D115" s="9" t="s">
        <v>180</v>
      </c>
      <c r="E115" s="9" t="s">
        <v>182</v>
      </c>
      <c r="F115" s="5">
        <v>340000</v>
      </c>
      <c r="G115" s="5">
        <v>64000</v>
      </c>
      <c r="H115" s="5">
        <f t="shared" si="3"/>
        <v>404000</v>
      </c>
      <c r="I115" s="17" t="s">
        <v>62</v>
      </c>
      <c r="J115" s="14" t="s">
        <v>98</v>
      </c>
      <c r="K115" s="36"/>
      <c r="L115" s="4"/>
      <c r="M115" s="4"/>
    </row>
    <row r="116" spans="1:13" ht="25.5">
      <c r="A116" s="78" t="s">
        <v>227</v>
      </c>
      <c r="B116" s="23" t="s">
        <v>226</v>
      </c>
      <c r="C116" s="7"/>
      <c r="D116" s="6" t="s">
        <v>47</v>
      </c>
      <c r="E116" s="9" t="s">
        <v>179</v>
      </c>
      <c r="F116" s="5">
        <v>2570000</v>
      </c>
      <c r="G116" s="5">
        <v>542000</v>
      </c>
      <c r="H116" s="5">
        <f t="shared" si="3"/>
        <v>3112000</v>
      </c>
      <c r="I116" s="10" t="s">
        <v>63</v>
      </c>
      <c r="J116" s="12" t="s">
        <v>66</v>
      </c>
      <c r="K116" s="4"/>
      <c r="L116" s="4"/>
      <c r="M116" s="4"/>
    </row>
    <row r="117" spans="1:13" ht="63.75">
      <c r="A117" s="21">
        <v>26216701</v>
      </c>
      <c r="B117" s="23" t="s">
        <v>217</v>
      </c>
      <c r="C117" s="7"/>
      <c r="D117" s="9" t="s">
        <v>216</v>
      </c>
      <c r="E117" s="9" t="s">
        <v>217</v>
      </c>
      <c r="F117" s="48">
        <v>1201000</v>
      </c>
      <c r="G117" s="48">
        <v>253000</v>
      </c>
      <c r="H117" s="5">
        <f t="shared" si="3"/>
        <v>1454000</v>
      </c>
      <c r="I117" s="17" t="s">
        <v>218</v>
      </c>
      <c r="J117" s="12" t="s">
        <v>219</v>
      </c>
      <c r="K117" s="4"/>
      <c r="L117" s="36"/>
      <c r="M117" s="4"/>
    </row>
    <row r="118" spans="1:13" ht="63.75">
      <c r="A118" s="21">
        <v>25257005</v>
      </c>
      <c r="B118" s="23" t="s">
        <v>221</v>
      </c>
      <c r="C118" s="7"/>
      <c r="D118" s="9" t="s">
        <v>216</v>
      </c>
      <c r="E118" s="9" t="s">
        <v>220</v>
      </c>
      <c r="F118" s="48">
        <v>1277000</v>
      </c>
      <c r="G118" s="48">
        <v>141000</v>
      </c>
      <c r="H118" s="5">
        <f t="shared" si="3"/>
        <v>1418000</v>
      </c>
      <c r="I118" s="17" t="s">
        <v>218</v>
      </c>
      <c r="J118" s="12" t="s">
        <v>219</v>
      </c>
      <c r="K118" s="4"/>
      <c r="L118" s="36"/>
      <c r="M118" s="4"/>
    </row>
    <row r="119" spans="1:13" ht="25.5">
      <c r="A119" s="21">
        <v>70870896</v>
      </c>
      <c r="B119" s="23" t="s">
        <v>151</v>
      </c>
      <c r="C119" s="7">
        <v>3849965</v>
      </c>
      <c r="D119" s="6" t="s">
        <v>48</v>
      </c>
      <c r="E119" s="6" t="s">
        <v>49</v>
      </c>
      <c r="F119" s="5">
        <v>997000</v>
      </c>
      <c r="G119" s="5">
        <v>210000</v>
      </c>
      <c r="H119" s="5">
        <f t="shared" si="3"/>
        <v>1207000</v>
      </c>
      <c r="I119" s="10" t="s">
        <v>62</v>
      </c>
      <c r="J119" s="12" t="s">
        <v>170</v>
      </c>
      <c r="K119" s="4"/>
      <c r="L119" s="4"/>
      <c r="M119" s="4"/>
    </row>
    <row r="120" spans="1:13" ht="25.5">
      <c r="A120" s="21">
        <v>44990260</v>
      </c>
      <c r="B120" s="22" t="s">
        <v>7</v>
      </c>
      <c r="C120" s="7"/>
      <c r="D120" s="9" t="s">
        <v>106</v>
      </c>
      <c r="E120" s="9" t="s">
        <v>143</v>
      </c>
      <c r="F120" s="5">
        <v>628000</v>
      </c>
      <c r="G120" s="5">
        <v>132000</v>
      </c>
      <c r="H120" s="5">
        <f t="shared" si="3"/>
        <v>760000</v>
      </c>
      <c r="I120" s="13" t="s">
        <v>131</v>
      </c>
      <c r="J120" s="14" t="s">
        <v>65</v>
      </c>
      <c r="K120" s="4"/>
      <c r="L120" s="4"/>
      <c r="M120" s="4"/>
    </row>
    <row r="121" spans="1:13" ht="25.5">
      <c r="A121" s="21">
        <v>44990260</v>
      </c>
      <c r="B121" s="22" t="s">
        <v>7</v>
      </c>
      <c r="C121" s="7"/>
      <c r="D121" s="9" t="s">
        <v>106</v>
      </c>
      <c r="E121" s="9" t="s">
        <v>107</v>
      </c>
      <c r="F121" s="5">
        <v>1644000</v>
      </c>
      <c r="G121" s="5">
        <v>346000</v>
      </c>
      <c r="H121" s="5">
        <f t="shared" si="3"/>
        <v>1990000</v>
      </c>
      <c r="I121" s="13" t="s">
        <v>131</v>
      </c>
      <c r="J121" s="14" t="s">
        <v>65</v>
      </c>
      <c r="K121" s="4"/>
      <c r="L121" s="4"/>
      <c r="M121" s="4"/>
    </row>
    <row r="122" spans="1:13" ht="12.75">
      <c r="A122" s="21">
        <v>44990260</v>
      </c>
      <c r="B122" s="22" t="s">
        <v>7</v>
      </c>
      <c r="C122" s="7"/>
      <c r="D122" s="9" t="s">
        <v>106</v>
      </c>
      <c r="E122" s="9" t="s">
        <v>108</v>
      </c>
      <c r="F122" s="5">
        <v>749000</v>
      </c>
      <c r="G122" s="5">
        <v>158000</v>
      </c>
      <c r="H122" s="5">
        <f t="shared" si="3"/>
        <v>907000</v>
      </c>
      <c r="I122" s="13" t="s">
        <v>131</v>
      </c>
      <c r="J122" s="14" t="s">
        <v>65</v>
      </c>
      <c r="K122" s="4"/>
      <c r="L122" s="4"/>
      <c r="M122" s="4"/>
    </row>
    <row r="123" spans="1:13" ht="12.75">
      <c r="A123" s="21">
        <v>26538377</v>
      </c>
      <c r="B123" s="23" t="s">
        <v>105</v>
      </c>
      <c r="C123" s="7"/>
      <c r="D123" s="9" t="s">
        <v>106</v>
      </c>
      <c r="E123" s="9" t="s">
        <v>109</v>
      </c>
      <c r="F123" s="5">
        <v>868000</v>
      </c>
      <c r="G123" s="5">
        <v>183000</v>
      </c>
      <c r="H123" s="5">
        <f t="shared" si="3"/>
        <v>1051000</v>
      </c>
      <c r="I123" s="13" t="s">
        <v>131</v>
      </c>
      <c r="J123" s="14" t="s">
        <v>98</v>
      </c>
      <c r="K123" s="4"/>
      <c r="L123" s="4"/>
      <c r="M123" s="4"/>
    </row>
    <row r="124" spans="1:13" ht="38.25">
      <c r="A124" s="21">
        <v>62797549</v>
      </c>
      <c r="B124" s="23" t="s">
        <v>244</v>
      </c>
      <c r="C124" s="7">
        <v>9959954</v>
      </c>
      <c r="D124" s="6" t="s">
        <v>50</v>
      </c>
      <c r="E124" s="6" t="s">
        <v>51</v>
      </c>
      <c r="F124" s="5">
        <v>1655000</v>
      </c>
      <c r="G124" s="5">
        <v>349000</v>
      </c>
      <c r="H124" s="5">
        <f t="shared" si="3"/>
        <v>2004000</v>
      </c>
      <c r="I124" s="10" t="s">
        <v>64</v>
      </c>
      <c r="J124" s="12" t="s">
        <v>170</v>
      </c>
      <c r="K124" s="4"/>
      <c r="L124" s="4"/>
      <c r="M124" s="4"/>
    </row>
    <row r="125" spans="1:13" ht="39" thickBot="1">
      <c r="A125" s="21">
        <v>2285266</v>
      </c>
      <c r="B125" s="43" t="s">
        <v>181</v>
      </c>
      <c r="C125" s="41"/>
      <c r="D125" s="9" t="s">
        <v>184</v>
      </c>
      <c r="E125" s="9" t="s">
        <v>185</v>
      </c>
      <c r="F125" s="42">
        <v>2024000</v>
      </c>
      <c r="G125" s="42">
        <v>427000</v>
      </c>
      <c r="H125" s="42">
        <f t="shared" si="3"/>
        <v>2451000</v>
      </c>
      <c r="I125" s="17" t="s">
        <v>62</v>
      </c>
      <c r="J125" s="14" t="s">
        <v>98</v>
      </c>
      <c r="K125" s="4"/>
      <c r="L125" s="4"/>
      <c r="M125" s="4"/>
    </row>
    <row r="126" spans="1:13" ht="26.25" thickBot="1">
      <c r="A126" s="80">
        <v>400858</v>
      </c>
      <c r="B126" s="59" t="s">
        <v>87</v>
      </c>
      <c r="C126" s="60"/>
      <c r="D126" s="61" t="s">
        <v>88</v>
      </c>
      <c r="E126" s="61" t="s">
        <v>87</v>
      </c>
      <c r="F126" s="62">
        <v>1951000</v>
      </c>
      <c r="G126" s="62">
        <v>411000</v>
      </c>
      <c r="H126" s="62">
        <f t="shared" si="3"/>
        <v>2362000</v>
      </c>
      <c r="I126" s="63" t="s">
        <v>155</v>
      </c>
      <c r="J126" s="64" t="s">
        <v>125</v>
      </c>
      <c r="K126" s="4"/>
      <c r="L126" s="4"/>
      <c r="M126" s="4"/>
    </row>
    <row r="127" spans="1:13" s="19" customFormat="1" ht="13.5" thickBot="1">
      <c r="A127" s="81"/>
      <c r="B127" s="82"/>
      <c r="C127" s="82"/>
      <c r="D127" s="82"/>
      <c r="E127" s="82"/>
      <c r="F127" s="83">
        <f>SUM(F10:F126)</f>
        <v>123900000</v>
      </c>
      <c r="G127" s="83">
        <f>SUM(G10:G126)</f>
        <v>26585000</v>
      </c>
      <c r="H127" s="83">
        <f>SUM(H10:H126)</f>
        <v>150485000</v>
      </c>
      <c r="I127" s="65"/>
      <c r="J127" s="66"/>
      <c r="K127" s="33"/>
      <c r="L127" s="16"/>
      <c r="M127" s="16"/>
    </row>
    <row r="128" spans="6:13" s="19" customFormat="1" ht="12.75">
      <c r="F128" s="26"/>
      <c r="G128" s="26"/>
      <c r="H128" s="26"/>
      <c r="I128" s="27"/>
      <c r="J128" s="27"/>
      <c r="K128" s="33"/>
      <c r="L128" s="16"/>
      <c r="M128" s="16"/>
    </row>
    <row r="129" spans="6:13" s="19" customFormat="1" ht="13.5" thickBot="1">
      <c r="F129" s="25"/>
      <c r="G129" s="26"/>
      <c r="H129" s="26"/>
      <c r="I129" s="27"/>
      <c r="J129" s="27"/>
      <c r="K129" s="16"/>
      <c r="L129" s="16"/>
      <c r="M129" s="16"/>
    </row>
    <row r="130" spans="2:13" ht="13.5" thickBot="1">
      <c r="B130" s="56" t="s">
        <v>67</v>
      </c>
      <c r="C130" s="72"/>
      <c r="D130" s="84">
        <v>13305</v>
      </c>
      <c r="E130" s="85" t="s">
        <v>248</v>
      </c>
      <c r="H130" s="35"/>
      <c r="I130" s="18"/>
      <c r="J130" s="18"/>
      <c r="K130" s="4"/>
      <c r="L130" s="4"/>
      <c r="M130" s="4"/>
    </row>
    <row r="131" spans="2:13" ht="12.75">
      <c r="B131" s="50" t="s">
        <v>133</v>
      </c>
      <c r="C131" s="51"/>
      <c r="D131" s="52">
        <f>F62+F63+F64+F71+F72+F74</f>
        <v>3960000</v>
      </c>
      <c r="E131" s="52">
        <f>G62+G63+G64+G71+G72+G74</f>
        <v>832000</v>
      </c>
      <c r="F131" s="35"/>
      <c r="G131" s="35"/>
      <c r="I131" s="18"/>
      <c r="J131" s="18"/>
      <c r="K131" s="4"/>
      <c r="L131" s="4"/>
      <c r="M131" s="4"/>
    </row>
    <row r="132" spans="2:13" ht="12.75">
      <c r="B132" s="30" t="s">
        <v>81</v>
      </c>
      <c r="C132" s="28"/>
      <c r="D132" s="8">
        <f>F60+F61+F65+F66+F67+F68+F73</f>
        <v>5621000</v>
      </c>
      <c r="E132" s="8">
        <f>G60+G61+G65+G66+G67+G68+G73</f>
        <v>1165000</v>
      </c>
      <c r="I132" s="18"/>
      <c r="J132" s="18"/>
      <c r="K132" s="4"/>
      <c r="L132" s="4"/>
      <c r="M132" s="4"/>
    </row>
    <row r="133" spans="2:13" ht="12.75">
      <c r="B133" s="30" t="s">
        <v>82</v>
      </c>
      <c r="C133" s="28"/>
      <c r="D133" s="8">
        <f>F69+F70</f>
        <v>1466000</v>
      </c>
      <c r="E133" s="8">
        <f>G69+G70</f>
        <v>308000</v>
      </c>
      <c r="F133" s="35"/>
      <c r="I133" s="18"/>
      <c r="J133" s="18"/>
      <c r="K133" s="4"/>
      <c r="L133" s="4"/>
      <c r="M133" s="4"/>
    </row>
    <row r="134" spans="2:13" ht="12.75">
      <c r="B134" s="30" t="s">
        <v>222</v>
      </c>
      <c r="C134" s="28"/>
      <c r="D134" s="8">
        <f>F116</f>
        <v>2570000</v>
      </c>
      <c r="E134" s="8">
        <f>G116</f>
        <v>542000</v>
      </c>
      <c r="F134" s="35"/>
      <c r="G134" s="35"/>
      <c r="I134" s="18"/>
      <c r="J134" s="18"/>
      <c r="K134" s="4"/>
      <c r="L134" s="4"/>
      <c r="M134" s="4"/>
    </row>
    <row r="135" spans="2:13" ht="12.75">
      <c r="B135" s="30" t="s">
        <v>135</v>
      </c>
      <c r="C135" s="29">
        <v>80000</v>
      </c>
      <c r="D135" s="8">
        <f>F96</f>
        <v>1248000</v>
      </c>
      <c r="E135" s="8">
        <f>G96</f>
        <v>263000</v>
      </c>
      <c r="I135" s="18"/>
      <c r="J135" s="18"/>
      <c r="K135" s="4"/>
      <c r="L135" s="4"/>
      <c r="M135" s="4"/>
    </row>
    <row r="136" spans="2:13" ht="12.75">
      <c r="B136" s="30" t="s">
        <v>68</v>
      </c>
      <c r="C136" s="29">
        <v>1517000</v>
      </c>
      <c r="D136" s="8">
        <f>F91+F92+F94+F95</f>
        <v>9094000</v>
      </c>
      <c r="E136" s="8">
        <f>G91+G92+G94+G95</f>
        <v>1917000</v>
      </c>
      <c r="I136" s="4"/>
      <c r="J136" s="4"/>
      <c r="K136" s="4"/>
      <c r="L136" s="4"/>
      <c r="M136" s="4"/>
    </row>
    <row r="137" spans="2:13" ht="12.75" hidden="1">
      <c r="B137" s="30" t="s">
        <v>79</v>
      </c>
      <c r="C137" s="29"/>
      <c r="D137" s="8"/>
      <c r="E137" s="34"/>
      <c r="I137" s="4"/>
      <c r="J137" s="4"/>
      <c r="K137" s="4"/>
      <c r="L137" s="4"/>
      <c r="M137" s="4"/>
    </row>
    <row r="138" spans="2:13" ht="12.75" hidden="1">
      <c r="B138" s="30" t="s">
        <v>147</v>
      </c>
      <c r="C138" s="29"/>
      <c r="D138" s="8"/>
      <c r="E138" s="34"/>
      <c r="I138" s="4"/>
      <c r="J138" s="4"/>
      <c r="K138" s="4"/>
      <c r="L138" s="4"/>
      <c r="M138" s="4"/>
    </row>
    <row r="139" spans="2:13" ht="12.75">
      <c r="B139" s="30" t="s">
        <v>246</v>
      </c>
      <c r="C139" s="29"/>
      <c r="D139" s="8">
        <f>F97+F93</f>
        <v>3093000</v>
      </c>
      <c r="E139" s="8">
        <f>G97+G93</f>
        <v>651000</v>
      </c>
      <c r="I139" s="4"/>
      <c r="J139" s="4"/>
      <c r="K139" s="4"/>
      <c r="L139" s="4"/>
      <c r="M139" s="4"/>
    </row>
    <row r="140" spans="2:13" ht="12.75">
      <c r="B140" s="30" t="s">
        <v>241</v>
      </c>
      <c r="C140" s="29"/>
      <c r="D140" s="8">
        <f>F124</f>
        <v>1655000</v>
      </c>
      <c r="E140" s="8">
        <f>G124</f>
        <v>349000</v>
      </c>
      <c r="I140" s="4"/>
      <c r="J140" s="4"/>
      <c r="K140" s="4"/>
      <c r="L140" s="4"/>
      <c r="M140" s="4"/>
    </row>
    <row r="141" spans="2:13" ht="12.75">
      <c r="B141" s="30" t="s">
        <v>210</v>
      </c>
      <c r="C141" s="29"/>
      <c r="D141" s="8">
        <f>F98</f>
        <v>250000</v>
      </c>
      <c r="E141" s="8">
        <f>G98</f>
        <v>52000</v>
      </c>
      <c r="I141" s="4"/>
      <c r="J141" s="4"/>
      <c r="K141" s="4"/>
      <c r="L141" s="4"/>
      <c r="M141" s="4"/>
    </row>
    <row r="142" spans="2:13" ht="12.75">
      <c r="B142" s="30" t="s">
        <v>147</v>
      </c>
      <c r="C142" s="29"/>
      <c r="D142" s="8">
        <v>633000</v>
      </c>
      <c r="E142" s="34">
        <v>133000</v>
      </c>
      <c r="I142" s="4"/>
      <c r="J142" s="4"/>
      <c r="K142" s="4"/>
      <c r="L142" s="4"/>
      <c r="M142" s="4"/>
    </row>
    <row r="143" spans="2:13" ht="12.75">
      <c r="B143" s="30" t="s">
        <v>72</v>
      </c>
      <c r="C143" s="29"/>
      <c r="D143" s="8">
        <f>961000</f>
        <v>961000</v>
      </c>
      <c r="E143" s="34">
        <v>201000</v>
      </c>
      <c r="I143" s="4"/>
      <c r="J143" s="4"/>
      <c r="K143" s="4"/>
      <c r="L143" s="4"/>
      <c r="M143" s="4"/>
    </row>
    <row r="144" spans="2:13" ht="12" customHeight="1">
      <c r="B144" s="30" t="s">
        <v>160</v>
      </c>
      <c r="C144" s="29"/>
      <c r="D144" s="8">
        <v>489000</v>
      </c>
      <c r="E144" s="34">
        <v>103000</v>
      </c>
      <c r="I144" s="4"/>
      <c r="J144" s="4"/>
      <c r="K144" s="4"/>
      <c r="L144" s="4"/>
      <c r="M144" s="4"/>
    </row>
    <row r="145" spans="2:13" ht="12" customHeight="1">
      <c r="B145" s="30" t="s">
        <v>223</v>
      </c>
      <c r="C145" s="29"/>
      <c r="D145" s="8">
        <f>2403000</f>
        <v>2403000</v>
      </c>
      <c r="E145" s="34">
        <v>505000</v>
      </c>
      <c r="I145" s="4"/>
      <c r="J145" s="4"/>
      <c r="K145" s="4"/>
      <c r="L145" s="4"/>
      <c r="M145" s="4"/>
    </row>
    <row r="146" spans="2:13" ht="12" customHeight="1">
      <c r="B146" s="30" t="s">
        <v>224</v>
      </c>
      <c r="C146" s="29"/>
      <c r="D146" s="8">
        <v>1951000</v>
      </c>
      <c r="E146" s="34">
        <v>411000</v>
      </c>
      <c r="I146" s="4"/>
      <c r="J146" s="4"/>
      <c r="K146" s="4"/>
      <c r="L146" s="4"/>
      <c r="M146" s="4"/>
    </row>
    <row r="147" spans="2:13" ht="12" customHeight="1">
      <c r="B147" s="30" t="s">
        <v>99</v>
      </c>
      <c r="C147" s="29"/>
      <c r="D147" s="8">
        <v>3596000</v>
      </c>
      <c r="E147" s="34">
        <v>758000</v>
      </c>
      <c r="I147" s="4"/>
      <c r="J147" s="4"/>
      <c r="K147" s="4"/>
      <c r="L147" s="4"/>
      <c r="M147" s="4"/>
    </row>
    <row r="148" spans="2:13" ht="12.75">
      <c r="B148" s="30" t="s">
        <v>70</v>
      </c>
      <c r="C148" s="29"/>
      <c r="D148" s="8">
        <v>8445000</v>
      </c>
      <c r="E148" s="34">
        <v>1780000</v>
      </c>
      <c r="I148" s="4"/>
      <c r="J148" s="4"/>
      <c r="K148" s="4"/>
      <c r="L148" s="4"/>
      <c r="M148" s="4"/>
    </row>
    <row r="149" spans="2:13" ht="12.75">
      <c r="B149" s="30" t="s">
        <v>71</v>
      </c>
      <c r="C149" s="29"/>
      <c r="D149" s="8">
        <v>11506000</v>
      </c>
      <c r="E149" s="34">
        <v>2425000</v>
      </c>
      <c r="I149" s="4"/>
      <c r="J149" s="4"/>
      <c r="K149" s="4"/>
      <c r="L149" s="4"/>
      <c r="M149" s="4"/>
    </row>
    <row r="150" spans="2:13" ht="12.75">
      <c r="B150" s="30" t="s">
        <v>245</v>
      </c>
      <c r="C150" s="29"/>
      <c r="D150" s="8">
        <v>984000</v>
      </c>
      <c r="E150" s="68">
        <v>207000</v>
      </c>
      <c r="I150" s="4"/>
      <c r="J150" s="4"/>
      <c r="K150" s="4"/>
      <c r="L150" s="4"/>
      <c r="M150" s="4"/>
    </row>
    <row r="151" spans="2:13" ht="12.75">
      <c r="B151" s="30" t="s">
        <v>158</v>
      </c>
      <c r="C151" s="29"/>
      <c r="D151" s="8">
        <v>8369000</v>
      </c>
      <c r="E151" s="34">
        <v>1760000</v>
      </c>
      <c r="I151" s="4"/>
      <c r="J151" s="4"/>
      <c r="K151" s="4"/>
      <c r="L151" s="4"/>
      <c r="M151" s="4"/>
    </row>
    <row r="152" spans="2:13" ht="12.75">
      <c r="B152" s="30" t="s">
        <v>225</v>
      </c>
      <c r="C152" s="29"/>
      <c r="D152" s="8">
        <f>F117+F118</f>
        <v>2478000</v>
      </c>
      <c r="E152" s="8">
        <f>G117+G118</f>
        <v>394000</v>
      </c>
      <c r="F152" s="35"/>
      <c r="G152" s="35"/>
      <c r="I152" s="4"/>
      <c r="J152" s="4"/>
      <c r="K152" s="4"/>
      <c r="L152" s="4"/>
      <c r="M152" s="4"/>
    </row>
    <row r="153" spans="2:13" ht="12.75">
      <c r="B153" s="30" t="s">
        <v>134</v>
      </c>
      <c r="C153" s="29"/>
      <c r="D153" s="8">
        <f>3679000</f>
        <v>3679000</v>
      </c>
      <c r="E153" s="34">
        <v>775000</v>
      </c>
      <c r="F153" s="35"/>
      <c r="G153" s="35"/>
      <c r="I153" s="4"/>
      <c r="J153" s="4"/>
      <c r="K153" s="4"/>
      <c r="L153" s="4"/>
      <c r="M153" s="4"/>
    </row>
    <row r="154" spans="2:13" ht="12.75" hidden="1">
      <c r="B154" s="30" t="s">
        <v>76</v>
      </c>
      <c r="C154" s="29"/>
      <c r="D154" s="8"/>
      <c r="E154" s="34"/>
      <c r="I154" s="4"/>
      <c r="J154" s="4"/>
      <c r="K154" s="4"/>
      <c r="L154" s="4"/>
      <c r="M154" s="4"/>
    </row>
    <row r="155" spans="2:13" ht="12.75">
      <c r="B155" s="30" t="s">
        <v>76</v>
      </c>
      <c r="C155" s="29"/>
      <c r="D155" s="8">
        <v>5868000</v>
      </c>
      <c r="E155" s="34">
        <v>1235000</v>
      </c>
      <c r="I155" s="4"/>
      <c r="J155" s="4"/>
      <c r="K155" s="4"/>
      <c r="L155" s="4"/>
      <c r="M155" s="4"/>
    </row>
    <row r="156" spans="2:14" ht="12.75">
      <c r="B156" s="30" t="s">
        <v>161</v>
      </c>
      <c r="C156" s="29"/>
      <c r="D156" s="8">
        <v>3215000</v>
      </c>
      <c r="E156" s="34">
        <v>675000</v>
      </c>
      <c r="I156" s="4"/>
      <c r="J156" s="4"/>
      <c r="K156" s="4"/>
      <c r="L156" s="4"/>
      <c r="M156" s="4"/>
      <c r="N156" s="35"/>
    </row>
    <row r="157" spans="2:14" ht="12.75">
      <c r="B157" s="30" t="s">
        <v>136</v>
      </c>
      <c r="C157" s="29"/>
      <c r="D157" s="8">
        <f>F101+F112</f>
        <v>1080000</v>
      </c>
      <c r="E157" s="8">
        <f>G101+G112</f>
        <v>227000</v>
      </c>
      <c r="F157" s="35"/>
      <c r="G157" s="35"/>
      <c r="I157" s="4"/>
      <c r="J157" s="4"/>
      <c r="K157" s="4"/>
      <c r="L157" s="36"/>
      <c r="M157" s="36"/>
      <c r="N157" s="35"/>
    </row>
    <row r="158" spans="2:14" ht="12.75">
      <c r="B158" s="30" t="s">
        <v>77</v>
      </c>
      <c r="C158" s="29"/>
      <c r="D158" s="8">
        <f>F102+F103+F107</f>
        <v>1914000</v>
      </c>
      <c r="E158" s="8">
        <f>G102+G103+G107</f>
        <v>402000</v>
      </c>
      <c r="I158" s="4"/>
      <c r="J158" s="4"/>
      <c r="K158" s="4"/>
      <c r="L158" s="36"/>
      <c r="M158" s="36"/>
      <c r="N158" s="35"/>
    </row>
    <row r="159" spans="2:14" ht="12.75">
      <c r="B159" s="30" t="s">
        <v>78</v>
      </c>
      <c r="C159" s="29"/>
      <c r="D159" s="8">
        <f>F99+F100+F108+F109+F110+F111</f>
        <v>5802000</v>
      </c>
      <c r="E159" s="8">
        <f>G99+G100+G108+G109+G110+G111</f>
        <v>1222000</v>
      </c>
      <c r="F159" s="35"/>
      <c r="I159" s="4"/>
      <c r="J159" s="4"/>
      <c r="K159" s="4"/>
      <c r="L159" s="36"/>
      <c r="M159" s="36"/>
      <c r="N159" s="35"/>
    </row>
    <row r="160" spans="2:14" ht="12.75">
      <c r="B160" s="30" t="s">
        <v>208</v>
      </c>
      <c r="C160" s="29"/>
      <c r="D160" s="8">
        <f>F113</f>
        <v>1136000</v>
      </c>
      <c r="E160" s="8">
        <f>G113</f>
        <v>239000</v>
      </c>
      <c r="I160" s="4"/>
      <c r="J160" s="4"/>
      <c r="K160" s="4"/>
      <c r="L160" s="36"/>
      <c r="M160" s="36"/>
      <c r="N160" s="35"/>
    </row>
    <row r="161" spans="2:14" ht="12.75">
      <c r="B161" s="30" t="s">
        <v>205</v>
      </c>
      <c r="C161" s="29"/>
      <c r="D161" s="8">
        <v>1564000</v>
      </c>
      <c r="E161" s="34">
        <v>330000</v>
      </c>
      <c r="I161" s="4"/>
      <c r="J161" s="4"/>
      <c r="K161" s="4"/>
      <c r="L161" s="36"/>
      <c r="M161" s="36"/>
      <c r="N161" s="35"/>
    </row>
    <row r="162" spans="2:14" ht="12.75">
      <c r="B162" s="30" t="s">
        <v>138</v>
      </c>
      <c r="C162" s="29"/>
      <c r="D162" s="8">
        <f>1431000</f>
        <v>1431000</v>
      </c>
      <c r="E162" s="34">
        <v>301000</v>
      </c>
      <c r="I162" s="4"/>
      <c r="J162" s="4"/>
      <c r="K162" s="4"/>
      <c r="L162" s="36"/>
      <c r="M162" s="36"/>
      <c r="N162" s="35"/>
    </row>
    <row r="163" spans="2:14" ht="12.75">
      <c r="B163" s="30" t="s">
        <v>137</v>
      </c>
      <c r="C163" s="29"/>
      <c r="D163" s="8">
        <f>11921000</f>
        <v>11921000</v>
      </c>
      <c r="E163" s="34">
        <v>2510000</v>
      </c>
      <c r="I163" s="4"/>
      <c r="J163" s="4"/>
      <c r="K163" s="4"/>
      <c r="L163" s="36"/>
      <c r="M163" s="36"/>
      <c r="N163" s="35"/>
    </row>
    <row r="164" spans="2:14" ht="12.75">
      <c r="B164" s="30" t="s">
        <v>206</v>
      </c>
      <c r="C164" s="29"/>
      <c r="D164" s="8">
        <v>1011000</v>
      </c>
      <c r="E164" s="34">
        <v>213000</v>
      </c>
      <c r="I164" s="4"/>
      <c r="J164" s="4"/>
      <c r="K164" s="4"/>
      <c r="L164" s="36"/>
      <c r="M164" s="36"/>
      <c r="N164" s="35"/>
    </row>
    <row r="165" spans="2:14" ht="12.75">
      <c r="B165" s="30" t="s">
        <v>207</v>
      </c>
      <c r="C165" s="29"/>
      <c r="D165" s="8">
        <v>478000</v>
      </c>
      <c r="E165" s="34">
        <v>100000</v>
      </c>
      <c r="I165" s="4"/>
      <c r="J165" s="4"/>
      <c r="K165" s="4"/>
      <c r="L165" s="36"/>
      <c r="M165" s="36"/>
      <c r="N165" s="35"/>
    </row>
    <row r="166" spans="2:14" ht="12.75">
      <c r="B166" s="30" t="s">
        <v>74</v>
      </c>
      <c r="C166" s="29"/>
      <c r="D166" s="8">
        <f>1912000</f>
        <v>1912000</v>
      </c>
      <c r="E166" s="34">
        <f>403000</f>
        <v>403000</v>
      </c>
      <c r="I166" s="4"/>
      <c r="J166" s="4"/>
      <c r="K166" s="4"/>
      <c r="L166" s="36"/>
      <c r="M166" s="36"/>
      <c r="N166" s="35"/>
    </row>
    <row r="167" spans="2:14" ht="12.75">
      <c r="B167" s="30" t="s">
        <v>73</v>
      </c>
      <c r="C167" s="29"/>
      <c r="D167" s="8">
        <v>4558000</v>
      </c>
      <c r="E167" s="34">
        <v>1612000</v>
      </c>
      <c r="I167" s="4"/>
      <c r="J167" s="4"/>
      <c r="K167" s="4"/>
      <c r="L167" s="36"/>
      <c r="M167" s="36"/>
      <c r="N167" s="35"/>
    </row>
    <row r="168" spans="2:14" ht="12.75">
      <c r="B168" s="30" t="s">
        <v>140</v>
      </c>
      <c r="C168" s="29"/>
      <c r="D168" s="8">
        <f>F123</f>
        <v>868000</v>
      </c>
      <c r="E168" s="8">
        <f>G123</f>
        <v>183000</v>
      </c>
      <c r="I168" s="4"/>
      <c r="J168" s="4"/>
      <c r="K168" s="4"/>
      <c r="L168" s="36"/>
      <c r="M168" s="36"/>
      <c r="N168" s="35"/>
    </row>
    <row r="169" spans="2:14" ht="12.75">
      <c r="B169" s="30" t="s">
        <v>139</v>
      </c>
      <c r="C169" s="29"/>
      <c r="D169" s="8">
        <f>F120+F121+F122</f>
        <v>3021000</v>
      </c>
      <c r="E169" s="8">
        <f>G120+G121+G122</f>
        <v>636000</v>
      </c>
      <c r="I169" s="4"/>
      <c r="J169" s="4"/>
      <c r="K169" s="4"/>
      <c r="L169" s="36"/>
      <c r="M169" s="36"/>
      <c r="N169" s="35"/>
    </row>
    <row r="170" spans="2:14" ht="12.75" hidden="1">
      <c r="B170" s="30" t="s">
        <v>75</v>
      </c>
      <c r="C170" s="29"/>
      <c r="D170" s="8"/>
      <c r="E170" s="34"/>
      <c r="I170" s="4"/>
      <c r="J170" s="4"/>
      <c r="K170" s="4"/>
      <c r="L170" s="36"/>
      <c r="M170" s="36"/>
      <c r="N170" s="35"/>
    </row>
    <row r="171" spans="2:14" ht="12.75">
      <c r="B171" s="30" t="s">
        <v>209</v>
      </c>
      <c r="C171" s="29"/>
      <c r="D171" s="8">
        <f>F114+F115+F125</f>
        <v>2673000</v>
      </c>
      <c r="E171" s="8">
        <f>G114+G115+G125</f>
        <v>556000</v>
      </c>
      <c r="I171" s="4"/>
      <c r="J171" s="4"/>
      <c r="K171" s="4"/>
      <c r="L171" s="36"/>
      <c r="M171" s="36"/>
      <c r="N171" s="35"/>
    </row>
    <row r="172" spans="2:14" ht="13.5" thickBot="1">
      <c r="B172" s="53" t="s">
        <v>211</v>
      </c>
      <c r="C172" s="54"/>
      <c r="D172" s="55">
        <f>F119</f>
        <v>997000</v>
      </c>
      <c r="E172" s="55">
        <f>G119</f>
        <v>210000</v>
      </c>
      <c r="F172" s="35"/>
      <c r="I172" s="4"/>
      <c r="J172" s="4"/>
      <c r="K172" s="4"/>
      <c r="L172" s="36"/>
      <c r="M172" s="36"/>
      <c r="N172" s="35"/>
    </row>
    <row r="173" spans="2:14" ht="13.5" thickBot="1">
      <c r="B173" s="56" t="s">
        <v>69</v>
      </c>
      <c r="C173" s="57">
        <v>1920000</v>
      </c>
      <c r="D173" s="58">
        <f>SUM(D131:D172)</f>
        <v>123900000</v>
      </c>
      <c r="E173" s="58">
        <f>SUM(E131:E172)</f>
        <v>26585000</v>
      </c>
      <c r="I173" s="4"/>
      <c r="J173" s="4"/>
      <c r="K173" s="35"/>
      <c r="L173" s="35"/>
      <c r="M173" s="35"/>
      <c r="N173" s="35"/>
    </row>
    <row r="174" spans="2:13" ht="12.75">
      <c r="B174" s="4"/>
      <c r="L174" s="35"/>
      <c r="M174" s="35"/>
    </row>
    <row r="175" spans="1:2" ht="12.75">
      <c r="A175" s="19"/>
      <c r="B175" s="19"/>
    </row>
    <row r="176" spans="1:5" ht="12.75">
      <c r="A176" s="20"/>
      <c r="B176" s="19"/>
      <c r="E176" s="35"/>
    </row>
    <row r="177" spans="1:5" ht="12.75">
      <c r="A177" s="19"/>
      <c r="B177" s="19"/>
      <c r="E177" s="35"/>
    </row>
    <row r="179" spans="4:6" ht="12.75">
      <c r="D179" s="35"/>
      <c r="F179" s="35"/>
    </row>
    <row r="181" ht="12.75">
      <c r="N181" s="35"/>
    </row>
    <row r="183" ht="12.75">
      <c r="N183" s="35"/>
    </row>
  </sheetData>
  <sheetProtection/>
  <autoFilter ref="A9:E126"/>
  <mergeCells count="2">
    <mergeCell ref="I9:J9"/>
    <mergeCell ref="I5:J5"/>
  </mergeCells>
  <printOptions/>
  <pageMargins left="0.7874015748031497" right="0" top="0.984251968503937" bottom="0.984251968503937" header="0.5118110236220472" footer="0.5118110236220472"/>
  <pageSetup fitToHeight="2" horizontalDpi="600" verticalDpi="600" orientation="portrait" paperSize="8" scale="61" r:id="rId1"/>
  <headerFooter alignWithMargins="0">
    <oddHeader>&amp;R&amp;"Arial,Tučné"&amp;11
&amp;"Arial CE,Obyčejné"&amp;10
</oddHeader>
  </headerFooter>
  <rowBreaks count="1" manualBreakCount="1"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2017-01-27T08:15:01Z</cp:lastPrinted>
  <dcterms:created xsi:type="dcterms:W3CDTF">2009-11-24T22:59:05Z</dcterms:created>
  <dcterms:modified xsi:type="dcterms:W3CDTF">2017-01-27T08:15:06Z</dcterms:modified>
  <cp:category/>
  <cp:version/>
  <cp:contentType/>
  <cp:contentStatus/>
</cp:coreProperties>
</file>