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800" activeTab="0"/>
  </bookViews>
  <sheets>
    <sheet name="RK-40-2016-38, př. 2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<sst xmlns="http://schemas.openxmlformats.org/spreadsheetml/2006/main" count="98" uniqueCount="78">
  <si>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II. Návrh na úpravu výdajové části rozpočtu kraje</t>
  </si>
  <si>
    <t>Příspěvek na provoz - rozpočtová položka 5331</t>
  </si>
  <si>
    <t>/v Kč/</t>
  </si>
  <si>
    <t>Kapitola</t>
  </si>
  <si>
    <t>ORJ</t>
  </si>
  <si>
    <t>Paragraf/organizace</t>
  </si>
  <si>
    <t>Příspěvek na provoz - účelový znak 00055</t>
  </si>
  <si>
    <t>Rozpočet</t>
  </si>
  <si>
    <t>Návrh                na změnu</t>
  </si>
  <si>
    <t>Rozpočet         po změně</t>
  </si>
  <si>
    <t>schválený</t>
  </si>
  <si>
    <t>upravený</t>
  </si>
  <si>
    <t>4=2+3</t>
  </si>
  <si>
    <t>Doprava</t>
  </si>
  <si>
    <t>x</t>
  </si>
  <si>
    <t>2212 - Silnice</t>
  </si>
  <si>
    <t>Sociální věci</t>
  </si>
  <si>
    <t>Zdravotnictví</t>
  </si>
  <si>
    <t>3522 - Ostatní nemocnice</t>
  </si>
  <si>
    <t>3533 - Zdravotnická záchranná služba</t>
  </si>
  <si>
    <t>Zvýšení běžných výdajů kraje celkem</t>
  </si>
  <si>
    <t>4357 - Domovy pro osoby se zdr.postižením a domovy se zvl.režimem</t>
  </si>
  <si>
    <t>4350 - Domovy pro seniory</t>
  </si>
  <si>
    <t>Kultura</t>
  </si>
  <si>
    <t>/v tis. Kč/</t>
  </si>
  <si>
    <t>Zvýšení kapitálových výdajů kraje celkem</t>
  </si>
  <si>
    <t>Dotace úhrnem</t>
  </si>
  <si>
    <t>Školství</t>
  </si>
  <si>
    <t>3127 - Střední školy</t>
  </si>
  <si>
    <t>Střední škola průmyslová, technická a automobilní Jihlava</t>
  </si>
  <si>
    <t>Česká zemědělská akademie v Humpolci, střední škola</t>
  </si>
  <si>
    <t>Střední škola stavební Třebíč</t>
  </si>
  <si>
    <t>Střední průmyslová škola Třebíč</t>
  </si>
  <si>
    <t>Vyšší odborná škola a Střední odborná škola zemědělsko-technická Bystřice nad Pernštejnem</t>
  </si>
  <si>
    <t>Střední odborná škola a Střední odborné učiliště Třešť</t>
  </si>
  <si>
    <t>Obchodní akademie, Střední zdravotnická škola, Střední odborná škola služeb a Jazyková škola s právem státní jazykové zkoušky Jihlava</t>
  </si>
  <si>
    <t>Střední škola stavební Jihlava</t>
  </si>
  <si>
    <t>Střední průmyslová škola a Střední odborné učiliště Pelhřimov</t>
  </si>
  <si>
    <t>Odborné učiliště a Praktická škola, Černovice, Mariánské náměstí 72</t>
  </si>
  <si>
    <t>3133 - Dětské domovy</t>
  </si>
  <si>
    <t>B. Investiční příspěvek - rozpočtová položka 6351</t>
  </si>
  <si>
    <t>Investiční příspěvek - účelový znak 00055</t>
  </si>
  <si>
    <t>3122 - Střední odborné školy</t>
  </si>
  <si>
    <t>Střední průmyslová škola stavební akademika Stanislava Bechyně, Havlíčkův Brod, Jihlavská 628</t>
  </si>
  <si>
    <t>3125 - Střediska praktického vyučování a školní hospodářství</t>
  </si>
  <si>
    <t>Školní statek, Humpolec, Dusilov 384</t>
  </si>
  <si>
    <t>Vyšší odborná škola, Obchodní akademie a Střední odborné učiliště technické Chotěboř</t>
  </si>
  <si>
    <t>Akademie - Vyšší odborná škola, Gymnázium a Střední odborná škola uměleckoprůmyslová Světlá nad Sázavou</t>
  </si>
  <si>
    <t>Střední škola řemesel a služeb Moravské Budějovice</t>
  </si>
  <si>
    <t>Dětský domov, Rovečné 40</t>
  </si>
  <si>
    <t>Vyšší odborná škola a Střední průmyslová škola Žďár nad Sázavou</t>
  </si>
  <si>
    <t>Hotelová škola Světlá a Střední odborná škola řemesel Velké Meziříčí</t>
  </si>
  <si>
    <t>Krajská správa a údržba silnic Vysočiny</t>
  </si>
  <si>
    <t>Krajská knihovna Vysočiny</t>
  </si>
  <si>
    <t>3314 - Činnosti knihovnické</t>
  </si>
  <si>
    <t>Domov Jeřabina Pelhřimov</t>
  </si>
  <si>
    <t xml:space="preserve">Domov Kopretina Černovice </t>
  </si>
  <si>
    <t>Domov pro seniory Humpolec</t>
  </si>
  <si>
    <t>Domov důchodců Proseč-Obořiště</t>
  </si>
  <si>
    <t>Domov důchodců Proseč u Pošné</t>
  </si>
  <si>
    <t>Domov pro seniory Třebíč, Koutkova - Kubešova</t>
  </si>
  <si>
    <t>Domov Ždírec</t>
  </si>
  <si>
    <t>Domov pro seniory Velké Meziříčí</t>
  </si>
  <si>
    <t xml:space="preserve">Nemocnice Jihlava </t>
  </si>
  <si>
    <t>Nemocnice Třebíč</t>
  </si>
  <si>
    <t>Nemocnice Havlíčkův Brod</t>
  </si>
  <si>
    <t>Zdravotnická záchranná služba Kraje Vysočina</t>
  </si>
  <si>
    <t>Domov pro seniory Mitrov</t>
  </si>
  <si>
    <t>Domov ve Zboží</t>
  </si>
  <si>
    <t>3121 - Gymnázia</t>
  </si>
  <si>
    <t>Gxmnázium dr. A. Hrdličky, Humpolec, Komenského 147</t>
  </si>
  <si>
    <t>Gymnázium Velké Meziříčí</t>
  </si>
  <si>
    <t>Střední uměleckoprůmyslová škola Jihlava - Helenín, Hálkova 42</t>
  </si>
  <si>
    <t>Obchodní akademie a Hotelová škol Havlíčkův Brod</t>
  </si>
  <si>
    <t>Střední odborná škola Nové Město na Moravě</t>
  </si>
  <si>
    <t>z toho: Domov Jeřabina Pelhřimov</t>
  </si>
  <si>
    <t>počet stran: 1</t>
  </si>
  <si>
    <t>RK-40-2016-38,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</si>
</sst>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6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0" fillId="0" borderId="15" xfId="0" applyFont="1" applyBorder="1" applyAlignment="1">
      <alignment horizontal="left" vertical="top"/>
    </xf>
    <xf numFmtId="0" fontId="18" fillId="0" borderId="15" xfId="0" applyFont="1" applyBorder="1" applyAlignment="1">
      <alignment horizontal="center" vertical="top"/>
    </xf>
    <xf numFmtId="4" fontId="16" fillId="0" borderId="21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0" fontId="20" fillId="33" borderId="15" xfId="0" applyFont="1" applyFill="1" applyBorder="1" applyAlignment="1">
      <alignment horizontal="left" vertical="top"/>
    </xf>
    <xf numFmtId="0" fontId="20" fillId="33" borderId="15" xfId="0" applyFont="1" applyFill="1" applyBorder="1" applyAlignment="1">
      <alignment horizontal="center" vertical="top"/>
    </xf>
    <xf numFmtId="0" fontId="17" fillId="0" borderId="17" xfId="47" applyFont="1" applyFill="1" applyBorder="1">
      <alignment/>
      <protection/>
    </xf>
    <xf numFmtId="4" fontId="16" fillId="0" borderId="22" xfId="0" applyNumberFormat="1" applyFont="1" applyBorder="1" applyAlignment="1">
      <alignment/>
    </xf>
    <xf numFmtId="4" fontId="16" fillId="0" borderId="23" xfId="0" applyNumberFormat="1" applyFont="1" applyBorder="1" applyAlignment="1">
      <alignment/>
    </xf>
    <xf numFmtId="4" fontId="16" fillId="0" borderId="24" xfId="0" applyNumberFormat="1" applyFont="1" applyBorder="1" applyAlignment="1">
      <alignment/>
    </xf>
    <xf numFmtId="4" fontId="22" fillId="34" borderId="25" xfId="0" applyNumberFormat="1" applyFont="1" applyFill="1" applyBorder="1" applyAlignment="1">
      <alignment horizontal="right" vertical="center"/>
    </xf>
    <xf numFmtId="4" fontId="22" fillId="34" borderId="26" xfId="0" applyNumberFormat="1" applyFont="1" applyFill="1" applyBorder="1" applyAlignment="1">
      <alignment horizontal="right" vertical="center"/>
    </xf>
    <xf numFmtId="4" fontId="22" fillId="34" borderId="27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18" fillId="34" borderId="28" xfId="0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0" fontId="13" fillId="0" borderId="17" xfId="0" applyFont="1" applyBorder="1" applyAlignment="1">
      <alignment horizontal="left"/>
    </xf>
    <xf numFmtId="4" fontId="16" fillId="0" borderId="17" xfId="0" applyNumberFormat="1" applyFont="1" applyBorder="1" applyAlignment="1">
      <alignment horizontal="right"/>
    </xf>
    <xf numFmtId="4" fontId="16" fillId="0" borderId="30" xfId="0" applyNumberFormat="1" applyFont="1" applyBorder="1" applyAlignment="1">
      <alignment/>
    </xf>
    <xf numFmtId="4" fontId="16" fillId="0" borderId="20" xfId="0" applyNumberFormat="1" applyFont="1" applyBorder="1" applyAlignment="1">
      <alignment horizontal="right"/>
    </xf>
    <xf numFmtId="0" fontId="20" fillId="0" borderId="31" xfId="0" applyFont="1" applyBorder="1" applyAlignment="1">
      <alignment horizontal="left" vertical="top"/>
    </xf>
    <xf numFmtId="0" fontId="18" fillId="0" borderId="31" xfId="0" applyFont="1" applyBorder="1" applyAlignment="1">
      <alignment horizontal="center" vertical="top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4" fontId="10" fillId="35" borderId="25" xfId="0" applyNumberFormat="1" applyFont="1" applyFill="1" applyBorder="1" applyAlignment="1">
      <alignment horizontal="right" vertical="center"/>
    </xf>
    <xf numFmtId="4" fontId="10" fillId="35" borderId="27" xfId="0" applyNumberFormat="1" applyFont="1" applyFill="1" applyBorder="1" applyAlignment="1">
      <alignment horizontal="right" vertical="center"/>
    </xf>
    <xf numFmtId="0" fontId="6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vertical="center"/>
    </xf>
    <xf numFmtId="4" fontId="10" fillId="0" borderId="37" xfId="0" applyNumberFormat="1" applyFont="1" applyBorder="1" applyAlignment="1">
      <alignment vertical="center"/>
    </xf>
    <xf numFmtId="4" fontId="2" fillId="0" borderId="38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left" vertical="center"/>
    </xf>
    <xf numFmtId="0" fontId="6" fillId="35" borderId="24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4" fontId="10" fillId="35" borderId="36" xfId="0" applyNumberFormat="1" applyFont="1" applyFill="1" applyBorder="1" applyAlignment="1">
      <alignment horizontal="right" vertical="center"/>
    </xf>
    <xf numFmtId="4" fontId="10" fillId="35" borderId="38" xfId="0" applyNumberFormat="1" applyFont="1" applyFill="1" applyBorder="1" applyAlignment="1">
      <alignment horizontal="right" vertical="center"/>
    </xf>
    <xf numFmtId="4" fontId="10" fillId="35" borderId="39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4" fontId="2" fillId="0" borderId="33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0" fontId="6" fillId="35" borderId="35" xfId="0" applyFont="1" applyFill="1" applyBorder="1" applyAlignment="1">
      <alignment horizontal="center" vertical="center"/>
    </xf>
    <xf numFmtId="4" fontId="61" fillId="35" borderId="35" xfId="0" applyNumberFormat="1" applyFont="1" applyFill="1" applyBorder="1" applyAlignment="1">
      <alignment horizontal="right" vertical="center"/>
    </xf>
    <xf numFmtId="4" fontId="61" fillId="35" borderId="41" xfId="0" applyNumberFormat="1" applyFont="1" applyFill="1" applyBorder="1" applyAlignment="1">
      <alignment horizontal="right" vertical="center"/>
    </xf>
    <xf numFmtId="4" fontId="61" fillId="0" borderId="36" xfId="0" applyNumberFormat="1" applyFont="1" applyBorder="1" applyAlignment="1">
      <alignment horizontal="right" vertical="center"/>
    </xf>
    <xf numFmtId="4" fontId="61" fillId="0" borderId="38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left" vertical="center"/>
    </xf>
    <xf numFmtId="4" fontId="2" fillId="0" borderId="36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4" fontId="10" fillId="35" borderId="35" xfId="0" applyNumberFormat="1" applyFont="1" applyFill="1" applyBorder="1" applyAlignment="1">
      <alignment vertical="center"/>
    </xf>
    <xf numFmtId="4" fontId="10" fillId="35" borderId="41" xfId="0" applyNumberFormat="1" applyFont="1" applyFill="1" applyBorder="1" applyAlignment="1">
      <alignment vertical="center"/>
    </xf>
    <xf numFmtId="4" fontId="10" fillId="35" borderId="43" xfId="0" applyNumberFormat="1" applyFont="1" applyFill="1" applyBorder="1" applyAlignment="1">
      <alignment vertical="center"/>
    </xf>
    <xf numFmtId="4" fontId="10" fillId="35" borderId="44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right" vertical="center"/>
    </xf>
    <xf numFmtId="4" fontId="10" fillId="0" borderId="38" xfId="0" applyNumberFormat="1" applyFont="1" applyBorder="1" applyAlignment="1">
      <alignment horizontal="right" vertical="center"/>
    </xf>
    <xf numFmtId="4" fontId="10" fillId="0" borderId="39" xfId="0" applyNumberFormat="1" applyFont="1" applyBorder="1" applyAlignment="1">
      <alignment horizontal="right" vertical="center"/>
    </xf>
    <xf numFmtId="4" fontId="2" fillId="0" borderId="39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4" fontId="11" fillId="0" borderId="45" xfId="0" applyNumberFormat="1" applyFont="1" applyBorder="1" applyAlignment="1">
      <alignment horizontal="right" vertical="center"/>
    </xf>
    <xf numFmtId="4" fontId="2" fillId="35" borderId="35" xfId="0" applyNumberFormat="1" applyFont="1" applyFill="1" applyBorder="1" applyAlignment="1">
      <alignment horizontal="right" vertical="center"/>
    </xf>
    <xf numFmtId="4" fontId="2" fillId="35" borderId="41" xfId="0" applyNumberFormat="1" applyFont="1" applyFill="1" applyBorder="1" applyAlignment="1">
      <alignment horizontal="right" vertical="center"/>
    </xf>
    <xf numFmtId="4" fontId="2" fillId="35" borderId="46" xfId="0" applyNumberFormat="1" applyFont="1" applyFill="1" applyBorder="1" applyAlignment="1">
      <alignment horizontal="right" vertical="center"/>
    </xf>
    <xf numFmtId="4" fontId="11" fillId="35" borderId="46" xfId="0" applyNumberFormat="1" applyFont="1" applyFill="1" applyBorder="1" applyAlignment="1">
      <alignment horizontal="right" vertical="center"/>
    </xf>
    <xf numFmtId="4" fontId="61" fillId="0" borderId="47" xfId="0" applyNumberFormat="1" applyFont="1" applyBorder="1" applyAlignment="1">
      <alignment horizontal="right" vertical="center"/>
    </xf>
    <xf numFmtId="4" fontId="61" fillId="0" borderId="48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 vertical="center"/>
    </xf>
    <xf numFmtId="4" fontId="2" fillId="0" borderId="39" xfId="0" applyNumberFormat="1" applyFont="1" applyBorder="1" applyAlignment="1">
      <alignment horizontal="right" vertical="center"/>
    </xf>
    <xf numFmtId="4" fontId="11" fillId="0" borderId="39" xfId="0" applyNumberFormat="1" applyFont="1" applyBorder="1" applyAlignment="1">
      <alignment horizontal="right" vertical="center"/>
    </xf>
    <xf numFmtId="4" fontId="10" fillId="35" borderId="49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4" fontId="2" fillId="0" borderId="50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11" fillId="0" borderId="37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4" fontId="10" fillId="0" borderId="33" xfId="0" applyNumberFormat="1" applyFont="1" applyBorder="1" applyAlignment="1">
      <alignment horizontal="right" vertical="center"/>
    </xf>
    <xf numFmtId="4" fontId="10" fillId="0" borderId="48" xfId="0" applyNumberFormat="1" applyFont="1" applyBorder="1" applyAlignment="1">
      <alignment horizontal="right" vertical="center"/>
    </xf>
    <xf numFmtId="4" fontId="2" fillId="0" borderId="48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" fontId="2" fillId="0" borderId="48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4" fontId="10" fillId="0" borderId="38" xfId="0" applyNumberFormat="1" applyFont="1" applyFill="1" applyBorder="1" applyAlignment="1">
      <alignment horizontal="right" vertical="center"/>
    </xf>
    <xf numFmtId="4" fontId="2" fillId="0" borderId="45" xfId="0" applyNumberFormat="1" applyFont="1" applyBorder="1" applyAlignment="1">
      <alignment vertical="center"/>
    </xf>
    <xf numFmtId="4" fontId="61" fillId="35" borderId="46" xfId="0" applyNumberFormat="1" applyFont="1" applyFill="1" applyBorder="1" applyAlignment="1">
      <alignment vertical="center"/>
    </xf>
    <xf numFmtId="4" fontId="2" fillId="0" borderId="52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vertical="center"/>
    </xf>
    <xf numFmtId="4" fontId="61" fillId="35" borderId="44" xfId="0" applyNumberFormat="1" applyFont="1" applyFill="1" applyBorder="1" applyAlignment="1">
      <alignment vertical="center"/>
    </xf>
    <xf numFmtId="4" fontId="61" fillId="0" borderId="48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35" borderId="10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center" vertical="top" wrapText="1"/>
    </xf>
    <xf numFmtId="0" fontId="7" fillId="35" borderId="35" xfId="0" applyFont="1" applyFill="1" applyBorder="1" applyAlignment="1">
      <alignment horizontal="center"/>
    </xf>
    <xf numFmtId="4" fontId="10" fillId="34" borderId="35" xfId="0" applyNumberFormat="1" applyFont="1" applyFill="1" applyBorder="1" applyAlignment="1">
      <alignment/>
    </xf>
    <xf numFmtId="4" fontId="10" fillId="35" borderId="41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 vertical="top" wrapText="1"/>
    </xf>
    <xf numFmtId="0" fontId="6" fillId="0" borderId="48" xfId="0" applyFont="1" applyBorder="1" applyAlignment="1">
      <alignment horizontal="center"/>
    </xf>
    <xf numFmtId="4" fontId="10" fillId="0" borderId="36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0" fontId="13" fillId="0" borderId="48" xfId="0" applyFont="1" applyFill="1" applyBorder="1" applyAlignment="1" applyProtection="1">
      <alignment wrapText="1"/>
      <protection locked="0"/>
    </xf>
    <xf numFmtId="4" fontId="2" fillId="0" borderId="36" xfId="0" applyNumberFormat="1" applyFont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15" xfId="0" applyFont="1" applyBorder="1" applyAlignment="1">
      <alignment horizontal="left" vertical="top" wrapText="1"/>
    </xf>
    <xf numFmtId="0" fontId="60" fillId="0" borderId="15" xfId="0" applyFont="1" applyBorder="1" applyAlignment="1">
      <alignment horizontal="center" vertical="top"/>
    </xf>
    <xf numFmtId="0" fontId="8" fillId="0" borderId="48" xfId="0" applyFont="1" applyFill="1" applyBorder="1" applyAlignment="1">
      <alignment wrapText="1"/>
    </xf>
    <xf numFmtId="4" fontId="10" fillId="0" borderId="36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0" fontId="6" fillId="0" borderId="48" xfId="0" applyFont="1" applyFill="1" applyBorder="1" applyAlignment="1">
      <alignment horizontal="center"/>
    </xf>
    <xf numFmtId="0" fontId="13" fillId="33" borderId="48" xfId="0" applyFont="1" applyFill="1" applyBorder="1" applyAlignment="1">
      <alignment wrapText="1"/>
    </xf>
    <xf numFmtId="4" fontId="12" fillId="0" borderId="36" xfId="0" applyNumberFormat="1" applyFont="1" applyBorder="1" applyAlignment="1">
      <alignment horizontal="right"/>
    </xf>
    <xf numFmtId="0" fontId="13" fillId="0" borderId="48" xfId="0" applyFont="1" applyFill="1" applyBorder="1" applyAlignment="1">
      <alignment wrapText="1"/>
    </xf>
    <xf numFmtId="0" fontId="2" fillId="0" borderId="15" xfId="0" applyFont="1" applyBorder="1" applyAlignment="1">
      <alignment horizontal="center" vertical="top"/>
    </xf>
    <xf numFmtId="0" fontId="5" fillId="0" borderId="36" xfId="47" applyFont="1" applyFill="1" applyBorder="1" applyAlignment="1">
      <alignment wrapText="1"/>
      <protection/>
    </xf>
    <xf numFmtId="4" fontId="2" fillId="0" borderId="17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35" borderId="10" xfId="0" applyFont="1" applyFill="1" applyBorder="1" applyAlignment="1">
      <alignment horizontal="center" vertical="top"/>
    </xf>
    <xf numFmtId="0" fontId="20" fillId="34" borderId="11" xfId="0" applyFont="1" applyFill="1" applyBorder="1" applyAlignment="1">
      <alignment horizontal="center"/>
    </xf>
    <xf numFmtId="4" fontId="22" fillId="34" borderId="11" xfId="0" applyNumberFormat="1" applyFont="1" applyFill="1" applyBorder="1" applyAlignment="1">
      <alignment horizontal="right"/>
    </xf>
    <xf numFmtId="4" fontId="22" fillId="34" borderId="13" xfId="0" applyNumberFormat="1" applyFont="1" applyFill="1" applyBorder="1" applyAlignment="1">
      <alignment horizontal="right"/>
    </xf>
    <xf numFmtId="4" fontId="22" fillId="34" borderId="10" xfId="0" applyNumberFormat="1" applyFont="1" applyFill="1" applyBorder="1" applyAlignment="1">
      <alignment horizontal="right"/>
    </xf>
    <xf numFmtId="4" fontId="22" fillId="34" borderId="14" xfId="0" applyNumberFormat="1" applyFont="1" applyFill="1" applyBorder="1" applyAlignment="1">
      <alignment horizontal="right"/>
    </xf>
    <xf numFmtId="0" fontId="18" fillId="0" borderId="36" xfId="0" applyFont="1" applyBorder="1" applyAlignment="1">
      <alignment horizontal="center"/>
    </xf>
    <xf numFmtId="4" fontId="22" fillId="0" borderId="36" xfId="0" applyNumberFormat="1" applyFont="1" applyBorder="1" applyAlignment="1">
      <alignment horizontal="right"/>
    </xf>
    <xf numFmtId="4" fontId="22" fillId="0" borderId="38" xfId="0" applyNumberFormat="1" applyFont="1" applyBorder="1" applyAlignment="1">
      <alignment horizontal="right"/>
    </xf>
    <xf numFmtId="4" fontId="22" fillId="0" borderId="53" xfId="0" applyNumberFormat="1" applyFont="1" applyBorder="1" applyAlignment="1">
      <alignment horizontal="right"/>
    </xf>
    <xf numFmtId="4" fontId="22" fillId="0" borderId="48" xfId="0" applyNumberFormat="1" applyFont="1" applyBorder="1" applyAlignment="1">
      <alignment horizontal="right"/>
    </xf>
    <xf numFmtId="0" fontId="13" fillId="0" borderId="36" xfId="0" applyFont="1" applyBorder="1" applyAlignment="1">
      <alignment horizontal="left"/>
    </xf>
    <xf numFmtId="4" fontId="16" fillId="0" borderId="36" xfId="0" applyNumberFormat="1" applyFont="1" applyBorder="1" applyAlignment="1">
      <alignment horizontal="right"/>
    </xf>
    <xf numFmtId="4" fontId="16" fillId="0" borderId="38" xfId="0" applyNumberFormat="1" applyFont="1" applyBorder="1" applyAlignment="1">
      <alignment/>
    </xf>
    <xf numFmtId="4" fontId="16" fillId="0" borderId="48" xfId="0" applyNumberFormat="1" applyFont="1" applyBorder="1" applyAlignment="1">
      <alignment/>
    </xf>
    <xf numFmtId="4" fontId="16" fillId="0" borderId="39" xfId="0" applyNumberFormat="1" applyFont="1" applyBorder="1" applyAlignment="1">
      <alignment horizontal="right"/>
    </xf>
    <xf numFmtId="0" fontId="6" fillId="35" borderId="15" xfId="0" applyFont="1" applyFill="1" applyBorder="1" applyAlignment="1">
      <alignment horizontal="left" vertical="top"/>
    </xf>
    <xf numFmtId="0" fontId="6" fillId="35" borderId="15" xfId="0" applyFont="1" applyFill="1" applyBorder="1" applyAlignment="1">
      <alignment horizontal="center" vertical="top"/>
    </xf>
    <xf numFmtId="0" fontId="6" fillId="35" borderId="33" xfId="0" applyFont="1" applyFill="1" applyBorder="1" applyAlignment="1">
      <alignment horizontal="center"/>
    </xf>
    <xf numFmtId="4" fontId="10" fillId="35" borderId="33" xfId="0" applyNumberFormat="1" applyFont="1" applyFill="1" applyBorder="1" applyAlignment="1">
      <alignment horizontal="right"/>
    </xf>
    <xf numFmtId="4" fontId="10" fillId="35" borderId="50" xfId="0" applyNumberFormat="1" applyFont="1" applyFill="1" applyBorder="1" applyAlignment="1">
      <alignment horizontal="right"/>
    </xf>
    <xf numFmtId="4" fontId="10" fillId="35" borderId="37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 horizontal="right"/>
    </xf>
    <xf numFmtId="4" fontId="10" fillId="0" borderId="50" xfId="0" applyNumberFormat="1" applyFont="1" applyFill="1" applyBorder="1" applyAlignment="1">
      <alignment horizontal="right"/>
    </xf>
    <xf numFmtId="4" fontId="10" fillId="0" borderId="37" xfId="0" applyNumberFormat="1" applyFont="1" applyBorder="1" applyAlignment="1">
      <alignment/>
    </xf>
    <xf numFmtId="49" fontId="13" fillId="33" borderId="48" xfId="0" applyNumberFormat="1" applyFont="1" applyFill="1" applyBorder="1" applyAlignment="1" applyProtection="1">
      <alignment/>
      <protection locked="0"/>
    </xf>
    <xf numFmtId="0" fontId="18" fillId="34" borderId="25" xfId="0" applyFont="1" applyFill="1" applyBorder="1" applyAlignment="1">
      <alignment/>
    </xf>
    <xf numFmtId="0" fontId="18" fillId="34" borderId="54" xfId="0" applyFont="1" applyFill="1" applyBorder="1" applyAlignment="1">
      <alignment/>
    </xf>
    <xf numFmtId="4" fontId="19" fillId="34" borderId="25" xfId="0" applyNumberFormat="1" applyFont="1" applyFill="1" applyBorder="1" applyAlignment="1">
      <alignment/>
    </xf>
    <xf numFmtId="4" fontId="19" fillId="34" borderId="26" xfId="0" applyNumberFormat="1" applyFont="1" applyFill="1" applyBorder="1" applyAlignment="1">
      <alignment/>
    </xf>
    <xf numFmtId="4" fontId="19" fillId="34" borderId="27" xfId="0" applyNumberFormat="1" applyFont="1" applyFill="1" applyBorder="1" applyAlignment="1">
      <alignment/>
    </xf>
    <xf numFmtId="4" fontId="10" fillId="35" borderId="26" xfId="0" applyNumberFormat="1" applyFont="1" applyFill="1" applyBorder="1" applyAlignment="1">
      <alignment horizontal="right" vertical="center"/>
    </xf>
    <xf numFmtId="4" fontId="2" fillId="0" borderId="50" xfId="0" applyNumberFormat="1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2" fillId="0" borderId="50" xfId="0" applyNumberFormat="1" applyFont="1" applyFill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right"/>
    </xf>
    <xf numFmtId="4" fontId="12" fillId="0" borderId="38" xfId="0" applyNumberFormat="1" applyFont="1" applyFill="1" applyBorder="1" applyAlignment="1">
      <alignment horizontal="right"/>
    </xf>
    <xf numFmtId="4" fontId="10" fillId="0" borderId="38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3" fillId="35" borderId="35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6" fillId="35" borderId="55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6" fillId="35" borderId="25" xfId="0" applyFont="1" applyFill="1" applyBorder="1" applyAlignment="1">
      <alignment horizontal="left" vertical="center" wrapText="1"/>
    </xf>
    <xf numFmtId="0" fontId="60" fillId="0" borderId="54" xfId="0" applyFont="1" applyBorder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/>
    </xf>
    <xf numFmtId="0" fontId="19" fillId="34" borderId="49" xfId="0" applyFont="1" applyFill="1" applyBorder="1" applyAlignment="1">
      <alignment horizontal="center"/>
    </xf>
    <xf numFmtId="0" fontId="19" fillId="34" borderId="46" xfId="0" applyFont="1" applyFill="1" applyBorder="1" applyAlignment="1">
      <alignment horizontal="center"/>
    </xf>
    <xf numFmtId="0" fontId="18" fillId="34" borderId="36" xfId="0" applyFont="1" applyFill="1" applyBorder="1" applyAlignment="1">
      <alignment horizontal="center"/>
    </xf>
    <xf numFmtId="0" fontId="18" fillId="34" borderId="55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45" xfId="0" applyFont="1" applyFill="1" applyBorder="1" applyAlignment="1">
      <alignment horizontal="center" vertical="center" wrapText="1"/>
    </xf>
    <xf numFmtId="0" fontId="18" fillId="34" borderId="57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left" vertical="center" wrapText="1"/>
    </xf>
    <xf numFmtId="0" fontId="18" fillId="34" borderId="54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K-28-2008-21, př.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G4" sqref="G4"/>
    </sheetView>
  </sheetViews>
  <sheetFormatPr defaultColWidth="9.140625" defaultRowHeight="15" customHeight="1"/>
  <cols>
    <col min="1" max="1" width="11.57421875" style="1" customWidth="1"/>
    <col min="2" max="2" width="5.7109375" style="1" customWidth="1"/>
    <col min="3" max="3" width="56.00390625" style="1" customWidth="1"/>
    <col min="4" max="4" width="8.57421875" style="1" customWidth="1"/>
    <col min="5" max="5" width="12.7109375" style="1" customWidth="1"/>
    <col min="6" max="7" width="12.28125" style="1" customWidth="1"/>
    <col min="8" max="16384" width="9.140625" style="1" customWidth="1"/>
  </cols>
  <sheetData>
    <row r="1" spans="6:7" ht="15" customHeight="1">
      <c r="F1" s="2"/>
      <c r="G1" s="146" t="s">
        <v>77</v>
      </c>
    </row>
    <row r="2" spans="6:7" ht="15" customHeight="1">
      <c r="F2" s="2"/>
      <c r="G2" s="146" t="s">
        <v>76</v>
      </c>
    </row>
    <row r="3" ht="15" customHeight="1">
      <c r="A3" s="3" t="s">
        <v>0</v>
      </c>
    </row>
    <row r="4" ht="8.25" customHeight="1">
      <c r="A4" s="3"/>
    </row>
    <row r="5" ht="15" customHeight="1">
      <c r="A5" s="3" t="s">
        <v>1</v>
      </c>
    </row>
    <row r="6" spans="1:7" ht="12.75" customHeight="1" thickBot="1">
      <c r="A6" s="4"/>
      <c r="B6" s="4"/>
      <c r="G6" s="230" t="s">
        <v>2</v>
      </c>
    </row>
    <row r="7" spans="1:7" ht="15" customHeight="1">
      <c r="A7" s="247" t="s">
        <v>3</v>
      </c>
      <c r="B7" s="247" t="s">
        <v>4</v>
      </c>
      <c r="C7" s="249" t="s">
        <v>5</v>
      </c>
      <c r="D7" s="232" t="s">
        <v>6</v>
      </c>
      <c r="E7" s="233"/>
      <c r="F7" s="233"/>
      <c r="G7" s="234"/>
    </row>
    <row r="8" spans="1:7" ht="15" customHeight="1">
      <c r="A8" s="248"/>
      <c r="B8" s="248"/>
      <c r="C8" s="250"/>
      <c r="D8" s="235" t="s">
        <v>7</v>
      </c>
      <c r="E8" s="236"/>
      <c r="F8" s="237" t="s">
        <v>8</v>
      </c>
      <c r="G8" s="239" t="s">
        <v>9</v>
      </c>
    </row>
    <row r="9" spans="1:7" ht="15" customHeight="1" thickBot="1">
      <c r="A9" s="248"/>
      <c r="B9" s="248"/>
      <c r="C9" s="251"/>
      <c r="D9" s="39" t="s">
        <v>10</v>
      </c>
      <c r="E9" s="40" t="s">
        <v>11</v>
      </c>
      <c r="F9" s="238"/>
      <c r="G9" s="240"/>
    </row>
    <row r="10" spans="1:7" ht="9.75" customHeight="1">
      <c r="A10" s="5"/>
      <c r="B10" s="5"/>
      <c r="C10" s="6"/>
      <c r="D10" s="7">
        <v>1</v>
      </c>
      <c r="E10" s="8">
        <v>2</v>
      </c>
      <c r="F10" s="9">
        <v>3</v>
      </c>
      <c r="G10" s="9" t="s">
        <v>12</v>
      </c>
    </row>
    <row r="11" spans="1:7" ht="15" customHeight="1">
      <c r="A11" s="70" t="s">
        <v>13</v>
      </c>
      <c r="B11" s="71">
        <v>1000</v>
      </c>
      <c r="C11" s="72" t="s">
        <v>14</v>
      </c>
      <c r="D11" s="73">
        <f>SUM(D12)</f>
        <v>0</v>
      </c>
      <c r="E11" s="74">
        <f>SUM(E12)</f>
        <v>517371.73</v>
      </c>
      <c r="F11" s="75">
        <f>SUM(F12)</f>
        <v>309835.58</v>
      </c>
      <c r="G11" s="75">
        <f>SUM(E11:F11)</f>
        <v>827207.31</v>
      </c>
    </row>
    <row r="12" spans="1:7" ht="12.75" customHeight="1">
      <c r="A12" s="76"/>
      <c r="B12" s="77"/>
      <c r="C12" s="63" t="s">
        <v>15</v>
      </c>
      <c r="D12" s="64">
        <f>SUM(D13:D13)</f>
        <v>0</v>
      </c>
      <c r="E12" s="138">
        <f>SUM(E13)</f>
        <v>517371.73</v>
      </c>
      <c r="F12" s="65">
        <f>SUM(F13)</f>
        <v>309835.58</v>
      </c>
      <c r="G12" s="66">
        <f>SUM(E12:F12)</f>
        <v>827207.31</v>
      </c>
    </row>
    <row r="13" spans="1:7" ht="12.75" customHeight="1">
      <c r="A13" s="78"/>
      <c r="B13" s="79"/>
      <c r="C13" s="80" t="s">
        <v>52</v>
      </c>
      <c r="D13" s="81">
        <v>0</v>
      </c>
      <c r="E13" s="223">
        <v>517371.73</v>
      </c>
      <c r="F13" s="82">
        <v>309835.58</v>
      </c>
      <c r="G13" s="82">
        <f>SUM(E13+F13)</f>
        <v>827207.31</v>
      </c>
    </row>
    <row r="14" spans="1:7" ht="7.5" customHeight="1" thickBot="1">
      <c r="A14" s="78"/>
      <c r="B14" s="79"/>
      <c r="C14" s="83"/>
      <c r="D14" s="84"/>
      <c r="E14" s="85"/>
      <c r="F14" s="142"/>
      <c r="G14" s="139"/>
    </row>
    <row r="15" spans="1:7" ht="13.5" customHeight="1">
      <c r="A15" s="68" t="s">
        <v>23</v>
      </c>
      <c r="B15" s="69">
        <v>4000</v>
      </c>
      <c r="C15" s="86" t="s">
        <v>14</v>
      </c>
      <c r="D15" s="87">
        <f aca="true" t="shared" si="0" ref="D15:F16">SUM(D16)</f>
        <v>0</v>
      </c>
      <c r="E15" s="88">
        <f t="shared" si="0"/>
        <v>650</v>
      </c>
      <c r="F15" s="143">
        <f t="shared" si="0"/>
        <v>0</v>
      </c>
      <c r="G15" s="140">
        <f>SUM(E15:F15)</f>
        <v>650</v>
      </c>
    </row>
    <row r="16" spans="1:7" ht="15" customHeight="1">
      <c r="A16" s="78"/>
      <c r="B16" s="79"/>
      <c r="C16" s="62" t="s">
        <v>54</v>
      </c>
      <c r="D16" s="89">
        <f t="shared" si="0"/>
        <v>0</v>
      </c>
      <c r="E16" s="90">
        <f t="shared" si="0"/>
        <v>650</v>
      </c>
      <c r="F16" s="144">
        <f t="shared" si="0"/>
        <v>0</v>
      </c>
      <c r="G16" s="66">
        <f>SUM(E16:F16)</f>
        <v>650</v>
      </c>
    </row>
    <row r="17" spans="1:7" ht="15" customHeight="1">
      <c r="A17" s="78"/>
      <c r="B17" s="79"/>
      <c r="C17" s="91" t="s">
        <v>53</v>
      </c>
      <c r="D17" s="92">
        <v>0</v>
      </c>
      <c r="E17" s="67">
        <v>650</v>
      </c>
      <c r="F17" s="136">
        <v>0</v>
      </c>
      <c r="G17" s="82">
        <f>SUM(E17+F17)</f>
        <v>650</v>
      </c>
    </row>
    <row r="18" spans="1:7" ht="7.5" customHeight="1" thickBot="1">
      <c r="A18" s="78"/>
      <c r="B18" s="79"/>
      <c r="C18" s="93"/>
      <c r="D18" s="94"/>
      <c r="E18" s="95"/>
      <c r="F18" s="145"/>
      <c r="G18" s="141"/>
    </row>
    <row r="19" spans="1:7" ht="15" customHeight="1">
      <c r="A19" s="68" t="s">
        <v>16</v>
      </c>
      <c r="B19" s="69">
        <v>5100</v>
      </c>
      <c r="C19" s="86" t="s">
        <v>14</v>
      </c>
      <c r="D19" s="96">
        <f>SUM(D20+D26)</f>
        <v>0</v>
      </c>
      <c r="E19" s="97">
        <f>SUM(E20+E26)</f>
        <v>34520</v>
      </c>
      <c r="F19" s="98">
        <f>SUM(F20+F26)</f>
        <v>43693</v>
      </c>
      <c r="G19" s="99">
        <f>SUM(E19:F19)</f>
        <v>78213</v>
      </c>
    </row>
    <row r="20" spans="1:7" ht="15" customHeight="1">
      <c r="A20" s="78"/>
      <c r="B20" s="100"/>
      <c r="C20" s="62" t="s">
        <v>21</v>
      </c>
      <c r="D20" s="101">
        <f>SUM(D21)</f>
        <v>0</v>
      </c>
      <c r="E20" s="102">
        <f>SUM(E21:E23)</f>
        <v>15348</v>
      </c>
      <c r="F20" s="103">
        <f>SUM(F21:F23)</f>
        <v>38000</v>
      </c>
      <c r="G20" s="66">
        <f>SUM(E20:F20)</f>
        <v>53348</v>
      </c>
    </row>
    <row r="21" spans="1:7" ht="12.75" customHeight="1">
      <c r="A21" s="78"/>
      <c r="B21" s="100"/>
      <c r="C21" s="58" t="s">
        <v>55</v>
      </c>
      <c r="D21" s="92">
        <v>0</v>
      </c>
      <c r="E21" s="224">
        <v>15120</v>
      </c>
      <c r="F21" s="104">
        <v>0</v>
      </c>
      <c r="G21" s="82">
        <f>SUM(E21+F21)</f>
        <v>15120</v>
      </c>
    </row>
    <row r="22" spans="1:7" s="54" customFormat="1" ht="12.75" customHeight="1">
      <c r="A22" s="78"/>
      <c r="B22" s="100"/>
      <c r="C22" s="58" t="s">
        <v>68</v>
      </c>
      <c r="D22" s="105">
        <v>0</v>
      </c>
      <c r="E22" s="225">
        <v>0</v>
      </c>
      <c r="F22" s="106">
        <v>37300</v>
      </c>
      <c r="G22" s="82">
        <f>SUM(E22+F22)</f>
        <v>37300</v>
      </c>
    </row>
    <row r="23" spans="1:7" ht="12.75" customHeight="1">
      <c r="A23" s="78"/>
      <c r="B23" s="100"/>
      <c r="C23" s="58" t="s">
        <v>56</v>
      </c>
      <c r="D23" s="105">
        <v>0</v>
      </c>
      <c r="E23" s="225">
        <v>228</v>
      </c>
      <c r="F23" s="106">
        <v>700</v>
      </c>
      <c r="G23" s="82">
        <f>SUM(E23+F23)</f>
        <v>928</v>
      </c>
    </row>
    <row r="24" spans="1:7" ht="7.5" customHeight="1" thickBot="1">
      <c r="A24" s="78"/>
      <c r="B24" s="100"/>
      <c r="C24" s="59"/>
      <c r="D24" s="107"/>
      <c r="E24" s="108"/>
      <c r="F24" s="109"/>
      <c r="G24" s="110"/>
    </row>
    <row r="25" spans="1:7" ht="12" customHeight="1">
      <c r="A25" s="78"/>
      <c r="B25" s="100"/>
      <c r="C25" s="60" t="s">
        <v>14</v>
      </c>
      <c r="D25" s="111"/>
      <c r="E25" s="112"/>
      <c r="F25" s="113"/>
      <c r="G25" s="114"/>
    </row>
    <row r="26" spans="1:7" ht="15" customHeight="1">
      <c r="A26" s="78"/>
      <c r="B26" s="100"/>
      <c r="C26" s="57" t="s">
        <v>22</v>
      </c>
      <c r="D26" s="89">
        <f>SUM(D27:D33)</f>
        <v>0</v>
      </c>
      <c r="E26" s="115">
        <f>SUM(E27:E33)</f>
        <v>19172</v>
      </c>
      <c r="F26" s="116">
        <f>SUM(F27:F33)</f>
        <v>5693</v>
      </c>
      <c r="G26" s="66">
        <f>SUM(E26:F26)</f>
        <v>24865</v>
      </c>
    </row>
    <row r="27" spans="1:7" ht="12.75" customHeight="1">
      <c r="A27" s="78"/>
      <c r="B27" s="100"/>
      <c r="C27" s="91" t="s">
        <v>57</v>
      </c>
      <c r="D27" s="92">
        <v>0</v>
      </c>
      <c r="E27" s="224">
        <v>6500</v>
      </c>
      <c r="F27" s="104">
        <v>0</v>
      </c>
      <c r="G27" s="82">
        <f aca="true" t="shared" si="1" ref="G27:G33">SUM(E27+F27)</f>
        <v>6500</v>
      </c>
    </row>
    <row r="28" spans="1:7" ht="12.75" customHeight="1">
      <c r="A28" s="78"/>
      <c r="B28" s="100"/>
      <c r="C28" s="91" t="s">
        <v>58</v>
      </c>
      <c r="D28" s="92">
        <v>0</v>
      </c>
      <c r="E28" s="224">
        <v>8100</v>
      </c>
      <c r="F28" s="104">
        <v>1815</v>
      </c>
      <c r="G28" s="82">
        <f t="shared" si="1"/>
        <v>9915</v>
      </c>
    </row>
    <row r="29" spans="1:7" ht="12.75" customHeight="1">
      <c r="A29" s="78"/>
      <c r="B29" s="100"/>
      <c r="C29" s="91" t="s">
        <v>59</v>
      </c>
      <c r="D29" s="92">
        <v>0</v>
      </c>
      <c r="E29" s="224">
        <v>800</v>
      </c>
      <c r="F29" s="104">
        <v>0</v>
      </c>
      <c r="G29" s="82">
        <f t="shared" si="1"/>
        <v>800</v>
      </c>
    </row>
    <row r="30" spans="1:7" s="52" customFormat="1" ht="12.75" customHeight="1">
      <c r="A30" s="78"/>
      <c r="B30" s="100"/>
      <c r="C30" s="91" t="s">
        <v>60</v>
      </c>
      <c r="D30" s="92">
        <v>0</v>
      </c>
      <c r="E30" s="224">
        <v>1600</v>
      </c>
      <c r="F30" s="104">
        <v>0</v>
      </c>
      <c r="G30" s="82">
        <f t="shared" si="1"/>
        <v>1600</v>
      </c>
    </row>
    <row r="31" spans="1:7" ht="12.75" customHeight="1">
      <c r="A31" s="78"/>
      <c r="B31" s="100"/>
      <c r="C31" s="91" t="s">
        <v>61</v>
      </c>
      <c r="D31" s="92">
        <v>0</v>
      </c>
      <c r="E31" s="224">
        <v>1860</v>
      </c>
      <c r="F31" s="104">
        <v>0</v>
      </c>
      <c r="G31" s="82">
        <f t="shared" si="1"/>
        <v>1860</v>
      </c>
    </row>
    <row r="32" spans="1:7" s="54" customFormat="1" ht="12.75" customHeight="1">
      <c r="A32" s="78"/>
      <c r="B32" s="100"/>
      <c r="C32" s="91" t="s">
        <v>67</v>
      </c>
      <c r="D32" s="92">
        <v>0</v>
      </c>
      <c r="E32" s="224">
        <v>0</v>
      </c>
      <c r="F32" s="104">
        <v>3800</v>
      </c>
      <c r="G32" s="82">
        <f t="shared" si="1"/>
        <v>3800</v>
      </c>
    </row>
    <row r="33" spans="1:7" ht="12.75" customHeight="1">
      <c r="A33" s="78"/>
      <c r="B33" s="100"/>
      <c r="C33" s="91" t="s">
        <v>62</v>
      </c>
      <c r="D33" s="92">
        <v>0</v>
      </c>
      <c r="E33" s="224">
        <v>312</v>
      </c>
      <c r="F33" s="104">
        <v>78</v>
      </c>
      <c r="G33" s="82">
        <f t="shared" si="1"/>
        <v>390</v>
      </c>
    </row>
    <row r="34" spans="1:7" ht="7.5" customHeight="1" thickBot="1">
      <c r="A34" s="78"/>
      <c r="B34" s="100"/>
      <c r="C34" s="91"/>
      <c r="D34" s="117"/>
      <c r="E34" s="118"/>
      <c r="F34" s="119"/>
      <c r="G34" s="120"/>
    </row>
    <row r="35" spans="1:7" ht="15" customHeight="1">
      <c r="A35" s="68" t="s">
        <v>17</v>
      </c>
      <c r="B35" s="69">
        <v>5000</v>
      </c>
      <c r="C35" s="86" t="s">
        <v>14</v>
      </c>
      <c r="D35" s="96">
        <f>SUM(D36)</f>
        <v>0</v>
      </c>
      <c r="E35" s="97">
        <f>SUM(E36+E41)</f>
        <v>522526.85</v>
      </c>
      <c r="F35" s="121">
        <f>SUM(F41+F36)</f>
        <v>300205</v>
      </c>
      <c r="G35" s="99">
        <f>SUM(E35:F35)</f>
        <v>822731.85</v>
      </c>
    </row>
    <row r="36" spans="1:7" ht="15" customHeight="1">
      <c r="A36" s="122"/>
      <c r="B36" s="100"/>
      <c r="C36" s="62" t="s">
        <v>18</v>
      </c>
      <c r="D36" s="101">
        <f>SUM(D38:D68)</f>
        <v>0</v>
      </c>
      <c r="E36" s="102">
        <f>SUM(E37:E39)</f>
        <v>13925.85</v>
      </c>
      <c r="F36" s="103">
        <f>SUM(F37:F39)</f>
        <v>1500</v>
      </c>
      <c r="G36" s="66">
        <f>SUM(E36:F36)</f>
        <v>15425.85</v>
      </c>
    </row>
    <row r="37" spans="1:7" ht="12.75" customHeight="1">
      <c r="A37" s="122"/>
      <c r="B37" s="100"/>
      <c r="C37" s="58" t="s">
        <v>63</v>
      </c>
      <c r="D37" s="92">
        <v>0</v>
      </c>
      <c r="E37" s="224">
        <v>7108</v>
      </c>
      <c r="F37" s="104">
        <v>1500</v>
      </c>
      <c r="G37" s="82">
        <f>SUM(E37+F37)</f>
        <v>8608</v>
      </c>
    </row>
    <row r="38" spans="1:7" ht="12.75" customHeight="1">
      <c r="A38" s="122"/>
      <c r="B38" s="100"/>
      <c r="C38" s="58" t="s">
        <v>64</v>
      </c>
      <c r="D38" s="92">
        <v>0</v>
      </c>
      <c r="E38" s="224">
        <v>3859.29</v>
      </c>
      <c r="F38" s="104">
        <v>0</v>
      </c>
      <c r="G38" s="82">
        <f>SUM(E38+F38)</f>
        <v>3859.29</v>
      </c>
    </row>
    <row r="39" spans="1:7" s="53" customFormat="1" ht="12.75" customHeight="1">
      <c r="A39" s="122"/>
      <c r="B39" s="100"/>
      <c r="C39" s="61" t="s">
        <v>65</v>
      </c>
      <c r="D39" s="81">
        <v>0</v>
      </c>
      <c r="E39" s="226">
        <v>2958.56</v>
      </c>
      <c r="F39" s="123">
        <v>0</v>
      </c>
      <c r="G39" s="82">
        <f>SUM(E39+F39)</f>
        <v>2958.56</v>
      </c>
    </row>
    <row r="40" spans="1:7" ht="9.75" customHeight="1">
      <c r="A40" s="122"/>
      <c r="B40" s="100"/>
      <c r="C40" s="80"/>
      <c r="D40" s="124"/>
      <c r="E40" s="125"/>
      <c r="F40" s="126"/>
      <c r="G40" s="127"/>
    </row>
    <row r="41" spans="1:7" s="14" customFormat="1" ht="15" customHeight="1">
      <c r="A41" s="128"/>
      <c r="B41" s="77"/>
      <c r="C41" s="62" t="s">
        <v>19</v>
      </c>
      <c r="D41" s="129">
        <f>SUM(D42)</f>
        <v>0</v>
      </c>
      <c r="E41" s="102">
        <f>SUM(E42)</f>
        <v>508601</v>
      </c>
      <c r="F41" s="130">
        <f>SUM(F42)</f>
        <v>298705</v>
      </c>
      <c r="G41" s="66">
        <f>SUM(E41:F41)</f>
        <v>807306</v>
      </c>
    </row>
    <row r="42" spans="1:7" s="14" customFormat="1" ht="12.75" customHeight="1">
      <c r="A42" s="128"/>
      <c r="B42" s="77"/>
      <c r="C42" s="91" t="s">
        <v>66</v>
      </c>
      <c r="D42" s="92">
        <v>0</v>
      </c>
      <c r="E42" s="224">
        <v>508601</v>
      </c>
      <c r="F42" s="131">
        <v>298705</v>
      </c>
      <c r="G42" s="82">
        <f>SUM(E42+F42)</f>
        <v>807306</v>
      </c>
    </row>
    <row r="43" spans="1:7" ht="7.5" customHeight="1" thickBot="1">
      <c r="A43" s="137"/>
      <c r="B43" s="137"/>
      <c r="C43" s="132"/>
      <c r="D43" s="132"/>
      <c r="E43" s="133"/>
      <c r="F43" s="134"/>
      <c r="G43" s="135"/>
    </row>
    <row r="44" spans="1:7" ht="15" customHeight="1">
      <c r="A44" s="147" t="s">
        <v>27</v>
      </c>
      <c r="B44" s="148">
        <v>3000</v>
      </c>
      <c r="C44" s="149" t="s">
        <v>14</v>
      </c>
      <c r="D44" s="150">
        <v>0</v>
      </c>
      <c r="E44" s="151">
        <f>E45+E49+E53+E56+E74</f>
        <v>605174.44</v>
      </c>
      <c r="F44" s="151">
        <f>F45+F49+F53+F56+F74</f>
        <v>246395.1</v>
      </c>
      <c r="G44" s="151">
        <f>G45+G49+G53+G56+G74</f>
        <v>851569.5399999999</v>
      </c>
    </row>
    <row r="45" spans="1:7" ht="12" customHeight="1">
      <c r="A45" s="10"/>
      <c r="B45" s="152"/>
      <c r="C45" s="153" t="s">
        <v>69</v>
      </c>
      <c r="D45" s="154">
        <v>0</v>
      </c>
      <c r="E45" s="155">
        <f>E46</f>
        <v>0</v>
      </c>
      <c r="F45" s="156">
        <f>F46+F47</f>
        <v>6395</v>
      </c>
      <c r="G45" s="157">
        <f>G46+G47</f>
        <v>6395</v>
      </c>
    </row>
    <row r="46" spans="1:7" ht="12.75" customHeight="1">
      <c r="A46" s="10"/>
      <c r="B46" s="152"/>
      <c r="C46" s="158" t="s">
        <v>70</v>
      </c>
      <c r="D46" s="159">
        <v>0</v>
      </c>
      <c r="E46" s="160">
        <v>0</v>
      </c>
      <c r="F46" s="161">
        <v>1410</v>
      </c>
      <c r="G46" s="162">
        <f>E46+F46</f>
        <v>1410</v>
      </c>
    </row>
    <row r="47" spans="1:7" ht="12.75" customHeight="1">
      <c r="A47" s="10"/>
      <c r="B47" s="152"/>
      <c r="C47" s="158" t="s">
        <v>71</v>
      </c>
      <c r="D47" s="163">
        <v>0</v>
      </c>
      <c r="E47" s="164">
        <v>0</v>
      </c>
      <c r="F47" s="165">
        <v>4985</v>
      </c>
      <c r="G47" s="166">
        <f>E47+F47</f>
        <v>4985</v>
      </c>
    </row>
    <row r="48" spans="1:7" ht="7.5" customHeight="1">
      <c r="A48" s="10"/>
      <c r="B48" s="152"/>
      <c r="C48" s="167"/>
      <c r="D48" s="168"/>
      <c r="E48" s="169"/>
      <c r="F48" s="170"/>
      <c r="G48" s="171"/>
    </row>
    <row r="49" spans="1:7" ht="12" customHeight="1">
      <c r="A49" s="241"/>
      <c r="B49" s="173"/>
      <c r="C49" s="153" t="s">
        <v>42</v>
      </c>
      <c r="D49" s="154">
        <v>0</v>
      </c>
      <c r="E49" s="155">
        <f>E50</f>
        <v>1000</v>
      </c>
      <c r="F49" s="156">
        <f>F50+F51</f>
        <v>58254.5</v>
      </c>
      <c r="G49" s="157">
        <f>G50+G51</f>
        <v>59254.5</v>
      </c>
    </row>
    <row r="50" spans="1:7" ht="24.75" customHeight="1">
      <c r="A50" s="241"/>
      <c r="B50" s="173"/>
      <c r="C50" s="158" t="s">
        <v>43</v>
      </c>
      <c r="D50" s="159">
        <v>0</v>
      </c>
      <c r="E50" s="160">
        <v>1000</v>
      </c>
      <c r="F50" s="161">
        <v>0</v>
      </c>
      <c r="G50" s="162">
        <f>E50+F50</f>
        <v>1000</v>
      </c>
    </row>
    <row r="51" spans="1:7" ht="12.75" customHeight="1">
      <c r="A51" s="241"/>
      <c r="B51" s="173"/>
      <c r="C51" s="158" t="s">
        <v>72</v>
      </c>
      <c r="D51" s="159">
        <v>0</v>
      </c>
      <c r="E51" s="160">
        <v>0</v>
      </c>
      <c r="F51" s="161">
        <v>58254.5</v>
      </c>
      <c r="G51" s="162">
        <f>E51+F51</f>
        <v>58254.5</v>
      </c>
    </row>
    <row r="52" spans="1:7" ht="7.5" customHeight="1">
      <c r="A52" s="241"/>
      <c r="B52" s="173"/>
      <c r="C52" s="174"/>
      <c r="D52" s="175"/>
      <c r="E52" s="227"/>
      <c r="F52" s="176"/>
      <c r="G52" s="177"/>
    </row>
    <row r="53" spans="1:7" ht="12" customHeight="1">
      <c r="A53" s="241"/>
      <c r="B53" s="173"/>
      <c r="C53" s="178" t="s">
        <v>44</v>
      </c>
      <c r="D53" s="175">
        <v>0</v>
      </c>
      <c r="E53" s="227">
        <f>E54</f>
        <v>2090</v>
      </c>
      <c r="F53" s="156">
        <f>SUM(F54:F54)</f>
        <v>0</v>
      </c>
      <c r="G53" s="157">
        <f>SUM(E53:F53)</f>
        <v>2090</v>
      </c>
    </row>
    <row r="54" spans="1:7" ht="15" customHeight="1">
      <c r="A54" s="241"/>
      <c r="B54" s="173"/>
      <c r="C54" s="179" t="s">
        <v>45</v>
      </c>
      <c r="D54" s="180">
        <v>0</v>
      </c>
      <c r="E54" s="228">
        <v>2090</v>
      </c>
      <c r="F54" s="161">
        <v>0</v>
      </c>
      <c r="G54" s="162">
        <v>2090</v>
      </c>
    </row>
    <row r="55" spans="1:7" ht="7.5" customHeight="1">
      <c r="A55" s="241"/>
      <c r="B55" s="173"/>
      <c r="C55" s="174"/>
      <c r="D55" s="175"/>
      <c r="E55" s="227"/>
      <c r="F55" s="176"/>
      <c r="G55" s="177"/>
    </row>
    <row r="56" spans="1:7" ht="12" customHeight="1">
      <c r="A56" s="241"/>
      <c r="B56" s="173"/>
      <c r="C56" s="178" t="s">
        <v>28</v>
      </c>
      <c r="D56" s="154">
        <v>0</v>
      </c>
      <c r="E56" s="229">
        <f>SUM(E57:E72)</f>
        <v>594084.44</v>
      </c>
      <c r="F56" s="156">
        <f>SUM(F57:F72)</f>
        <v>181745.6</v>
      </c>
      <c r="G56" s="157">
        <f>SUM(E56:F56)</f>
        <v>775830.0399999999</v>
      </c>
    </row>
    <row r="57" spans="1:7" ht="24.75" customHeight="1">
      <c r="A57" s="241"/>
      <c r="B57" s="173"/>
      <c r="C57" s="181" t="s">
        <v>46</v>
      </c>
      <c r="D57" s="159">
        <v>0</v>
      </c>
      <c r="E57" s="160">
        <v>7737</v>
      </c>
      <c r="F57" s="161">
        <v>1519</v>
      </c>
      <c r="G57" s="162">
        <f>E57+F57</f>
        <v>9256</v>
      </c>
    </row>
    <row r="58" spans="1:7" ht="12.75" customHeight="1">
      <c r="A58" s="241"/>
      <c r="B58" s="173"/>
      <c r="C58" s="181" t="s">
        <v>29</v>
      </c>
      <c r="D58" s="180">
        <v>0</v>
      </c>
      <c r="E58" s="160">
        <v>25800</v>
      </c>
      <c r="F58" s="161">
        <v>0</v>
      </c>
      <c r="G58" s="162">
        <f aca="true" t="shared" si="2" ref="G58:G72">E58+F58</f>
        <v>25800</v>
      </c>
    </row>
    <row r="59" spans="1:7" ht="12.75" customHeight="1">
      <c r="A59" s="241"/>
      <c r="B59" s="173"/>
      <c r="C59" s="181" t="s">
        <v>31</v>
      </c>
      <c r="D59" s="180">
        <v>0</v>
      </c>
      <c r="E59" s="160">
        <v>7438</v>
      </c>
      <c r="F59" s="161">
        <v>2345</v>
      </c>
      <c r="G59" s="162">
        <f t="shared" si="2"/>
        <v>9783</v>
      </c>
    </row>
    <row r="60" spans="1:7" ht="12.75" customHeight="1">
      <c r="A60" s="241"/>
      <c r="B60" s="173"/>
      <c r="C60" s="181" t="s">
        <v>32</v>
      </c>
      <c r="D60" s="180">
        <v>0</v>
      </c>
      <c r="E60" s="160">
        <v>54390</v>
      </c>
      <c r="F60" s="161">
        <v>16323</v>
      </c>
      <c r="G60" s="162">
        <f t="shared" si="2"/>
        <v>70713</v>
      </c>
    </row>
    <row r="61" spans="1:7" ht="12.75" customHeight="1">
      <c r="A61" s="241"/>
      <c r="B61" s="173"/>
      <c r="C61" s="181" t="s">
        <v>51</v>
      </c>
      <c r="D61" s="180">
        <v>0</v>
      </c>
      <c r="E61" s="160">
        <v>333067.44</v>
      </c>
      <c r="F61" s="161">
        <v>52265.6</v>
      </c>
      <c r="G61" s="162">
        <f t="shared" si="2"/>
        <v>385333.04</v>
      </c>
    </row>
    <row r="62" spans="1:7" ht="12.75" customHeight="1">
      <c r="A62" s="241"/>
      <c r="B62" s="173"/>
      <c r="C62" s="181" t="s">
        <v>50</v>
      </c>
      <c r="D62" s="180">
        <v>0</v>
      </c>
      <c r="E62" s="160">
        <v>87140</v>
      </c>
      <c r="F62" s="161">
        <v>16269</v>
      </c>
      <c r="G62" s="162">
        <f t="shared" si="2"/>
        <v>103409</v>
      </c>
    </row>
    <row r="63" spans="1:7" ht="24.75" customHeight="1">
      <c r="A63" s="241"/>
      <c r="B63" s="173"/>
      <c r="C63" s="181" t="s">
        <v>33</v>
      </c>
      <c r="D63" s="180">
        <v>0</v>
      </c>
      <c r="E63" s="160">
        <v>1575</v>
      </c>
      <c r="F63" s="161">
        <v>29240</v>
      </c>
      <c r="G63" s="162">
        <f t="shared" si="2"/>
        <v>30815</v>
      </c>
    </row>
    <row r="64" spans="1:7" ht="15" customHeight="1">
      <c r="A64" s="241"/>
      <c r="B64" s="173"/>
      <c r="C64" s="181" t="s">
        <v>73</v>
      </c>
      <c r="D64" s="180">
        <v>0</v>
      </c>
      <c r="E64" s="160">
        <v>0</v>
      </c>
      <c r="F64" s="161">
        <v>900</v>
      </c>
      <c r="G64" s="162">
        <f t="shared" si="2"/>
        <v>900</v>
      </c>
    </row>
    <row r="65" spans="1:7" ht="24.75" customHeight="1">
      <c r="A65" s="241"/>
      <c r="B65" s="173"/>
      <c r="C65" s="181" t="s">
        <v>47</v>
      </c>
      <c r="D65" s="180">
        <v>0</v>
      </c>
      <c r="E65" s="160">
        <v>19000</v>
      </c>
      <c r="F65" s="161">
        <v>0</v>
      </c>
      <c r="G65" s="162">
        <f t="shared" si="2"/>
        <v>19000</v>
      </c>
    </row>
    <row r="66" spans="1:7" ht="12.75" customHeight="1">
      <c r="A66" s="241"/>
      <c r="B66" s="173"/>
      <c r="C66" s="181" t="s">
        <v>34</v>
      </c>
      <c r="D66" s="180">
        <v>0</v>
      </c>
      <c r="E66" s="160">
        <v>29390</v>
      </c>
      <c r="F66" s="161">
        <v>240</v>
      </c>
      <c r="G66" s="162">
        <f t="shared" si="2"/>
        <v>29630</v>
      </c>
    </row>
    <row r="67" spans="1:7" ht="24.75" customHeight="1">
      <c r="A67" s="241"/>
      <c r="B67" s="173"/>
      <c r="C67" s="181" t="s">
        <v>35</v>
      </c>
      <c r="D67" s="180">
        <v>0</v>
      </c>
      <c r="E67" s="160">
        <v>480</v>
      </c>
      <c r="F67" s="161">
        <v>0</v>
      </c>
      <c r="G67" s="162">
        <f t="shared" si="2"/>
        <v>480</v>
      </c>
    </row>
    <row r="68" spans="1:7" ht="15" customHeight="1">
      <c r="A68" s="241"/>
      <c r="B68" s="173"/>
      <c r="C68" s="181" t="s">
        <v>36</v>
      </c>
      <c r="D68" s="180">
        <v>0</v>
      </c>
      <c r="E68" s="160">
        <v>12195</v>
      </c>
      <c r="F68" s="161">
        <v>4324</v>
      </c>
      <c r="G68" s="162">
        <f t="shared" si="2"/>
        <v>16519</v>
      </c>
    </row>
    <row r="69" spans="1:7" ht="12.75" customHeight="1">
      <c r="A69" s="241"/>
      <c r="B69" s="173"/>
      <c r="C69" s="181" t="s">
        <v>37</v>
      </c>
      <c r="D69" s="180">
        <v>0</v>
      </c>
      <c r="E69" s="160">
        <v>6902</v>
      </c>
      <c r="F69" s="161">
        <v>13568</v>
      </c>
      <c r="G69" s="162">
        <f t="shared" si="2"/>
        <v>20470</v>
      </c>
    </row>
    <row r="70" spans="1:7" ht="12.75" customHeight="1">
      <c r="A70" s="241"/>
      <c r="B70" s="173"/>
      <c r="C70" s="181" t="s">
        <v>48</v>
      </c>
      <c r="D70" s="180">
        <v>0</v>
      </c>
      <c r="E70" s="160">
        <v>8850</v>
      </c>
      <c r="F70" s="161">
        <v>42232</v>
      </c>
      <c r="G70" s="162">
        <f t="shared" si="2"/>
        <v>51082</v>
      </c>
    </row>
    <row r="71" spans="1:7" s="54" customFormat="1" ht="12.75" customHeight="1">
      <c r="A71" s="241"/>
      <c r="B71" s="173"/>
      <c r="C71" s="181" t="s">
        <v>74</v>
      </c>
      <c r="D71" s="180">
        <v>0</v>
      </c>
      <c r="E71" s="160">
        <v>0</v>
      </c>
      <c r="F71" s="161">
        <v>2520</v>
      </c>
      <c r="G71" s="162">
        <f t="shared" si="2"/>
        <v>2520</v>
      </c>
    </row>
    <row r="72" spans="1:7" ht="12.75" customHeight="1">
      <c r="A72" s="241"/>
      <c r="B72" s="173"/>
      <c r="C72" s="181" t="s">
        <v>38</v>
      </c>
      <c r="D72" s="180">
        <v>0</v>
      </c>
      <c r="E72" s="160">
        <v>120</v>
      </c>
      <c r="F72" s="161">
        <v>0</v>
      </c>
      <c r="G72" s="162">
        <f t="shared" si="2"/>
        <v>120</v>
      </c>
    </row>
    <row r="73" spans="1:7" ht="7.5" customHeight="1">
      <c r="A73" s="241"/>
      <c r="B73" s="173"/>
      <c r="C73" s="174"/>
      <c r="D73" s="175"/>
      <c r="E73" s="227"/>
      <c r="F73" s="176"/>
      <c r="G73" s="177"/>
    </row>
    <row r="74" spans="1:7" ht="12.75" customHeight="1">
      <c r="A74" s="241"/>
      <c r="B74" s="173"/>
      <c r="C74" s="178" t="s">
        <v>39</v>
      </c>
      <c r="D74" s="175">
        <v>0</v>
      </c>
      <c r="E74" s="227">
        <f>E75</f>
        <v>8000</v>
      </c>
      <c r="F74" s="156">
        <f>SUM(F75:F75)</f>
        <v>0</v>
      </c>
      <c r="G74" s="157">
        <f>SUM(E74:F74)</f>
        <v>8000</v>
      </c>
    </row>
    <row r="75" spans="1:7" ht="12.75" customHeight="1">
      <c r="A75" s="241"/>
      <c r="B75" s="173"/>
      <c r="C75" s="179" t="s">
        <v>49</v>
      </c>
      <c r="D75" s="180">
        <v>0</v>
      </c>
      <c r="E75" s="228">
        <v>8000</v>
      </c>
      <c r="F75" s="161">
        <v>0</v>
      </c>
      <c r="G75" s="162">
        <v>8000</v>
      </c>
    </row>
    <row r="76" spans="1:7" ht="7.5" customHeight="1" thickBot="1">
      <c r="A76" s="172"/>
      <c r="B76" s="182"/>
      <c r="C76" s="183"/>
      <c r="D76" s="184"/>
      <c r="E76" s="185"/>
      <c r="F76" s="186"/>
      <c r="G76" s="187"/>
    </row>
    <row r="77" spans="1:7" ht="15" customHeight="1" thickBot="1">
      <c r="A77" s="242" t="s">
        <v>20</v>
      </c>
      <c r="B77" s="243"/>
      <c r="C77" s="243"/>
      <c r="D77" s="55">
        <f>SUM(D14+D22+D35+D44)</f>
        <v>0</v>
      </c>
      <c r="E77" s="222">
        <f>SUM(E11+E15+E19+E35+E44)</f>
        <v>1680243.02</v>
      </c>
      <c r="F77" s="55">
        <f>SUM(F11+F15+F19+F35+F44)</f>
        <v>900128.68</v>
      </c>
      <c r="G77" s="56">
        <f>SUM(E77+F77)</f>
        <v>2580371.7</v>
      </c>
    </row>
    <row r="78" spans="1:7" ht="7.5" customHeight="1">
      <c r="A78" s="188"/>
      <c r="B78" s="188"/>
      <c r="C78" s="188"/>
      <c r="D78" s="188"/>
      <c r="E78" s="188"/>
      <c r="F78" s="189"/>
      <c r="G78" s="189"/>
    </row>
    <row r="79" spans="1:7" ht="15" customHeight="1">
      <c r="A79" s="15" t="s">
        <v>40</v>
      </c>
      <c r="B79" s="16"/>
      <c r="C79" s="16"/>
      <c r="D79" s="17"/>
      <c r="E79" s="17"/>
      <c r="F79" s="18"/>
      <c r="G79" s="18"/>
    </row>
    <row r="80" spans="1:7" ht="10.5" customHeight="1" thickBot="1">
      <c r="A80" s="15"/>
      <c r="B80" s="16"/>
      <c r="C80" s="16"/>
      <c r="D80" s="17"/>
      <c r="E80" s="17"/>
      <c r="F80" s="17"/>
      <c r="G80" s="231" t="s">
        <v>24</v>
      </c>
    </row>
    <row r="81" spans="1:7" ht="13.5" customHeight="1">
      <c r="A81" s="244" t="s">
        <v>3</v>
      </c>
      <c r="B81" s="244" t="s">
        <v>4</v>
      </c>
      <c r="C81" s="49"/>
      <c r="D81" s="252" t="s">
        <v>41</v>
      </c>
      <c r="E81" s="253"/>
      <c r="F81" s="253"/>
      <c r="G81" s="254"/>
    </row>
    <row r="82" spans="1:7" ht="15" customHeight="1">
      <c r="A82" s="245"/>
      <c r="B82" s="245"/>
      <c r="C82" s="50" t="s">
        <v>5</v>
      </c>
      <c r="D82" s="255" t="s">
        <v>7</v>
      </c>
      <c r="E82" s="256"/>
      <c r="F82" s="257" t="s">
        <v>8</v>
      </c>
      <c r="G82" s="259" t="s">
        <v>9</v>
      </c>
    </row>
    <row r="83" spans="1:7" ht="13.5" customHeight="1">
      <c r="A83" s="246"/>
      <c r="B83" s="246"/>
      <c r="C83" s="51"/>
      <c r="D83" s="41" t="s">
        <v>10</v>
      </c>
      <c r="E83" s="42" t="s">
        <v>11</v>
      </c>
      <c r="F83" s="258"/>
      <c r="G83" s="260"/>
    </row>
    <row r="84" spans="1:7" ht="9" customHeight="1" thickBot="1">
      <c r="A84" s="19"/>
      <c r="B84" s="19"/>
      <c r="C84" s="20"/>
      <c r="D84" s="21">
        <v>1</v>
      </c>
      <c r="E84" s="22">
        <v>2</v>
      </c>
      <c r="F84" s="23">
        <v>3</v>
      </c>
      <c r="G84" s="24" t="s">
        <v>12</v>
      </c>
    </row>
    <row r="85" spans="1:7" ht="12.75" customHeight="1">
      <c r="A85" s="147" t="s">
        <v>16</v>
      </c>
      <c r="B85" s="190">
        <v>5100</v>
      </c>
      <c r="C85" s="191" t="s">
        <v>14</v>
      </c>
      <c r="D85" s="192">
        <f>SUM(D86)</f>
        <v>0</v>
      </c>
      <c r="E85" s="193">
        <f>SUM(E86)</f>
        <v>93684</v>
      </c>
      <c r="F85" s="194">
        <f>SUM(F86)</f>
        <v>0</v>
      </c>
      <c r="G85" s="195">
        <f>SUM(E85:F85)</f>
        <v>93684</v>
      </c>
    </row>
    <row r="86" spans="1:7" ht="12.75" customHeight="1">
      <c r="A86" s="25"/>
      <c r="B86" s="26"/>
      <c r="C86" s="196" t="s">
        <v>18</v>
      </c>
      <c r="D86" s="197">
        <f>SUM(D87:D87)</f>
        <v>0</v>
      </c>
      <c r="E86" s="198">
        <f>SUM(E87:E87)</f>
        <v>93684</v>
      </c>
      <c r="F86" s="199">
        <f>SUM(F87:F87)</f>
        <v>0</v>
      </c>
      <c r="G86" s="200">
        <f>SUM(E86:F86)</f>
        <v>93684</v>
      </c>
    </row>
    <row r="87" spans="1:7" ht="12.75" customHeight="1">
      <c r="A87" s="25"/>
      <c r="B87" s="26"/>
      <c r="C87" s="201" t="s">
        <v>75</v>
      </c>
      <c r="D87" s="202">
        <v>0</v>
      </c>
      <c r="E87" s="203">
        <v>93684</v>
      </c>
      <c r="F87" s="204">
        <v>0</v>
      </c>
      <c r="G87" s="205">
        <f>SUM(E87:F87)</f>
        <v>93684</v>
      </c>
    </row>
    <row r="88" spans="1:7" ht="7.5" customHeight="1" thickBot="1">
      <c r="A88" s="47"/>
      <c r="B88" s="48"/>
      <c r="C88" s="43"/>
      <c r="D88" s="44"/>
      <c r="E88" s="45"/>
      <c r="F88" s="28"/>
      <c r="G88" s="46"/>
    </row>
    <row r="89" spans="1:7" ht="12.75" customHeight="1">
      <c r="A89" s="206" t="s">
        <v>27</v>
      </c>
      <c r="B89" s="207">
        <v>3000</v>
      </c>
      <c r="C89" s="208" t="s">
        <v>14</v>
      </c>
      <c r="D89" s="209">
        <f>SUM(D90)</f>
        <v>0</v>
      </c>
      <c r="E89" s="210">
        <f>SUM(E90)</f>
        <v>23330</v>
      </c>
      <c r="F89" s="211">
        <f>SUM(F90)</f>
        <v>320000</v>
      </c>
      <c r="G89" s="211">
        <f>SUM(E89:F89)</f>
        <v>343330</v>
      </c>
    </row>
    <row r="90" spans="1:7" ht="12.75" customHeight="1">
      <c r="A90" s="10"/>
      <c r="B90" s="11"/>
      <c r="C90" s="212" t="s">
        <v>28</v>
      </c>
      <c r="D90" s="213">
        <f>SUM(D91:D91)</f>
        <v>0</v>
      </c>
      <c r="E90" s="214">
        <f>SUM(E91:E91)</f>
        <v>23330</v>
      </c>
      <c r="F90" s="171">
        <f>SUM(F91:F91)</f>
        <v>320000</v>
      </c>
      <c r="G90" s="215">
        <f>SUM(E90:F90)</f>
        <v>343330</v>
      </c>
    </row>
    <row r="91" spans="1:7" ht="12.75" customHeight="1">
      <c r="A91" s="12"/>
      <c r="B91" s="13"/>
      <c r="C91" s="216" t="s">
        <v>30</v>
      </c>
      <c r="D91" s="180">
        <v>0</v>
      </c>
      <c r="E91" s="228">
        <v>23330</v>
      </c>
      <c r="F91" s="160">
        <v>320000</v>
      </c>
      <c r="G91" s="160">
        <f>E91+F91</f>
        <v>343330</v>
      </c>
    </row>
    <row r="92" spans="1:7" ht="7.5" customHeight="1" thickBot="1">
      <c r="A92" s="29"/>
      <c r="B92" s="30"/>
      <c r="C92" s="31"/>
      <c r="D92" s="32"/>
      <c r="E92" s="27"/>
      <c r="F92" s="33"/>
      <c r="G92" s="34"/>
    </row>
    <row r="93" spans="1:7" ht="15" customHeight="1" thickBot="1">
      <c r="A93" s="261" t="s">
        <v>25</v>
      </c>
      <c r="B93" s="262"/>
      <c r="C93" s="262"/>
      <c r="D93" s="35">
        <f>SUM(D85+D89)</f>
        <v>0</v>
      </c>
      <c r="E93" s="36">
        <f>SUM(E85+E89)</f>
        <v>117014</v>
      </c>
      <c r="F93" s="35">
        <f>SUM(F85+F89)</f>
        <v>320000</v>
      </c>
      <c r="G93" s="37">
        <f>SUM(G85+G89)</f>
        <v>437014</v>
      </c>
    </row>
    <row r="94" spans="1:7" ht="7.5" customHeight="1" thickBot="1">
      <c r="A94" s="38"/>
      <c r="B94" s="38"/>
      <c r="C94" s="38"/>
      <c r="D94" s="17"/>
      <c r="E94" s="17"/>
      <c r="F94" s="17"/>
      <c r="G94" s="17"/>
    </row>
    <row r="95" spans="1:7" ht="15" customHeight="1" thickBot="1">
      <c r="A95" s="217" t="s">
        <v>26</v>
      </c>
      <c r="B95" s="218"/>
      <c r="C95" s="218"/>
      <c r="D95" s="219">
        <f>SUM(D77+D93)</f>
        <v>0</v>
      </c>
      <c r="E95" s="220">
        <f>SUM(E77+E93)</f>
        <v>1797257.02</v>
      </c>
      <c r="F95" s="221">
        <f>SUM(F77+F93)</f>
        <v>1220128.6800000002</v>
      </c>
      <c r="G95" s="221">
        <f>SUM(G77+G93)</f>
        <v>3017385.7</v>
      </c>
    </row>
    <row r="96" spans="1:7" ht="15" customHeight="1">
      <c r="A96" s="54"/>
      <c r="B96" s="54"/>
      <c r="C96" s="54"/>
      <c r="D96" s="54"/>
      <c r="E96" s="54"/>
      <c r="F96" s="54"/>
      <c r="G96" s="54"/>
    </row>
  </sheetData>
  <sheetProtection/>
  <mergeCells count="16">
    <mergeCell ref="A93:C93"/>
    <mergeCell ref="A81:A83"/>
    <mergeCell ref="A7:A9"/>
    <mergeCell ref="B7:B9"/>
    <mergeCell ref="C7:C9"/>
    <mergeCell ref="B81:B83"/>
    <mergeCell ref="D81:G81"/>
    <mergeCell ref="D82:E82"/>
    <mergeCell ref="F82:F83"/>
    <mergeCell ref="G82:G83"/>
    <mergeCell ref="D7:G7"/>
    <mergeCell ref="D8:E8"/>
    <mergeCell ref="F8:F9"/>
    <mergeCell ref="G8:G9"/>
    <mergeCell ref="A49:A75"/>
    <mergeCell ref="A77:C7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Pospíchalová Petra</cp:lastModifiedBy>
  <cp:lastPrinted>2016-11-29T08:24:16Z</cp:lastPrinted>
  <dcterms:created xsi:type="dcterms:W3CDTF">2013-07-30T09:13:13Z</dcterms:created>
  <dcterms:modified xsi:type="dcterms:W3CDTF">2016-12-01T13:51:30Z</dcterms:modified>
  <cp:category/>
  <cp:version/>
  <cp:contentType/>
  <cp:contentStatus/>
</cp:coreProperties>
</file>