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40-2016-38, př. 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<sst xmlns="http://schemas.openxmlformats.org/spreadsheetml/2006/main" count="111" uniqueCount="73">
  <si>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počet stran: 1</t>
  </si>
  <si>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</si>
  <si>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</si>
  <si>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</si>
  <si>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</si>
  <si>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</si>
  <si>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</si>
  <si>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</si>
  <si>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</si>
  <si>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</si>
  <si>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</si>
  <si>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</si>
  <si>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</si>
  <si>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</si>
  <si>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</si>
  <si>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</si>
  <si>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 xml:space="preserve">3522 - Ostatní nemocnice </t>
  </si>
  <si>
    <t>3533 - Zdravotnická záchranná služba</t>
  </si>
  <si>
    <t>3529 - Ostatní ústavní péče</t>
  </si>
  <si>
    <t>z toho: Dětský domov Kamenice nad Lipou</t>
  </si>
  <si>
    <t>Zvýšení příjmů kraje celkem</t>
  </si>
  <si>
    <t>Česká zemědělská akademie v Humpolci, střední škola</t>
  </si>
  <si>
    <t>Střední škola stavební Třebíč</t>
  </si>
  <si>
    <t>Střední průmyslová škola Třebíč</t>
  </si>
  <si>
    <t>Odborné učiliště a Praktická škola, Černovice, Mariánské náměstí 72</t>
  </si>
  <si>
    <t>4350 - Domovy pro seniory</t>
  </si>
  <si>
    <t xml:space="preserve">z toho: Domov důchodců Humpolec </t>
  </si>
  <si>
    <t xml:space="preserve">x </t>
  </si>
  <si>
    <t>Střední škola stavební Jihlava</t>
  </si>
  <si>
    <t>3127 - Střední školy</t>
  </si>
  <si>
    <t>Střední odborná škola a Střední odborné učiliště Třešť</t>
  </si>
  <si>
    <t>Obchodní akademie, Střední zdravotnická škola, Střední odborná škola služeb a Jazyková škola s právem státní jazykové zkoušky Jihlava</t>
  </si>
  <si>
    <t>Střední průmyslová škola a Střední odborné učiliště Pelhřimov</t>
  </si>
  <si>
    <t>Střední škola průmyslová, technická a automobilní Jihlava</t>
  </si>
  <si>
    <t>3133 - Dětské domovy</t>
  </si>
  <si>
    <t>Návrh na úpravu rozpočtu Kraje Vysočina na rok 2016</t>
  </si>
  <si>
    <t>3122 - Střední odborné školy</t>
  </si>
  <si>
    <t>3125 - Střediska praktického vyučování a školní hospodářství</t>
  </si>
  <si>
    <t>Školní statek, Humpolec, Dusilov 384</t>
  </si>
  <si>
    <t>Hotelová škola Světlá a Střední odborná škola řemesel Velké Meziříčí</t>
  </si>
  <si>
    <t xml:space="preserve">Vyšší odborná škola a Střední průmyslová škola Žďár nad Sázavou </t>
  </si>
  <si>
    <t>Střední škola řemesel a služeb Moravské Budějovice</t>
  </si>
  <si>
    <t>Akademie - Vyšší odborná škola, Gymnázium a Střední odborná škola uměleckoprůmyslová Světlá nad Sázavou</t>
  </si>
  <si>
    <t>Dětský domov, Rovečné 40</t>
  </si>
  <si>
    <t>Krajská správa a údržba silnic Vysočiny</t>
  </si>
  <si>
    <t>3314 - Činnosti knihovnické</t>
  </si>
  <si>
    <t xml:space="preserve">Krajská knihovna Vysočiny </t>
  </si>
  <si>
    <t>4357 - Domovy pro osoby se zdravotním postižením a domovy se zvláštním režimem</t>
  </si>
  <si>
    <t xml:space="preserve">Domov Kopretina Černovice </t>
  </si>
  <si>
    <t>Domov Jeřabina Pelhřimov</t>
  </si>
  <si>
    <t>Domov pro seniory Humpolec</t>
  </si>
  <si>
    <t>Domov pro seniory Třebíč, Koutkova - Kubešova</t>
  </si>
  <si>
    <t>Domov pro seniory Velké Meziříčí</t>
  </si>
  <si>
    <t>Domov Ždírec</t>
  </si>
  <si>
    <t>Domov důchodců Proseč-Obořiště</t>
  </si>
  <si>
    <t>Domov důchodců Proseč u Pošné</t>
  </si>
  <si>
    <t xml:space="preserve">Nemocnice Jihlava </t>
  </si>
  <si>
    <t>Nemocnice Třebíč</t>
  </si>
  <si>
    <t>Nemocnice Havlíčkův Brod</t>
  </si>
  <si>
    <t>Zdravotnická záchranná služba Kraje Vysočina</t>
  </si>
  <si>
    <t>Domov důchodců Proseč Obořiště</t>
  </si>
  <si>
    <t>Domov pro seniory Mitrov</t>
  </si>
  <si>
    <t>Domov ve Zboží</t>
  </si>
  <si>
    <t>3121 - Gymnázia</t>
  </si>
  <si>
    <t>Gymnázium dr. A. Hrdličky, Humpolec, Komenského 147</t>
  </si>
  <si>
    <t>Gymnázium Velké Meziříčí</t>
  </si>
  <si>
    <t>Střední uměleckoprůmyslová škola Jihlava - Helenín, Hálkova 42</t>
  </si>
  <si>
    <t>Obchodní akademie a Hotelová škola Havlíčkův Brod</t>
  </si>
  <si>
    <t>Střední odborná škola Nové Město na Moravě</t>
  </si>
  <si>
    <t>Vyšší odborná škola, Obchodní akademie a Střední odb. učiliště technické Chotěboř</t>
  </si>
  <si>
    <t>Vyšší odborná škola a Střední odb. škola zemědělsko-technická Bystřice nad Pern.</t>
  </si>
  <si>
    <t>Střední průmyslová škola stavební akademika Stan. Bechyně, Havlíčkův Brod</t>
  </si>
  <si>
    <t>RK-40-2016-38,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</si>
</sst>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 CE"/>
      <family val="0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7"/>
      <color rgb="FFFF0000"/>
      <name val="Arial CE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6" fillId="0" borderId="21" xfId="0" applyFont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left"/>
    </xf>
    <xf numFmtId="164" fontId="2" fillId="0" borderId="18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3" fillId="0" borderId="22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8" fillId="0" borderId="27" xfId="0" applyNumberFormat="1" applyFont="1" applyBorder="1" applyAlignment="1">
      <alignment vertical="center" wrapText="1"/>
    </xf>
    <xf numFmtId="4" fontId="52" fillId="0" borderId="27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0" fontId="3" fillId="35" borderId="22" xfId="0" applyFont="1" applyFill="1" applyBorder="1" applyAlignment="1">
      <alignment vertical="center" wrapText="1"/>
    </xf>
    <xf numFmtId="4" fontId="52" fillId="35" borderId="28" xfId="0" applyNumberFormat="1" applyFont="1" applyFill="1" applyBorder="1" applyAlignment="1">
      <alignment vertical="center" wrapText="1"/>
    </xf>
    <xf numFmtId="4" fontId="52" fillId="35" borderId="29" xfId="0" applyNumberFormat="1" applyFont="1" applyFill="1" applyBorder="1" applyAlignment="1">
      <alignment vertical="center" wrapText="1"/>
    </xf>
    <xf numFmtId="4" fontId="52" fillId="35" borderId="30" xfId="0" applyNumberFormat="1" applyFont="1" applyFill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4" fontId="7" fillId="33" borderId="27" xfId="0" applyNumberFormat="1" applyFont="1" applyFill="1" applyBorder="1" applyAlignment="1">
      <alignment vertical="center" wrapText="1"/>
    </xf>
    <xf numFmtId="4" fontId="7" fillId="33" borderId="27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" fontId="8" fillId="0" borderId="31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0" fontId="3" fillId="36" borderId="27" xfId="0" applyFont="1" applyFill="1" applyBorder="1" applyAlignment="1" applyProtection="1">
      <alignment vertical="center" wrapText="1"/>
      <protection locked="0"/>
    </xf>
    <xf numFmtId="4" fontId="7" fillId="33" borderId="28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4" fontId="7" fillId="33" borderId="30" xfId="0" applyNumberFormat="1" applyFont="1" applyFill="1" applyBorder="1" applyAlignment="1">
      <alignment vertical="center" wrapText="1"/>
    </xf>
    <xf numFmtId="4" fontId="7" fillId="33" borderId="26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4" fontId="7" fillId="0" borderId="26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7" fillId="33" borderId="26" xfId="0" applyNumberFormat="1" applyFont="1" applyFill="1" applyBorder="1" applyAlignment="1">
      <alignment vertical="center" wrapText="1"/>
    </xf>
    <xf numFmtId="4" fontId="7" fillId="0" borderId="2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12" fillId="36" borderId="2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7" fillId="33" borderId="36" xfId="0" applyNumberFormat="1" applyFont="1" applyFill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4" fontId="7" fillId="33" borderId="37" xfId="0" applyNumberFormat="1" applyFont="1" applyFill="1" applyBorder="1" applyAlignment="1">
      <alignment vertical="center" wrapText="1"/>
    </xf>
    <xf numFmtId="4" fontId="7" fillId="33" borderId="33" xfId="0" applyNumberFormat="1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7" fillId="33" borderId="33" xfId="0" applyNumberFormat="1" applyFont="1" applyFill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7" fillId="33" borderId="24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4" fontId="7" fillId="33" borderId="24" xfId="0" applyNumberFormat="1" applyFont="1" applyFill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4" fontId="53" fillId="0" borderId="31" xfId="0" applyNumberFormat="1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center"/>
    </xf>
    <xf numFmtId="4" fontId="7" fillId="34" borderId="29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4" fontId="7" fillId="34" borderId="26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0" fontId="10" fillId="0" borderId="27" xfId="0" applyFont="1" applyFill="1" applyBorder="1" applyAlignment="1" applyProtection="1">
      <alignment wrapText="1"/>
      <protection locked="0"/>
    </xf>
    <xf numFmtId="4" fontId="2" fillId="0" borderId="29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4" fontId="7" fillId="0" borderId="29" xfId="0" applyNumberFormat="1" applyFont="1" applyFill="1" applyBorder="1" applyAlignment="1">
      <alignment horizontal="right"/>
    </xf>
    <xf numFmtId="4" fontId="7" fillId="0" borderId="30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4" fontId="7" fillId="34" borderId="36" xfId="0" applyNumberFormat="1" applyFont="1" applyFill="1" applyBorder="1" applyAlignment="1">
      <alignment/>
    </xf>
    <xf numFmtId="4" fontId="7" fillId="34" borderId="27" xfId="0" applyNumberFormat="1" applyFont="1" applyFill="1" applyBorder="1" applyAlignment="1">
      <alignment/>
    </xf>
    <xf numFmtId="4" fontId="52" fillId="34" borderId="27" xfId="0" applyNumberFormat="1" applyFont="1" applyFill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52" fillId="0" borderId="27" xfId="0" applyNumberFormat="1" applyFont="1" applyBorder="1" applyAlignment="1">
      <alignment/>
    </xf>
    <xf numFmtId="0" fontId="10" fillId="0" borderId="27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wrapText="1"/>
    </xf>
    <xf numFmtId="4" fontId="2" fillId="0" borderId="27" xfId="0" applyNumberFormat="1" applyFont="1" applyBorder="1" applyAlignment="1">
      <alignment/>
    </xf>
    <xf numFmtId="4" fontId="53" fillId="0" borderId="27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53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4" fontId="7" fillId="34" borderId="32" xfId="0" applyNumberFormat="1" applyFont="1" applyFill="1" applyBorder="1" applyAlignment="1">
      <alignment/>
    </xf>
    <xf numFmtId="4" fontId="52" fillId="34" borderId="27" xfId="0" applyNumberFormat="1" applyFont="1" applyFill="1" applyBorder="1" applyAlignment="1">
      <alignment/>
    </xf>
    <xf numFmtId="4" fontId="7" fillId="0" borderId="3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52" fillId="0" borderId="27" xfId="0" applyNumberFormat="1" applyFont="1" applyBorder="1" applyAlignment="1">
      <alignment horizontal="right"/>
    </xf>
    <xf numFmtId="49" fontId="10" fillId="37" borderId="27" xfId="0" applyNumberFormat="1" applyFont="1" applyFill="1" applyBorder="1" applyAlignment="1" applyProtection="1">
      <alignment/>
      <protection locked="0"/>
    </xf>
    <xf numFmtId="4" fontId="2" fillId="0" borderId="32" xfId="0" applyNumberFormat="1" applyFont="1" applyBorder="1" applyAlignment="1">
      <alignment/>
    </xf>
    <xf numFmtId="0" fontId="10" fillId="0" borderId="29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0" fillId="0" borderId="39" xfId="0" applyNumberFormat="1" applyBorder="1" applyAlignment="1">
      <alignment/>
    </xf>
    <xf numFmtId="0" fontId="3" fillId="34" borderId="4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2" fillId="0" borderId="36" xfId="0" applyNumberFormat="1" applyFont="1" applyBorder="1" applyAlignment="1">
      <alignment/>
    </xf>
    <xf numFmtId="4" fontId="7" fillId="0" borderId="36" xfId="0" applyNumberFormat="1" applyFont="1" applyBorder="1" applyAlignment="1">
      <alignment horizontal="right"/>
    </xf>
    <xf numFmtId="4" fontId="7" fillId="34" borderId="32" xfId="0" applyNumberFormat="1" applyFont="1" applyFill="1" applyBorder="1" applyAlignment="1">
      <alignment horizontal="right"/>
    </xf>
    <xf numFmtId="4" fontId="2" fillId="0" borderId="32" xfId="0" applyNumberFormat="1" applyFont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/>
    </xf>
    <xf numFmtId="0" fontId="10" fillId="0" borderId="22" xfId="0" applyFont="1" applyFill="1" applyBorder="1" applyAlignment="1" applyProtection="1">
      <alignment wrapText="1"/>
      <protection locked="0"/>
    </xf>
    <xf numFmtId="0" fontId="3" fillId="34" borderId="18" xfId="0" applyFont="1" applyFill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7" fillId="34" borderId="24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7" fillId="34" borderId="27" xfId="0" applyNumberFormat="1" applyFont="1" applyFill="1" applyBorder="1" applyAlignment="1">
      <alignment horizontal="right"/>
    </xf>
    <xf numFmtId="0" fontId="54" fillId="0" borderId="26" xfId="0" applyFont="1" applyBorder="1" applyAlignment="1">
      <alignment horizontal="center"/>
    </xf>
    <xf numFmtId="4" fontId="7" fillId="0" borderId="27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/>
    </xf>
    <xf numFmtId="4" fontId="53" fillId="0" borderId="20" xfId="0" applyNumberFormat="1" applyFont="1" applyFill="1" applyBorder="1" applyAlignment="1">
      <alignment/>
    </xf>
    <xf numFmtId="4" fontId="11" fillId="0" borderId="32" xfId="0" applyNumberFormat="1" applyFont="1" applyFill="1" applyBorder="1" applyAlignment="1">
      <alignment/>
    </xf>
    <xf numFmtId="4" fontId="55" fillId="0" borderId="27" xfId="0" applyNumberFormat="1" applyFont="1" applyFill="1" applyBorder="1" applyAlignment="1">
      <alignment/>
    </xf>
    <xf numFmtId="4" fontId="53" fillId="0" borderId="27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52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4" fontId="7" fillId="34" borderId="44" xfId="0" applyNumberFormat="1" applyFont="1" applyFill="1" applyBorder="1" applyAlignment="1">
      <alignment vertical="center"/>
    </xf>
    <xf numFmtId="4" fontId="7" fillId="34" borderId="45" xfId="0" applyNumberFormat="1" applyFont="1" applyFill="1" applyBorder="1" applyAlignment="1">
      <alignment vertical="center"/>
    </xf>
    <xf numFmtId="4" fontId="7" fillId="34" borderId="46" xfId="0" applyNumberFormat="1" applyFont="1" applyFill="1" applyBorder="1" applyAlignment="1">
      <alignment vertical="center"/>
    </xf>
    <xf numFmtId="4" fontId="7" fillId="34" borderId="47" xfId="0" applyNumberFormat="1" applyFont="1" applyFill="1" applyBorder="1" applyAlignment="1">
      <alignment vertical="center"/>
    </xf>
    <xf numFmtId="4" fontId="7" fillId="34" borderId="21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5" width="11.57421875" style="1" customWidth="1"/>
    <col min="6" max="6" width="12.7109375" style="4" customWidth="1"/>
    <col min="7" max="17" width="8.8515625" style="0" customWidth="1"/>
    <col min="18" max="16384" width="9.140625" style="1" customWidth="1"/>
  </cols>
  <sheetData>
    <row r="1" spans="5:6" ht="14.25" customHeight="1">
      <c r="E1" s="191" t="s">
        <v>72</v>
      </c>
      <c r="F1" s="191"/>
    </row>
    <row r="2" spans="5:6" ht="14.25" customHeight="1">
      <c r="E2" s="29"/>
      <c r="F2" s="29" t="s">
        <v>0</v>
      </c>
    </row>
    <row r="3" spans="1:17" s="5" customFormat="1" ht="12.75" customHeight="1">
      <c r="A3" s="192" t="s">
        <v>35</v>
      </c>
      <c r="B3" s="192"/>
      <c r="C3" s="192"/>
      <c r="D3" s="192"/>
      <c r="E3" s="192"/>
      <c r="F3" s="192"/>
      <c r="G3"/>
      <c r="H3"/>
      <c r="I3"/>
      <c r="J3"/>
      <c r="K3"/>
      <c r="L3"/>
      <c r="M3"/>
      <c r="N3"/>
      <c r="O3"/>
      <c r="P3"/>
      <c r="Q3"/>
    </row>
    <row r="4" ht="12.75" customHeight="1"/>
    <row r="5" spans="1:6" ht="12.75" customHeight="1">
      <c r="A5" s="6" t="s">
        <v>1</v>
      </c>
      <c r="B5" s="2"/>
      <c r="C5" s="3"/>
      <c r="D5" s="3"/>
      <c r="E5" s="3"/>
      <c r="F5" s="7"/>
    </row>
    <row r="6" spans="1:6" ht="12.75" customHeight="1" thickBot="1">
      <c r="A6" s="8"/>
      <c r="B6" s="8"/>
      <c r="C6" s="8"/>
      <c r="D6" s="8"/>
      <c r="E6" s="8"/>
      <c r="F6" s="9" t="s">
        <v>2</v>
      </c>
    </row>
    <row r="7" spans="1:6" ht="12.75" customHeight="1">
      <c r="A7" s="193" t="s">
        <v>3</v>
      </c>
      <c r="B7" s="10" t="s">
        <v>4</v>
      </c>
      <c r="C7" s="195" t="s">
        <v>5</v>
      </c>
      <c r="D7" s="196"/>
      <c r="E7" s="197" t="s">
        <v>6</v>
      </c>
      <c r="F7" s="207" t="s">
        <v>7</v>
      </c>
    </row>
    <row r="8" spans="1:6" ht="12.75" customHeight="1" thickBot="1">
      <c r="A8" s="194"/>
      <c r="B8" s="11" t="s">
        <v>8</v>
      </c>
      <c r="C8" s="12" t="s">
        <v>9</v>
      </c>
      <c r="D8" s="13" t="s">
        <v>10</v>
      </c>
      <c r="E8" s="198"/>
      <c r="F8" s="208"/>
    </row>
    <row r="9" spans="1:17" s="17" customFormat="1" ht="10.5" customHeight="1">
      <c r="A9" s="14"/>
      <c r="B9" s="14"/>
      <c r="C9" s="15">
        <v>1</v>
      </c>
      <c r="D9" s="16">
        <v>2</v>
      </c>
      <c r="E9" s="23">
        <v>3</v>
      </c>
      <c r="F9" s="28" t="s">
        <v>11</v>
      </c>
      <c r="G9"/>
      <c r="H9"/>
      <c r="I9"/>
      <c r="J9"/>
      <c r="K9"/>
      <c r="L9"/>
      <c r="M9"/>
      <c r="N9"/>
      <c r="O9"/>
      <c r="P9"/>
      <c r="Q9"/>
    </row>
    <row r="10" spans="1:17" s="17" customFormat="1" ht="12.75" customHeight="1">
      <c r="A10" s="76" t="s">
        <v>12</v>
      </c>
      <c r="B10" s="79" t="s">
        <v>13</v>
      </c>
      <c r="C10" s="65">
        <f>SUM(C13+C11)</f>
        <v>0</v>
      </c>
      <c r="D10" s="63">
        <f>SUM(D13+D11)</f>
        <v>517371.73</v>
      </c>
      <c r="E10" s="51">
        <f>SUM(E13+E11)</f>
        <v>309835.58</v>
      </c>
      <c r="F10" s="73">
        <f>SUM(E10+D10)</f>
        <v>827207.31</v>
      </c>
      <c r="G10"/>
      <c r="H10"/>
      <c r="I10"/>
      <c r="J10"/>
      <c r="K10"/>
      <c r="L10"/>
      <c r="M10"/>
      <c r="N10"/>
      <c r="O10"/>
      <c r="P10"/>
      <c r="Q10"/>
    </row>
    <row r="11" spans="1:17" s="17" customFormat="1" ht="12.75" customHeight="1">
      <c r="A11" s="18"/>
      <c r="B11" s="30" t="s">
        <v>14</v>
      </c>
      <c r="C11" s="31">
        <f>SUM(C12:C12)</f>
        <v>0</v>
      </c>
      <c r="D11" s="32">
        <f>SUM(D12:D12)</f>
        <v>514799.97</v>
      </c>
      <c r="E11" s="33">
        <f>SUM(E12)</f>
        <v>242070.78</v>
      </c>
      <c r="F11" s="38">
        <f>SUM(E11+D11)</f>
        <v>756870.75</v>
      </c>
      <c r="G11"/>
      <c r="H11"/>
      <c r="I11"/>
      <c r="J11"/>
      <c r="K11"/>
      <c r="L11"/>
      <c r="M11"/>
      <c r="N11"/>
      <c r="O11"/>
      <c r="P11"/>
      <c r="Q11"/>
    </row>
    <row r="12" spans="1:17" s="17" customFormat="1" ht="12.75" customHeight="1">
      <c r="A12" s="18"/>
      <c r="B12" s="34" t="s">
        <v>44</v>
      </c>
      <c r="C12" s="95">
        <v>0</v>
      </c>
      <c r="D12" s="80">
        <v>514799.97</v>
      </c>
      <c r="E12" s="36">
        <v>242070.78</v>
      </c>
      <c r="F12" s="37">
        <f>SUM(D12+E12)</f>
        <v>756870.75</v>
      </c>
      <c r="G12"/>
      <c r="H12"/>
      <c r="I12"/>
      <c r="J12"/>
      <c r="K12"/>
      <c r="L12"/>
      <c r="M12"/>
      <c r="N12"/>
      <c r="O12"/>
      <c r="P12"/>
      <c r="Q12"/>
    </row>
    <row r="13" spans="1:17" s="17" customFormat="1" ht="12.75" customHeight="1">
      <c r="A13" s="18"/>
      <c r="B13" s="30" t="s">
        <v>15</v>
      </c>
      <c r="C13" s="31">
        <f>SUM(C14:C14)</f>
        <v>0</v>
      </c>
      <c r="D13" s="81">
        <f>SUM(D14:D14)</f>
        <v>2571.76</v>
      </c>
      <c r="E13" s="33">
        <f>SUM(E14:E14)</f>
        <v>67764.8</v>
      </c>
      <c r="F13" s="38">
        <f>SUM(E13+D13)</f>
        <v>70336.56</v>
      </c>
      <c r="G13"/>
      <c r="H13"/>
      <c r="I13"/>
      <c r="J13"/>
      <c r="K13"/>
      <c r="L13"/>
      <c r="M13"/>
      <c r="N13"/>
      <c r="O13"/>
      <c r="P13"/>
      <c r="Q13"/>
    </row>
    <row r="14" spans="1:17" s="17" customFormat="1" ht="12.75" customHeight="1">
      <c r="A14" s="18"/>
      <c r="B14" s="34" t="s">
        <v>44</v>
      </c>
      <c r="C14" s="35">
        <v>0</v>
      </c>
      <c r="D14" s="82">
        <v>2571.76</v>
      </c>
      <c r="E14" s="39">
        <v>67764.8</v>
      </c>
      <c r="F14" s="37">
        <f>SUM(D14+E14)</f>
        <v>70336.56</v>
      </c>
      <c r="G14"/>
      <c r="H14"/>
      <c r="I14"/>
      <c r="J14"/>
      <c r="K14"/>
      <c r="L14"/>
      <c r="M14"/>
      <c r="N14"/>
      <c r="O14"/>
      <c r="P14"/>
      <c r="Q14"/>
    </row>
    <row r="15" spans="1:17" s="17" customFormat="1" ht="8.25" customHeight="1">
      <c r="A15" s="18"/>
      <c r="B15" s="34"/>
      <c r="C15" s="35"/>
      <c r="D15" s="82"/>
      <c r="E15" s="39"/>
      <c r="F15" s="37"/>
      <c r="G15"/>
      <c r="H15"/>
      <c r="I15"/>
      <c r="J15"/>
      <c r="K15"/>
      <c r="L15"/>
      <c r="M15"/>
      <c r="N15"/>
      <c r="O15"/>
      <c r="P15"/>
      <c r="Q15"/>
    </row>
    <row r="16" spans="1:17" s="17" customFormat="1" ht="12.75" customHeight="1">
      <c r="A16" s="77" t="s">
        <v>45</v>
      </c>
      <c r="B16" s="40" t="s">
        <v>27</v>
      </c>
      <c r="C16" s="41">
        <f>SUM(C17)</f>
        <v>0</v>
      </c>
      <c r="D16" s="42">
        <f>SUM(D17)</f>
        <v>650</v>
      </c>
      <c r="E16" s="43">
        <f>SUM(E17)</f>
        <v>0</v>
      </c>
      <c r="F16" s="73">
        <f>SUM(E16+D16)</f>
        <v>650</v>
      </c>
      <c r="G16"/>
      <c r="H16"/>
      <c r="I16"/>
      <c r="J16"/>
      <c r="K16"/>
      <c r="L16"/>
      <c r="M16"/>
      <c r="N16"/>
      <c r="O16"/>
      <c r="P16"/>
      <c r="Q16"/>
    </row>
    <row r="17" spans="1:17" ht="12.75" customHeight="1">
      <c r="A17" s="18"/>
      <c r="B17" s="44" t="s">
        <v>14</v>
      </c>
      <c r="C17" s="31">
        <f>SUM(C18:C18)</f>
        <v>0</v>
      </c>
      <c r="D17" s="81">
        <f>SUM(D18:D18)</f>
        <v>650</v>
      </c>
      <c r="E17" s="45">
        <f>SUM(E18:E18)</f>
        <v>0</v>
      </c>
      <c r="F17" s="38">
        <f>SUM(E17+D17)</f>
        <v>650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8"/>
      <c r="B18" s="46" t="s">
        <v>46</v>
      </c>
      <c r="C18" s="35">
        <v>0</v>
      </c>
      <c r="D18" s="82">
        <v>650</v>
      </c>
      <c r="E18" s="39">
        <v>0</v>
      </c>
      <c r="F18" s="37">
        <f>SUM(D18+E18)</f>
        <v>650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9.75" customHeight="1">
      <c r="A19" s="18"/>
      <c r="B19" s="47"/>
      <c r="C19" s="96"/>
      <c r="D19" s="83"/>
      <c r="E19" s="48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>
      <c r="A20" s="78" t="s">
        <v>47</v>
      </c>
      <c r="B20" s="50" t="s">
        <v>13</v>
      </c>
      <c r="C20" s="62">
        <f>SUM(C21+C25)</f>
        <v>0</v>
      </c>
      <c r="D20" s="84">
        <f>SUM(D21+D25)</f>
        <v>109032</v>
      </c>
      <c r="E20" s="51">
        <f>SUM(E21+E25)</f>
        <v>38000</v>
      </c>
      <c r="F20" s="52">
        <f>SUM(E20+D20)</f>
        <v>147032</v>
      </c>
      <c r="G20" s="1"/>
      <c r="H20" s="22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18"/>
      <c r="B21" s="53" t="s">
        <v>14</v>
      </c>
      <c r="C21" s="31">
        <f>SUM(C22:C23)</f>
        <v>0</v>
      </c>
      <c r="D21" s="60">
        <f>SUM(D22:D23)</f>
        <v>15348</v>
      </c>
      <c r="E21" s="85">
        <f>SUM(E22:E23)</f>
        <v>317.5</v>
      </c>
      <c r="F21" s="38">
        <f>SUM(E21+D21)</f>
        <v>15665.5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18"/>
      <c r="B22" s="54" t="s">
        <v>48</v>
      </c>
      <c r="C22" s="35">
        <v>0</v>
      </c>
      <c r="D22" s="80">
        <v>228</v>
      </c>
      <c r="E22" s="36">
        <v>317.5</v>
      </c>
      <c r="F22" s="37">
        <f>SUM(D22+E22)</f>
        <v>545.5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18"/>
      <c r="B23" s="54" t="s">
        <v>49</v>
      </c>
      <c r="C23" s="35">
        <v>0</v>
      </c>
      <c r="D23" s="80">
        <v>15120</v>
      </c>
      <c r="E23" s="36">
        <v>0</v>
      </c>
      <c r="F23" s="37">
        <f>SUM(D23+E23)</f>
        <v>15120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9.75" customHeight="1">
      <c r="A24" s="18"/>
      <c r="B24" s="54"/>
      <c r="C24" s="35"/>
      <c r="D24" s="82"/>
      <c r="E24" s="36"/>
      <c r="F24" s="5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8"/>
      <c r="B25" s="56" t="s">
        <v>15</v>
      </c>
      <c r="C25" s="97">
        <f>SUM(C26:C28)</f>
        <v>0</v>
      </c>
      <c r="D25" s="86">
        <f>D28</f>
        <v>93684</v>
      </c>
      <c r="E25" s="57">
        <f>SUM(E26:E28)</f>
        <v>37682.5</v>
      </c>
      <c r="F25" s="38">
        <f>SUM(E25+D25)</f>
        <v>131366.5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18"/>
      <c r="B26" s="54" t="s">
        <v>48</v>
      </c>
      <c r="C26" s="100">
        <v>0</v>
      </c>
      <c r="D26" s="102">
        <v>0</v>
      </c>
      <c r="E26" s="72">
        <v>382.5</v>
      </c>
      <c r="F26" s="37">
        <f>SUM(D26+E26)</f>
        <v>382.5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18"/>
      <c r="B27" s="54" t="s">
        <v>62</v>
      </c>
      <c r="C27" s="35">
        <v>0</v>
      </c>
      <c r="D27" s="80">
        <v>0</v>
      </c>
      <c r="E27" s="72">
        <v>37300</v>
      </c>
      <c r="F27" s="37">
        <f>SUM(D27+E27)</f>
        <v>37300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18"/>
      <c r="B28" s="54" t="s">
        <v>49</v>
      </c>
      <c r="C28" s="35">
        <v>0</v>
      </c>
      <c r="D28" s="80">
        <v>93684</v>
      </c>
      <c r="E28" s="36">
        <v>0</v>
      </c>
      <c r="F28" s="37">
        <f>SUM(D28+E28)</f>
        <v>93684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9.75" customHeight="1">
      <c r="A29" s="18"/>
      <c r="B29" s="54"/>
      <c r="C29" s="35"/>
      <c r="D29" s="82"/>
      <c r="E29" s="36"/>
      <c r="F29" s="3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78" t="s">
        <v>25</v>
      </c>
      <c r="B30" s="50" t="s">
        <v>13</v>
      </c>
      <c r="C30" s="62">
        <f>SUM(C31+C39)</f>
        <v>0</v>
      </c>
      <c r="D30" s="87">
        <f>SUM(D31+D39)</f>
        <v>19172</v>
      </c>
      <c r="E30" s="51">
        <f>SUM(E31+E39)</f>
        <v>5693</v>
      </c>
      <c r="F30" s="73">
        <f>SUM(E30+D30)</f>
        <v>24865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18"/>
      <c r="B31" s="53" t="s">
        <v>14</v>
      </c>
      <c r="C31" s="97">
        <f>C32</f>
        <v>0</v>
      </c>
      <c r="D31" s="86">
        <f>SUM(D32:D37)</f>
        <v>18372</v>
      </c>
      <c r="E31" s="57">
        <f>SUM(E32:E37)</f>
        <v>2478</v>
      </c>
      <c r="F31" s="38">
        <f>SUM(E31+D31)</f>
        <v>20850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8"/>
      <c r="B32" s="58" t="s">
        <v>50</v>
      </c>
      <c r="C32" s="35">
        <v>0</v>
      </c>
      <c r="D32" s="80">
        <v>6500</v>
      </c>
      <c r="E32" s="36">
        <v>0</v>
      </c>
      <c r="F32" s="37">
        <f aca="true" t="shared" si="0" ref="F32:F37">SUM(D32+E32)</f>
        <v>6500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8"/>
      <c r="B33" s="54" t="s">
        <v>53</v>
      </c>
      <c r="C33" s="35">
        <v>0</v>
      </c>
      <c r="D33" s="80">
        <v>1860</v>
      </c>
      <c r="E33" s="36">
        <v>0</v>
      </c>
      <c r="F33" s="37">
        <f t="shared" si="0"/>
        <v>1860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18"/>
      <c r="B34" s="54" t="s">
        <v>54</v>
      </c>
      <c r="C34" s="35">
        <v>0</v>
      </c>
      <c r="D34" s="80">
        <v>8100</v>
      </c>
      <c r="E34" s="36">
        <v>0</v>
      </c>
      <c r="F34" s="37">
        <f t="shared" si="0"/>
        <v>8100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18"/>
      <c r="B35" s="58" t="s">
        <v>51</v>
      </c>
      <c r="C35" s="35">
        <v>0</v>
      </c>
      <c r="D35" s="80">
        <v>1600</v>
      </c>
      <c r="E35" s="36">
        <v>0</v>
      </c>
      <c r="F35" s="37">
        <f t="shared" si="0"/>
        <v>1600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18"/>
      <c r="B36" s="54" t="s">
        <v>61</v>
      </c>
      <c r="C36" s="35">
        <v>0</v>
      </c>
      <c r="D36" s="80">
        <v>0</v>
      </c>
      <c r="E36" s="36">
        <v>2400</v>
      </c>
      <c r="F36" s="37">
        <f t="shared" si="0"/>
        <v>2400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18"/>
      <c r="B37" s="54" t="s">
        <v>52</v>
      </c>
      <c r="C37" s="35">
        <v>0</v>
      </c>
      <c r="D37" s="80">
        <v>312</v>
      </c>
      <c r="E37" s="36">
        <v>78</v>
      </c>
      <c r="F37" s="37">
        <f t="shared" si="0"/>
        <v>390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9.75" customHeight="1">
      <c r="A38" s="18"/>
      <c r="B38" s="59"/>
      <c r="C38" s="35"/>
      <c r="D38" s="82"/>
      <c r="E38" s="39"/>
      <c r="F38" s="5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18"/>
      <c r="B39" s="56" t="s">
        <v>15</v>
      </c>
      <c r="C39" s="31">
        <f>SUM(C40:C45)</f>
        <v>0</v>
      </c>
      <c r="D39" s="88">
        <f>SUM(D41:D43)</f>
        <v>800</v>
      </c>
      <c r="E39" s="45">
        <f>SUM(E40:E44)</f>
        <v>3215</v>
      </c>
      <c r="F39" s="38">
        <f>SUM(E39+D39)</f>
        <v>4015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 hidden="1">
      <c r="A40" s="18"/>
      <c r="B40" s="54" t="s">
        <v>26</v>
      </c>
      <c r="C40" s="35">
        <v>0</v>
      </c>
      <c r="D40" s="82">
        <v>0</v>
      </c>
      <c r="E40" s="36">
        <v>0</v>
      </c>
      <c r="F40" s="55">
        <f>SUM(C40+E40)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18"/>
      <c r="B41" s="54" t="s">
        <v>60</v>
      </c>
      <c r="C41" s="35">
        <v>0</v>
      </c>
      <c r="D41" s="82">
        <v>0</v>
      </c>
      <c r="E41" s="36">
        <v>1815</v>
      </c>
      <c r="F41" s="37">
        <f>SUM(D41+E41)</f>
        <v>1815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18"/>
      <c r="B42" s="54" t="s">
        <v>55</v>
      </c>
      <c r="C42" s="35">
        <v>0</v>
      </c>
      <c r="D42" s="80">
        <v>800</v>
      </c>
      <c r="E42" s="36">
        <v>0</v>
      </c>
      <c r="F42" s="37">
        <f>SUM(D42+E42)</f>
        <v>800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18"/>
      <c r="B43" s="54" t="s">
        <v>61</v>
      </c>
      <c r="C43" s="35">
        <v>0</v>
      </c>
      <c r="D43" s="80">
        <v>0</v>
      </c>
      <c r="E43" s="36">
        <v>1400</v>
      </c>
      <c r="F43" s="37">
        <f>SUM(D43+E43)</f>
        <v>1400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9.75" customHeight="1">
      <c r="A44" s="18"/>
      <c r="B44" s="54"/>
      <c r="C44" s="35"/>
      <c r="D44" s="82"/>
      <c r="E44" s="39"/>
      <c r="F44" s="5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76" t="s">
        <v>16</v>
      </c>
      <c r="B45" s="61" t="s">
        <v>13</v>
      </c>
      <c r="C45" s="62">
        <f>SUM(C46)</f>
        <v>0</v>
      </c>
      <c r="D45" s="89">
        <f>SUM(D46)</f>
        <v>13925.85</v>
      </c>
      <c r="E45" s="51">
        <f>SUM(E46)</f>
        <v>1500</v>
      </c>
      <c r="F45" s="52">
        <f>SUM(E45+D45)</f>
        <v>15425.85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18"/>
      <c r="B46" s="53" t="s">
        <v>14</v>
      </c>
      <c r="C46" s="31">
        <f>SUM(C49:C49)</f>
        <v>0</v>
      </c>
      <c r="D46" s="81">
        <f>SUM(D47:D49)</f>
        <v>13925.85</v>
      </c>
      <c r="E46" s="45">
        <f>SUM(E47:E49)</f>
        <v>1500</v>
      </c>
      <c r="F46" s="38">
        <f>SUM(E46+D46)</f>
        <v>15425.85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>
      <c r="A47" s="18"/>
      <c r="B47" s="54" t="s">
        <v>56</v>
      </c>
      <c r="C47" s="35">
        <v>0</v>
      </c>
      <c r="D47" s="80">
        <v>7108</v>
      </c>
      <c r="E47" s="36">
        <v>1500</v>
      </c>
      <c r="F47" s="37">
        <f>SUM(D47+E47)</f>
        <v>8608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8"/>
      <c r="B48" s="54" t="s">
        <v>57</v>
      </c>
      <c r="C48" s="35">
        <v>0</v>
      </c>
      <c r="D48" s="80">
        <v>3859.29</v>
      </c>
      <c r="E48" s="36">
        <v>0</v>
      </c>
      <c r="F48" s="37">
        <f>SUM(D48+E48)</f>
        <v>3859.29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8"/>
      <c r="B49" s="54" t="s">
        <v>58</v>
      </c>
      <c r="C49" s="35">
        <v>0</v>
      </c>
      <c r="D49" s="80">
        <v>2958.56</v>
      </c>
      <c r="E49" s="36">
        <v>0</v>
      </c>
      <c r="F49" s="37">
        <f>SUM(D49+E49)</f>
        <v>2958.56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8.25" customHeight="1">
      <c r="A50" s="18"/>
      <c r="B50" s="54"/>
      <c r="C50" s="35"/>
      <c r="D50" s="82"/>
      <c r="E50" s="36"/>
      <c r="F50" s="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76" t="s">
        <v>17</v>
      </c>
      <c r="B51" s="64" t="s">
        <v>13</v>
      </c>
      <c r="C51" s="98">
        <f>SUM(C52+C55)</f>
        <v>0</v>
      </c>
      <c r="D51" s="90">
        <f>SUM(D52+D55)</f>
        <v>508601</v>
      </c>
      <c r="E51" s="66">
        <f>E52+E55</f>
        <v>298705</v>
      </c>
      <c r="F51" s="73">
        <f>SUM(E51+D51)</f>
        <v>807306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9"/>
      <c r="B52" s="53" t="s">
        <v>14</v>
      </c>
      <c r="C52" s="99">
        <f>SUM(C53)</f>
        <v>0</v>
      </c>
      <c r="D52" s="91">
        <f>SUM(D53)</f>
        <v>0</v>
      </c>
      <c r="E52" s="68">
        <f>SUM(E53)</f>
        <v>6500</v>
      </c>
      <c r="F52" s="69">
        <f>SUM(D52:E52)</f>
        <v>6500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19"/>
      <c r="B53" s="70" t="s">
        <v>59</v>
      </c>
      <c r="C53" s="103">
        <v>0</v>
      </c>
      <c r="D53" s="104">
        <v>0</v>
      </c>
      <c r="E53" s="71">
        <v>6500</v>
      </c>
      <c r="F53" s="105">
        <f>SUM(D53:E53)</f>
        <v>6500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8.25" customHeight="1">
      <c r="A54" s="19"/>
      <c r="B54" s="67"/>
      <c r="C54" s="99"/>
      <c r="D54" s="91"/>
      <c r="E54" s="68"/>
      <c r="F54" s="6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9"/>
      <c r="B55" s="30" t="s">
        <v>15</v>
      </c>
      <c r="C55" s="31">
        <f>SUM(C56)</f>
        <v>0</v>
      </c>
      <c r="D55" s="88">
        <f>SUM(D56)</f>
        <v>508601</v>
      </c>
      <c r="E55" s="45">
        <f>SUM(E56)</f>
        <v>292205</v>
      </c>
      <c r="F55" s="38">
        <f>SUM(E55+D55)</f>
        <v>800806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9"/>
      <c r="B56" s="70" t="s">
        <v>59</v>
      </c>
      <c r="C56" s="100">
        <v>0</v>
      </c>
      <c r="D56" s="92">
        <v>508601</v>
      </c>
      <c r="E56" s="71">
        <v>292205</v>
      </c>
      <c r="F56" s="37">
        <f>SUM(D56+E56)</f>
        <v>800806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 hidden="1">
      <c r="A57" s="19"/>
      <c r="B57" s="70"/>
      <c r="C57" s="100"/>
      <c r="D57" s="93"/>
      <c r="E57" s="72"/>
      <c r="F57" s="5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hidden="1">
      <c r="A58" s="20" t="s">
        <v>18</v>
      </c>
      <c r="B58" s="75" t="s">
        <v>13</v>
      </c>
      <c r="C58" s="101">
        <f aca="true" t="shared" si="1" ref="C58:F59">SUM(C59)</f>
        <v>0</v>
      </c>
      <c r="D58" s="94">
        <f t="shared" si="1"/>
        <v>0</v>
      </c>
      <c r="E58" s="73">
        <f t="shared" si="1"/>
        <v>0</v>
      </c>
      <c r="F58" s="52">
        <f t="shared" si="1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hidden="1">
      <c r="A59" s="19"/>
      <c r="B59" s="30" t="s">
        <v>14</v>
      </c>
      <c r="C59" s="31">
        <f t="shared" si="1"/>
        <v>0</v>
      </c>
      <c r="D59" s="81">
        <f t="shared" si="1"/>
        <v>0</v>
      </c>
      <c r="E59" s="45">
        <f t="shared" si="1"/>
        <v>0</v>
      </c>
      <c r="F59" s="74">
        <f t="shared" si="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hidden="1">
      <c r="A60" s="19"/>
      <c r="B60" s="70" t="s">
        <v>19</v>
      </c>
      <c r="C60" s="100">
        <v>0</v>
      </c>
      <c r="D60" s="93">
        <v>0</v>
      </c>
      <c r="E60" s="72">
        <v>0</v>
      </c>
      <c r="F60" s="37">
        <f>SUM(E60+D60)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8.25" customHeight="1">
      <c r="A61" s="18"/>
      <c r="B61" s="70"/>
      <c r="C61" s="35"/>
      <c r="D61" s="82"/>
      <c r="E61" s="39"/>
      <c r="F61" s="5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24" t="s">
        <v>63</v>
      </c>
      <c r="B62" s="106" t="s">
        <v>13</v>
      </c>
      <c r="C62" s="107">
        <f>SUM(C63)</f>
        <v>0</v>
      </c>
      <c r="D62" s="162">
        <f>SUM(D63)</f>
        <v>0</v>
      </c>
      <c r="E62" s="108">
        <f>SUM(E63)</f>
        <v>6395</v>
      </c>
      <c r="F62" s="175">
        <f>SUM(F63)</f>
        <v>6395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25"/>
      <c r="B63" s="110" t="s">
        <v>14</v>
      </c>
      <c r="C63" s="111">
        <v>0</v>
      </c>
      <c r="D63" s="112">
        <f>D64</f>
        <v>0</v>
      </c>
      <c r="E63" s="113">
        <f>E64+E65</f>
        <v>6395</v>
      </c>
      <c r="F63" s="113">
        <f>F64+F65</f>
        <v>6395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25"/>
      <c r="B64" s="167" t="s">
        <v>64</v>
      </c>
      <c r="C64" s="169">
        <v>0</v>
      </c>
      <c r="D64" s="179">
        <v>0</v>
      </c>
      <c r="E64" s="178">
        <v>1410</v>
      </c>
      <c r="F64" s="142">
        <f>D64+E64</f>
        <v>1410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8"/>
      <c r="B65" s="18" t="s">
        <v>65</v>
      </c>
      <c r="C65" s="170">
        <v>0</v>
      </c>
      <c r="D65" s="180">
        <v>0</v>
      </c>
      <c r="E65" s="181">
        <v>4985</v>
      </c>
      <c r="F65" s="182">
        <f>D65+E65</f>
        <v>4985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8.25" customHeight="1">
      <c r="A66" s="18"/>
      <c r="B66" s="157"/>
      <c r="C66" s="171"/>
      <c r="D66" s="163"/>
      <c r="E66" s="158"/>
      <c r="F66" s="15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24" t="s">
        <v>36</v>
      </c>
      <c r="B67" s="168" t="s">
        <v>13</v>
      </c>
      <c r="C67" s="172">
        <f>SUM(C71)</f>
        <v>0</v>
      </c>
      <c r="D67" s="164">
        <f>D68+D71</f>
        <v>1000</v>
      </c>
      <c r="E67" s="108">
        <f>E68+E71</f>
        <v>58254.5</v>
      </c>
      <c r="F67" s="109">
        <f>F68+F71</f>
        <v>59254.5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16"/>
      <c r="B68" s="110" t="s">
        <v>14</v>
      </c>
      <c r="C68" s="117">
        <v>0</v>
      </c>
      <c r="D68" s="165">
        <v>0</v>
      </c>
      <c r="E68" s="118">
        <f>E69</f>
        <v>16254.5</v>
      </c>
      <c r="F68" s="119">
        <f>F69</f>
        <v>16254.5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16"/>
      <c r="B69" s="173" t="s">
        <v>66</v>
      </c>
      <c r="C69" s="120">
        <v>0</v>
      </c>
      <c r="D69" s="183">
        <v>0</v>
      </c>
      <c r="E69" s="121">
        <v>16254.5</v>
      </c>
      <c r="F69" s="119">
        <f>D69+E69</f>
        <v>16254.5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8.25" customHeight="1">
      <c r="A70" s="116"/>
      <c r="B70" s="122"/>
      <c r="C70" s="117"/>
      <c r="D70" s="165"/>
      <c r="E70" s="118"/>
      <c r="F70" s="11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25"/>
      <c r="B71" s="110" t="s">
        <v>15</v>
      </c>
      <c r="C71" s="111">
        <v>0</v>
      </c>
      <c r="D71" s="165">
        <f>D72</f>
        <v>1000</v>
      </c>
      <c r="E71" s="177">
        <f>SUM(E72:E73)</f>
        <v>42000</v>
      </c>
      <c r="F71" s="177">
        <f>SUM(F72:F73)</f>
        <v>43000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25"/>
      <c r="B72" s="114" t="s">
        <v>71</v>
      </c>
      <c r="C72" s="115">
        <v>0</v>
      </c>
      <c r="D72" s="179">
        <v>1000</v>
      </c>
      <c r="E72" s="178">
        <v>0</v>
      </c>
      <c r="F72" s="142">
        <v>1000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25"/>
      <c r="B73" s="173" t="s">
        <v>66</v>
      </c>
      <c r="C73" s="115">
        <v>0</v>
      </c>
      <c r="D73" s="179">
        <v>0</v>
      </c>
      <c r="E73" s="178">
        <v>42000</v>
      </c>
      <c r="F73" s="184">
        <f>D73+E73</f>
        <v>42000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8.25" customHeight="1">
      <c r="A74" s="25"/>
      <c r="B74" s="123"/>
      <c r="C74" s="124"/>
      <c r="D74" s="125"/>
      <c r="E74" s="126"/>
      <c r="F74" s="17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24" t="s">
        <v>37</v>
      </c>
      <c r="B75" s="106"/>
      <c r="C75" s="107">
        <f>SUM(C76)</f>
        <v>0</v>
      </c>
      <c r="D75" s="164">
        <f>SUM(D76)</f>
        <v>2090</v>
      </c>
      <c r="E75" s="108">
        <f>SUM(E76)</f>
        <v>0</v>
      </c>
      <c r="F75" s="109">
        <f>SUM(F76)</f>
        <v>2090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25"/>
      <c r="B76" s="110" t="s">
        <v>15</v>
      </c>
      <c r="C76" s="111">
        <v>0</v>
      </c>
      <c r="D76" s="112">
        <f>D77</f>
        <v>2090</v>
      </c>
      <c r="E76" s="113">
        <f>SUM(E77:E77)</f>
        <v>0</v>
      </c>
      <c r="F76" s="113">
        <f>SUM(F77:F77)</f>
        <v>2090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25"/>
      <c r="B77" s="114" t="s">
        <v>38</v>
      </c>
      <c r="C77" s="115">
        <v>0</v>
      </c>
      <c r="D77" s="179">
        <v>2090</v>
      </c>
      <c r="E77" s="178">
        <v>0</v>
      </c>
      <c r="F77" s="142">
        <v>2090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8.25" customHeight="1">
      <c r="A78" s="25"/>
      <c r="B78" s="123"/>
      <c r="C78" s="124"/>
      <c r="D78" s="125"/>
      <c r="E78" s="126"/>
      <c r="F78" s="1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 customHeight="1">
      <c r="A79" s="26" t="s">
        <v>29</v>
      </c>
      <c r="B79" s="128" t="s">
        <v>13</v>
      </c>
      <c r="C79" s="129">
        <v>0</v>
      </c>
      <c r="D79" s="144">
        <f>SUM(D80+D97)</f>
        <v>617414.44</v>
      </c>
      <c r="E79" s="130">
        <f>SUM(E80+E97)</f>
        <v>501745.6</v>
      </c>
      <c r="F79" s="131">
        <f>SUM(F80+F97)</f>
        <v>1119160.04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8"/>
      <c r="B80" s="110" t="s">
        <v>14</v>
      </c>
      <c r="C80" s="132">
        <v>0</v>
      </c>
      <c r="D80" s="166">
        <f>SUM(D81:D95)</f>
        <v>257365.89</v>
      </c>
      <c r="E80" s="133">
        <f>SUM(E81:E95)</f>
        <v>104436</v>
      </c>
      <c r="F80" s="134">
        <f>SUM(F81:F95)</f>
        <v>361801.89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8"/>
      <c r="B81" s="135" t="s">
        <v>69</v>
      </c>
      <c r="C81" s="160">
        <v>0</v>
      </c>
      <c r="D81" s="185">
        <v>4914</v>
      </c>
      <c r="E81" s="136">
        <v>1519</v>
      </c>
      <c r="F81" s="186">
        <f>D81+E81</f>
        <v>6433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8"/>
      <c r="B82" s="135" t="s">
        <v>21</v>
      </c>
      <c r="C82" s="160">
        <v>0</v>
      </c>
      <c r="D82" s="185">
        <v>23330</v>
      </c>
      <c r="E82" s="136">
        <v>0</v>
      </c>
      <c r="F82" s="186">
        <f aca="true" t="shared" si="2" ref="F82:F95">D82+E82</f>
        <v>23330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6" ht="16.5" customHeight="1">
      <c r="A83" s="18"/>
      <c r="B83" s="135" t="s">
        <v>22</v>
      </c>
      <c r="C83" s="160">
        <v>0</v>
      </c>
      <c r="D83" s="185">
        <v>7438</v>
      </c>
      <c r="E83" s="136">
        <v>2345</v>
      </c>
      <c r="F83" s="186">
        <f t="shared" si="2"/>
        <v>9783</v>
      </c>
    </row>
    <row r="84" spans="1:6" ht="12.75" customHeight="1">
      <c r="A84" s="18"/>
      <c r="B84" s="135" t="s">
        <v>23</v>
      </c>
      <c r="C84" s="160">
        <v>0</v>
      </c>
      <c r="D84" s="185">
        <v>54390</v>
      </c>
      <c r="E84" s="136">
        <v>16323</v>
      </c>
      <c r="F84" s="186">
        <f t="shared" si="2"/>
        <v>70713</v>
      </c>
    </row>
    <row r="85" spans="1:6" ht="12.75" customHeight="1">
      <c r="A85" s="18"/>
      <c r="B85" s="135" t="s">
        <v>39</v>
      </c>
      <c r="C85" s="160">
        <v>0</v>
      </c>
      <c r="D85" s="185">
        <v>58841.89</v>
      </c>
      <c r="E85" s="136">
        <v>34156</v>
      </c>
      <c r="F85" s="186">
        <f t="shared" si="2"/>
        <v>92997.89</v>
      </c>
    </row>
    <row r="86" spans="1:6" ht="12.75" customHeight="1">
      <c r="A86" s="18"/>
      <c r="B86" s="135" t="s">
        <v>40</v>
      </c>
      <c r="C86" s="160">
        <v>0</v>
      </c>
      <c r="D86" s="185">
        <v>73940</v>
      </c>
      <c r="E86" s="136">
        <v>15269</v>
      </c>
      <c r="F86" s="186">
        <f t="shared" si="2"/>
        <v>89209</v>
      </c>
    </row>
    <row r="87" spans="1:6" ht="12.75" customHeight="1">
      <c r="A87" s="18"/>
      <c r="B87" s="135" t="s">
        <v>70</v>
      </c>
      <c r="C87" s="160">
        <v>0</v>
      </c>
      <c r="D87" s="185">
        <v>1575</v>
      </c>
      <c r="E87" s="136">
        <v>8740</v>
      </c>
      <c r="F87" s="186">
        <f t="shared" si="2"/>
        <v>10315</v>
      </c>
    </row>
    <row r="88" spans="1:6" ht="12.75" customHeight="1">
      <c r="A88" s="18"/>
      <c r="B88" s="135" t="s">
        <v>67</v>
      </c>
      <c r="C88" s="160">
        <v>0</v>
      </c>
      <c r="D88" s="185">
        <v>0</v>
      </c>
      <c r="E88" s="136">
        <v>900</v>
      </c>
      <c r="F88" s="186">
        <f t="shared" si="2"/>
        <v>900</v>
      </c>
    </row>
    <row r="89" spans="1:6" ht="16.5" customHeight="1">
      <c r="A89" s="18"/>
      <c r="B89" s="135" t="s">
        <v>30</v>
      </c>
      <c r="C89" s="160">
        <v>0</v>
      </c>
      <c r="D89" s="185">
        <v>4390</v>
      </c>
      <c r="E89" s="136">
        <v>240</v>
      </c>
      <c r="F89" s="186">
        <f t="shared" si="2"/>
        <v>4630</v>
      </c>
    </row>
    <row r="90" spans="1:6" ht="26.25" customHeight="1">
      <c r="A90" s="18"/>
      <c r="B90" s="137" t="s">
        <v>31</v>
      </c>
      <c r="C90" s="160">
        <v>0</v>
      </c>
      <c r="D90" s="185">
        <v>480</v>
      </c>
      <c r="E90" s="136">
        <v>0</v>
      </c>
      <c r="F90" s="186">
        <f t="shared" si="2"/>
        <v>480</v>
      </c>
    </row>
    <row r="91" spans="1:6" ht="12.75" customHeight="1">
      <c r="A91" s="18"/>
      <c r="B91" s="137" t="s">
        <v>28</v>
      </c>
      <c r="C91" s="160">
        <v>0</v>
      </c>
      <c r="D91" s="185">
        <v>12195</v>
      </c>
      <c r="E91" s="136">
        <v>4324</v>
      </c>
      <c r="F91" s="186">
        <f t="shared" si="2"/>
        <v>16519</v>
      </c>
    </row>
    <row r="92" spans="1:6" ht="17.25" customHeight="1">
      <c r="A92" s="18"/>
      <c r="B92" s="137" t="s">
        <v>32</v>
      </c>
      <c r="C92" s="160">
        <v>0</v>
      </c>
      <c r="D92" s="185">
        <v>6902</v>
      </c>
      <c r="E92" s="136">
        <v>13568</v>
      </c>
      <c r="F92" s="186">
        <f t="shared" si="2"/>
        <v>20470</v>
      </c>
    </row>
    <row r="93" spans="1:6" ht="12.75" customHeight="1">
      <c r="A93" s="18"/>
      <c r="B93" s="190" t="s">
        <v>41</v>
      </c>
      <c r="C93" s="160">
        <v>0</v>
      </c>
      <c r="D93" s="185">
        <v>8850</v>
      </c>
      <c r="E93" s="136">
        <v>4532</v>
      </c>
      <c r="F93" s="186">
        <f t="shared" si="2"/>
        <v>13382</v>
      </c>
    </row>
    <row r="94" spans="1:6" ht="12.75" customHeight="1">
      <c r="A94" s="18"/>
      <c r="B94" s="137" t="s">
        <v>68</v>
      </c>
      <c r="C94" s="160">
        <v>0</v>
      </c>
      <c r="D94" s="185">
        <v>0</v>
      </c>
      <c r="E94" s="136">
        <v>2520</v>
      </c>
      <c r="F94" s="186">
        <f t="shared" si="2"/>
        <v>2520</v>
      </c>
    </row>
    <row r="95" spans="1:6" ht="12.75" customHeight="1">
      <c r="A95" s="18"/>
      <c r="B95" s="137" t="s">
        <v>24</v>
      </c>
      <c r="C95" s="160">
        <v>0</v>
      </c>
      <c r="D95" s="185">
        <v>120</v>
      </c>
      <c r="E95" s="136">
        <v>0</v>
      </c>
      <c r="F95" s="186">
        <f t="shared" si="2"/>
        <v>120</v>
      </c>
    </row>
    <row r="96" spans="1:6" ht="8.25" customHeight="1">
      <c r="A96" s="18"/>
      <c r="B96" s="138"/>
      <c r="C96" s="160"/>
      <c r="D96" s="153"/>
      <c r="E96" s="141"/>
      <c r="F96" s="187"/>
    </row>
    <row r="97" spans="1:6" ht="12" customHeight="1">
      <c r="A97" s="27"/>
      <c r="B97" s="110" t="s">
        <v>15</v>
      </c>
      <c r="C97" s="161">
        <v>0</v>
      </c>
      <c r="D97" s="188">
        <f>SUM(D98:D105)</f>
        <v>360048.55</v>
      </c>
      <c r="E97" s="177">
        <f>SUM(E98:E106)</f>
        <v>397309.6</v>
      </c>
      <c r="F97" s="189">
        <f>SUM(F98:F106)</f>
        <v>757358.1499999999</v>
      </c>
    </row>
    <row r="98" spans="1:6" ht="12.75" customHeight="1">
      <c r="A98" s="27"/>
      <c r="B98" s="135" t="s">
        <v>69</v>
      </c>
      <c r="C98" s="160">
        <v>0</v>
      </c>
      <c r="D98" s="153">
        <v>2823</v>
      </c>
      <c r="E98" s="141">
        <v>0</v>
      </c>
      <c r="F98" s="142">
        <f>D98+E98</f>
        <v>2823</v>
      </c>
    </row>
    <row r="99" spans="1:6" ht="12.75" customHeight="1">
      <c r="A99" s="27"/>
      <c r="B99" s="135" t="s">
        <v>33</v>
      </c>
      <c r="C99" s="160">
        <v>0</v>
      </c>
      <c r="D99" s="153">
        <v>25800</v>
      </c>
      <c r="E99" s="141">
        <v>0</v>
      </c>
      <c r="F99" s="142">
        <f aca="true" t="shared" si="3" ref="F99:F106">D99+E99</f>
        <v>25800</v>
      </c>
    </row>
    <row r="100" spans="1:6" ht="12.75" customHeight="1">
      <c r="A100" s="27"/>
      <c r="B100" s="135" t="s">
        <v>21</v>
      </c>
      <c r="C100" s="160">
        <v>0</v>
      </c>
      <c r="D100" s="153">
        <v>0</v>
      </c>
      <c r="E100" s="141">
        <v>320000</v>
      </c>
      <c r="F100" s="142">
        <f>D100+E100</f>
        <v>320000</v>
      </c>
    </row>
    <row r="101" spans="1:6" ht="12.75" customHeight="1">
      <c r="A101" s="18"/>
      <c r="B101" s="135" t="s">
        <v>39</v>
      </c>
      <c r="C101" s="160">
        <v>0</v>
      </c>
      <c r="D101" s="153">
        <v>274225.55</v>
      </c>
      <c r="E101" s="141">
        <v>18109.6</v>
      </c>
      <c r="F101" s="142">
        <f t="shared" si="3"/>
        <v>292335.14999999997</v>
      </c>
    </row>
    <row r="102" spans="1:6" ht="12.75" customHeight="1">
      <c r="A102" s="18"/>
      <c r="B102" s="135" t="s">
        <v>40</v>
      </c>
      <c r="C102" s="160">
        <v>0</v>
      </c>
      <c r="D102" s="153">
        <v>13200</v>
      </c>
      <c r="E102" s="141">
        <v>1000</v>
      </c>
      <c r="F102" s="142">
        <f t="shared" si="3"/>
        <v>14200</v>
      </c>
    </row>
    <row r="103" spans="1:6" ht="12.75" customHeight="1">
      <c r="A103" s="18"/>
      <c r="B103" s="174" t="s">
        <v>70</v>
      </c>
      <c r="C103" s="160">
        <v>0</v>
      </c>
      <c r="D103" s="153">
        <v>0</v>
      </c>
      <c r="E103" s="141">
        <v>20500</v>
      </c>
      <c r="F103" s="142">
        <f t="shared" si="3"/>
        <v>20500</v>
      </c>
    </row>
    <row r="104" spans="1:6" ht="24.75" customHeight="1">
      <c r="A104" s="18"/>
      <c r="B104" s="135" t="s">
        <v>42</v>
      </c>
      <c r="C104" s="160">
        <v>0</v>
      </c>
      <c r="D104" s="153">
        <v>19000</v>
      </c>
      <c r="E104" s="141">
        <v>0</v>
      </c>
      <c r="F104" s="142">
        <f t="shared" si="3"/>
        <v>19000</v>
      </c>
    </row>
    <row r="105" spans="1:6" ht="15">
      <c r="A105" s="18"/>
      <c r="B105" s="21" t="s">
        <v>30</v>
      </c>
      <c r="C105" s="160">
        <v>0</v>
      </c>
      <c r="D105" s="153">
        <v>25000</v>
      </c>
      <c r="E105" s="141">
        <v>0</v>
      </c>
      <c r="F105" s="142">
        <f t="shared" si="3"/>
        <v>25000</v>
      </c>
    </row>
    <row r="106" spans="1:6" ht="15">
      <c r="A106" s="18"/>
      <c r="B106" s="137" t="s">
        <v>41</v>
      </c>
      <c r="C106" s="160">
        <v>0</v>
      </c>
      <c r="D106" s="153">
        <v>0</v>
      </c>
      <c r="E106" s="141">
        <v>37700</v>
      </c>
      <c r="F106" s="142">
        <f t="shared" si="3"/>
        <v>37700</v>
      </c>
    </row>
    <row r="107" spans="1:6" ht="8.25" customHeight="1">
      <c r="A107" s="18"/>
      <c r="B107" s="143"/>
      <c r="C107" s="160"/>
      <c r="D107" s="150"/>
      <c r="E107" s="139"/>
      <c r="F107" s="140"/>
    </row>
    <row r="108" spans="1:6" ht="15">
      <c r="A108" s="26" t="s">
        <v>34</v>
      </c>
      <c r="B108" s="128" t="s">
        <v>13</v>
      </c>
      <c r="C108" s="129">
        <f>SUM(C109)</f>
        <v>0</v>
      </c>
      <c r="D108" s="144">
        <f>SUM(D109)</f>
        <v>8000</v>
      </c>
      <c r="E108" s="144">
        <f>SUM(E109)</f>
        <v>0</v>
      </c>
      <c r="F108" s="145">
        <f>SUM(F109)</f>
        <v>8000</v>
      </c>
    </row>
    <row r="109" spans="1:6" ht="12.75" customHeight="1">
      <c r="A109" s="18"/>
      <c r="B109" s="110" t="s">
        <v>14</v>
      </c>
      <c r="C109" s="161">
        <v>0</v>
      </c>
      <c r="D109" s="146">
        <f>D110</f>
        <v>8000</v>
      </c>
      <c r="E109" s="147">
        <f>SUM(E110:E110)</f>
        <v>0</v>
      </c>
      <c r="F109" s="148">
        <f>SUM(F110:F110)</f>
        <v>8000</v>
      </c>
    </row>
    <row r="110" spans="1:6" ht="15">
      <c r="A110" s="18"/>
      <c r="B110" s="149" t="s">
        <v>43</v>
      </c>
      <c r="C110" s="160">
        <v>0</v>
      </c>
      <c r="D110" s="153">
        <v>8000</v>
      </c>
      <c r="E110" s="141">
        <v>0</v>
      </c>
      <c r="F110" s="142">
        <v>8000</v>
      </c>
    </row>
    <row r="111" spans="1:6" ht="8.25" customHeight="1" thickBot="1">
      <c r="A111" s="21"/>
      <c r="B111" s="151"/>
      <c r="C111" s="152"/>
      <c r="D111" s="153"/>
      <c r="E111" s="154"/>
      <c r="F111" s="154"/>
    </row>
    <row r="112" spans="1:6" ht="11.25" customHeight="1">
      <c r="A112" s="199" t="s">
        <v>20</v>
      </c>
      <c r="B112" s="155"/>
      <c r="C112" s="201">
        <f>SUM(C16+C22+C26+C34+C44+C51+C67+C79+C108)</f>
        <v>0</v>
      </c>
      <c r="D112" s="203">
        <f>D10+D16+D20+D30+D45+D51+D62+D67+D75+D79+D108</f>
        <v>1797257.02</v>
      </c>
      <c r="E112" s="205">
        <f>E10+E16+E20+E30+E45+E51+E62+E67+E75+E79+E108</f>
        <v>1220128.6800000002</v>
      </c>
      <c r="F112" s="205">
        <f>F10+F16+F20+F30+F45+F51+F62+F67+F75+F79+F108</f>
        <v>3017385.7</v>
      </c>
    </row>
    <row r="113" spans="1:6" ht="11.25" customHeight="1" thickBot="1">
      <c r="A113" s="200"/>
      <c r="B113" s="156"/>
      <c r="C113" s="202"/>
      <c r="D113" s="204"/>
      <c r="E113" s="206"/>
      <c r="F113" s="206"/>
    </row>
  </sheetData>
  <sheetProtection/>
  <mergeCells count="11">
    <mergeCell ref="F7:F8"/>
    <mergeCell ref="E1:F1"/>
    <mergeCell ref="A3:F3"/>
    <mergeCell ref="A7:A8"/>
    <mergeCell ref="C7:D7"/>
    <mergeCell ref="E7:E8"/>
    <mergeCell ref="A112:A113"/>
    <mergeCell ref="C112:C113"/>
    <mergeCell ref="D112:D113"/>
    <mergeCell ref="E112:E113"/>
    <mergeCell ref="F112:F1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2016-11-28T16:02:30Z</cp:lastPrinted>
  <dcterms:created xsi:type="dcterms:W3CDTF">2013-07-30T09:11:37Z</dcterms:created>
  <dcterms:modified xsi:type="dcterms:W3CDTF">2016-12-01T13:51:15Z</dcterms:modified>
  <cp:category/>
  <cp:version/>
  <cp:contentType/>
  <cp:contentStatus/>
</cp:coreProperties>
</file>