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570" windowHeight="1158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 " sheetId="6" r:id="rId6"/>
  </sheets>
  <definedNames/>
  <calcPr fullCalcOnLoad="1"/>
</workbook>
</file>

<file path=xl/sharedStrings.xml><?xml version="1.0" encoding="utf-8"?>
<sst xmlns="http://schemas.openxmlformats.org/spreadsheetml/2006/main" count="371" uniqueCount="174">
  <si>
    <t>Kraj</t>
  </si>
  <si>
    <t>Počet obyvatel</t>
  </si>
  <si>
    <t xml:space="preserve">změna </t>
  </si>
  <si>
    <t>změna</t>
  </si>
  <si>
    <t>Česká republika</t>
  </si>
  <si>
    <t>Praha</t>
  </si>
  <si>
    <t xml:space="preserve">Středočeský </t>
  </si>
  <si>
    <t>Jihočeský</t>
  </si>
  <si>
    <t>Plzeňský</t>
  </si>
  <si>
    <t>Karlovarský</t>
  </si>
  <si>
    <t>Ústecký</t>
  </si>
  <si>
    <t>Liberecký</t>
  </si>
  <si>
    <t>Pardubický</t>
  </si>
  <si>
    <t>Jihomoravský</t>
  </si>
  <si>
    <t>Olomoucký</t>
  </si>
  <si>
    <t>Moravskoslezský</t>
  </si>
  <si>
    <t>Zlínský</t>
  </si>
  <si>
    <t>Vysočina</t>
  </si>
  <si>
    <t>Královehradecký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</si>
  <si>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</si>
  <si>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</si>
  <si>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</si>
  <si>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</si>
  <si>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</si>
  <si>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</si>
  <si>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</si>
  <si>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</si>
  <si>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</si>
  <si>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</si>
  <si>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</si>
  <si>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</si>
  <si>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</si>
  <si>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</si>
  <si>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pořadí </t>
  </si>
  <si>
    <t>index</t>
  </si>
  <si>
    <t>Rok</t>
  </si>
  <si>
    <t>Srovnání</t>
  </si>
  <si>
    <t>Trestná činnost</t>
  </si>
  <si>
    <t>Celková TČ</t>
  </si>
  <si>
    <t>z toho:</t>
  </si>
  <si>
    <t>majetková</t>
  </si>
  <si>
    <t>násilná + mravnostní</t>
  </si>
  <si>
    <t>ostatní</t>
  </si>
  <si>
    <t>zbývající</t>
  </si>
  <si>
    <t>hospodářská</t>
  </si>
  <si>
    <t>loupeže</t>
  </si>
  <si>
    <t>úmyslné ublížení</t>
  </si>
  <si>
    <t>nebezpečné vyhrožování</t>
  </si>
  <si>
    <t>vydírání</t>
  </si>
  <si>
    <t>porušování DS</t>
  </si>
  <si>
    <t>krádeže vloupáním</t>
  </si>
  <si>
    <t>krádeže prosté</t>
  </si>
  <si>
    <t>kapesní</t>
  </si>
  <si>
    <t>auta</t>
  </si>
  <si>
    <t>věci z aut</t>
  </si>
  <si>
    <t>součástky z aut</t>
  </si>
  <si>
    <t>jízdní kola</t>
  </si>
  <si>
    <t>krádeže v jiných obj.</t>
  </si>
  <si>
    <t>do obchodů</t>
  </si>
  <si>
    <t>do restaurací a hos.</t>
  </si>
  <si>
    <t>do bytů</t>
  </si>
  <si>
    <t>do chat</t>
  </si>
  <si>
    <t>do rodinných domů</t>
  </si>
  <si>
    <t>výtržnictví</t>
  </si>
  <si>
    <t>sprejerství</t>
  </si>
  <si>
    <t>Ostatní TČ</t>
  </si>
  <si>
    <t>recidivisté</t>
  </si>
  <si>
    <t>Havlíčkův Brod</t>
  </si>
  <si>
    <t>Jihlava</t>
  </si>
  <si>
    <t>Pelhřimov</t>
  </si>
  <si>
    <t>Třebíč</t>
  </si>
  <si>
    <t>Polná</t>
  </si>
  <si>
    <t>Telč</t>
  </si>
  <si>
    <t>Třešť</t>
  </si>
  <si>
    <t>Poř.</t>
  </si>
  <si>
    <t>obvodní oddělení</t>
  </si>
  <si>
    <t>absol.</t>
  </si>
  <si>
    <t>Bystřice n. Per.</t>
  </si>
  <si>
    <t>Hrotovice</t>
  </si>
  <si>
    <t>Humpolec</t>
  </si>
  <si>
    <t>Chotěboř</t>
  </si>
  <si>
    <t>15.</t>
  </si>
  <si>
    <t>Jemnice</t>
  </si>
  <si>
    <t>16.</t>
  </si>
  <si>
    <t>Kamenice n. Lip.</t>
  </si>
  <si>
    <t>Mor. Budějovice</t>
  </si>
  <si>
    <t>Náměšť n. Osl.</t>
  </si>
  <si>
    <t>Nové Město n. Mor.</t>
  </si>
  <si>
    <t>18.</t>
  </si>
  <si>
    <t>20.</t>
  </si>
  <si>
    <t>Pacov</t>
  </si>
  <si>
    <t>17.</t>
  </si>
  <si>
    <t>19.</t>
  </si>
  <si>
    <t>Světlá n. Sáz.</t>
  </si>
  <si>
    <t>Velké Meziříčí</t>
  </si>
  <si>
    <t>Žďár n. Sáz.</t>
  </si>
  <si>
    <t>Celkem</t>
  </si>
  <si>
    <t>ženy</t>
  </si>
  <si>
    <t>ČR</t>
  </si>
  <si>
    <t>Počet</t>
  </si>
  <si>
    <t>12 - 13</t>
  </si>
  <si>
    <t>2014</t>
  </si>
  <si>
    <t>13 - 14</t>
  </si>
  <si>
    <t>toxi kriminalita</t>
  </si>
  <si>
    <t>ohrožení po vlivem NL, opilství</t>
  </si>
  <si>
    <t>Zbývající TČ</t>
  </si>
  <si>
    <t>Hospodářská TČ</t>
  </si>
  <si>
    <t>úvěrové podvody</t>
  </si>
  <si>
    <t xml:space="preserve">Cílové </t>
  </si>
  <si>
    <t>skupiny</t>
  </si>
  <si>
    <t>%</t>
  </si>
  <si>
    <t>Pachatelé celkem</t>
  </si>
  <si>
    <t>z toho</t>
  </si>
  <si>
    <t>nezletilí (do 14 r.)</t>
  </si>
  <si>
    <t>mladiství (15 - 17 r.)</t>
  </si>
  <si>
    <t>18 - 30 let</t>
  </si>
  <si>
    <t>cizinci</t>
  </si>
  <si>
    <t>Zdroj: Policie ČR</t>
  </si>
  <si>
    <t>obyv.</t>
  </si>
  <si>
    <t>domácí násilí</t>
  </si>
  <si>
    <t>krádeže v bytech  a RD</t>
  </si>
  <si>
    <t>pojistné podvody</t>
  </si>
  <si>
    <t>Moravské Budějovice</t>
  </si>
  <si>
    <t>Bystřice nad Pernštejnem</t>
  </si>
  <si>
    <t xml:space="preserve">odchylka </t>
  </si>
  <si>
    <t>Počet stran : 6</t>
  </si>
  <si>
    <r>
      <t xml:space="preserve">Bezpečnostní analýza - příloha </t>
    </r>
    <r>
      <rPr>
        <sz val="11"/>
        <color indexed="8"/>
        <rFont val="Arial"/>
        <family val="2"/>
      </rPr>
      <t>(všechny údaje jsou k 30. 9.)</t>
    </r>
  </si>
  <si>
    <t xml:space="preserve">Tabulka č. 11 - vybraní pachatelé trestných v Kraji Vysočina od r. 2012 </t>
  </si>
  <si>
    <t>2015</t>
  </si>
  <si>
    <t>14 - 15</t>
  </si>
  <si>
    <t>2016</t>
  </si>
  <si>
    <t>15-16</t>
  </si>
  <si>
    <t xml:space="preserve">Trestná činnost - absolutně </t>
  </si>
  <si>
    <t>Trestná činnost-index na 10 tis. obyv.</t>
  </si>
  <si>
    <t>15 - 16</t>
  </si>
  <si>
    <t>12 - 16</t>
  </si>
  <si>
    <t>vraždy</t>
  </si>
  <si>
    <t>index 2015</t>
  </si>
  <si>
    <t>index 2016</t>
  </si>
  <si>
    <t xml:space="preserve">Tabulka č. 5 Skladba majetkové  kriminality v Kraji Vysočina v roce 2016 - porovnání s rokem 2015 </t>
  </si>
  <si>
    <t xml:space="preserve">Tabulka č. 6 Skladba krádeží prostých v Kraji Vysočina v roce 2016 - porovnání s rokem 2015 </t>
  </si>
  <si>
    <t xml:space="preserve">Tabulka č. 7 Skladba krádeží vloupáním v Kraji Vysočina v roce 2016 - porovnání s rokem 2015 </t>
  </si>
  <si>
    <t xml:space="preserve">Tabulka č. 8 Ostatní trestné činy v Kraji Vysočina v roce 2016 - porovnání s rokem 2015 </t>
  </si>
  <si>
    <t xml:space="preserve">Tabulka č. 9 Zbývající trestné činy v Kraji Vysočina v roce 2016 - porovnání s rokem 2015 </t>
  </si>
  <si>
    <t>IT kriminalita</t>
  </si>
  <si>
    <t xml:space="preserve">Tabulka č. 10 Hospodářské trestné činy v Kraji Vysočina v roce 2016 - porovnání s rokem 2015 </t>
  </si>
  <si>
    <t>abs.</t>
  </si>
  <si>
    <t>N. Město n. Mor.</t>
  </si>
  <si>
    <t>Obvodní oddělení  2016</t>
  </si>
  <si>
    <t>184*</t>
  </si>
  <si>
    <t>*spácháno skutků</t>
  </si>
  <si>
    <t>Tabulka č. 3 Skladba kriminality v Kraji Vysočina v roce 2016 - porovnání s rokem 2015</t>
  </si>
  <si>
    <t xml:space="preserve">Tabulka č. 4 Skladba násilné  kriminality v Kraji Vysočina v roce 2016 - porovnání s rokem 2015 </t>
  </si>
  <si>
    <t>Tabulka č. 2 : Vývoj kriminality v ČR a krajích v letech 2012 - 2016</t>
  </si>
  <si>
    <t>Tabulka č. 1: zatíženost krajů v roce 2016 v porovnání s rokem 2015 a 2014</t>
  </si>
  <si>
    <t xml:space="preserve">Tabulka č. 12 - Oběti trestných činů v Kraji Vysočina od r. 2012 </t>
  </si>
  <si>
    <t>Oběti</t>
  </si>
  <si>
    <t>kriminalita</t>
  </si>
  <si>
    <t>celkem</t>
  </si>
  <si>
    <t>násilná</t>
  </si>
  <si>
    <t>krádeže</t>
  </si>
  <si>
    <t>Oběti celkem</t>
  </si>
  <si>
    <t>do 15 let</t>
  </si>
  <si>
    <t>15 - 17 let</t>
  </si>
  <si>
    <t>18 - 60 let</t>
  </si>
  <si>
    <t>nad 60 let</t>
  </si>
  <si>
    <t>18 - 65 let</t>
  </si>
  <si>
    <t>66 a více let</t>
  </si>
  <si>
    <t>x</t>
  </si>
  <si>
    <t>x  údaje nejsou k dispozici</t>
  </si>
  <si>
    <t>index - přepočet na 10 000 obyvatel</t>
  </si>
  <si>
    <t>index - přepočet na 1 000 obyvatel</t>
  </si>
  <si>
    <t>Tabulka č. 13: Zatíženost obvodních oddělení Policie ČR v Kraji Vysočina v roce 2016 - porovnání s rokem 2015, 2014 (k 30.9.)</t>
  </si>
  <si>
    <t>RK-39-2016-17, př. 2a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</si>
</sst>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  <numFmt numFmtId="170" formatCode="0.0"/>
    <numFmt numFmtId="171" formatCode="0.000"/>
    <numFmt numFmtId="172" formatCode="0.0000"/>
    <numFmt numFmtId="173" formatCode="0.00000"/>
    <numFmt numFmtId="174" formatCode="\$#,##0\ ;\(\$#,##0\)"/>
    <numFmt numFmtId="175" formatCode="0.000000"/>
    <numFmt numFmtId="176" formatCode="0.E+00"/>
    <numFmt numFmtId="177" formatCode="0.00000000"/>
    <numFmt numFmtId="178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7" borderId="0" applyNumberFormat="0" applyBorder="0" applyAlignment="0" applyProtection="0"/>
    <xf numFmtId="0" fontId="38" fillId="27" borderId="0" applyNumberFormat="0" applyBorder="0" applyAlignment="0" applyProtection="0"/>
    <xf numFmtId="0" fontId="5" fillId="19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39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7" fillId="5" borderId="0" applyNumberFormat="0" applyBorder="0" applyAlignment="0" applyProtection="0"/>
    <xf numFmtId="0" fontId="42" fillId="35" borderId="3" applyNumberFormat="0" applyAlignment="0" applyProtection="0"/>
    <xf numFmtId="0" fontId="8" fillId="36" borderId="4" applyNumberFormat="0" applyAlignment="0" applyProtection="0"/>
    <xf numFmtId="44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9" fillId="0" borderId="6" applyNumberFormat="0" applyFill="0" applyAlignment="0" applyProtection="0"/>
    <xf numFmtId="0" fontId="44" fillId="0" borderId="7" applyNumberFormat="0" applyFill="0" applyAlignment="0" applyProtection="0"/>
    <xf numFmtId="0" fontId="10" fillId="0" borderId="8" applyNumberFormat="0" applyFill="0" applyAlignment="0" applyProtection="0"/>
    <xf numFmtId="0" fontId="45" fillId="0" borderId="9" applyNumberFormat="0" applyFill="0" applyAlignment="0" applyProtection="0"/>
    <xf numFmtId="0" fontId="1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13" fillId="3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2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14" fillId="0" borderId="14" applyNumberFormat="0" applyFill="0" applyAlignment="0" applyProtection="0"/>
    <xf numFmtId="0" fontId="50" fillId="41" borderId="0" applyNumberFormat="0" applyBorder="0" applyAlignment="0" applyProtection="0"/>
    <xf numFmtId="0" fontId="15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42" borderId="15" applyNumberFormat="0" applyAlignment="0" applyProtection="0"/>
    <xf numFmtId="0" fontId="17" fillId="13" borderId="16" applyNumberFormat="0" applyAlignment="0" applyProtection="0"/>
    <xf numFmtId="0" fontId="53" fillId="43" borderId="15" applyNumberFormat="0" applyAlignment="0" applyProtection="0"/>
    <xf numFmtId="0" fontId="18" fillId="44" borderId="16" applyNumberFormat="0" applyAlignment="0" applyProtection="0"/>
    <xf numFmtId="0" fontId="54" fillId="43" borderId="17" applyNumberFormat="0" applyAlignment="0" applyProtection="0"/>
    <xf numFmtId="0" fontId="19" fillId="44" borderId="18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5" fillId="46" borderId="0" applyNumberFormat="0" applyBorder="0" applyAlignment="0" applyProtection="0"/>
    <xf numFmtId="0" fontId="38" fillId="47" borderId="0" applyNumberFormat="0" applyBorder="0" applyAlignment="0" applyProtection="0"/>
    <xf numFmtId="0" fontId="5" fillId="48" borderId="0" applyNumberFormat="0" applyBorder="0" applyAlignment="0" applyProtection="0"/>
    <xf numFmtId="0" fontId="38" fillId="49" borderId="0" applyNumberFormat="0" applyBorder="0" applyAlignment="0" applyProtection="0"/>
    <xf numFmtId="0" fontId="5" fillId="50" borderId="0" applyNumberFormat="0" applyBorder="0" applyAlignment="0" applyProtection="0"/>
    <xf numFmtId="0" fontId="38" fillId="51" borderId="0" applyNumberFormat="0" applyBorder="0" applyAlignment="0" applyProtection="0"/>
    <xf numFmtId="0" fontId="5" fillId="29" borderId="0" applyNumberFormat="0" applyBorder="0" applyAlignment="0" applyProtection="0"/>
    <xf numFmtId="0" fontId="38" fillId="52" borderId="0" applyNumberFormat="0" applyBorder="0" applyAlignment="0" applyProtection="0"/>
    <xf numFmtId="0" fontId="5" fillId="31" borderId="0" applyNumberFormat="0" applyBorder="0" applyAlignment="0" applyProtection="0"/>
    <xf numFmtId="0" fontId="38" fillId="53" borderId="0" applyNumberFormat="0" applyBorder="0" applyAlignment="0" applyProtection="0"/>
    <xf numFmtId="0" fontId="5" fillId="54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3" fontId="56" fillId="0" borderId="22" xfId="0" applyNumberFormat="1" applyFont="1" applyBorder="1" applyAlignment="1">
      <alignment horizontal="center"/>
    </xf>
    <xf numFmtId="3" fontId="56" fillId="0" borderId="23" xfId="0" applyNumberFormat="1" applyFont="1" applyBorder="1" applyAlignment="1">
      <alignment horizontal="center"/>
    </xf>
    <xf numFmtId="3" fontId="56" fillId="0" borderId="24" xfId="0" applyNumberFormat="1" applyFont="1" applyBorder="1" applyAlignment="1">
      <alignment horizontal="center"/>
    </xf>
    <xf numFmtId="0" fontId="56" fillId="0" borderId="25" xfId="0" applyFont="1" applyBorder="1" applyAlignment="1">
      <alignment/>
    </xf>
    <xf numFmtId="3" fontId="56" fillId="0" borderId="26" xfId="0" applyNumberFormat="1" applyFont="1" applyBorder="1" applyAlignment="1">
      <alignment horizontal="center"/>
    </xf>
    <xf numFmtId="170" fontId="56" fillId="0" borderId="26" xfId="0" applyNumberFormat="1" applyFont="1" applyBorder="1" applyAlignment="1">
      <alignment horizontal="center"/>
    </xf>
    <xf numFmtId="0" fontId="56" fillId="0" borderId="27" xfId="0" applyFont="1" applyBorder="1" applyAlignment="1">
      <alignment/>
    </xf>
    <xf numFmtId="0" fontId="58" fillId="0" borderId="28" xfId="0" applyFont="1" applyBorder="1" applyAlignment="1">
      <alignment/>
    </xf>
    <xf numFmtId="0" fontId="56" fillId="0" borderId="29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6" fillId="0" borderId="30" xfId="0" applyFont="1" applyBorder="1" applyAlignment="1">
      <alignment/>
    </xf>
    <xf numFmtId="3" fontId="56" fillId="0" borderId="31" xfId="0" applyNumberFormat="1" applyFont="1" applyBorder="1" applyAlignment="1">
      <alignment horizontal="center"/>
    </xf>
    <xf numFmtId="3" fontId="56" fillId="0" borderId="32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26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6" fillId="0" borderId="34" xfId="0" applyFont="1" applyBorder="1" applyAlignment="1">
      <alignment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/>
    </xf>
    <xf numFmtId="0" fontId="56" fillId="0" borderId="36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40" xfId="0" applyFont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41" xfId="0" applyFont="1" applyBorder="1" applyAlignment="1">
      <alignment/>
    </xf>
    <xf numFmtId="0" fontId="56" fillId="0" borderId="33" xfId="0" applyFont="1" applyBorder="1" applyAlignment="1">
      <alignment/>
    </xf>
    <xf numFmtId="49" fontId="56" fillId="0" borderId="42" xfId="0" applyNumberFormat="1" applyFont="1" applyBorder="1" applyAlignment="1">
      <alignment horizontal="center"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/>
    </xf>
    <xf numFmtId="0" fontId="56" fillId="0" borderId="45" xfId="0" applyFont="1" applyBorder="1" applyAlignment="1">
      <alignment/>
    </xf>
    <xf numFmtId="0" fontId="56" fillId="0" borderId="46" xfId="0" applyFont="1" applyBorder="1" applyAlignment="1">
      <alignment/>
    </xf>
    <xf numFmtId="0" fontId="56" fillId="0" borderId="47" xfId="0" applyFont="1" applyBorder="1" applyAlignment="1">
      <alignment/>
    </xf>
    <xf numFmtId="0" fontId="56" fillId="0" borderId="26" xfId="0" applyFont="1" applyFill="1" applyBorder="1" applyAlignment="1">
      <alignment/>
    </xf>
    <xf numFmtId="0" fontId="59" fillId="0" borderId="48" xfId="0" applyFont="1" applyBorder="1" applyAlignment="1">
      <alignment horizontal="center"/>
    </xf>
    <xf numFmtId="0" fontId="59" fillId="0" borderId="4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59" fillId="0" borderId="52" xfId="0" applyFont="1" applyBorder="1" applyAlignment="1">
      <alignment horizontal="center"/>
    </xf>
    <xf numFmtId="3" fontId="59" fillId="0" borderId="23" xfId="0" applyNumberFormat="1" applyFont="1" applyBorder="1" applyAlignment="1">
      <alignment horizontal="center"/>
    </xf>
    <xf numFmtId="3" fontId="59" fillId="0" borderId="24" xfId="0" applyNumberFormat="1" applyFont="1" applyBorder="1" applyAlignment="1">
      <alignment horizontal="center"/>
    </xf>
    <xf numFmtId="3" fontId="59" fillId="0" borderId="53" xfId="0" applyNumberFormat="1" applyFont="1" applyBorder="1" applyAlignment="1">
      <alignment horizontal="center"/>
    </xf>
    <xf numFmtId="3" fontId="59" fillId="0" borderId="26" xfId="0" applyNumberFormat="1" applyFont="1" applyBorder="1" applyAlignment="1">
      <alignment horizontal="center"/>
    </xf>
    <xf numFmtId="3" fontId="59" fillId="0" borderId="47" xfId="0" applyNumberFormat="1" applyFont="1" applyBorder="1" applyAlignment="1">
      <alignment horizontal="center"/>
    </xf>
    <xf numFmtId="170" fontId="59" fillId="0" borderId="26" xfId="0" applyNumberFormat="1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170" fontId="59" fillId="0" borderId="51" xfId="0" applyNumberFormat="1" applyFont="1" applyBorder="1" applyAlignment="1">
      <alignment horizontal="center"/>
    </xf>
    <xf numFmtId="3" fontId="59" fillId="0" borderId="55" xfId="0" applyNumberFormat="1" applyFont="1" applyBorder="1" applyAlignment="1">
      <alignment horizontal="center"/>
    </xf>
    <xf numFmtId="3" fontId="59" fillId="0" borderId="56" xfId="0" applyNumberFormat="1" applyFont="1" applyBorder="1" applyAlignment="1">
      <alignment horizontal="center"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57" xfId="0" applyFont="1" applyBorder="1" applyAlignment="1">
      <alignment/>
    </xf>
    <xf numFmtId="0" fontId="60" fillId="0" borderId="33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58" xfId="0" applyFont="1" applyBorder="1" applyAlignment="1">
      <alignment horizontal="center"/>
    </xf>
    <xf numFmtId="3" fontId="59" fillId="0" borderId="59" xfId="0" applyNumberFormat="1" applyFont="1" applyBorder="1" applyAlignment="1">
      <alignment horizontal="center"/>
    </xf>
    <xf numFmtId="3" fontId="59" fillId="0" borderId="60" xfId="0" applyNumberFormat="1" applyFont="1" applyBorder="1" applyAlignment="1">
      <alignment horizontal="center"/>
    </xf>
    <xf numFmtId="3" fontId="59" fillId="0" borderId="38" xfId="0" applyNumberFormat="1" applyFont="1" applyBorder="1" applyAlignment="1">
      <alignment horizontal="center"/>
    </xf>
    <xf numFmtId="3" fontId="59" fillId="0" borderId="61" xfId="0" applyNumberFormat="1" applyFont="1" applyBorder="1" applyAlignment="1">
      <alignment horizontal="center"/>
    </xf>
    <xf numFmtId="170" fontId="59" fillId="0" borderId="42" xfId="0" applyNumberFormat="1" applyFont="1" applyBorder="1" applyAlignment="1">
      <alignment horizontal="center"/>
    </xf>
    <xf numFmtId="0" fontId="59" fillId="0" borderId="62" xfId="0" applyFont="1" applyBorder="1" applyAlignment="1">
      <alignment/>
    </xf>
    <xf numFmtId="0" fontId="0" fillId="0" borderId="0" xfId="0" applyBorder="1" applyAlignment="1">
      <alignment/>
    </xf>
    <xf numFmtId="49" fontId="56" fillId="0" borderId="0" xfId="0" applyNumberFormat="1" applyFont="1" applyBorder="1" applyAlignment="1">
      <alignment/>
    </xf>
    <xf numFmtId="3" fontId="56" fillId="0" borderId="46" xfId="0" applyNumberFormat="1" applyFont="1" applyBorder="1" applyAlignment="1">
      <alignment horizontal="center"/>
    </xf>
    <xf numFmtId="3" fontId="56" fillId="0" borderId="47" xfId="0" applyNumberFormat="1" applyFont="1" applyBorder="1" applyAlignment="1">
      <alignment horizontal="center"/>
    </xf>
    <xf numFmtId="3" fontId="56" fillId="0" borderId="43" xfId="0" applyNumberFormat="1" applyFont="1" applyBorder="1" applyAlignment="1">
      <alignment horizontal="center"/>
    </xf>
    <xf numFmtId="3" fontId="56" fillId="0" borderId="56" xfId="0" applyNumberFormat="1" applyFont="1" applyBorder="1" applyAlignment="1">
      <alignment horizontal="center"/>
    </xf>
    <xf numFmtId="3" fontId="56" fillId="0" borderId="51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0" xfId="0" applyAlignment="1">
      <alignment/>
    </xf>
    <xf numFmtId="0" fontId="59" fillId="0" borderId="63" xfId="0" applyFont="1" applyBorder="1" applyAlignment="1">
      <alignment/>
    </xf>
    <xf numFmtId="170" fontId="0" fillId="0" borderId="0" xfId="0" applyNumberFormat="1" applyBorder="1" applyAlignment="1">
      <alignment horizontal="center"/>
    </xf>
    <xf numFmtId="0" fontId="59" fillId="0" borderId="26" xfId="0" applyFont="1" applyBorder="1" applyAlignment="1">
      <alignment/>
    </xf>
    <xf numFmtId="0" fontId="59" fillId="0" borderId="26" xfId="0" applyFont="1" applyBorder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 horizontal="center"/>
    </xf>
    <xf numFmtId="170" fontId="59" fillId="0" borderId="0" xfId="0" applyNumberFormat="1" applyFont="1" applyBorder="1" applyAlignment="1">
      <alignment horizontal="center"/>
    </xf>
    <xf numFmtId="0" fontId="59" fillId="0" borderId="26" xfId="0" applyFont="1" applyFill="1" applyBorder="1" applyAlignment="1">
      <alignment/>
    </xf>
    <xf numFmtId="0" fontId="61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56" fillId="0" borderId="26" xfId="0" applyFont="1" applyBorder="1" applyAlignment="1">
      <alignment horizontal="center"/>
    </xf>
    <xf numFmtId="3" fontId="59" fillId="0" borderId="64" xfId="0" applyNumberFormat="1" applyFont="1" applyBorder="1" applyAlignment="1">
      <alignment horizontal="center"/>
    </xf>
    <xf numFmtId="3" fontId="59" fillId="0" borderId="36" xfId="0" applyNumberFormat="1" applyFont="1" applyBorder="1" applyAlignment="1">
      <alignment horizontal="center"/>
    </xf>
    <xf numFmtId="3" fontId="59" fillId="0" borderId="65" xfId="0" applyNumberFormat="1" applyFont="1" applyBorder="1" applyAlignment="1">
      <alignment horizontal="center"/>
    </xf>
    <xf numFmtId="0" fontId="59" fillId="0" borderId="34" xfId="0" applyFont="1" applyBorder="1" applyAlignment="1">
      <alignment/>
    </xf>
    <xf numFmtId="0" fontId="59" fillId="0" borderId="66" xfId="0" applyFont="1" applyBorder="1" applyAlignment="1">
      <alignment/>
    </xf>
    <xf numFmtId="0" fontId="59" fillId="0" borderId="35" xfId="0" applyFont="1" applyBorder="1" applyAlignment="1">
      <alignment/>
    </xf>
    <xf numFmtId="3" fontId="59" fillId="0" borderId="67" xfId="0" applyNumberFormat="1" applyFont="1" applyBorder="1" applyAlignment="1">
      <alignment horizontal="center"/>
    </xf>
    <xf numFmtId="3" fontId="59" fillId="0" borderId="68" xfId="0" applyNumberFormat="1" applyFont="1" applyBorder="1" applyAlignment="1">
      <alignment horizontal="center"/>
    </xf>
    <xf numFmtId="170" fontId="59" fillId="0" borderId="48" xfId="0" applyNumberFormat="1" applyFont="1" applyBorder="1" applyAlignment="1">
      <alignment horizontal="center"/>
    </xf>
    <xf numFmtId="170" fontId="59" fillId="0" borderId="33" xfId="0" applyNumberFormat="1" applyFont="1" applyBorder="1" applyAlignment="1">
      <alignment horizontal="center"/>
    </xf>
    <xf numFmtId="1" fontId="56" fillId="0" borderId="26" xfId="0" applyNumberFormat="1" applyFont="1" applyBorder="1" applyAlignment="1">
      <alignment horizontal="center"/>
    </xf>
    <xf numFmtId="1" fontId="59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6" fillId="0" borderId="26" xfId="0" applyFont="1" applyFill="1" applyBorder="1" applyAlignment="1">
      <alignment horizontal="left"/>
    </xf>
    <xf numFmtId="0" fontId="61" fillId="0" borderId="0" xfId="0" applyFont="1" applyBorder="1" applyAlignment="1">
      <alignment/>
    </xf>
    <xf numFmtId="3" fontId="56" fillId="0" borderId="0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56" fillId="0" borderId="0" xfId="0" applyNumberFormat="1" applyFont="1" applyBorder="1" applyAlignment="1">
      <alignment wrapText="1"/>
    </xf>
    <xf numFmtId="170" fontId="3" fillId="0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56" fillId="0" borderId="70" xfId="0" applyNumberFormat="1" applyFont="1" applyBorder="1" applyAlignment="1">
      <alignment horizontal="center" wrapText="1"/>
    </xf>
    <xf numFmtId="1" fontId="4" fillId="0" borderId="71" xfId="0" applyNumberFormat="1" applyFont="1" applyFill="1" applyBorder="1" applyAlignment="1">
      <alignment horizontal="center"/>
    </xf>
    <xf numFmtId="170" fontId="3" fillId="0" borderId="6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59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3" fontId="60" fillId="0" borderId="64" xfId="0" applyNumberFormat="1" applyFont="1" applyFill="1" applyBorder="1" applyAlignment="1">
      <alignment horizontal="center"/>
    </xf>
    <xf numFmtId="3" fontId="60" fillId="0" borderId="61" xfId="0" applyNumberFormat="1" applyFont="1" applyFill="1" applyBorder="1" applyAlignment="1">
      <alignment horizontal="center"/>
    </xf>
    <xf numFmtId="3" fontId="60" fillId="0" borderId="42" xfId="0" applyNumberFormat="1" applyFont="1" applyFill="1" applyBorder="1" applyAlignment="1">
      <alignment horizontal="center"/>
    </xf>
    <xf numFmtId="170" fontId="60" fillId="0" borderId="42" xfId="0" applyNumberFormat="1" applyFont="1" applyFill="1" applyBorder="1" applyAlignment="1">
      <alignment horizontal="center"/>
    </xf>
    <xf numFmtId="0" fontId="60" fillId="0" borderId="72" xfId="0" applyFont="1" applyFill="1" applyBorder="1" applyAlignment="1">
      <alignment horizontal="center"/>
    </xf>
    <xf numFmtId="3" fontId="58" fillId="0" borderId="73" xfId="0" applyNumberFormat="1" applyFont="1" applyFill="1" applyBorder="1" applyAlignment="1">
      <alignment horizontal="center"/>
    </xf>
    <xf numFmtId="3" fontId="58" fillId="0" borderId="42" xfId="0" applyNumberFormat="1" applyFont="1" applyFill="1" applyBorder="1" applyAlignment="1">
      <alignment horizontal="center"/>
    </xf>
    <xf numFmtId="3" fontId="3" fillId="0" borderId="74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horizontal="center" vertical="top" wrapText="1"/>
    </xf>
    <xf numFmtId="3" fontId="25" fillId="0" borderId="64" xfId="0" applyNumberFormat="1" applyFont="1" applyFill="1" applyBorder="1" applyAlignment="1">
      <alignment horizontal="center" vertical="top" wrapText="1"/>
    </xf>
    <xf numFmtId="3" fontId="3" fillId="0" borderId="75" xfId="0" applyNumberFormat="1" applyFont="1" applyFill="1" applyBorder="1" applyAlignment="1">
      <alignment horizontal="center" vertical="top" wrapText="1"/>
    </xf>
    <xf numFmtId="3" fontId="3" fillId="0" borderId="46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Fill="1" applyBorder="1" applyAlignment="1">
      <alignment horizontal="center" vertical="top" wrapText="1"/>
    </xf>
    <xf numFmtId="49" fontId="59" fillId="0" borderId="65" xfId="0" applyNumberFormat="1" applyFont="1" applyBorder="1" applyAlignment="1">
      <alignment horizontal="center"/>
    </xf>
    <xf numFmtId="14" fontId="59" fillId="0" borderId="76" xfId="0" applyNumberFormat="1" applyFont="1" applyBorder="1" applyAlignment="1">
      <alignment horizontal="center"/>
    </xf>
    <xf numFmtId="0" fontId="59" fillId="0" borderId="77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6" fillId="0" borderId="36" xfId="0" applyNumberFormat="1" applyFont="1" applyFill="1" applyBorder="1" applyAlignment="1">
      <alignment horizontal="center"/>
    </xf>
    <xf numFmtId="49" fontId="56" fillId="0" borderId="38" xfId="0" applyNumberFormat="1" applyFont="1" applyBorder="1" applyAlignment="1">
      <alignment/>
    </xf>
    <xf numFmtId="49" fontId="56" fillId="0" borderId="37" xfId="0" applyNumberFormat="1" applyFont="1" applyBorder="1" applyAlignment="1">
      <alignment/>
    </xf>
    <xf numFmtId="3" fontId="56" fillId="0" borderId="78" xfId="0" applyNumberFormat="1" applyFont="1" applyBorder="1" applyAlignment="1">
      <alignment horizontal="center"/>
    </xf>
    <xf numFmtId="3" fontId="56" fillId="0" borderId="68" xfId="0" applyNumberFormat="1" applyFont="1" applyBorder="1" applyAlignment="1">
      <alignment horizontal="center"/>
    </xf>
    <xf numFmtId="3" fontId="56" fillId="0" borderId="42" xfId="0" applyNumberFormat="1" applyFont="1" applyBorder="1" applyAlignment="1">
      <alignment horizontal="center"/>
    </xf>
    <xf numFmtId="3" fontId="56" fillId="0" borderId="61" xfId="0" applyNumberFormat="1" applyFont="1" applyBorder="1" applyAlignment="1">
      <alignment horizontal="center"/>
    </xf>
    <xf numFmtId="3" fontId="59" fillId="0" borderId="79" xfId="0" applyNumberFormat="1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49" fontId="59" fillId="0" borderId="81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59" fillId="0" borderId="76" xfId="0" applyNumberFormat="1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3" fontId="59" fillId="0" borderId="45" xfId="0" applyNumberFormat="1" applyFont="1" applyBorder="1" applyAlignment="1">
      <alignment horizontal="center"/>
    </xf>
    <xf numFmtId="3" fontId="59" fillId="0" borderId="31" xfId="0" applyNumberFormat="1" applyFont="1" applyBorder="1" applyAlignment="1">
      <alignment horizontal="center"/>
    </xf>
    <xf numFmtId="170" fontId="59" fillId="0" borderId="31" xfId="0" applyNumberFormat="1" applyFont="1" applyBorder="1" applyAlignment="1">
      <alignment horizontal="center"/>
    </xf>
    <xf numFmtId="3" fontId="59" fillId="0" borderId="46" xfId="0" applyNumberFormat="1" applyFont="1" applyBorder="1" applyAlignment="1">
      <alignment horizontal="center"/>
    </xf>
    <xf numFmtId="3" fontId="59" fillId="0" borderId="43" xfId="0" applyNumberFormat="1" applyFont="1" applyBorder="1" applyAlignment="1">
      <alignment horizontal="center"/>
    </xf>
    <xf numFmtId="3" fontId="60" fillId="0" borderId="73" xfId="0" applyNumberFormat="1" applyFont="1" applyFill="1" applyBorder="1" applyAlignment="1">
      <alignment horizontal="center"/>
    </xf>
    <xf numFmtId="3" fontId="59" fillId="0" borderId="73" xfId="0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9" fillId="0" borderId="63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9" fillId="0" borderId="82" xfId="0" applyFont="1" applyBorder="1" applyAlignment="1">
      <alignment horizontal="center"/>
    </xf>
    <xf numFmtId="3" fontId="59" fillId="0" borderId="63" xfId="0" applyNumberFormat="1" applyFont="1" applyBorder="1" applyAlignment="1">
      <alignment horizontal="center"/>
    </xf>
    <xf numFmtId="3" fontId="59" fillId="0" borderId="83" xfId="0" applyNumberFormat="1" applyFont="1" applyBorder="1" applyAlignment="1">
      <alignment horizontal="center"/>
    </xf>
    <xf numFmtId="3" fontId="59" fillId="0" borderId="84" xfId="0" applyNumberFormat="1" applyFont="1" applyBorder="1" applyAlignment="1">
      <alignment horizontal="center"/>
    </xf>
    <xf numFmtId="3" fontId="60" fillId="0" borderId="85" xfId="0" applyNumberFormat="1" applyFont="1" applyFill="1" applyBorder="1" applyAlignment="1">
      <alignment horizontal="center"/>
    </xf>
    <xf numFmtId="3" fontId="59" fillId="0" borderId="86" xfId="0" applyNumberFormat="1" applyFont="1" applyBorder="1" applyAlignment="1">
      <alignment horizontal="center"/>
    </xf>
    <xf numFmtId="3" fontId="59" fillId="0" borderId="85" xfId="0" applyNumberFormat="1" applyFont="1" applyBorder="1" applyAlignment="1">
      <alignment horizontal="center"/>
    </xf>
    <xf numFmtId="3" fontId="59" fillId="0" borderId="69" xfId="0" applyNumberFormat="1" applyFont="1" applyBorder="1" applyAlignment="1">
      <alignment horizontal="center"/>
    </xf>
    <xf numFmtId="3" fontId="59" fillId="0" borderId="37" xfId="0" applyNumberFormat="1" applyFont="1" applyBorder="1" applyAlignment="1">
      <alignment horizontal="center"/>
    </xf>
    <xf numFmtId="3" fontId="60" fillId="0" borderId="70" xfId="0" applyNumberFormat="1" applyFont="1" applyFill="1" applyBorder="1" applyAlignment="1">
      <alignment horizontal="center"/>
    </xf>
    <xf numFmtId="3" fontId="59" fillId="0" borderId="78" xfId="0" applyNumberFormat="1" applyFont="1" applyBorder="1" applyAlignment="1">
      <alignment horizontal="center"/>
    </xf>
    <xf numFmtId="3" fontId="59" fillId="0" borderId="87" xfId="0" applyNumberFormat="1" applyFont="1" applyBorder="1" applyAlignment="1">
      <alignment horizontal="center"/>
    </xf>
    <xf numFmtId="3" fontId="59" fillId="0" borderId="75" xfId="0" applyNumberFormat="1" applyFont="1" applyBorder="1" applyAlignment="1">
      <alignment horizontal="center"/>
    </xf>
    <xf numFmtId="3" fontId="59" fillId="0" borderId="88" xfId="0" applyNumberFormat="1" applyFont="1" applyBorder="1" applyAlignment="1">
      <alignment horizontal="center"/>
    </xf>
    <xf numFmtId="170" fontId="59" fillId="0" borderId="26" xfId="0" applyNumberFormat="1" applyFont="1" applyFill="1" applyBorder="1" applyAlignment="1">
      <alignment horizontal="center"/>
    </xf>
    <xf numFmtId="0" fontId="59" fillId="0" borderId="89" xfId="0" applyFont="1" applyBorder="1" applyAlignment="1">
      <alignment horizontal="center"/>
    </xf>
    <xf numFmtId="0" fontId="59" fillId="0" borderId="72" xfId="0" applyFont="1" applyBorder="1" applyAlignment="1">
      <alignment horizontal="center"/>
    </xf>
    <xf numFmtId="170" fontId="60" fillId="0" borderId="33" xfId="0" applyNumberFormat="1" applyFont="1" applyFill="1" applyBorder="1" applyAlignment="1">
      <alignment horizontal="center"/>
    </xf>
    <xf numFmtId="170" fontId="59" fillId="0" borderId="72" xfId="0" applyNumberFormat="1" applyFont="1" applyBorder="1" applyAlignment="1">
      <alignment horizontal="center"/>
    </xf>
    <xf numFmtId="3" fontId="56" fillId="0" borderId="71" xfId="0" applyNumberFormat="1" applyFont="1" applyBorder="1" applyAlignment="1">
      <alignment horizontal="center"/>
    </xf>
    <xf numFmtId="3" fontId="56" fillId="0" borderId="76" xfId="0" applyNumberFormat="1" applyFont="1" applyBorder="1" applyAlignment="1">
      <alignment horizontal="center"/>
    </xf>
    <xf numFmtId="49" fontId="56" fillId="0" borderId="88" xfId="0" applyNumberFormat="1" applyFont="1" applyBorder="1" applyAlignment="1">
      <alignment/>
    </xf>
    <xf numFmtId="0" fontId="56" fillId="0" borderId="43" xfId="0" applyFont="1" applyFill="1" applyBorder="1" applyAlignment="1">
      <alignment horizontal="center"/>
    </xf>
    <xf numFmtId="3" fontId="56" fillId="0" borderId="44" xfId="0" applyNumberFormat="1" applyFont="1" applyFill="1" applyBorder="1" applyAlignment="1">
      <alignment horizontal="center"/>
    </xf>
    <xf numFmtId="3" fontId="59" fillId="0" borderId="77" xfId="0" applyNumberFormat="1" applyFont="1" applyBorder="1" applyAlignment="1">
      <alignment horizontal="center"/>
    </xf>
    <xf numFmtId="3" fontId="3" fillId="0" borderId="49" xfId="0" applyNumberFormat="1" applyFont="1" applyFill="1" applyBorder="1" applyAlignment="1">
      <alignment horizontal="center" vertical="top" wrapText="1"/>
    </xf>
    <xf numFmtId="3" fontId="59" fillId="0" borderId="51" xfId="0" applyNumberFormat="1" applyFont="1" applyBorder="1" applyAlignment="1">
      <alignment horizontal="center"/>
    </xf>
    <xf numFmtId="3" fontId="59" fillId="0" borderId="50" xfId="0" applyNumberFormat="1" applyFont="1" applyBorder="1" applyAlignment="1">
      <alignment horizontal="center"/>
    </xf>
    <xf numFmtId="3" fontId="56" fillId="0" borderId="70" xfId="0" applyNumberFormat="1" applyFont="1" applyBorder="1" applyAlignment="1">
      <alignment horizontal="center"/>
    </xf>
    <xf numFmtId="3" fontId="56" fillId="0" borderId="45" xfId="0" applyNumberFormat="1" applyFont="1" applyBorder="1" applyAlignment="1">
      <alignment horizontal="center"/>
    </xf>
    <xf numFmtId="3" fontId="56" fillId="0" borderId="77" xfId="0" applyNumberFormat="1" applyFont="1" applyBorder="1" applyAlignment="1">
      <alignment horizontal="center"/>
    </xf>
    <xf numFmtId="3" fontId="56" fillId="0" borderId="37" xfId="0" applyNumberFormat="1" applyFont="1" applyBorder="1" applyAlignment="1">
      <alignment horizontal="center"/>
    </xf>
    <xf numFmtId="3" fontId="56" fillId="0" borderId="38" xfId="0" applyNumberFormat="1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2" fontId="56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49" fontId="56" fillId="0" borderId="67" xfId="0" applyNumberFormat="1" applyFont="1" applyBorder="1" applyAlignment="1">
      <alignment horizontal="center"/>
    </xf>
    <xf numFmtId="49" fontId="56" fillId="0" borderId="78" xfId="0" applyNumberFormat="1" applyFont="1" applyBorder="1" applyAlignment="1">
      <alignment horizontal="center"/>
    </xf>
    <xf numFmtId="49" fontId="56" fillId="0" borderId="68" xfId="0" applyNumberFormat="1" applyFont="1" applyBorder="1" applyAlignment="1">
      <alignment horizontal="center"/>
    </xf>
    <xf numFmtId="170" fontId="3" fillId="0" borderId="69" xfId="0" applyNumberFormat="1" applyFont="1" applyFill="1" applyBorder="1" applyAlignment="1">
      <alignment horizontal="center" vertical="top" wrapText="1"/>
    </xf>
    <xf numFmtId="170" fontId="3" fillId="0" borderId="71" xfId="0" applyNumberFormat="1" applyFont="1" applyFill="1" applyBorder="1" applyAlignment="1">
      <alignment horizontal="center" vertical="top" wrapText="1"/>
    </xf>
    <xf numFmtId="170" fontId="3" fillId="0" borderId="70" xfId="0" applyNumberFormat="1" applyFont="1" applyFill="1" applyBorder="1" applyAlignment="1">
      <alignment horizontal="center" vertical="top" wrapText="1"/>
    </xf>
    <xf numFmtId="170" fontId="3" fillId="0" borderId="26" xfId="0" applyNumberFormat="1" applyFont="1" applyFill="1" applyBorder="1" applyAlignment="1">
      <alignment horizontal="center" vertical="top" wrapText="1"/>
    </xf>
    <xf numFmtId="49" fontId="56" fillId="0" borderId="75" xfId="0" applyNumberFormat="1" applyFont="1" applyBorder="1" applyAlignment="1">
      <alignment horizontal="center"/>
    </xf>
    <xf numFmtId="0" fontId="56" fillId="0" borderId="88" xfId="0" applyFont="1" applyFill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170" fontId="3" fillId="0" borderId="51" xfId="0" applyNumberFormat="1" applyFont="1" applyFill="1" applyBorder="1" applyAlignment="1">
      <alignment horizontal="center" vertical="top" wrapText="1"/>
    </xf>
    <xf numFmtId="3" fontId="56" fillId="0" borderId="33" xfId="0" applyNumberFormat="1" applyFont="1" applyBorder="1" applyAlignment="1">
      <alignment horizontal="center" wrapText="1"/>
    </xf>
    <xf numFmtId="3" fontId="0" fillId="0" borderId="6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56" fillId="0" borderId="61" xfId="0" applyNumberFormat="1" applyFont="1" applyBorder="1" applyAlignment="1">
      <alignment horizontal="center" wrapText="1"/>
    </xf>
    <xf numFmtId="0" fontId="56" fillId="0" borderId="90" xfId="0" applyFont="1" applyFill="1" applyBorder="1" applyAlignment="1">
      <alignment horizontal="center"/>
    </xf>
    <xf numFmtId="0" fontId="56" fillId="0" borderId="48" xfId="0" applyFont="1" applyBorder="1" applyAlignment="1">
      <alignment horizontal="center"/>
    </xf>
    <xf numFmtId="170" fontId="56" fillId="0" borderId="91" xfId="0" applyNumberFormat="1" applyFont="1" applyFill="1" applyBorder="1" applyAlignment="1">
      <alignment horizontal="center"/>
    </xf>
    <xf numFmtId="170" fontId="56" fillId="0" borderId="52" xfId="0" applyNumberFormat="1" applyFont="1" applyFill="1" applyBorder="1" applyAlignment="1">
      <alignment horizontal="center"/>
    </xf>
    <xf numFmtId="170" fontId="56" fillId="0" borderId="72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66" xfId="0" applyNumberFormat="1" applyFont="1" applyFill="1" applyBorder="1" applyAlignment="1">
      <alignment horizontal="center"/>
    </xf>
    <xf numFmtId="1" fontId="4" fillId="0" borderId="76" xfId="0" applyNumberFormat="1" applyFont="1" applyFill="1" applyBorder="1" applyAlignment="1">
      <alignment horizontal="center"/>
    </xf>
    <xf numFmtId="49" fontId="56" fillId="0" borderId="73" xfId="0" applyNumberFormat="1" applyFont="1" applyBorder="1" applyAlignment="1">
      <alignment horizontal="center"/>
    </xf>
    <xf numFmtId="49" fontId="56" fillId="0" borderId="61" xfId="0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26" xfId="0" applyFont="1" applyBorder="1" applyAlignment="1">
      <alignment horizontal="center"/>
    </xf>
    <xf numFmtId="3" fontId="59" fillId="0" borderId="92" xfId="0" applyNumberFormat="1" applyFont="1" applyBorder="1" applyAlignment="1">
      <alignment horizontal="center"/>
    </xf>
    <xf numFmtId="3" fontId="59" fillId="0" borderId="93" xfId="0" applyNumberFormat="1" applyFont="1" applyBorder="1" applyAlignment="1">
      <alignment horizontal="center"/>
    </xf>
    <xf numFmtId="170" fontId="59" fillId="0" borderId="83" xfId="0" applyNumberFormat="1" applyFont="1" applyBorder="1" applyAlignment="1">
      <alignment horizontal="center"/>
    </xf>
    <xf numFmtId="170" fontId="59" fillId="0" borderId="63" xfId="0" applyNumberFormat="1" applyFont="1" applyBorder="1" applyAlignment="1">
      <alignment horizontal="center"/>
    </xf>
    <xf numFmtId="170" fontId="59" fillId="0" borderId="53" xfId="0" applyNumberFormat="1" applyFont="1" applyBorder="1" applyAlignment="1">
      <alignment horizontal="center"/>
    </xf>
    <xf numFmtId="170" fontId="59" fillId="0" borderId="54" xfId="0" applyNumberFormat="1" applyFont="1" applyBorder="1" applyAlignment="1">
      <alignment horizontal="center"/>
    </xf>
    <xf numFmtId="170" fontId="59" fillId="0" borderId="51" xfId="0" applyNumberFormat="1" applyFont="1" applyFill="1" applyBorder="1" applyAlignment="1">
      <alignment horizontal="center"/>
    </xf>
    <xf numFmtId="170" fontId="59" fillId="0" borderId="52" xfId="0" applyNumberFormat="1" applyFont="1" applyBorder="1" applyAlignment="1">
      <alignment horizontal="center"/>
    </xf>
    <xf numFmtId="170" fontId="59" fillId="0" borderId="58" xfId="0" applyNumberFormat="1" applyFont="1" applyBorder="1" applyAlignment="1">
      <alignment horizontal="center"/>
    </xf>
    <xf numFmtId="170" fontId="59" fillId="0" borderId="23" xfId="0" applyNumberFormat="1" applyFont="1" applyFill="1" applyBorder="1" applyAlignment="1">
      <alignment horizontal="center"/>
    </xf>
    <xf numFmtId="170" fontId="59" fillId="0" borderId="42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4" fillId="0" borderId="94" xfId="77" applyFont="1" applyBorder="1" applyAlignment="1">
      <alignment horizontal="center"/>
      <protection/>
    </xf>
    <xf numFmtId="0" fontId="4" fillId="0" borderId="95" xfId="77" applyFont="1" applyBorder="1" applyAlignment="1">
      <alignment horizontal="center"/>
      <protection/>
    </xf>
    <xf numFmtId="0" fontId="4" fillId="0" borderId="26" xfId="77" applyFont="1" applyBorder="1" applyAlignment="1">
      <alignment horizontal="center"/>
      <protection/>
    </xf>
    <xf numFmtId="0" fontId="4" fillId="0" borderId="0" xfId="77" applyFont="1" applyBorder="1" applyAlignment="1">
      <alignment horizontal="center"/>
      <protection/>
    </xf>
    <xf numFmtId="0" fontId="27" fillId="0" borderId="26" xfId="0" applyFont="1" applyBorder="1" applyAlignment="1">
      <alignment/>
    </xf>
    <xf numFmtId="170" fontId="4" fillId="0" borderId="95" xfId="77" applyNumberFormat="1" applyFont="1" applyBorder="1" applyAlignment="1">
      <alignment horizontal="center"/>
      <protection/>
    </xf>
    <xf numFmtId="170" fontId="4" fillId="0" borderId="26" xfId="77" applyNumberFormat="1" applyFont="1" applyBorder="1" applyAlignment="1">
      <alignment horizontal="center"/>
      <protection/>
    </xf>
    <xf numFmtId="3" fontId="4" fillId="0" borderId="26" xfId="77" applyNumberFormat="1" applyFont="1" applyBorder="1" applyAlignment="1">
      <alignment horizontal="center"/>
      <protection/>
    </xf>
    <xf numFmtId="0" fontId="4" fillId="0" borderId="96" xfId="77" applyFont="1" applyBorder="1" applyAlignment="1">
      <alignment horizontal="center"/>
      <protection/>
    </xf>
    <xf numFmtId="170" fontId="4" fillId="0" borderId="97" xfId="77" applyNumberFormat="1" applyFont="1" applyBorder="1" applyAlignment="1">
      <alignment horizontal="center"/>
      <protection/>
    </xf>
    <xf numFmtId="0" fontId="56" fillId="0" borderId="51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87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49" fontId="56" fillId="0" borderId="34" xfId="0" applyNumberFormat="1" applyFont="1" applyBorder="1" applyAlignment="1">
      <alignment horizontal="center"/>
    </xf>
    <xf numFmtId="0" fontId="56" fillId="0" borderId="67" xfId="0" applyFont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3" fontId="56" fillId="0" borderId="26" xfId="0" applyNumberFormat="1" applyFont="1" applyBorder="1" applyAlignment="1">
      <alignment/>
    </xf>
    <xf numFmtId="0" fontId="56" fillId="0" borderId="26" xfId="0" applyFont="1" applyFill="1" applyBorder="1" applyAlignment="1">
      <alignment/>
    </xf>
    <xf numFmtId="3" fontId="4" fillId="0" borderId="94" xfId="77" applyNumberFormat="1" applyFont="1" applyBorder="1" applyAlignment="1">
      <alignment horizontal="center"/>
      <protection/>
    </xf>
    <xf numFmtId="0" fontId="63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63" xfId="0" applyFont="1" applyBorder="1" applyAlignment="1">
      <alignment/>
    </xf>
    <xf numFmtId="0" fontId="59" fillId="0" borderId="80" xfId="0" applyFont="1" applyBorder="1" applyAlignment="1">
      <alignment/>
    </xf>
    <xf numFmtId="0" fontId="59" fillId="0" borderId="62" xfId="0" applyFont="1" applyBorder="1" applyAlignment="1">
      <alignment horizontal="center"/>
    </xf>
    <xf numFmtId="0" fontId="59" fillId="0" borderId="63" xfId="0" applyFont="1" applyBorder="1" applyAlignment="1">
      <alignment horizontal="center"/>
    </xf>
    <xf numFmtId="0" fontId="59" fillId="0" borderId="80" xfId="0" applyFont="1" applyBorder="1" applyAlignment="1">
      <alignment horizontal="center"/>
    </xf>
    <xf numFmtId="0" fontId="56" fillId="0" borderId="84" xfId="0" applyFont="1" applyBorder="1" applyAlignment="1">
      <alignment/>
    </xf>
    <xf numFmtId="0" fontId="0" fillId="0" borderId="84" xfId="0" applyBorder="1" applyAlignment="1">
      <alignment/>
    </xf>
    <xf numFmtId="0" fontId="64" fillId="0" borderId="93" xfId="0" applyFont="1" applyFill="1" applyBorder="1" applyAlignment="1">
      <alignment/>
    </xf>
    <xf numFmtId="0" fontId="65" fillId="0" borderId="93" xfId="0" applyFont="1" applyBorder="1" applyAlignment="1">
      <alignment/>
    </xf>
    <xf numFmtId="0" fontId="0" fillId="0" borderId="93" xfId="0" applyBorder="1" applyAlignment="1">
      <alignment/>
    </xf>
    <xf numFmtId="0" fontId="56" fillId="0" borderId="62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Alignment="1">
      <alignment/>
    </xf>
    <xf numFmtId="0" fontId="59" fillId="0" borderId="8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4" fillId="0" borderId="98" xfId="77" applyFont="1" applyBorder="1" applyAlignment="1">
      <alignment horizontal="center"/>
      <protection/>
    </xf>
    <xf numFmtId="0" fontId="4" fillId="0" borderId="99" xfId="77" applyFont="1" applyBorder="1" applyAlignment="1">
      <alignment horizontal="center"/>
      <protection/>
    </xf>
    <xf numFmtId="0" fontId="4" fillId="0" borderId="26" xfId="77" applyFont="1" applyBorder="1" applyAlignment="1">
      <alignment horizontal="center"/>
      <protection/>
    </xf>
    <xf numFmtId="0" fontId="64" fillId="0" borderId="82" xfId="0" applyFont="1" applyBorder="1" applyAlignment="1">
      <alignment/>
    </xf>
    <xf numFmtId="0" fontId="0" fillId="0" borderId="82" xfId="0" applyBorder="1" applyAlignment="1">
      <alignment/>
    </xf>
    <xf numFmtId="0" fontId="4" fillId="0" borderId="0" xfId="77" applyFont="1" applyBorder="1" applyAlignment="1">
      <alignment horizontal="center"/>
      <protection/>
    </xf>
    <xf numFmtId="0" fontId="56" fillId="0" borderId="87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91" xfId="0" applyBorder="1" applyAlignment="1">
      <alignment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atum" xfId="55"/>
    <cellStyle name="Finanční0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Měna0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Pevný" xfId="80"/>
    <cellStyle name="Followed Hyperlink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áhlaví 1" xfId="99"/>
    <cellStyle name="Záhlaví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4.140625" style="0" customWidth="1"/>
    <col min="2" max="2" width="10.00390625" style="0" customWidth="1"/>
    <col min="3" max="4" width="9.57421875" style="0" customWidth="1"/>
    <col min="5" max="5" width="7.57421875" style="0" customWidth="1"/>
    <col min="6" max="6" width="7.28125" style="0" customWidth="1"/>
    <col min="7" max="8" width="8.00390625" style="0" customWidth="1"/>
    <col min="9" max="9" width="7.00390625" style="0" customWidth="1"/>
    <col min="10" max="10" width="6.8515625" style="0" customWidth="1"/>
    <col min="11" max="12" width="7.00390625" style="0" customWidth="1"/>
    <col min="13" max="14" width="6.57421875" style="0" customWidth="1"/>
  </cols>
  <sheetData>
    <row r="1" spans="11:14" ht="15">
      <c r="K1" s="281" t="s">
        <v>173</v>
      </c>
      <c r="L1" s="281"/>
      <c r="M1" s="281"/>
      <c r="N1" s="281"/>
    </row>
    <row r="2" spans="11:14" ht="15">
      <c r="K2" s="281" t="s">
        <v>125</v>
      </c>
      <c r="L2" s="281"/>
      <c r="M2" s="281"/>
      <c r="N2" s="281"/>
    </row>
    <row r="3" spans="1:14" ht="15">
      <c r="A3" s="281" t="s">
        <v>126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.75" thickBot="1">
      <c r="A4" s="288" t="s">
        <v>154</v>
      </c>
      <c r="B4" s="289"/>
      <c r="C4" s="289"/>
      <c r="D4" s="289"/>
      <c r="E4" s="289"/>
      <c r="F4" s="289"/>
      <c r="G4" s="289"/>
      <c r="H4" s="4"/>
      <c r="I4" s="4"/>
      <c r="J4" s="4"/>
      <c r="K4" s="4"/>
      <c r="L4" s="4"/>
      <c r="M4" s="4"/>
      <c r="N4" s="4"/>
    </row>
    <row r="5" spans="1:14" ht="12" customHeight="1">
      <c r="A5" s="104"/>
      <c r="B5" s="285" t="s">
        <v>1</v>
      </c>
      <c r="C5" s="286"/>
      <c r="D5" s="286"/>
      <c r="E5" s="287"/>
      <c r="F5" s="283" t="s">
        <v>132</v>
      </c>
      <c r="G5" s="283"/>
      <c r="H5" s="283"/>
      <c r="I5" s="284"/>
      <c r="J5" s="88" t="s">
        <v>133</v>
      </c>
      <c r="K5" s="88"/>
      <c r="L5" s="178"/>
      <c r="M5" s="88"/>
      <c r="N5" s="51" t="s">
        <v>33</v>
      </c>
    </row>
    <row r="6" spans="1:17" ht="14.25" customHeight="1">
      <c r="A6" s="105"/>
      <c r="B6" s="154"/>
      <c r="C6" s="52"/>
      <c r="D6" s="180"/>
      <c r="E6" s="54" t="s">
        <v>3</v>
      </c>
      <c r="F6" s="52"/>
      <c r="G6" s="53"/>
      <c r="H6" s="53"/>
      <c r="I6" s="54" t="s">
        <v>2</v>
      </c>
      <c r="J6" s="53"/>
      <c r="K6" s="55"/>
      <c r="L6" s="53"/>
      <c r="M6" s="53" t="s">
        <v>3</v>
      </c>
      <c r="N6" s="56" t="s">
        <v>34</v>
      </c>
      <c r="Q6" s="138"/>
    </row>
    <row r="7" spans="1:14" ht="13.5" customHeight="1" thickBot="1">
      <c r="A7" s="106" t="s">
        <v>0</v>
      </c>
      <c r="B7" s="166" t="s">
        <v>101</v>
      </c>
      <c r="C7" s="152" t="s">
        <v>128</v>
      </c>
      <c r="D7" s="167" t="s">
        <v>130</v>
      </c>
      <c r="E7" s="153" t="s">
        <v>131</v>
      </c>
      <c r="F7" s="167" t="s">
        <v>101</v>
      </c>
      <c r="G7" s="167" t="s">
        <v>128</v>
      </c>
      <c r="H7" s="167" t="s">
        <v>130</v>
      </c>
      <c r="I7" s="168" t="s">
        <v>131</v>
      </c>
      <c r="J7" s="169">
        <v>2014</v>
      </c>
      <c r="K7" s="72">
        <v>2015</v>
      </c>
      <c r="L7" s="53">
        <v>2016</v>
      </c>
      <c r="M7" s="167" t="s">
        <v>131</v>
      </c>
      <c r="N7" s="56">
        <v>2016</v>
      </c>
    </row>
    <row r="8" spans="1:16" ht="12.75" customHeight="1">
      <c r="A8" s="67" t="s">
        <v>5</v>
      </c>
      <c r="B8" s="170">
        <v>1250520</v>
      </c>
      <c r="C8" s="73">
        <v>1262612</v>
      </c>
      <c r="D8" s="181">
        <v>1272774</v>
      </c>
      <c r="E8" s="108">
        <f>D8-C8</f>
        <v>10162</v>
      </c>
      <c r="F8" s="170">
        <v>55787</v>
      </c>
      <c r="G8" s="171">
        <v>47862</v>
      </c>
      <c r="H8" s="164">
        <v>42930</v>
      </c>
      <c r="I8" s="108">
        <f>H8-G8</f>
        <v>-4932</v>
      </c>
      <c r="J8" s="250">
        <f>F8*10000/B8</f>
        <v>446.1104180660845</v>
      </c>
      <c r="K8" s="172">
        <v>305.6</v>
      </c>
      <c r="L8" s="194">
        <f>H8*10000/D8</f>
        <v>337.2947593209792</v>
      </c>
      <c r="M8" s="109">
        <f>L8-K8</f>
        <v>31.694759320979188</v>
      </c>
      <c r="N8" s="165" t="s">
        <v>19</v>
      </c>
      <c r="P8" s="89"/>
    </row>
    <row r="9" spans="1:16" ht="14.25" customHeight="1">
      <c r="A9" s="68" t="s">
        <v>6</v>
      </c>
      <c r="B9" s="173">
        <v>1308521</v>
      </c>
      <c r="C9" s="59">
        <v>1320352</v>
      </c>
      <c r="D9" s="182">
        <v>1333064</v>
      </c>
      <c r="E9" s="61">
        <f aca="true" t="shared" si="0" ref="E9:E22">D9-C9</f>
        <v>12712</v>
      </c>
      <c r="F9" s="173">
        <v>24391</v>
      </c>
      <c r="G9" s="60">
        <v>19717</v>
      </c>
      <c r="H9" s="187">
        <v>17179</v>
      </c>
      <c r="I9" s="61">
        <f>H9-G9</f>
        <v>-2538</v>
      </c>
      <c r="J9" s="249">
        <f aca="true" t="shared" si="1" ref="J9:J22">F9*10000/B9</f>
        <v>186.40128817191317</v>
      </c>
      <c r="K9" s="62">
        <f aca="true" t="shared" si="2" ref="K9:K22">G9*10000/C9</f>
        <v>149.3313904171009</v>
      </c>
      <c r="L9" s="194">
        <f aca="true" t="shared" si="3" ref="L9:L22">H9*10000/D9</f>
        <v>128.86853144335154</v>
      </c>
      <c r="M9" s="252">
        <f aca="true" t="shared" si="4" ref="M9:M22">L9-K9</f>
        <v>-20.46285897374935</v>
      </c>
      <c r="N9" s="63" t="s">
        <v>26</v>
      </c>
      <c r="P9" s="89"/>
    </row>
    <row r="10" spans="1:16" ht="14.25" customHeight="1">
      <c r="A10" s="68" t="s">
        <v>7</v>
      </c>
      <c r="B10" s="173">
        <v>636702</v>
      </c>
      <c r="C10" s="59">
        <v>637204</v>
      </c>
      <c r="D10" s="182">
        <v>638397</v>
      </c>
      <c r="E10" s="61">
        <f t="shared" si="0"/>
        <v>1193</v>
      </c>
      <c r="F10" s="173">
        <v>11344</v>
      </c>
      <c r="G10" s="60">
        <v>9924</v>
      </c>
      <c r="H10" s="187">
        <v>8635</v>
      </c>
      <c r="I10" s="61">
        <f aca="true" t="shared" si="5" ref="I10:I21">H10-G10</f>
        <v>-1289</v>
      </c>
      <c r="J10" s="249">
        <f t="shared" si="1"/>
        <v>178.1681226068082</v>
      </c>
      <c r="K10" s="62">
        <f t="shared" si="2"/>
        <v>155.74290180224858</v>
      </c>
      <c r="L10" s="194">
        <f t="shared" si="3"/>
        <v>135.26066068606212</v>
      </c>
      <c r="M10" s="252">
        <f t="shared" si="4"/>
        <v>-20.482241116186458</v>
      </c>
      <c r="N10" s="63" t="s">
        <v>25</v>
      </c>
      <c r="P10" s="89"/>
    </row>
    <row r="11" spans="1:16" ht="14.25" customHeight="1">
      <c r="A11" s="68" t="s">
        <v>8</v>
      </c>
      <c r="B11" s="173">
        <v>573634</v>
      </c>
      <c r="C11" s="59">
        <v>575569</v>
      </c>
      <c r="D11" s="182">
        <v>577538</v>
      </c>
      <c r="E11" s="61">
        <f t="shared" si="0"/>
        <v>1969</v>
      </c>
      <c r="F11" s="173">
        <v>9136</v>
      </c>
      <c r="G11" s="60">
        <v>7771</v>
      </c>
      <c r="H11" s="187">
        <v>7379</v>
      </c>
      <c r="I11" s="61">
        <f t="shared" si="5"/>
        <v>-392</v>
      </c>
      <c r="J11" s="249">
        <f t="shared" si="1"/>
        <v>159.26531551477075</v>
      </c>
      <c r="K11" s="62">
        <f t="shared" si="2"/>
        <v>135.01422071028844</v>
      </c>
      <c r="L11" s="194">
        <f t="shared" si="3"/>
        <v>127.76648462958282</v>
      </c>
      <c r="M11" s="252">
        <f t="shared" si="4"/>
        <v>-7.2477360807056215</v>
      </c>
      <c r="N11" s="63" t="s">
        <v>27</v>
      </c>
      <c r="P11" s="89"/>
    </row>
    <row r="12" spans="1:16" ht="14.25" customHeight="1">
      <c r="A12" s="68" t="s">
        <v>9</v>
      </c>
      <c r="B12" s="173">
        <v>299712</v>
      </c>
      <c r="C12" s="59">
        <v>298381</v>
      </c>
      <c r="D12" s="182">
        <v>297212</v>
      </c>
      <c r="E12" s="61">
        <f t="shared" si="0"/>
        <v>-1169</v>
      </c>
      <c r="F12" s="173">
        <v>5373</v>
      </c>
      <c r="G12" s="60">
        <v>4511</v>
      </c>
      <c r="H12" s="187">
        <v>3737</v>
      </c>
      <c r="I12" s="61">
        <f t="shared" si="5"/>
        <v>-774</v>
      </c>
      <c r="J12" s="249">
        <f t="shared" si="1"/>
        <v>179.27210121716848</v>
      </c>
      <c r="K12" s="62">
        <f t="shared" si="2"/>
        <v>151.18254848666638</v>
      </c>
      <c r="L12" s="194">
        <f t="shared" si="3"/>
        <v>125.73516547111153</v>
      </c>
      <c r="M12" s="252">
        <f t="shared" si="4"/>
        <v>-25.44738301555485</v>
      </c>
      <c r="N12" s="63" t="s">
        <v>28</v>
      </c>
      <c r="P12" s="89"/>
    </row>
    <row r="13" spans="1:16" ht="14.25" customHeight="1">
      <c r="A13" s="68" t="s">
        <v>10</v>
      </c>
      <c r="B13" s="173">
        <v>824494</v>
      </c>
      <c r="C13" s="59">
        <v>823103</v>
      </c>
      <c r="D13" s="182">
        <v>822272</v>
      </c>
      <c r="E13" s="61">
        <f t="shared" si="0"/>
        <v>-831</v>
      </c>
      <c r="F13" s="173">
        <v>20397</v>
      </c>
      <c r="G13" s="60">
        <v>16697</v>
      </c>
      <c r="H13" s="187">
        <v>14397</v>
      </c>
      <c r="I13" s="61">
        <f t="shared" si="5"/>
        <v>-2300</v>
      </c>
      <c r="J13" s="249">
        <f t="shared" si="1"/>
        <v>247.38809500129776</v>
      </c>
      <c r="K13" s="62">
        <f t="shared" si="2"/>
        <v>202.85432078366864</v>
      </c>
      <c r="L13" s="194">
        <f t="shared" si="3"/>
        <v>175.08804872353673</v>
      </c>
      <c r="M13" s="252">
        <f t="shared" si="4"/>
        <v>-27.76627206013191</v>
      </c>
      <c r="N13" s="63" t="s">
        <v>20</v>
      </c>
      <c r="P13" s="89"/>
    </row>
    <row r="14" spans="1:16" ht="15">
      <c r="A14" s="68" t="s">
        <v>11</v>
      </c>
      <c r="B14" s="173">
        <v>438606</v>
      </c>
      <c r="C14" s="59">
        <v>439108</v>
      </c>
      <c r="D14" s="182">
        <v>440108</v>
      </c>
      <c r="E14" s="61">
        <f t="shared" si="0"/>
        <v>1000</v>
      </c>
      <c r="F14" s="173">
        <v>9735</v>
      </c>
      <c r="G14" s="60">
        <v>8572</v>
      </c>
      <c r="H14" s="187">
        <v>7226</v>
      </c>
      <c r="I14" s="61">
        <f t="shared" si="5"/>
        <v>-1346</v>
      </c>
      <c r="J14" s="249">
        <f t="shared" si="1"/>
        <v>221.95318805488296</v>
      </c>
      <c r="K14" s="62">
        <f t="shared" si="2"/>
        <v>195.21393370195943</v>
      </c>
      <c r="L14" s="194">
        <f t="shared" si="3"/>
        <v>164.18697228862007</v>
      </c>
      <c r="M14" s="252">
        <f t="shared" si="4"/>
        <v>-31.026961413339365</v>
      </c>
      <c r="N14" s="63" t="s">
        <v>22</v>
      </c>
      <c r="P14" s="89"/>
    </row>
    <row r="15" spans="1:16" ht="15">
      <c r="A15" s="68" t="s">
        <v>18</v>
      </c>
      <c r="B15" s="173">
        <v>551577</v>
      </c>
      <c r="C15" s="59">
        <v>551175</v>
      </c>
      <c r="D15" s="182">
        <v>551137</v>
      </c>
      <c r="E15" s="61">
        <f t="shared" si="0"/>
        <v>-38</v>
      </c>
      <c r="F15" s="173">
        <v>8055</v>
      </c>
      <c r="G15" s="60">
        <v>6737</v>
      </c>
      <c r="H15" s="187">
        <v>5668</v>
      </c>
      <c r="I15" s="61">
        <f t="shared" si="5"/>
        <v>-1069</v>
      </c>
      <c r="J15" s="249">
        <f t="shared" si="1"/>
        <v>146.03582092799374</v>
      </c>
      <c r="K15" s="62">
        <f t="shared" si="2"/>
        <v>122.2297818297274</v>
      </c>
      <c r="L15" s="194">
        <f t="shared" si="3"/>
        <v>102.84194311033373</v>
      </c>
      <c r="M15" s="252">
        <f t="shared" si="4"/>
        <v>-19.38783871939367</v>
      </c>
      <c r="N15" s="63" t="s">
        <v>29</v>
      </c>
      <c r="P15" s="89"/>
    </row>
    <row r="16" spans="1:16" ht="14.25" customHeight="1" thickBot="1">
      <c r="A16" s="69" t="s">
        <v>12</v>
      </c>
      <c r="B16" s="174">
        <v>516004</v>
      </c>
      <c r="C16" s="65">
        <v>516212</v>
      </c>
      <c r="D16" s="183">
        <v>516504</v>
      </c>
      <c r="E16" s="75">
        <f t="shared" si="0"/>
        <v>292</v>
      </c>
      <c r="F16" s="174">
        <v>6634</v>
      </c>
      <c r="G16" s="66">
        <v>5399</v>
      </c>
      <c r="H16" s="188">
        <v>4755</v>
      </c>
      <c r="I16" s="75">
        <f t="shared" si="5"/>
        <v>-644</v>
      </c>
      <c r="J16" s="96">
        <f t="shared" si="1"/>
        <v>128.5648948457764</v>
      </c>
      <c r="K16" s="64">
        <f t="shared" si="2"/>
        <v>104.58881234841499</v>
      </c>
      <c r="L16" s="253">
        <f t="shared" si="3"/>
        <v>92.06124250731844</v>
      </c>
      <c r="M16" s="254">
        <f t="shared" si="4"/>
        <v>-12.52756984109655</v>
      </c>
      <c r="N16" s="195" t="s">
        <v>32</v>
      </c>
      <c r="P16" s="89"/>
    </row>
    <row r="17" spans="1:16" ht="14.25" customHeight="1" thickBot="1">
      <c r="A17" s="70" t="s">
        <v>17</v>
      </c>
      <c r="B17" s="175">
        <v>509911</v>
      </c>
      <c r="C17" s="139">
        <v>509429</v>
      </c>
      <c r="D17" s="184">
        <v>509155</v>
      </c>
      <c r="E17" s="74">
        <f t="shared" si="0"/>
        <v>-274</v>
      </c>
      <c r="F17" s="175">
        <v>6291</v>
      </c>
      <c r="G17" s="141">
        <v>5463</v>
      </c>
      <c r="H17" s="189">
        <v>4792</v>
      </c>
      <c r="I17" s="74">
        <f t="shared" si="5"/>
        <v>-671</v>
      </c>
      <c r="J17" s="197">
        <f t="shared" si="1"/>
        <v>123.37447123125408</v>
      </c>
      <c r="K17" s="142">
        <f t="shared" si="2"/>
        <v>107.2377112414095</v>
      </c>
      <c r="L17" s="257">
        <f t="shared" si="3"/>
        <v>94.11672280543253</v>
      </c>
      <c r="M17" s="198">
        <f t="shared" si="4"/>
        <v>-13.120988435976969</v>
      </c>
      <c r="N17" s="143" t="s">
        <v>31</v>
      </c>
      <c r="P17" s="89"/>
    </row>
    <row r="18" spans="1:16" ht="14.25" customHeight="1">
      <c r="A18" s="78" t="s">
        <v>13</v>
      </c>
      <c r="B18" s="192">
        <v>1170561</v>
      </c>
      <c r="C18" s="247">
        <v>1173394</v>
      </c>
      <c r="D18" s="248">
        <v>1177120</v>
      </c>
      <c r="E18" s="108">
        <f t="shared" si="0"/>
        <v>3726</v>
      </c>
      <c r="F18" s="192">
        <v>20883</v>
      </c>
      <c r="G18" s="107">
        <v>18193</v>
      </c>
      <c r="H18" s="190">
        <v>16912</v>
      </c>
      <c r="I18" s="108">
        <f t="shared" si="5"/>
        <v>-1281</v>
      </c>
      <c r="J18" s="96">
        <f t="shared" si="1"/>
        <v>178.40163818886842</v>
      </c>
      <c r="K18" s="255">
        <f t="shared" si="2"/>
        <v>155.04596069180513</v>
      </c>
      <c r="L18" s="256">
        <f t="shared" si="3"/>
        <v>143.67269267364415</v>
      </c>
      <c r="M18" s="254">
        <f t="shared" si="4"/>
        <v>-11.373268018160985</v>
      </c>
      <c r="N18" s="56" t="s">
        <v>24</v>
      </c>
      <c r="P18" s="89"/>
    </row>
    <row r="19" spans="1:16" ht="14.25" customHeight="1">
      <c r="A19" s="68" t="s">
        <v>14</v>
      </c>
      <c r="B19" s="173">
        <v>636043</v>
      </c>
      <c r="C19" s="59">
        <v>635037</v>
      </c>
      <c r="D19" s="185">
        <v>634049</v>
      </c>
      <c r="E19" s="61">
        <f t="shared" si="0"/>
        <v>-988</v>
      </c>
      <c r="F19" s="173">
        <v>10912</v>
      </c>
      <c r="G19" s="60">
        <v>9645</v>
      </c>
      <c r="H19" s="191">
        <v>9138</v>
      </c>
      <c r="I19" s="61">
        <f t="shared" si="5"/>
        <v>-507</v>
      </c>
      <c r="J19" s="251">
        <f t="shared" si="1"/>
        <v>171.56072781242779</v>
      </c>
      <c r="K19" s="62">
        <f t="shared" si="2"/>
        <v>151.88091402548199</v>
      </c>
      <c r="L19" s="194">
        <f t="shared" si="3"/>
        <v>144.1213533969772</v>
      </c>
      <c r="M19" s="252">
        <f t="shared" si="4"/>
        <v>-7.759560628504772</v>
      </c>
      <c r="N19" s="63" t="s">
        <v>23</v>
      </c>
      <c r="P19" s="89"/>
    </row>
    <row r="20" spans="1:16" ht="14.25" customHeight="1">
      <c r="A20" s="68" t="s">
        <v>15</v>
      </c>
      <c r="B20" s="173">
        <v>1219597</v>
      </c>
      <c r="C20" s="59">
        <v>1215098</v>
      </c>
      <c r="D20" s="182">
        <v>1211396</v>
      </c>
      <c r="E20" s="61">
        <f t="shared" si="0"/>
        <v>-3702</v>
      </c>
      <c r="F20" s="173">
        <v>28921</v>
      </c>
      <c r="G20" s="60">
        <v>23719</v>
      </c>
      <c r="H20" s="187">
        <v>20636</v>
      </c>
      <c r="I20" s="61">
        <f t="shared" si="5"/>
        <v>-3083</v>
      </c>
      <c r="J20" s="249">
        <f t="shared" si="1"/>
        <v>237.13570958275562</v>
      </c>
      <c r="K20" s="62">
        <f t="shared" si="2"/>
        <v>195.20236227859812</v>
      </c>
      <c r="L20" s="194">
        <f t="shared" si="3"/>
        <v>170.34891975869164</v>
      </c>
      <c r="M20" s="252">
        <f t="shared" si="4"/>
        <v>-24.85344251990648</v>
      </c>
      <c r="N20" s="63" t="s">
        <v>21</v>
      </c>
      <c r="P20" s="89"/>
    </row>
    <row r="21" spans="1:16" ht="14.25" customHeight="1" thickBot="1">
      <c r="A21" s="71" t="s">
        <v>16</v>
      </c>
      <c r="B21" s="174">
        <v>585764</v>
      </c>
      <c r="C21" s="65">
        <v>584792</v>
      </c>
      <c r="D21" s="183">
        <v>584140</v>
      </c>
      <c r="E21" s="75">
        <f t="shared" si="0"/>
        <v>-652</v>
      </c>
      <c r="F21" s="174">
        <v>6846</v>
      </c>
      <c r="G21" s="66">
        <v>6218</v>
      </c>
      <c r="H21" s="188">
        <v>5872</v>
      </c>
      <c r="I21" s="75">
        <f t="shared" si="5"/>
        <v>-346</v>
      </c>
      <c r="J21" s="96">
        <f t="shared" si="1"/>
        <v>116.87300687648951</v>
      </c>
      <c r="K21" s="64">
        <f t="shared" si="2"/>
        <v>106.32840394533441</v>
      </c>
      <c r="L21" s="253">
        <f t="shared" si="3"/>
        <v>100.52384702297394</v>
      </c>
      <c r="M21" s="254">
        <f t="shared" si="4"/>
        <v>-5.804556922360476</v>
      </c>
      <c r="N21" s="195" t="s">
        <v>30</v>
      </c>
      <c r="P21" s="89"/>
    </row>
    <row r="22" spans="1:16" ht="14.25" customHeight="1" thickBot="1">
      <c r="A22" s="71" t="s">
        <v>98</v>
      </c>
      <c r="B22" s="176">
        <f>SUM(B8:B21)</f>
        <v>10521646</v>
      </c>
      <c r="C22" s="101">
        <f>SUM(C8:C21)</f>
        <v>10541466</v>
      </c>
      <c r="D22" s="186">
        <v>10564866</v>
      </c>
      <c r="E22" s="76">
        <f t="shared" si="0"/>
        <v>23400</v>
      </c>
      <c r="F22" s="193">
        <f>SUM(F8:F21)</f>
        <v>224705</v>
      </c>
      <c r="G22" s="102">
        <f>SUM(G8:G21)</f>
        <v>190428</v>
      </c>
      <c r="H22" s="188">
        <v>169629</v>
      </c>
      <c r="I22" s="75">
        <f>G22-F22</f>
        <v>-34277</v>
      </c>
      <c r="J22" s="110">
        <f t="shared" si="1"/>
        <v>213.564493616303</v>
      </c>
      <c r="K22" s="77">
        <f t="shared" si="2"/>
        <v>180.6466007669142</v>
      </c>
      <c r="L22" s="77">
        <f t="shared" si="3"/>
        <v>160.55953762215253</v>
      </c>
      <c r="M22" s="198">
        <f t="shared" si="4"/>
        <v>-20.087063144761657</v>
      </c>
      <c r="N22" s="196"/>
      <c r="P22" s="89"/>
    </row>
    <row r="23" spans="1:16" ht="15">
      <c r="A23" s="290" t="s">
        <v>117</v>
      </c>
      <c r="B23" s="291"/>
      <c r="C23" s="291"/>
      <c r="F23" s="2"/>
      <c r="J23" s="292" t="s">
        <v>170</v>
      </c>
      <c r="K23" s="292"/>
      <c r="L23" s="292"/>
      <c r="M23" s="292"/>
      <c r="N23" s="292"/>
      <c r="P23" s="1"/>
    </row>
    <row r="24" spans="1:14" ht="15">
      <c r="A24" s="23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177"/>
      <c r="M24" s="79"/>
      <c r="N24" s="87"/>
    </row>
    <row r="25" spans="1:13" ht="15">
      <c r="A25" s="23"/>
      <c r="B25" s="127"/>
      <c r="C25" s="127"/>
      <c r="D25" s="177"/>
      <c r="E25" s="116"/>
      <c r="F25" s="116"/>
      <c r="G25" s="128"/>
      <c r="H25" s="128"/>
      <c r="I25" s="129"/>
      <c r="J25" s="130"/>
      <c r="K25" s="129"/>
      <c r="L25" s="129"/>
      <c r="M25" s="80"/>
    </row>
    <row r="26" spans="1:13" ht="15">
      <c r="A26" s="23"/>
      <c r="B26" s="131"/>
      <c r="C26" s="132"/>
      <c r="D26" s="132"/>
      <c r="E26" s="132"/>
      <c r="F26" s="132"/>
      <c r="G26" s="116"/>
      <c r="H26" s="116"/>
      <c r="I26" s="116"/>
      <c r="J26" s="116"/>
      <c r="K26" s="116"/>
      <c r="L26" s="116"/>
      <c r="M26" s="27"/>
    </row>
    <row r="27" spans="1:13" ht="15">
      <c r="A27" s="23"/>
      <c r="B27" s="131"/>
      <c r="C27" s="132"/>
      <c r="D27" s="132"/>
      <c r="E27" s="18"/>
      <c r="F27" s="132"/>
      <c r="G27" s="116"/>
      <c r="H27" s="116"/>
      <c r="I27" s="116"/>
      <c r="J27" s="116"/>
      <c r="K27" s="116"/>
      <c r="L27" s="116"/>
      <c r="M27" s="27"/>
    </row>
    <row r="28" spans="1:13" ht="15">
      <c r="A28" s="23"/>
      <c r="B28" s="133"/>
      <c r="C28" s="132"/>
      <c r="D28" s="132"/>
      <c r="E28" s="18"/>
      <c r="F28" s="132"/>
      <c r="G28" s="116"/>
      <c r="H28" s="116"/>
      <c r="I28" s="116"/>
      <c r="J28" s="116"/>
      <c r="K28" s="116"/>
      <c r="L28" s="116"/>
      <c r="M28" s="27"/>
    </row>
    <row r="29" spans="1:13" ht="15">
      <c r="A29" s="23"/>
      <c r="B29" s="133"/>
      <c r="C29" s="132"/>
      <c r="D29" s="132"/>
      <c r="E29" s="18"/>
      <c r="F29" s="132"/>
      <c r="G29" s="116"/>
      <c r="H29" s="116"/>
      <c r="I29" s="116"/>
      <c r="J29" s="116"/>
      <c r="K29" s="116"/>
      <c r="L29" s="116"/>
      <c r="M29" s="27"/>
    </row>
    <row r="30" spans="1:13" ht="15">
      <c r="A30" s="23"/>
      <c r="B30" s="133"/>
      <c r="C30" s="132"/>
      <c r="D30" s="132"/>
      <c r="E30" s="18"/>
      <c r="F30" s="132"/>
      <c r="G30" s="116"/>
      <c r="H30" s="116"/>
      <c r="I30" s="116"/>
      <c r="J30" s="116"/>
      <c r="K30" s="116"/>
      <c r="L30" s="116"/>
      <c r="M30" s="27"/>
    </row>
    <row r="31" spans="1:13" ht="15">
      <c r="A31" s="23"/>
      <c r="B31" s="133"/>
      <c r="C31" s="132"/>
      <c r="D31" s="132"/>
      <c r="E31" s="18"/>
      <c r="F31" s="132"/>
      <c r="G31" s="116"/>
      <c r="H31" s="116"/>
      <c r="I31" s="116"/>
      <c r="J31" s="116"/>
      <c r="K31" s="116"/>
      <c r="L31" s="116"/>
      <c r="M31" s="27"/>
    </row>
    <row r="32" spans="1:13" ht="15">
      <c r="A32" s="23"/>
      <c r="B32" s="133"/>
      <c r="C32" s="132"/>
      <c r="D32" s="132"/>
      <c r="E32" s="18"/>
      <c r="F32" s="132"/>
      <c r="G32" s="116"/>
      <c r="H32" s="116"/>
      <c r="I32" s="116"/>
      <c r="J32" s="116"/>
      <c r="K32" s="116"/>
      <c r="L32" s="116"/>
      <c r="M32" s="27"/>
    </row>
    <row r="33" spans="1:13" ht="15">
      <c r="A33" s="23"/>
      <c r="B33" s="131"/>
      <c r="C33" s="132"/>
      <c r="D33" s="132"/>
      <c r="E33" s="18"/>
      <c r="F33" s="132"/>
      <c r="G33" s="116"/>
      <c r="H33" s="116"/>
      <c r="I33" s="116"/>
      <c r="J33" s="116"/>
      <c r="K33" s="116"/>
      <c r="L33" s="116"/>
      <c r="M33" s="27"/>
    </row>
    <row r="34" spans="1:13" ht="15">
      <c r="A34" s="23"/>
      <c r="B34" s="133"/>
      <c r="C34" s="132"/>
      <c r="D34" s="132"/>
      <c r="E34" s="18"/>
      <c r="F34" s="132"/>
      <c r="G34" s="116"/>
      <c r="H34" s="116"/>
      <c r="I34" s="116"/>
      <c r="J34" s="116"/>
      <c r="K34" s="116"/>
      <c r="L34" s="116"/>
      <c r="M34" s="27"/>
    </row>
    <row r="35" spans="1:13" ht="15">
      <c r="A35" s="23"/>
      <c r="B35" s="131"/>
      <c r="C35" s="132"/>
      <c r="D35" s="132"/>
      <c r="E35" s="18"/>
      <c r="F35" s="132"/>
      <c r="G35" s="116"/>
      <c r="H35" s="116"/>
      <c r="I35" s="116"/>
      <c r="J35" s="116"/>
      <c r="K35" s="116"/>
      <c r="L35" s="116"/>
      <c r="M35" s="27"/>
    </row>
    <row r="36" spans="1:13" ht="15">
      <c r="A36" s="134"/>
      <c r="B36" s="135"/>
      <c r="C36" s="136"/>
      <c r="D36" s="136"/>
      <c r="E36" s="18"/>
      <c r="F36" s="132"/>
      <c r="G36" s="116"/>
      <c r="H36" s="116"/>
      <c r="I36" s="116"/>
      <c r="J36" s="116"/>
      <c r="K36" s="116"/>
      <c r="L36" s="116"/>
      <c r="M36" s="27"/>
    </row>
    <row r="37" spans="1:13" ht="15">
      <c r="A37" s="23"/>
      <c r="B37" s="133"/>
      <c r="C37" s="132"/>
      <c r="D37" s="132"/>
      <c r="E37" s="18"/>
      <c r="F37" s="132"/>
      <c r="G37" s="116"/>
      <c r="H37" s="116"/>
      <c r="I37" s="116"/>
      <c r="J37" s="116"/>
      <c r="K37" s="116"/>
      <c r="L37" s="116"/>
      <c r="M37" s="27"/>
    </row>
    <row r="38" spans="1:13" ht="15">
      <c r="A38" s="23"/>
      <c r="B38" s="131"/>
      <c r="C38" s="132"/>
      <c r="D38" s="132"/>
      <c r="E38" s="18"/>
      <c r="F38" s="132"/>
      <c r="G38" s="116"/>
      <c r="H38" s="116"/>
      <c r="I38" s="116"/>
      <c r="J38" s="116"/>
      <c r="K38" s="116"/>
      <c r="L38" s="116"/>
      <c r="M38" s="27"/>
    </row>
    <row r="39" spans="1:13" ht="15">
      <c r="A39" s="23"/>
      <c r="B39" s="131"/>
      <c r="C39" s="132"/>
      <c r="D39" s="132"/>
      <c r="E39" s="18"/>
      <c r="F39" s="132"/>
      <c r="G39" s="116"/>
      <c r="H39" s="116"/>
      <c r="I39" s="116"/>
      <c r="J39" s="116"/>
      <c r="K39" s="116"/>
      <c r="L39" s="116"/>
      <c r="M39" s="27"/>
    </row>
    <row r="40" spans="1:13" ht="15">
      <c r="A40" s="23"/>
      <c r="B40" s="131"/>
      <c r="C40" s="132"/>
      <c r="D40" s="132"/>
      <c r="E40" s="18"/>
      <c r="F40" s="132"/>
      <c r="G40" s="116"/>
      <c r="H40" s="116"/>
      <c r="I40" s="116"/>
      <c r="J40" s="116"/>
      <c r="K40" s="116"/>
      <c r="L40" s="116"/>
      <c r="M40" s="27"/>
    </row>
    <row r="41" spans="2:6" ht="15">
      <c r="B41" s="113"/>
      <c r="C41" s="17"/>
      <c r="D41" s="17"/>
      <c r="E41" s="18"/>
      <c r="F41" s="2"/>
    </row>
    <row r="42" spans="1:6" ht="15">
      <c r="A42" s="23"/>
      <c r="B42" s="23"/>
      <c r="C42" s="19"/>
      <c r="D42" s="19"/>
      <c r="E42" s="19"/>
      <c r="F42" s="19"/>
    </row>
    <row r="44" spans="1:2" ht="15">
      <c r="A44" s="23"/>
      <c r="B44" s="23"/>
    </row>
  </sheetData>
  <sheetProtection/>
  <mergeCells count="10">
    <mergeCell ref="K1:N1"/>
    <mergeCell ref="K2:N2"/>
    <mergeCell ref="B24:F24"/>
    <mergeCell ref="G24:K24"/>
    <mergeCell ref="F5:I5"/>
    <mergeCell ref="A3:N3"/>
    <mergeCell ref="B5:E5"/>
    <mergeCell ref="A4:G4"/>
    <mergeCell ref="A23:C23"/>
    <mergeCell ref="J23:N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4.7109375" style="0" customWidth="1"/>
  </cols>
  <sheetData>
    <row r="1" spans="1:6" ht="15.75" thickBot="1">
      <c r="A1" s="23" t="s">
        <v>153</v>
      </c>
      <c r="B1" s="23"/>
      <c r="E1" s="126"/>
      <c r="F1" s="156"/>
    </row>
    <row r="2" spans="1:11" ht="15">
      <c r="A2" s="5"/>
      <c r="B2" s="293" t="s">
        <v>35</v>
      </c>
      <c r="C2" s="294"/>
      <c r="D2" s="294"/>
      <c r="E2" s="294"/>
      <c r="F2" s="295"/>
      <c r="G2" s="293" t="s">
        <v>36</v>
      </c>
      <c r="H2" s="294"/>
      <c r="I2" s="294"/>
      <c r="J2" s="294"/>
      <c r="K2" s="295"/>
    </row>
    <row r="3" spans="1:11" ht="15.75" thickBot="1">
      <c r="A3" s="6" t="s">
        <v>0</v>
      </c>
      <c r="B3" s="202">
        <v>2012</v>
      </c>
      <c r="C3" s="22">
        <v>2013</v>
      </c>
      <c r="D3" s="22">
        <v>2014</v>
      </c>
      <c r="E3" s="22">
        <v>2015</v>
      </c>
      <c r="F3" s="203">
        <v>2016</v>
      </c>
      <c r="G3" s="201" t="s">
        <v>100</v>
      </c>
      <c r="H3" s="157" t="s">
        <v>102</v>
      </c>
      <c r="I3" s="159" t="s">
        <v>129</v>
      </c>
      <c r="J3" s="159" t="s">
        <v>134</v>
      </c>
      <c r="K3" s="158" t="s">
        <v>135</v>
      </c>
    </row>
    <row r="4" spans="1:11" ht="15">
      <c r="A4" s="7" t="s">
        <v>4</v>
      </c>
      <c r="B4" s="170">
        <v>231703</v>
      </c>
      <c r="C4" s="164">
        <v>250002</v>
      </c>
      <c r="D4" s="164">
        <v>224705</v>
      </c>
      <c r="E4" s="171">
        <v>190428</v>
      </c>
      <c r="F4" s="74">
        <v>169629</v>
      </c>
      <c r="G4" s="209">
        <f>C4-B4</f>
        <v>18299</v>
      </c>
      <c r="H4" s="21">
        <f>D4-C4</f>
        <v>-25297</v>
      </c>
      <c r="I4" s="160">
        <f>E4-D4</f>
        <v>-34277</v>
      </c>
      <c r="J4" s="160">
        <f>F4-E4</f>
        <v>-20799</v>
      </c>
      <c r="K4" s="161">
        <f>F4-B4</f>
        <v>-62074</v>
      </c>
    </row>
    <row r="5" spans="1:11" ht="15">
      <c r="A5" s="11" t="s">
        <v>5</v>
      </c>
      <c r="B5" s="173">
        <v>54283</v>
      </c>
      <c r="C5" s="146">
        <v>62437</v>
      </c>
      <c r="D5" s="57">
        <v>55787</v>
      </c>
      <c r="E5" s="60">
        <v>47862</v>
      </c>
      <c r="F5" s="61">
        <v>42930</v>
      </c>
      <c r="G5" s="81">
        <f aca="true" t="shared" si="0" ref="G5:H18">C5-B5</f>
        <v>8154</v>
      </c>
      <c r="H5" s="12">
        <f t="shared" si="0"/>
        <v>-6650</v>
      </c>
      <c r="I5" s="12">
        <f aca="true" t="shared" si="1" ref="I5:I18">E5-D5</f>
        <v>-7925</v>
      </c>
      <c r="J5" s="12">
        <f aca="true" t="shared" si="2" ref="J5:J18">F5-E5</f>
        <v>-4932</v>
      </c>
      <c r="K5" s="82">
        <f aca="true" t="shared" si="3" ref="K5:K18">F5-B5</f>
        <v>-11353</v>
      </c>
    </row>
    <row r="6" spans="1:11" ht="15">
      <c r="A6" s="11" t="s">
        <v>6</v>
      </c>
      <c r="B6" s="173">
        <v>27474</v>
      </c>
      <c r="C6" s="147">
        <v>28604</v>
      </c>
      <c r="D6" s="60">
        <v>24391</v>
      </c>
      <c r="E6" s="60">
        <v>19717</v>
      </c>
      <c r="F6" s="61">
        <v>17179</v>
      </c>
      <c r="G6" s="81">
        <f t="shared" si="0"/>
        <v>1130</v>
      </c>
      <c r="H6" s="12">
        <f t="shared" si="0"/>
        <v>-4213</v>
      </c>
      <c r="I6" s="12">
        <f t="shared" si="1"/>
        <v>-4674</v>
      </c>
      <c r="J6" s="12">
        <f t="shared" si="2"/>
        <v>-2538</v>
      </c>
      <c r="K6" s="82">
        <f t="shared" si="3"/>
        <v>-10295</v>
      </c>
    </row>
    <row r="7" spans="1:11" ht="15">
      <c r="A7" s="11" t="s">
        <v>7</v>
      </c>
      <c r="B7" s="173">
        <v>10778</v>
      </c>
      <c r="C7" s="147">
        <v>11497</v>
      </c>
      <c r="D7" s="60">
        <v>11344</v>
      </c>
      <c r="E7" s="60">
        <v>9924</v>
      </c>
      <c r="F7" s="61">
        <v>8635</v>
      </c>
      <c r="G7" s="81">
        <f t="shared" si="0"/>
        <v>719</v>
      </c>
      <c r="H7" s="12">
        <f t="shared" si="0"/>
        <v>-153</v>
      </c>
      <c r="I7" s="12">
        <f t="shared" si="1"/>
        <v>-1420</v>
      </c>
      <c r="J7" s="12">
        <f t="shared" si="2"/>
        <v>-1289</v>
      </c>
      <c r="K7" s="82">
        <f t="shared" si="3"/>
        <v>-2143</v>
      </c>
    </row>
    <row r="8" spans="1:11" ht="15">
      <c r="A8" s="11" t="s">
        <v>8</v>
      </c>
      <c r="B8" s="173">
        <v>9596</v>
      </c>
      <c r="C8" s="147">
        <v>10308</v>
      </c>
      <c r="D8" s="60">
        <v>9136</v>
      </c>
      <c r="E8" s="60">
        <v>7771</v>
      </c>
      <c r="F8" s="61">
        <v>7379</v>
      </c>
      <c r="G8" s="81">
        <f t="shared" si="0"/>
        <v>712</v>
      </c>
      <c r="H8" s="12">
        <f t="shared" si="0"/>
        <v>-1172</v>
      </c>
      <c r="I8" s="12">
        <f t="shared" si="1"/>
        <v>-1365</v>
      </c>
      <c r="J8" s="12">
        <f t="shared" si="2"/>
        <v>-392</v>
      </c>
      <c r="K8" s="82">
        <f t="shared" si="3"/>
        <v>-2217</v>
      </c>
    </row>
    <row r="9" spans="1:11" ht="15">
      <c r="A9" s="11" t="s">
        <v>9</v>
      </c>
      <c r="B9" s="173">
        <v>5712</v>
      </c>
      <c r="C9" s="147">
        <v>6328</v>
      </c>
      <c r="D9" s="60">
        <v>5373</v>
      </c>
      <c r="E9" s="60">
        <v>4511</v>
      </c>
      <c r="F9" s="61">
        <v>3737</v>
      </c>
      <c r="G9" s="81">
        <f t="shared" si="0"/>
        <v>616</v>
      </c>
      <c r="H9" s="12">
        <f t="shared" si="0"/>
        <v>-955</v>
      </c>
      <c r="I9" s="12">
        <f t="shared" si="1"/>
        <v>-862</v>
      </c>
      <c r="J9" s="12">
        <f t="shared" si="2"/>
        <v>-774</v>
      </c>
      <c r="K9" s="82">
        <f t="shared" si="3"/>
        <v>-1975</v>
      </c>
    </row>
    <row r="10" spans="1:11" ht="15">
      <c r="A10" s="11" t="s">
        <v>10</v>
      </c>
      <c r="B10" s="173">
        <v>21105</v>
      </c>
      <c r="C10" s="147">
        <v>23297</v>
      </c>
      <c r="D10" s="60">
        <v>20397</v>
      </c>
      <c r="E10" s="60">
        <v>16697</v>
      </c>
      <c r="F10" s="61">
        <v>14397</v>
      </c>
      <c r="G10" s="81">
        <f t="shared" si="0"/>
        <v>2192</v>
      </c>
      <c r="H10" s="12">
        <f t="shared" si="0"/>
        <v>-2900</v>
      </c>
      <c r="I10" s="12">
        <f t="shared" si="1"/>
        <v>-3700</v>
      </c>
      <c r="J10" s="12">
        <f t="shared" si="2"/>
        <v>-2300</v>
      </c>
      <c r="K10" s="82">
        <f t="shared" si="3"/>
        <v>-6708</v>
      </c>
    </row>
    <row r="11" spans="1:11" ht="15">
      <c r="A11" s="11" t="s">
        <v>11</v>
      </c>
      <c r="B11" s="173">
        <v>9942</v>
      </c>
      <c r="C11" s="147">
        <v>10677</v>
      </c>
      <c r="D11" s="60">
        <v>9735</v>
      </c>
      <c r="E11" s="60">
        <v>8572</v>
      </c>
      <c r="F11" s="61">
        <v>7226</v>
      </c>
      <c r="G11" s="81">
        <f t="shared" si="0"/>
        <v>735</v>
      </c>
      <c r="H11" s="12">
        <f t="shared" si="0"/>
        <v>-942</v>
      </c>
      <c r="I11" s="12">
        <f t="shared" si="1"/>
        <v>-1163</v>
      </c>
      <c r="J11" s="12">
        <f t="shared" si="2"/>
        <v>-1346</v>
      </c>
      <c r="K11" s="82">
        <f t="shared" si="3"/>
        <v>-2716</v>
      </c>
    </row>
    <row r="12" spans="1:11" ht="15">
      <c r="A12" s="11" t="s">
        <v>18</v>
      </c>
      <c r="B12" s="173">
        <v>8115</v>
      </c>
      <c r="C12" s="147">
        <v>8265</v>
      </c>
      <c r="D12" s="60">
        <v>8055</v>
      </c>
      <c r="E12" s="60">
        <v>6737</v>
      </c>
      <c r="F12" s="61">
        <v>5668</v>
      </c>
      <c r="G12" s="81">
        <f t="shared" si="0"/>
        <v>150</v>
      </c>
      <c r="H12" s="12">
        <f t="shared" si="0"/>
        <v>-210</v>
      </c>
      <c r="I12" s="12">
        <f t="shared" si="1"/>
        <v>-1318</v>
      </c>
      <c r="J12" s="12">
        <f t="shared" si="2"/>
        <v>-1069</v>
      </c>
      <c r="K12" s="82">
        <f t="shared" si="3"/>
        <v>-2447</v>
      </c>
    </row>
    <row r="13" spans="1:11" ht="15.75" thickBot="1">
      <c r="A13" s="14" t="s">
        <v>12</v>
      </c>
      <c r="B13" s="204">
        <v>6924</v>
      </c>
      <c r="C13" s="205">
        <v>7069</v>
      </c>
      <c r="D13" s="206">
        <v>6634</v>
      </c>
      <c r="E13" s="206">
        <v>5399</v>
      </c>
      <c r="F13" s="207">
        <v>4755</v>
      </c>
      <c r="G13" s="210">
        <f t="shared" si="0"/>
        <v>145</v>
      </c>
      <c r="H13" s="85">
        <f t="shared" si="0"/>
        <v>-435</v>
      </c>
      <c r="I13" s="85">
        <f t="shared" si="1"/>
        <v>-1235</v>
      </c>
      <c r="J13" s="199">
        <f t="shared" si="2"/>
        <v>-644</v>
      </c>
      <c r="K13" s="200">
        <f t="shared" si="3"/>
        <v>-2169</v>
      </c>
    </row>
    <row r="14" spans="1:11" ht="15.75" thickBot="1">
      <c r="A14" s="15" t="s">
        <v>17</v>
      </c>
      <c r="B14" s="175">
        <v>6763</v>
      </c>
      <c r="C14" s="148">
        <v>6853</v>
      </c>
      <c r="D14" s="141">
        <v>6291</v>
      </c>
      <c r="E14" s="139">
        <v>5463</v>
      </c>
      <c r="F14" s="140">
        <v>4792</v>
      </c>
      <c r="G14" s="144">
        <f t="shared" si="0"/>
        <v>90</v>
      </c>
      <c r="H14" s="145">
        <f t="shared" si="0"/>
        <v>-562</v>
      </c>
      <c r="I14" s="162">
        <f t="shared" si="1"/>
        <v>-828</v>
      </c>
      <c r="J14" s="208">
        <f t="shared" si="2"/>
        <v>-671</v>
      </c>
      <c r="K14" s="163">
        <f t="shared" si="3"/>
        <v>-1971</v>
      </c>
    </row>
    <row r="15" spans="1:11" ht="15">
      <c r="A15" s="20" t="s">
        <v>13</v>
      </c>
      <c r="B15" s="170">
        <v>22462</v>
      </c>
      <c r="C15" s="149">
        <v>23108</v>
      </c>
      <c r="D15" s="107">
        <v>20883</v>
      </c>
      <c r="E15" s="103">
        <v>18193</v>
      </c>
      <c r="F15" s="108">
        <v>16912</v>
      </c>
      <c r="G15" s="8">
        <f t="shared" si="0"/>
        <v>646</v>
      </c>
      <c r="H15" s="9">
        <f t="shared" si="0"/>
        <v>-2225</v>
      </c>
      <c r="I15" s="9">
        <f t="shared" si="1"/>
        <v>-2690</v>
      </c>
      <c r="J15" s="9">
        <f t="shared" si="2"/>
        <v>-1281</v>
      </c>
      <c r="K15" s="10">
        <f t="shared" si="3"/>
        <v>-5550</v>
      </c>
    </row>
    <row r="16" spans="1:11" ht="15">
      <c r="A16" s="11" t="s">
        <v>14</v>
      </c>
      <c r="B16" s="173">
        <v>10904</v>
      </c>
      <c r="C16" s="150">
        <v>11333</v>
      </c>
      <c r="D16" s="60">
        <v>10912</v>
      </c>
      <c r="E16" s="59">
        <v>9645</v>
      </c>
      <c r="F16" s="61">
        <v>9138</v>
      </c>
      <c r="G16" s="81">
        <f t="shared" si="0"/>
        <v>429</v>
      </c>
      <c r="H16" s="12">
        <f t="shared" si="0"/>
        <v>-421</v>
      </c>
      <c r="I16" s="12">
        <f t="shared" si="1"/>
        <v>-1267</v>
      </c>
      <c r="J16" s="12">
        <f t="shared" si="2"/>
        <v>-507</v>
      </c>
      <c r="K16" s="82">
        <f t="shared" si="3"/>
        <v>-1766</v>
      </c>
    </row>
    <row r="17" spans="1:11" ht="15">
      <c r="A17" s="11" t="s">
        <v>15</v>
      </c>
      <c r="B17" s="173">
        <v>30880</v>
      </c>
      <c r="C17" s="150">
        <v>33058</v>
      </c>
      <c r="D17" s="60">
        <v>28921</v>
      </c>
      <c r="E17" s="59">
        <v>23719</v>
      </c>
      <c r="F17" s="58">
        <v>20636</v>
      </c>
      <c r="G17" s="81">
        <f t="shared" si="0"/>
        <v>2178</v>
      </c>
      <c r="H17" s="12">
        <f t="shared" si="0"/>
        <v>-4137</v>
      </c>
      <c r="I17" s="12">
        <f t="shared" si="1"/>
        <v>-5202</v>
      </c>
      <c r="J17" s="12">
        <f t="shared" si="2"/>
        <v>-3083</v>
      </c>
      <c r="K17" s="82">
        <f t="shared" si="3"/>
        <v>-10244</v>
      </c>
    </row>
    <row r="18" spans="1:11" ht="15.75" thickBot="1">
      <c r="A18" s="16" t="s">
        <v>16</v>
      </c>
      <c r="B18" s="174">
        <v>6765</v>
      </c>
      <c r="C18" s="151">
        <v>7168</v>
      </c>
      <c r="D18" s="66">
        <v>6846</v>
      </c>
      <c r="E18" s="65">
        <v>6218</v>
      </c>
      <c r="F18" s="75">
        <v>5872</v>
      </c>
      <c r="G18" s="83">
        <f t="shared" si="0"/>
        <v>403</v>
      </c>
      <c r="H18" s="84">
        <f t="shared" si="0"/>
        <v>-322</v>
      </c>
      <c r="I18" s="84">
        <f t="shared" si="1"/>
        <v>-628</v>
      </c>
      <c r="J18" s="211">
        <f t="shared" si="2"/>
        <v>-346</v>
      </c>
      <c r="K18" s="212">
        <f t="shared" si="3"/>
        <v>-893</v>
      </c>
    </row>
    <row r="27" ht="15">
      <c r="L27" s="138"/>
    </row>
  </sheetData>
  <sheetProtection/>
  <mergeCells count="2">
    <mergeCell ref="G2:K2"/>
    <mergeCell ref="B2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9">
      <selection activeCell="E2" sqref="E2"/>
    </sheetView>
  </sheetViews>
  <sheetFormatPr defaultColWidth="9.140625" defaultRowHeight="15"/>
  <cols>
    <col min="1" max="1" width="20.57421875" style="0" customWidth="1"/>
    <col min="2" max="2" width="10.140625" style="0" bestFit="1" customWidth="1"/>
    <col min="4" max="4" width="10.28125" style="0" customWidth="1"/>
    <col min="5" max="5" width="9.8515625" style="0" customWidth="1"/>
    <col min="6" max="6" width="12.7109375" style="0" customWidth="1"/>
  </cols>
  <sheetData>
    <row r="1" spans="1:9" ht="15">
      <c r="A1" s="296" t="s">
        <v>151</v>
      </c>
      <c r="B1" s="296"/>
      <c r="C1" s="296"/>
      <c r="D1" s="296"/>
      <c r="E1" s="296"/>
      <c r="F1" s="296"/>
      <c r="G1" s="296"/>
      <c r="H1" s="296"/>
      <c r="I1" s="296"/>
    </row>
    <row r="2" spans="1:9" ht="15">
      <c r="A2" s="24" t="s">
        <v>37</v>
      </c>
      <c r="B2" s="246">
        <v>2015</v>
      </c>
      <c r="C2" s="25">
        <v>2016</v>
      </c>
      <c r="D2" s="25" t="s">
        <v>137</v>
      </c>
      <c r="E2" s="25" t="s">
        <v>138</v>
      </c>
      <c r="F2" s="25" t="s">
        <v>124</v>
      </c>
      <c r="G2" s="3"/>
      <c r="H2" s="3"/>
      <c r="I2" s="3"/>
    </row>
    <row r="3" spans="1:16" ht="15">
      <c r="A3" s="24" t="s">
        <v>38</v>
      </c>
      <c r="B3" s="246">
        <v>5463</v>
      </c>
      <c r="C3" s="25">
        <v>4792</v>
      </c>
      <c r="D3" s="13">
        <f>List3!B3*10000/List1!B17</f>
        <v>107.13634340110333</v>
      </c>
      <c r="E3" s="13">
        <f>C3*10000/List1!C17</f>
        <v>94.06610145869199</v>
      </c>
      <c r="F3" s="13">
        <v>10.8</v>
      </c>
      <c r="G3" s="3"/>
      <c r="H3" s="3"/>
      <c r="I3" s="3"/>
      <c r="N3" s="19"/>
      <c r="O3" s="27"/>
      <c r="P3" s="19"/>
    </row>
    <row r="4" spans="1:16" ht="15">
      <c r="A4" s="24" t="s">
        <v>39</v>
      </c>
      <c r="B4" s="246"/>
      <c r="C4" s="25"/>
      <c r="D4" s="13"/>
      <c r="E4" s="100"/>
      <c r="F4" s="25"/>
      <c r="G4" s="3"/>
      <c r="H4" s="3"/>
      <c r="I4" s="3"/>
      <c r="N4" s="19"/>
      <c r="O4" s="27"/>
      <c r="P4" s="19"/>
    </row>
    <row r="5" spans="1:16" ht="15">
      <c r="A5" s="24" t="s">
        <v>40</v>
      </c>
      <c r="B5" s="111">
        <v>2311</v>
      </c>
      <c r="C5" s="111">
        <v>1947</v>
      </c>
      <c r="D5" s="13">
        <f>B5*10000/List1!B17</f>
        <v>45.321634559756504</v>
      </c>
      <c r="E5" s="13">
        <f>C5*10000/List1!C17</f>
        <v>38.21926117280328</v>
      </c>
      <c r="F5" s="13">
        <f>E5-D5</f>
        <v>-7.102373386953225</v>
      </c>
      <c r="G5" s="3"/>
      <c r="H5" s="3"/>
      <c r="I5" s="3"/>
      <c r="N5" s="19"/>
      <c r="O5" s="27"/>
      <c r="P5" s="19"/>
    </row>
    <row r="6" spans="1:16" ht="15">
      <c r="A6" s="24" t="s">
        <v>41</v>
      </c>
      <c r="B6" s="111">
        <v>545</v>
      </c>
      <c r="C6" s="111">
        <v>488</v>
      </c>
      <c r="D6" s="13">
        <v>10.9</v>
      </c>
      <c r="E6" s="13">
        <f>C6*10000/List1!C17</f>
        <v>9.579352569249101</v>
      </c>
      <c r="F6" s="13">
        <f>E6-D6</f>
        <v>-1.320647430750899</v>
      </c>
      <c r="G6" s="3"/>
      <c r="H6" s="3"/>
      <c r="I6" s="3"/>
      <c r="N6" s="19"/>
      <c r="O6" s="27"/>
      <c r="P6" s="19"/>
    </row>
    <row r="7" spans="1:16" ht="15">
      <c r="A7" s="24" t="s">
        <v>42</v>
      </c>
      <c r="B7" s="111">
        <v>823</v>
      </c>
      <c r="C7" s="111">
        <v>807</v>
      </c>
      <c r="D7" s="13">
        <v>18.9</v>
      </c>
      <c r="E7" s="13">
        <v>16.9</v>
      </c>
      <c r="F7" s="13">
        <f>E7-D7</f>
        <v>-2</v>
      </c>
      <c r="G7" s="3"/>
      <c r="H7" s="3"/>
      <c r="I7" s="3"/>
      <c r="N7" s="19"/>
      <c r="O7" s="27"/>
      <c r="P7" s="19"/>
    </row>
    <row r="8" spans="1:16" ht="15">
      <c r="A8" s="24" t="s">
        <v>43</v>
      </c>
      <c r="B8" s="111">
        <v>955</v>
      </c>
      <c r="C8" s="111">
        <v>821</v>
      </c>
      <c r="D8" s="13">
        <v>17.8</v>
      </c>
      <c r="E8" s="13">
        <f>C8*10000/List1!C17</f>
        <v>16.116082908511295</v>
      </c>
      <c r="F8" s="13">
        <f>E8-D8</f>
        <v>-1.6839170914887056</v>
      </c>
      <c r="G8" s="3"/>
      <c r="H8" s="3"/>
      <c r="I8" s="3"/>
      <c r="N8" s="19"/>
      <c r="O8" s="27"/>
      <c r="P8" s="19"/>
    </row>
    <row r="9" spans="1:16" ht="15">
      <c r="A9" s="24" t="s">
        <v>44</v>
      </c>
      <c r="B9" s="111">
        <v>829</v>
      </c>
      <c r="C9" s="111">
        <v>729</v>
      </c>
      <c r="D9" s="13">
        <v>16.1</v>
      </c>
      <c r="E9" s="13">
        <f>C9*10000/List1!C17</f>
        <v>14.310139391357776</v>
      </c>
      <c r="F9" s="13">
        <f>E9-D9</f>
        <v>-1.7898606086422255</v>
      </c>
      <c r="G9" s="3"/>
      <c r="H9" s="3"/>
      <c r="I9" s="3"/>
      <c r="N9" s="19"/>
      <c r="O9" s="27"/>
      <c r="P9" s="19"/>
    </row>
    <row r="10" spans="14:16" ht="15">
      <c r="N10" s="19"/>
      <c r="O10" s="116"/>
      <c r="P10" s="19"/>
    </row>
    <row r="11" spans="1:16" ht="15">
      <c r="A11" s="296" t="s">
        <v>152</v>
      </c>
      <c r="B11" s="296"/>
      <c r="C11" s="296"/>
      <c r="D11" s="296"/>
      <c r="E11" s="296"/>
      <c r="F11" s="296"/>
      <c r="G11" s="296"/>
      <c r="H11" s="296"/>
      <c r="I11" s="296"/>
      <c r="N11" s="19"/>
      <c r="O11" s="116"/>
      <c r="P11" s="19"/>
    </row>
    <row r="12" spans="1:16" ht="15">
      <c r="A12" s="24" t="s">
        <v>37</v>
      </c>
      <c r="B12" s="155">
        <v>2015</v>
      </c>
      <c r="C12" s="25">
        <v>2016</v>
      </c>
      <c r="D12" s="25" t="s">
        <v>137</v>
      </c>
      <c r="E12" s="25" t="s">
        <v>138</v>
      </c>
      <c r="F12" s="25" t="s">
        <v>124</v>
      </c>
      <c r="G12" s="3"/>
      <c r="H12" s="3"/>
      <c r="I12" s="3"/>
      <c r="N12" s="19"/>
      <c r="O12" s="19"/>
      <c r="P12" s="19"/>
    </row>
    <row r="13" spans="1:16" ht="15">
      <c r="A13" s="24" t="s">
        <v>38</v>
      </c>
      <c r="B13" s="179">
        <v>475</v>
      </c>
      <c r="C13" s="25">
        <v>415</v>
      </c>
      <c r="D13" s="13">
        <f>B13*10000/List1!C17</f>
        <v>9.324164898346973</v>
      </c>
      <c r="E13" s="13">
        <f>C13*10000/List1!D17</f>
        <v>8.15075959187281</v>
      </c>
      <c r="F13" s="13">
        <f>E13-D13</f>
        <v>-1.173405306474164</v>
      </c>
      <c r="G13" s="3"/>
      <c r="H13" s="3"/>
      <c r="I13" s="3"/>
      <c r="N13" s="19"/>
      <c r="O13" s="19"/>
      <c r="P13" s="19"/>
    </row>
    <row r="14" spans="1:9" ht="15">
      <c r="A14" s="24" t="s">
        <v>39</v>
      </c>
      <c r="B14" s="179"/>
      <c r="C14" s="25"/>
      <c r="D14" s="25"/>
      <c r="E14" s="25"/>
      <c r="F14" s="13"/>
      <c r="G14" s="3"/>
      <c r="H14" s="3"/>
      <c r="I14" s="3"/>
    </row>
    <row r="15" spans="1:9" ht="15">
      <c r="A15" s="24" t="s">
        <v>136</v>
      </c>
      <c r="B15" s="179">
        <v>4</v>
      </c>
      <c r="C15" s="179">
        <v>4</v>
      </c>
      <c r="D15" s="13">
        <f>B15*10000/List1!C17</f>
        <v>0.07851928335450083</v>
      </c>
      <c r="E15" s="13">
        <f>C15*10000/List1!D17</f>
        <v>0.07856153823491864</v>
      </c>
      <c r="F15" s="13">
        <f>E15-D15</f>
        <v>4.2254880417813556E-05</v>
      </c>
      <c r="G15" s="3"/>
      <c r="H15" s="3"/>
      <c r="I15" s="3"/>
    </row>
    <row r="16" spans="1:9" ht="15">
      <c r="A16" s="24" t="s">
        <v>45</v>
      </c>
      <c r="B16" s="111">
        <v>19</v>
      </c>
      <c r="C16" s="111">
        <v>28</v>
      </c>
      <c r="D16" s="13">
        <f>B16*10000/List1!C17</f>
        <v>0.37296659593387893</v>
      </c>
      <c r="E16" s="13">
        <f>C16*10000/List1!D17</f>
        <v>0.5499307676444305</v>
      </c>
      <c r="F16" s="13">
        <v>0.1</v>
      </c>
      <c r="G16" s="3"/>
      <c r="H16" s="3"/>
      <c r="I16" s="3"/>
    </row>
    <row r="17" spans="1:9" ht="15">
      <c r="A17" s="24" t="s">
        <v>46</v>
      </c>
      <c r="B17" s="111">
        <v>200</v>
      </c>
      <c r="C17" s="111">
        <v>175</v>
      </c>
      <c r="D17" s="13">
        <f>B17*10000/List1!C17</f>
        <v>3.925964167725041</v>
      </c>
      <c r="E17" s="13">
        <f>C17*10000/List1!D17</f>
        <v>3.4370672977776904</v>
      </c>
      <c r="F17" s="13">
        <f>E17-D17</f>
        <v>-0.4888968699473506</v>
      </c>
      <c r="G17" s="3"/>
      <c r="H17" s="3"/>
      <c r="I17" s="3"/>
    </row>
    <row r="18" spans="1:9" ht="15">
      <c r="A18" s="24" t="s">
        <v>47</v>
      </c>
      <c r="B18" s="111">
        <v>73</v>
      </c>
      <c r="C18" s="111">
        <v>48</v>
      </c>
      <c r="D18" s="13">
        <f>B18*10000/List1!C17</f>
        <v>1.43297692121964</v>
      </c>
      <c r="E18" s="13">
        <f>C18*10000/List1!D17</f>
        <v>0.9427384588190236</v>
      </c>
      <c r="F18" s="13">
        <f>E18-D18</f>
        <v>-0.4902384624006163</v>
      </c>
      <c r="G18" s="3"/>
      <c r="H18" s="3"/>
      <c r="I18" s="3"/>
    </row>
    <row r="19" spans="1:9" ht="15">
      <c r="A19" s="24" t="s">
        <v>48</v>
      </c>
      <c r="B19" s="111">
        <v>48</v>
      </c>
      <c r="C19" s="111">
        <v>26</v>
      </c>
      <c r="D19" s="13">
        <f>B19*10000/List1!C17</f>
        <v>0.9422314002540099</v>
      </c>
      <c r="E19" s="13">
        <f>C19*10000/List1!D17</f>
        <v>0.5106499985269711</v>
      </c>
      <c r="F19" s="13">
        <f>E19-D19</f>
        <v>-0.43158140172703874</v>
      </c>
      <c r="G19" s="3"/>
      <c r="H19" s="3"/>
      <c r="I19" s="3"/>
    </row>
    <row r="20" spans="1:9" ht="15">
      <c r="A20" s="24" t="s">
        <v>49</v>
      </c>
      <c r="B20" s="111">
        <v>38</v>
      </c>
      <c r="C20" s="111">
        <v>45</v>
      </c>
      <c r="D20" s="13">
        <f>B20*10000/List1!C17</f>
        <v>0.7459331918677579</v>
      </c>
      <c r="E20" s="13">
        <f>C20*10000/List1!D17</f>
        <v>0.8838173051428347</v>
      </c>
      <c r="F20" s="13">
        <v>0.2</v>
      </c>
      <c r="G20" s="3"/>
      <c r="H20" s="3"/>
      <c r="I20" s="3"/>
    </row>
    <row r="21" spans="1:6" ht="15">
      <c r="A21" s="50" t="s">
        <v>119</v>
      </c>
      <c r="B21" s="86">
        <v>35</v>
      </c>
      <c r="C21" s="86">
        <v>37</v>
      </c>
      <c r="D21" s="111">
        <f>B21*10000/List1!C17</f>
        <v>0.6870437293518822</v>
      </c>
      <c r="E21" s="13">
        <f>C21*10000/List1!D17</f>
        <v>0.7266942286729974</v>
      </c>
      <c r="F21" s="214">
        <v>-0.3</v>
      </c>
    </row>
    <row r="23" spans="1:9" ht="15">
      <c r="A23" s="296" t="s">
        <v>139</v>
      </c>
      <c r="B23" s="296"/>
      <c r="C23" s="296"/>
      <c r="D23" s="296"/>
      <c r="E23" s="296"/>
      <c r="F23" s="296"/>
      <c r="G23" s="296"/>
      <c r="H23" s="296"/>
      <c r="I23" s="296"/>
    </row>
    <row r="24" spans="1:9" ht="15">
      <c r="A24" s="24" t="s">
        <v>37</v>
      </c>
      <c r="B24" s="155">
        <v>2015</v>
      </c>
      <c r="C24" s="25">
        <v>2016</v>
      </c>
      <c r="D24" s="25" t="s">
        <v>137</v>
      </c>
      <c r="E24" s="25" t="s">
        <v>138</v>
      </c>
      <c r="F24" s="25" t="s">
        <v>124</v>
      </c>
      <c r="G24" s="3"/>
      <c r="H24" s="3"/>
      <c r="I24" s="3"/>
    </row>
    <row r="25" spans="1:9" ht="15">
      <c r="A25" s="24" t="s">
        <v>38</v>
      </c>
      <c r="B25" s="12">
        <v>2311</v>
      </c>
      <c r="C25" s="12">
        <v>1947</v>
      </c>
      <c r="D25" s="13">
        <f>B25*10000/509430</f>
        <v>45.364426908505585</v>
      </c>
      <c r="E25" s="13">
        <f>C25*10000/509155</f>
        <v>38.23982873584665</v>
      </c>
      <c r="F25" s="13">
        <f>E25-D25</f>
        <v>-7.124598172658935</v>
      </c>
      <c r="G25" s="3"/>
      <c r="H25" s="3"/>
      <c r="I25" s="3"/>
    </row>
    <row r="26" spans="1:9" ht="15">
      <c r="A26" s="24" t="s">
        <v>39</v>
      </c>
      <c r="B26" s="155"/>
      <c r="C26" s="25"/>
      <c r="D26" s="25"/>
      <c r="E26" s="25"/>
      <c r="F26" s="100"/>
      <c r="G26" s="3"/>
      <c r="H26" s="3"/>
      <c r="I26" s="3"/>
    </row>
    <row r="27" spans="1:9" ht="15">
      <c r="A27" s="24" t="s">
        <v>50</v>
      </c>
      <c r="B27" s="111">
        <v>723</v>
      </c>
      <c r="C27" s="111">
        <v>521</v>
      </c>
      <c r="D27" s="13">
        <f>B27*10000/509430</f>
        <v>14.192332607031387</v>
      </c>
      <c r="E27" s="13">
        <f>C27*10000/509155</f>
        <v>10.232640355098154</v>
      </c>
      <c r="F27" s="13">
        <f>E27-D27</f>
        <v>-3.959692251933234</v>
      </c>
      <c r="G27" s="3"/>
      <c r="H27" s="3"/>
      <c r="I27" s="3"/>
    </row>
    <row r="28" spans="1:9" ht="15">
      <c r="A28" s="24" t="s">
        <v>51</v>
      </c>
      <c r="B28" s="111">
        <v>1138</v>
      </c>
      <c r="C28" s="111">
        <v>932</v>
      </c>
      <c r="D28" s="13">
        <f>B28*10000/509430</f>
        <v>22.338692263902793</v>
      </c>
      <c r="E28" s="13">
        <f>C28*10000/509155</f>
        <v>18.304838408736043</v>
      </c>
      <c r="F28" s="13">
        <f>E28-D28</f>
        <v>-4.03385385516675</v>
      </c>
      <c r="G28" s="3"/>
      <c r="H28" s="3"/>
      <c r="I28" s="3"/>
    </row>
    <row r="29" spans="1:9" ht="15">
      <c r="A29" s="24" t="s">
        <v>42</v>
      </c>
      <c r="B29" s="111">
        <v>450</v>
      </c>
      <c r="C29" s="111">
        <f>C25-C27-C28</f>
        <v>494</v>
      </c>
      <c r="D29" s="13">
        <f>B29*10000/509430</f>
        <v>8.833402037571403</v>
      </c>
      <c r="E29" s="13">
        <f>C29*10000/509155</f>
        <v>9.702349972012453</v>
      </c>
      <c r="F29" s="13">
        <f>E29-D29</f>
        <v>0.8689479344410493</v>
      </c>
      <c r="G29" s="3"/>
      <c r="H29" s="3"/>
      <c r="I29" s="3"/>
    </row>
    <row r="31" spans="1:9" ht="15">
      <c r="A31" s="296" t="s">
        <v>140</v>
      </c>
      <c r="B31" s="296"/>
      <c r="C31" s="296"/>
      <c r="D31" s="296"/>
      <c r="E31" s="296"/>
      <c r="F31" s="296"/>
      <c r="G31" s="296"/>
      <c r="H31" s="296"/>
      <c r="I31" s="296"/>
    </row>
    <row r="32" spans="1:9" ht="15">
      <c r="A32" s="24" t="s">
        <v>37</v>
      </c>
      <c r="B32" s="155">
        <v>2015</v>
      </c>
      <c r="C32" s="25">
        <v>2016</v>
      </c>
      <c r="D32" s="25" t="s">
        <v>137</v>
      </c>
      <c r="E32" s="25" t="s">
        <v>138</v>
      </c>
      <c r="F32" s="25" t="s">
        <v>124</v>
      </c>
      <c r="G32" s="3"/>
      <c r="H32" s="3"/>
      <c r="I32" s="3"/>
    </row>
    <row r="33" spans="1:9" ht="15">
      <c r="A33" s="24" t="s">
        <v>38</v>
      </c>
      <c r="B33" s="213">
        <v>1138</v>
      </c>
      <c r="C33" s="25">
        <v>932</v>
      </c>
      <c r="D33" s="13">
        <f>B33*10000/509430</f>
        <v>22.338692263902793</v>
      </c>
      <c r="E33" s="13">
        <f>C33*10000/509155</f>
        <v>18.304838408736043</v>
      </c>
      <c r="F33" s="13">
        <f>E33-D33</f>
        <v>-4.03385385516675</v>
      </c>
      <c r="G33" s="3"/>
      <c r="H33" s="3"/>
      <c r="I33" s="3"/>
    </row>
    <row r="34" spans="1:9" ht="15">
      <c r="A34" s="24" t="s">
        <v>39</v>
      </c>
      <c r="B34" s="213"/>
      <c r="C34" s="25"/>
      <c r="D34" s="25"/>
      <c r="E34" s="25"/>
      <c r="F34" s="25"/>
      <c r="G34" s="3"/>
      <c r="H34" s="3"/>
      <c r="I34" s="3"/>
    </row>
    <row r="35" spans="1:9" ht="15">
      <c r="A35" s="24" t="s">
        <v>52</v>
      </c>
      <c r="B35" s="111">
        <v>99</v>
      </c>
      <c r="C35" s="111">
        <v>77</v>
      </c>
      <c r="D35" s="13">
        <f>B35*10000/509430</f>
        <v>1.9433484482657086</v>
      </c>
      <c r="E35" s="13">
        <f>C35*10000/509155</f>
        <v>1.5123096110221839</v>
      </c>
      <c r="F35" s="13">
        <f>E35-D35</f>
        <v>-0.43103883724352476</v>
      </c>
      <c r="G35" s="3"/>
      <c r="H35" s="3"/>
      <c r="I35" s="3"/>
    </row>
    <row r="36" spans="1:9" ht="15">
      <c r="A36" s="24" t="s">
        <v>53</v>
      </c>
      <c r="B36" s="111">
        <v>91</v>
      </c>
      <c r="C36" s="111">
        <v>75</v>
      </c>
      <c r="D36" s="13">
        <f aca="true" t="shared" si="0" ref="D36:D42">B36*10000/509430</f>
        <v>1.786310189819995</v>
      </c>
      <c r="E36" s="13">
        <f aca="true" t="shared" si="1" ref="E36:E42">C36*10000/509155</f>
        <v>1.4730288419047244</v>
      </c>
      <c r="F36" s="13">
        <f aca="true" t="shared" si="2" ref="F36:F42">E36-D36</f>
        <v>-0.3132813479152705</v>
      </c>
      <c r="G36" s="3"/>
      <c r="H36" s="3"/>
      <c r="I36" s="3"/>
    </row>
    <row r="37" spans="1:9" ht="15">
      <c r="A37" s="24" t="s">
        <v>54</v>
      </c>
      <c r="B37" s="111">
        <v>158</v>
      </c>
      <c r="C37" s="111">
        <v>117</v>
      </c>
      <c r="D37" s="13">
        <f t="shared" si="0"/>
        <v>3.101505604302848</v>
      </c>
      <c r="E37" s="13">
        <f t="shared" si="1"/>
        <v>2.29792499337137</v>
      </c>
      <c r="F37" s="13">
        <f t="shared" si="2"/>
        <v>-0.803580610931478</v>
      </c>
      <c r="G37" s="3"/>
      <c r="H37" s="3"/>
      <c r="I37" s="3"/>
    </row>
    <row r="38" spans="1:9" ht="15">
      <c r="A38" s="24" t="s">
        <v>55</v>
      </c>
      <c r="B38" s="111">
        <v>102</v>
      </c>
      <c r="C38" s="111">
        <v>74</v>
      </c>
      <c r="D38" s="13">
        <f t="shared" si="0"/>
        <v>2.0022377951828516</v>
      </c>
      <c r="E38" s="13">
        <f t="shared" si="1"/>
        <v>1.4533884573459948</v>
      </c>
      <c r="F38" s="13">
        <f t="shared" si="2"/>
        <v>-0.5488493378368569</v>
      </c>
      <c r="G38" s="3"/>
      <c r="H38" s="3"/>
      <c r="I38" s="3"/>
    </row>
    <row r="39" spans="1:9" ht="15">
      <c r="A39" s="24" t="s">
        <v>56</v>
      </c>
      <c r="B39" s="111">
        <v>111</v>
      </c>
      <c r="C39" s="111">
        <v>78</v>
      </c>
      <c r="D39" s="13">
        <f t="shared" si="0"/>
        <v>2.1789058359342794</v>
      </c>
      <c r="E39" s="13">
        <f t="shared" si="1"/>
        <v>1.5319499955809135</v>
      </c>
      <c r="F39" s="13">
        <f t="shared" si="2"/>
        <v>-0.646955840353366</v>
      </c>
      <c r="G39" s="3"/>
      <c r="H39" s="3"/>
      <c r="I39" s="3"/>
    </row>
    <row r="40" spans="1:6" ht="15">
      <c r="A40" s="26" t="s">
        <v>120</v>
      </c>
      <c r="B40" s="86">
        <v>70</v>
      </c>
      <c r="C40" s="86">
        <v>52</v>
      </c>
      <c r="D40" s="13">
        <f t="shared" si="0"/>
        <v>1.374084761399996</v>
      </c>
      <c r="E40" s="13">
        <f t="shared" si="1"/>
        <v>1.0212999970539423</v>
      </c>
      <c r="F40" s="13">
        <f t="shared" si="2"/>
        <v>-0.35278476434605377</v>
      </c>
    </row>
    <row r="41" spans="1:6" ht="15">
      <c r="A41" s="114" t="s">
        <v>57</v>
      </c>
      <c r="B41" s="86">
        <v>284</v>
      </c>
      <c r="C41" s="86">
        <v>298</v>
      </c>
      <c r="D41" s="13">
        <f t="shared" si="0"/>
        <v>5.574858174822841</v>
      </c>
      <c r="E41" s="13">
        <f t="shared" si="1"/>
        <v>5.852834598501438</v>
      </c>
      <c r="F41" s="13">
        <f t="shared" si="2"/>
        <v>0.2779764236785969</v>
      </c>
    </row>
    <row r="42" spans="1:6" ht="15">
      <c r="A42" s="114" t="s">
        <v>42</v>
      </c>
      <c r="B42" s="86">
        <v>180</v>
      </c>
      <c r="C42" s="86">
        <v>131</v>
      </c>
      <c r="D42" s="13">
        <f t="shared" si="0"/>
        <v>3.533360815028561</v>
      </c>
      <c r="E42" s="13">
        <f t="shared" si="1"/>
        <v>2.5728903771935854</v>
      </c>
      <c r="F42" s="13">
        <f t="shared" si="2"/>
        <v>-0.9604704378349758</v>
      </c>
    </row>
  </sheetData>
  <sheetProtection/>
  <mergeCells count="4">
    <mergeCell ref="A1:I1"/>
    <mergeCell ref="A11:I11"/>
    <mergeCell ref="A23:I23"/>
    <mergeCell ref="A31:I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0">
      <selection activeCell="D3" sqref="D3"/>
    </sheetView>
  </sheetViews>
  <sheetFormatPr defaultColWidth="9.140625" defaultRowHeight="15"/>
  <cols>
    <col min="1" max="1" width="25.8515625" style="0" customWidth="1"/>
    <col min="6" max="6" width="11.421875" style="0" customWidth="1"/>
  </cols>
  <sheetData>
    <row r="1" spans="1:9" ht="15">
      <c r="A1" s="297" t="s">
        <v>141</v>
      </c>
      <c r="B1" s="297"/>
      <c r="C1" s="297"/>
      <c r="D1" s="297"/>
      <c r="E1" s="297"/>
      <c r="F1" s="297"/>
      <c r="G1" s="297"/>
      <c r="H1" s="297"/>
      <c r="I1" s="297"/>
    </row>
    <row r="2" spans="1:9" ht="15">
      <c r="A2" s="90" t="s">
        <v>37</v>
      </c>
      <c r="B2" s="91">
        <v>2015</v>
      </c>
      <c r="C2" s="91">
        <v>2016</v>
      </c>
      <c r="D2" s="91" t="s">
        <v>137</v>
      </c>
      <c r="E2" s="91" t="s">
        <v>138</v>
      </c>
      <c r="F2" s="91" t="s">
        <v>124</v>
      </c>
      <c r="G2" s="92"/>
      <c r="H2" s="92"/>
      <c r="I2" s="92"/>
    </row>
    <row r="3" spans="1:16" ht="15">
      <c r="A3" s="90" t="s">
        <v>38</v>
      </c>
      <c r="B3" s="91">
        <v>723</v>
      </c>
      <c r="C3" s="91">
        <v>521</v>
      </c>
      <c r="D3" s="62">
        <f>B3*10000/509430</f>
        <v>14.192332607031387</v>
      </c>
      <c r="E3" s="62">
        <f>C3*10000/509155</f>
        <v>10.232640355098154</v>
      </c>
      <c r="F3" s="62">
        <f>E3-D3</f>
        <v>-3.959692251933234</v>
      </c>
      <c r="G3" s="92"/>
      <c r="H3" s="92"/>
      <c r="I3" s="92"/>
      <c r="N3" s="19"/>
      <c r="O3" s="95"/>
      <c r="P3" s="19"/>
    </row>
    <row r="4" spans="1:16" ht="15">
      <c r="A4" s="90" t="s">
        <v>39</v>
      </c>
      <c r="B4" s="91"/>
      <c r="C4" s="91"/>
      <c r="D4" s="91"/>
      <c r="E4" s="91"/>
      <c r="F4" s="91"/>
      <c r="G4" s="92"/>
      <c r="H4" s="92"/>
      <c r="I4" s="92"/>
      <c r="N4" s="19"/>
      <c r="O4" s="115"/>
      <c r="P4" s="19"/>
    </row>
    <row r="5" spans="1:16" ht="15">
      <c r="A5" s="90" t="s">
        <v>58</v>
      </c>
      <c r="B5" s="112">
        <v>63</v>
      </c>
      <c r="C5" s="112">
        <v>39</v>
      </c>
      <c r="D5" s="62">
        <f>B5*10000/509430</f>
        <v>1.2366762852599964</v>
      </c>
      <c r="E5" s="62">
        <f>C5*10000/509155</f>
        <v>0.7659749977904567</v>
      </c>
      <c r="F5" s="62">
        <v>-0.4</v>
      </c>
      <c r="G5" s="92"/>
      <c r="H5" s="92"/>
      <c r="I5" s="92"/>
      <c r="N5" s="19"/>
      <c r="O5" s="53"/>
      <c r="P5" s="19"/>
    </row>
    <row r="6" spans="1:16" ht="15">
      <c r="A6" s="90" t="s">
        <v>59</v>
      </c>
      <c r="B6" s="112">
        <v>28</v>
      </c>
      <c r="C6" s="112">
        <v>27</v>
      </c>
      <c r="D6" s="62">
        <f>B6*10000/509430</f>
        <v>0.5496339045599984</v>
      </c>
      <c r="E6" s="62">
        <f>C6*10000/509155</f>
        <v>0.5302903830857009</v>
      </c>
      <c r="F6" s="62">
        <f>E6-D6</f>
        <v>-0.01934352147429752</v>
      </c>
      <c r="G6" s="92"/>
      <c r="H6" s="92"/>
      <c r="I6" s="92"/>
      <c r="N6" s="19"/>
      <c r="O6" s="95"/>
      <c r="P6" s="19"/>
    </row>
    <row r="7" spans="1:16" ht="15">
      <c r="A7" s="90" t="s">
        <v>60</v>
      </c>
      <c r="B7" s="112">
        <v>36</v>
      </c>
      <c r="C7" s="112">
        <v>47</v>
      </c>
      <c r="D7" s="62">
        <f>B7*10000/509430</f>
        <v>0.7066721630057122</v>
      </c>
      <c r="E7" s="62">
        <f>C7*10000/509155</f>
        <v>0.923098074260294</v>
      </c>
      <c r="F7" s="62">
        <f>E7-D7</f>
        <v>0.21642591125458177</v>
      </c>
      <c r="G7" s="92"/>
      <c r="H7" s="92"/>
      <c r="I7" s="92"/>
      <c r="N7" s="19"/>
      <c r="O7" s="95"/>
      <c r="P7" s="19"/>
    </row>
    <row r="8" spans="1:16" ht="15">
      <c r="A8" s="90" t="s">
        <v>61</v>
      </c>
      <c r="B8" s="112">
        <v>118</v>
      </c>
      <c r="C8" s="112">
        <v>106</v>
      </c>
      <c r="D8" s="62">
        <f>B8*10000/509430</f>
        <v>2.316314312074279</v>
      </c>
      <c r="E8" s="62">
        <f>C8*10000/509155</f>
        <v>2.0818807632253438</v>
      </c>
      <c r="F8" s="62">
        <f>E8-D8</f>
        <v>-0.2344335488489353</v>
      </c>
      <c r="G8" s="92"/>
      <c r="H8" s="92"/>
      <c r="I8" s="92"/>
      <c r="N8" s="19"/>
      <c r="O8" s="95"/>
      <c r="P8" s="19"/>
    </row>
    <row r="9" spans="1:16" ht="15">
      <c r="A9" s="90" t="s">
        <v>62</v>
      </c>
      <c r="B9" s="112">
        <v>128</v>
      </c>
      <c r="C9" s="112">
        <v>85</v>
      </c>
      <c r="D9" s="62">
        <f>B9*10000/509430</f>
        <v>2.5126121351314215</v>
      </c>
      <c r="E9" s="62">
        <f>C9*10000/509155</f>
        <v>1.6694326874920211</v>
      </c>
      <c r="F9" s="62">
        <f>E9-D9</f>
        <v>-0.8431794476394003</v>
      </c>
      <c r="G9" s="92"/>
      <c r="H9" s="92"/>
      <c r="I9" s="92"/>
      <c r="N9" s="19"/>
      <c r="O9" s="95"/>
      <c r="P9" s="19"/>
    </row>
    <row r="10" spans="1:9" ht="1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>
      <c r="A11" s="93"/>
      <c r="B11" s="93"/>
      <c r="C11" s="93"/>
      <c r="D11" s="93"/>
      <c r="E11" s="93"/>
      <c r="F11" s="93"/>
      <c r="G11" s="93"/>
      <c r="H11" s="93"/>
      <c r="I11" s="93"/>
    </row>
    <row r="12" spans="1:9" ht="15">
      <c r="A12" s="297" t="s">
        <v>142</v>
      </c>
      <c r="B12" s="297"/>
      <c r="C12" s="297"/>
      <c r="D12" s="297"/>
      <c r="E12" s="297"/>
      <c r="F12" s="297"/>
      <c r="G12" s="297"/>
      <c r="H12" s="297"/>
      <c r="I12" s="297"/>
    </row>
    <row r="13" spans="1:9" ht="15">
      <c r="A13" s="90" t="s">
        <v>37</v>
      </c>
      <c r="B13" s="91">
        <v>2015</v>
      </c>
      <c r="C13" s="91">
        <v>2016</v>
      </c>
      <c r="D13" s="91" t="s">
        <v>137</v>
      </c>
      <c r="E13" s="91" t="s">
        <v>138</v>
      </c>
      <c r="F13" s="91" t="s">
        <v>124</v>
      </c>
      <c r="G13" s="92"/>
      <c r="H13" s="92"/>
      <c r="I13" s="92"/>
    </row>
    <row r="14" spans="1:9" ht="15">
      <c r="A14" s="90" t="s">
        <v>65</v>
      </c>
      <c r="B14" s="91">
        <v>823</v>
      </c>
      <c r="C14" s="91">
        <v>807</v>
      </c>
      <c r="D14" s="62">
        <f>B14*10000/509430</f>
        <v>16.155310837602812</v>
      </c>
      <c r="E14" s="62">
        <f>C14*10000/509155</f>
        <v>15.849790338894836</v>
      </c>
      <c r="F14" s="62">
        <v>-0.4</v>
      </c>
      <c r="G14" s="92"/>
      <c r="H14" s="92"/>
      <c r="I14" s="92"/>
    </row>
    <row r="15" spans="1:9" ht="15">
      <c r="A15" s="90" t="s">
        <v>39</v>
      </c>
      <c r="B15" s="91"/>
      <c r="C15" s="91"/>
      <c r="D15" s="91"/>
      <c r="E15" s="91"/>
      <c r="F15" s="91"/>
      <c r="G15" s="92"/>
      <c r="H15" s="92"/>
      <c r="I15" s="92"/>
    </row>
    <row r="16" spans="1:9" ht="15">
      <c r="A16" s="90" t="s">
        <v>63</v>
      </c>
      <c r="B16" s="112">
        <v>144</v>
      </c>
      <c r="C16" s="112">
        <v>138</v>
      </c>
      <c r="D16" s="62">
        <f>B16*10000/509430</f>
        <v>2.826688652022849</v>
      </c>
      <c r="E16" s="62">
        <f>C16*10000/509155</f>
        <v>2.7103730691046932</v>
      </c>
      <c r="F16" s="62">
        <f>E16-D16</f>
        <v>-0.11631558291815569</v>
      </c>
      <c r="G16" s="92"/>
      <c r="H16" s="92"/>
      <c r="I16" s="92"/>
    </row>
    <row r="17" spans="1:9" ht="15">
      <c r="A17" s="90" t="s">
        <v>64</v>
      </c>
      <c r="B17" s="112">
        <v>111</v>
      </c>
      <c r="C17" s="112">
        <v>115</v>
      </c>
      <c r="D17" s="62">
        <f>B17*10000/509430</f>
        <v>2.1789058359342794</v>
      </c>
      <c r="E17" s="62">
        <f>C17*10000/509155</f>
        <v>2.258644224253911</v>
      </c>
      <c r="F17" s="62">
        <f>E17-D17</f>
        <v>0.07973838831963143</v>
      </c>
      <c r="G17" s="92"/>
      <c r="H17" s="92"/>
      <c r="I17" s="92"/>
    </row>
    <row r="18" spans="1:9" ht="15">
      <c r="A18" s="90" t="s">
        <v>103</v>
      </c>
      <c r="B18" s="112">
        <v>209</v>
      </c>
      <c r="C18" s="112">
        <v>170</v>
      </c>
      <c r="D18" s="62">
        <f>B18*10000/509430</f>
        <v>4.102624501894274</v>
      </c>
      <c r="E18" s="62">
        <f>C18*10000/509155</f>
        <v>3.3388653749840422</v>
      </c>
      <c r="F18" s="62">
        <f>E18-D18</f>
        <v>-0.763759126910232</v>
      </c>
      <c r="G18" s="92"/>
      <c r="H18" s="92"/>
      <c r="I18" s="92"/>
    </row>
    <row r="19" spans="1:9" ht="15">
      <c r="A19" s="94"/>
      <c r="B19" s="95"/>
      <c r="C19" s="96"/>
      <c r="D19" s="53"/>
      <c r="E19" s="96"/>
      <c r="F19" s="96"/>
      <c r="G19" s="92"/>
      <c r="H19" s="92"/>
      <c r="I19" s="92"/>
    </row>
    <row r="20" spans="1:9" ht="15">
      <c r="A20" s="297" t="s">
        <v>143</v>
      </c>
      <c r="B20" s="297"/>
      <c r="C20" s="297"/>
      <c r="D20" s="297"/>
      <c r="E20" s="297"/>
      <c r="F20" s="297"/>
      <c r="G20" s="297"/>
      <c r="H20" s="297"/>
      <c r="I20" s="297"/>
    </row>
    <row r="21" spans="1:9" ht="15">
      <c r="A21" s="90" t="s">
        <v>37</v>
      </c>
      <c r="B21" s="91">
        <v>2015</v>
      </c>
      <c r="C21" s="91">
        <v>2015</v>
      </c>
      <c r="D21" s="91" t="s">
        <v>137</v>
      </c>
      <c r="E21" s="91" t="s">
        <v>138</v>
      </c>
      <c r="F21" s="91" t="s">
        <v>124</v>
      </c>
      <c r="G21" s="92"/>
      <c r="H21" s="92"/>
      <c r="I21" s="92"/>
    </row>
    <row r="22" spans="1:9" ht="15">
      <c r="A22" s="90" t="s">
        <v>105</v>
      </c>
      <c r="B22" s="91">
        <v>955</v>
      </c>
      <c r="C22" s="91">
        <v>821</v>
      </c>
      <c r="D22" s="62">
        <f>B22*10000/509430</f>
        <v>18.74644210195709</v>
      </c>
      <c r="E22" s="62">
        <f>C22*10000/509155</f>
        <v>16.12475572271705</v>
      </c>
      <c r="F22" s="62">
        <f>E22-D22</f>
        <v>-2.621686379240039</v>
      </c>
      <c r="G22" s="92"/>
      <c r="H22" s="92"/>
      <c r="I22" s="92"/>
    </row>
    <row r="23" spans="1:9" ht="15">
      <c r="A23" s="90" t="s">
        <v>39</v>
      </c>
      <c r="B23" s="91"/>
      <c r="C23" s="91"/>
      <c r="D23" s="91"/>
      <c r="E23" s="91"/>
      <c r="F23" s="91"/>
      <c r="G23" s="92"/>
      <c r="H23" s="92"/>
      <c r="I23" s="92"/>
    </row>
    <row r="24" spans="1:9" ht="15">
      <c r="A24" s="90" t="s">
        <v>104</v>
      </c>
      <c r="B24" s="112">
        <v>338</v>
      </c>
      <c r="C24" s="112">
        <v>320</v>
      </c>
      <c r="D24" s="62">
        <f>B24*10000/509430</f>
        <v>6.634866419331409</v>
      </c>
      <c r="E24" s="62">
        <f>C24*10000/509155</f>
        <v>6.284923058793491</v>
      </c>
      <c r="F24" s="62">
        <f>E24-D24</f>
        <v>-0.3499433605379183</v>
      </c>
      <c r="G24" s="92"/>
      <c r="H24" s="92"/>
      <c r="I24" s="92"/>
    </row>
    <row r="25" spans="1:9" ht="15">
      <c r="A25" s="90" t="s">
        <v>144</v>
      </c>
      <c r="B25" s="112"/>
      <c r="C25" s="112"/>
      <c r="D25" s="62">
        <f>B25*10000/509430</f>
        <v>0</v>
      </c>
      <c r="E25" s="62">
        <f>C25*10000/509155</f>
        <v>0</v>
      </c>
      <c r="F25" s="91"/>
      <c r="G25" s="92"/>
      <c r="H25" s="92"/>
      <c r="I25" s="92"/>
    </row>
    <row r="26" spans="1:9" ht="15">
      <c r="A26" s="94"/>
      <c r="B26" s="95"/>
      <c r="C26" s="96"/>
      <c r="D26" s="53"/>
      <c r="E26" s="96"/>
      <c r="F26" s="96"/>
      <c r="G26" s="92"/>
      <c r="H26" s="92"/>
      <c r="I26" s="92"/>
    </row>
    <row r="27" spans="1:9" ht="15">
      <c r="A27" s="298" t="s">
        <v>145</v>
      </c>
      <c r="B27" s="299"/>
      <c r="C27" s="299"/>
      <c r="D27" s="299"/>
      <c r="E27" s="299"/>
      <c r="F27" s="299"/>
      <c r="G27" s="299"/>
      <c r="H27" s="92"/>
      <c r="I27" s="92"/>
    </row>
    <row r="28" spans="1:9" ht="15">
      <c r="A28" s="90" t="s">
        <v>37</v>
      </c>
      <c r="B28" s="91">
        <v>2015</v>
      </c>
      <c r="C28" s="91">
        <v>2016</v>
      </c>
      <c r="D28" s="91" t="s">
        <v>137</v>
      </c>
      <c r="E28" s="91" t="s">
        <v>138</v>
      </c>
      <c r="F28" s="91" t="s">
        <v>124</v>
      </c>
      <c r="G28" s="92"/>
      <c r="H28" s="92"/>
      <c r="I28" s="92"/>
    </row>
    <row r="29" spans="1:9" ht="15">
      <c r="A29" s="90" t="s">
        <v>106</v>
      </c>
      <c r="B29" s="112">
        <v>829</v>
      </c>
      <c r="C29" s="112">
        <v>729</v>
      </c>
      <c r="D29" s="62">
        <f>B29*10000/509430</f>
        <v>16.273089531437098</v>
      </c>
      <c r="E29" s="13">
        <f>C29*10000/509155</f>
        <v>14.317840343313922</v>
      </c>
      <c r="F29" s="62">
        <f>E29-D29</f>
        <v>-1.955249188123176</v>
      </c>
      <c r="G29" s="92"/>
      <c r="H29" s="92"/>
      <c r="I29" s="92"/>
    </row>
    <row r="30" spans="1:9" ht="15">
      <c r="A30" s="97" t="s">
        <v>39</v>
      </c>
      <c r="B30" s="98"/>
      <c r="C30" s="98"/>
      <c r="D30" s="98"/>
      <c r="E30" s="100"/>
      <c r="F30" s="62"/>
      <c r="G30" s="93"/>
      <c r="H30" s="93"/>
      <c r="I30" s="93"/>
    </row>
    <row r="31" spans="1:9" ht="15">
      <c r="A31" s="97" t="s">
        <v>107</v>
      </c>
      <c r="B31" s="91">
        <v>169</v>
      </c>
      <c r="C31" s="91">
        <v>109</v>
      </c>
      <c r="D31" s="62">
        <f>B31*10000/509430</f>
        <v>3.3174332096657047</v>
      </c>
      <c r="E31" s="13">
        <f>C31*10000/509155</f>
        <v>2.140801916901533</v>
      </c>
      <c r="F31" s="62">
        <f>E31-D31</f>
        <v>-1.1766312927641716</v>
      </c>
      <c r="G31" s="93"/>
      <c r="H31" s="93"/>
      <c r="I31" s="93"/>
    </row>
    <row r="32" spans="1:6" ht="15">
      <c r="A32" s="97" t="s">
        <v>121</v>
      </c>
      <c r="B32" s="215">
        <v>19</v>
      </c>
      <c r="C32" s="99">
        <v>23</v>
      </c>
      <c r="D32" s="62">
        <f>B32*10000/509430</f>
        <v>0.3729658638085704</v>
      </c>
      <c r="E32" s="13">
        <f>C32*10000/509155</f>
        <v>0.4517288448507822</v>
      </c>
      <c r="F32" s="62">
        <f>E32-D32</f>
        <v>0.0787629810422118</v>
      </c>
    </row>
  </sheetData>
  <sheetProtection/>
  <mergeCells count="4">
    <mergeCell ref="A1:I1"/>
    <mergeCell ref="A12:I12"/>
    <mergeCell ref="A20:I20"/>
    <mergeCell ref="A27:G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7.28125" style="0" customWidth="1"/>
    <col min="2" max="9" width="6.28125" style="0" customWidth="1"/>
    <col min="10" max="10" width="6.421875" style="0" customWidth="1"/>
    <col min="11" max="12" width="6.28125" style="0" customWidth="1"/>
    <col min="13" max="13" width="7.140625" style="0" customWidth="1"/>
    <col min="14" max="15" width="6.28125" style="0" customWidth="1"/>
    <col min="16" max="16" width="7.421875" style="0" customWidth="1"/>
  </cols>
  <sheetData>
    <row r="1" spans="1:13" ht="15">
      <c r="A1" s="296" t="s">
        <v>127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5">
      <c r="A2" s="270" t="s">
        <v>108</v>
      </c>
      <c r="B2" s="309">
        <v>2012</v>
      </c>
      <c r="C2" s="310"/>
      <c r="D2" s="309">
        <v>2013</v>
      </c>
      <c r="E2" s="310"/>
      <c r="F2" s="302">
        <v>2014</v>
      </c>
      <c r="G2" s="302"/>
      <c r="H2" s="309">
        <v>2015</v>
      </c>
      <c r="I2" s="310"/>
      <c r="J2" s="302">
        <v>2016</v>
      </c>
      <c r="K2" s="302"/>
      <c r="L2" s="301"/>
      <c r="M2" s="301"/>
    </row>
    <row r="3" spans="1:13" ht="15">
      <c r="A3" s="271" t="s">
        <v>109</v>
      </c>
      <c r="B3" s="26" t="s">
        <v>99</v>
      </c>
      <c r="C3" s="26" t="s">
        <v>110</v>
      </c>
      <c r="D3" s="24" t="s">
        <v>99</v>
      </c>
      <c r="E3" s="26" t="s">
        <v>110</v>
      </c>
      <c r="F3" s="246" t="s">
        <v>99</v>
      </c>
      <c r="G3" s="246" t="s">
        <v>110</v>
      </c>
      <c r="H3" s="26" t="s">
        <v>99</v>
      </c>
      <c r="I3" s="26" t="s">
        <v>110</v>
      </c>
      <c r="J3" s="26" t="s">
        <v>99</v>
      </c>
      <c r="K3" s="26" t="s">
        <v>110</v>
      </c>
      <c r="L3" s="272"/>
      <c r="M3" s="245"/>
    </row>
    <row r="4" spans="1:13" ht="15">
      <c r="A4" s="24" t="s">
        <v>111</v>
      </c>
      <c r="B4" s="12">
        <v>2813</v>
      </c>
      <c r="C4" s="246"/>
      <c r="D4" s="280">
        <v>2818</v>
      </c>
      <c r="E4" s="261"/>
      <c r="F4" s="12">
        <v>2878</v>
      </c>
      <c r="G4" s="246"/>
      <c r="H4" s="12">
        <v>2652</v>
      </c>
      <c r="I4" s="246"/>
      <c r="J4" s="267">
        <v>2894</v>
      </c>
      <c r="K4" s="262"/>
      <c r="L4" s="263"/>
      <c r="M4" s="263"/>
    </row>
    <row r="5" spans="1:13" ht="15">
      <c r="A5" s="264" t="s">
        <v>112</v>
      </c>
      <c r="B5" s="246"/>
      <c r="C5" s="246"/>
      <c r="D5" s="303"/>
      <c r="E5" s="304"/>
      <c r="F5" s="246"/>
      <c r="G5" s="246"/>
      <c r="H5" s="273"/>
      <c r="I5" s="274"/>
      <c r="J5" s="305"/>
      <c r="K5" s="305"/>
      <c r="L5" s="308"/>
      <c r="M5" s="308"/>
    </row>
    <row r="6" spans="1:13" ht="15">
      <c r="A6" s="24" t="s">
        <v>66</v>
      </c>
      <c r="B6" s="12">
        <v>1423</v>
      </c>
      <c r="C6" s="13">
        <f>B6*100/B4</f>
        <v>50.58656238890864</v>
      </c>
      <c r="D6" s="280">
        <v>1463</v>
      </c>
      <c r="E6" s="265">
        <f>D6*100/D4</f>
        <v>51.91625266146203</v>
      </c>
      <c r="F6" s="12">
        <v>1508</v>
      </c>
      <c r="G6" s="13">
        <f>F6*100/F4</f>
        <v>52.39749826268242</v>
      </c>
      <c r="H6" s="12">
        <v>1318</v>
      </c>
      <c r="I6" s="13">
        <f>H6*100/H4</f>
        <v>49.698340874811464</v>
      </c>
      <c r="J6" s="267">
        <v>1425</v>
      </c>
      <c r="K6" s="266">
        <f>J6*100/J4</f>
        <v>49.23980649619903</v>
      </c>
      <c r="L6" s="263"/>
      <c r="M6" s="263"/>
    </row>
    <row r="7" spans="1:13" ht="15">
      <c r="A7" s="24" t="s">
        <v>113</v>
      </c>
      <c r="B7" s="246">
        <v>41</v>
      </c>
      <c r="C7" s="13">
        <f>B7*100/B4</f>
        <v>1.457518663348738</v>
      </c>
      <c r="D7" s="260">
        <v>51</v>
      </c>
      <c r="E7" s="265">
        <f>D7*100/D4</f>
        <v>1.8097941802696949</v>
      </c>
      <c r="F7" s="246">
        <v>49</v>
      </c>
      <c r="G7" s="13">
        <f>F7*100/F4</f>
        <v>1.7025712300208478</v>
      </c>
      <c r="H7" s="246">
        <v>57</v>
      </c>
      <c r="I7" s="111">
        <f>H7*100/H4</f>
        <v>2.1493212669683257</v>
      </c>
      <c r="J7" s="262">
        <v>57</v>
      </c>
      <c r="K7" s="266">
        <f>J7*100/J4</f>
        <v>1.9695922598479614</v>
      </c>
      <c r="L7" s="263"/>
      <c r="M7" s="263"/>
    </row>
    <row r="8" spans="1:13" ht="15">
      <c r="A8" s="24" t="s">
        <v>114</v>
      </c>
      <c r="B8" s="246">
        <v>137</v>
      </c>
      <c r="C8" s="13">
        <f>B8*100/B6</f>
        <v>9.627547434996487</v>
      </c>
      <c r="D8" s="260">
        <v>87</v>
      </c>
      <c r="E8" s="265">
        <f>D8*100/D4</f>
        <v>3.0872959545777148</v>
      </c>
      <c r="F8" s="246">
        <v>95</v>
      </c>
      <c r="G8" s="13">
        <f>F8*100/F4</f>
        <v>3.30090340514246</v>
      </c>
      <c r="H8" s="246">
        <v>80</v>
      </c>
      <c r="I8" s="13">
        <f>H8*100/H6</f>
        <v>6.0698027314112295</v>
      </c>
      <c r="J8" s="262">
        <v>94</v>
      </c>
      <c r="K8" s="266">
        <f>J8*100/J4</f>
        <v>3.2480995162404978</v>
      </c>
      <c r="L8" s="263"/>
      <c r="M8" s="263"/>
    </row>
    <row r="9" spans="1:13" ht="15">
      <c r="A9" s="24" t="s">
        <v>115</v>
      </c>
      <c r="B9" s="12">
        <v>1315</v>
      </c>
      <c r="C9" s="13">
        <f>B9*100/B4</f>
        <v>46.74724493423391</v>
      </c>
      <c r="D9" s="280">
        <v>1053</v>
      </c>
      <c r="E9" s="265">
        <f>D9*100/D4</f>
        <v>37.36692689850958</v>
      </c>
      <c r="F9" s="12">
        <v>1082</v>
      </c>
      <c r="G9" s="13">
        <f>F9*100/F4</f>
        <v>37.595552466990966</v>
      </c>
      <c r="H9" s="12">
        <v>1042</v>
      </c>
      <c r="I9" s="13">
        <f>H9*100/H4</f>
        <v>39.29110105580694</v>
      </c>
      <c r="J9" s="267">
        <v>1099</v>
      </c>
      <c r="K9" s="266">
        <f>J9*100/J4</f>
        <v>37.9751209398756</v>
      </c>
      <c r="L9" s="263"/>
      <c r="M9" s="263"/>
    </row>
    <row r="10" spans="1:13" ht="15">
      <c r="A10" s="24" t="s">
        <v>97</v>
      </c>
      <c r="B10" s="246">
        <v>384</v>
      </c>
      <c r="C10" s="13">
        <f>B10*100/B4</f>
        <v>13.650906505510132</v>
      </c>
      <c r="D10" s="260">
        <v>326</v>
      </c>
      <c r="E10" s="265">
        <f>D10*100/D4</f>
        <v>11.56848828956707</v>
      </c>
      <c r="F10" s="246">
        <v>363</v>
      </c>
      <c r="G10" s="13">
        <f>F10*100/F4</f>
        <v>12.612925642807506</v>
      </c>
      <c r="H10" s="246">
        <v>394</v>
      </c>
      <c r="I10" s="13">
        <f>H10*100/H4</f>
        <v>14.856711915535445</v>
      </c>
      <c r="J10" s="262">
        <v>461</v>
      </c>
      <c r="K10" s="266">
        <f>J10*100/J4</f>
        <v>15.929509329647546</v>
      </c>
      <c r="L10" s="263"/>
      <c r="M10" s="263"/>
    </row>
    <row r="11" spans="1:13" ht="15">
      <c r="A11" s="24" t="s">
        <v>116</v>
      </c>
      <c r="B11" s="246">
        <v>126</v>
      </c>
      <c r="C11" s="13">
        <f>B11*100/B4</f>
        <v>4.479203697120512</v>
      </c>
      <c r="D11" s="268">
        <v>117</v>
      </c>
      <c r="E11" s="269">
        <f>D11*100/D4</f>
        <v>4.151880766501065</v>
      </c>
      <c r="F11" s="246">
        <v>120</v>
      </c>
      <c r="G11" s="13">
        <f>F11*100/F4</f>
        <v>4.169562195969423</v>
      </c>
      <c r="H11" s="246">
        <v>118</v>
      </c>
      <c r="I11" s="13">
        <f>H11*100/H4</f>
        <v>4.44947209653092</v>
      </c>
      <c r="J11" s="262" t="s">
        <v>149</v>
      </c>
      <c r="K11" s="266">
        <v>6.4</v>
      </c>
      <c r="L11" s="263"/>
      <c r="M11" s="263"/>
    </row>
    <row r="12" spans="1:13" ht="15">
      <c r="A12" s="300" t="s">
        <v>117</v>
      </c>
      <c r="B12" s="300"/>
      <c r="C12" s="300"/>
      <c r="D12" s="3"/>
      <c r="E12" s="3"/>
      <c r="F12" s="3"/>
      <c r="G12" s="300" t="s">
        <v>150</v>
      </c>
      <c r="H12" s="300"/>
      <c r="I12" s="300"/>
      <c r="J12" s="300"/>
      <c r="K12" s="300"/>
      <c r="L12" s="3"/>
      <c r="M12" s="3"/>
    </row>
    <row r="13" spans="1:16" ht="15">
      <c r="A13" s="301" t="s">
        <v>155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272"/>
      <c r="O13" s="272"/>
      <c r="P13" s="272"/>
    </row>
    <row r="14" spans="1:16" ht="15">
      <c r="A14" s="24"/>
      <c r="B14" s="302">
        <v>2012</v>
      </c>
      <c r="C14" s="302"/>
      <c r="D14" s="302"/>
      <c r="E14" s="302">
        <v>2013</v>
      </c>
      <c r="F14" s="302"/>
      <c r="G14" s="302"/>
      <c r="H14" s="302">
        <v>2014</v>
      </c>
      <c r="I14" s="302"/>
      <c r="J14" s="302"/>
      <c r="K14" s="302">
        <v>2015</v>
      </c>
      <c r="L14" s="302"/>
      <c r="M14" s="302"/>
      <c r="N14" s="302">
        <v>2016</v>
      </c>
      <c r="O14" s="302"/>
      <c r="P14" s="302"/>
    </row>
    <row r="15" spans="1:16" ht="15">
      <c r="A15" s="24" t="s">
        <v>156</v>
      </c>
      <c r="B15" s="302" t="s">
        <v>157</v>
      </c>
      <c r="C15" s="302"/>
      <c r="D15" s="302"/>
      <c r="E15" s="302" t="s">
        <v>157</v>
      </c>
      <c r="F15" s="302"/>
      <c r="G15" s="302"/>
      <c r="H15" s="302" t="s">
        <v>157</v>
      </c>
      <c r="I15" s="302"/>
      <c r="J15" s="302"/>
      <c r="K15" s="302" t="s">
        <v>157</v>
      </c>
      <c r="L15" s="302"/>
      <c r="M15" s="302"/>
      <c r="N15" s="302" t="s">
        <v>157</v>
      </c>
      <c r="O15" s="302"/>
      <c r="P15" s="302"/>
    </row>
    <row r="16" spans="1:16" ht="15">
      <c r="A16" s="24"/>
      <c r="B16" s="24" t="s">
        <v>158</v>
      </c>
      <c r="C16" s="24" t="s">
        <v>159</v>
      </c>
      <c r="D16" s="24" t="s">
        <v>160</v>
      </c>
      <c r="E16" s="24" t="s">
        <v>158</v>
      </c>
      <c r="F16" s="24" t="s">
        <v>159</v>
      </c>
      <c r="G16" s="24" t="s">
        <v>160</v>
      </c>
      <c r="H16" s="24" t="s">
        <v>158</v>
      </c>
      <c r="I16" s="24" t="s">
        <v>159</v>
      </c>
      <c r="J16" s="24" t="s">
        <v>160</v>
      </c>
      <c r="K16" s="24" t="s">
        <v>158</v>
      </c>
      <c r="L16" s="24" t="s">
        <v>159</v>
      </c>
      <c r="M16" s="24" t="s">
        <v>160</v>
      </c>
      <c r="N16" s="24" t="s">
        <v>158</v>
      </c>
      <c r="O16" s="24" t="s">
        <v>159</v>
      </c>
      <c r="P16" s="24" t="s">
        <v>160</v>
      </c>
    </row>
    <row r="17" spans="1:16" ht="15">
      <c r="A17" s="24" t="s">
        <v>161</v>
      </c>
      <c r="B17" s="259">
        <v>583</v>
      </c>
      <c r="C17" s="259">
        <v>341</v>
      </c>
      <c r="D17" s="259">
        <v>128</v>
      </c>
      <c r="E17" s="262">
        <v>680</v>
      </c>
      <c r="F17" s="262">
        <v>422</v>
      </c>
      <c r="G17" s="262">
        <v>171</v>
      </c>
      <c r="H17" s="262">
        <v>613</v>
      </c>
      <c r="I17" s="262">
        <v>349</v>
      </c>
      <c r="J17" s="262">
        <v>154</v>
      </c>
      <c r="K17" s="259">
        <v>479</v>
      </c>
      <c r="L17" s="259">
        <v>333</v>
      </c>
      <c r="M17" s="259">
        <v>106</v>
      </c>
      <c r="N17" s="12">
        <v>4338</v>
      </c>
      <c r="O17" s="259" t="s">
        <v>168</v>
      </c>
      <c r="P17" s="259" t="s">
        <v>168</v>
      </c>
    </row>
    <row r="18" spans="1:16" ht="15">
      <c r="A18" s="264" t="s">
        <v>112</v>
      </c>
      <c r="B18" s="259"/>
      <c r="C18" s="259"/>
      <c r="D18" s="259"/>
      <c r="E18" s="305"/>
      <c r="F18" s="305"/>
      <c r="G18" s="305"/>
      <c r="H18" s="305"/>
      <c r="I18" s="305"/>
      <c r="J18" s="305"/>
      <c r="K18" s="259"/>
      <c r="L18" s="259"/>
      <c r="M18" s="259"/>
      <c r="N18" s="259"/>
      <c r="O18" s="259"/>
      <c r="P18" s="259"/>
    </row>
    <row r="19" spans="1:16" ht="15">
      <c r="A19" s="50" t="s">
        <v>97</v>
      </c>
      <c r="B19" s="259">
        <v>270</v>
      </c>
      <c r="C19" s="259">
        <v>137</v>
      </c>
      <c r="D19" s="259">
        <v>74</v>
      </c>
      <c r="E19" s="262">
        <v>289</v>
      </c>
      <c r="F19" s="262">
        <v>146</v>
      </c>
      <c r="G19" s="262">
        <v>100</v>
      </c>
      <c r="H19" s="262">
        <v>285</v>
      </c>
      <c r="I19" s="262">
        <v>129</v>
      </c>
      <c r="J19" s="262">
        <v>79</v>
      </c>
      <c r="K19" s="259">
        <v>219</v>
      </c>
      <c r="L19" s="259">
        <v>143</v>
      </c>
      <c r="M19" s="259">
        <v>67</v>
      </c>
      <c r="N19" s="12">
        <v>1919</v>
      </c>
      <c r="O19" s="259" t="s">
        <v>168</v>
      </c>
      <c r="P19" s="259" t="s">
        <v>168</v>
      </c>
    </row>
    <row r="20" spans="1:16" ht="15">
      <c r="A20" s="50" t="s">
        <v>162</v>
      </c>
      <c r="B20" s="259">
        <v>58</v>
      </c>
      <c r="C20" s="259">
        <v>12</v>
      </c>
      <c r="D20" s="259">
        <v>2</v>
      </c>
      <c r="E20" s="262">
        <v>70</v>
      </c>
      <c r="F20" s="262">
        <v>22</v>
      </c>
      <c r="G20" s="262">
        <v>5</v>
      </c>
      <c r="H20" s="262">
        <v>88</v>
      </c>
      <c r="I20" s="262">
        <v>16</v>
      </c>
      <c r="J20" s="262">
        <v>5</v>
      </c>
      <c r="K20" s="259">
        <v>63</v>
      </c>
      <c r="L20" s="259">
        <v>47</v>
      </c>
      <c r="M20" s="259">
        <v>1</v>
      </c>
      <c r="N20" s="259">
        <v>855</v>
      </c>
      <c r="O20" s="259" t="s">
        <v>168</v>
      </c>
      <c r="P20" s="259" t="s">
        <v>168</v>
      </c>
    </row>
    <row r="21" spans="1:16" ht="15">
      <c r="A21" s="50" t="s">
        <v>163</v>
      </c>
      <c r="B21" s="259">
        <v>31</v>
      </c>
      <c r="C21" s="259">
        <v>15</v>
      </c>
      <c r="D21" s="259">
        <v>7</v>
      </c>
      <c r="E21" s="262">
        <v>26</v>
      </c>
      <c r="F21" s="262">
        <v>14</v>
      </c>
      <c r="G21" s="262">
        <v>5</v>
      </c>
      <c r="H21" s="262">
        <v>39</v>
      </c>
      <c r="I21" s="262">
        <v>22</v>
      </c>
      <c r="J21" s="262">
        <v>4</v>
      </c>
      <c r="K21" s="259">
        <v>29</v>
      </c>
      <c r="L21" s="259">
        <v>22</v>
      </c>
      <c r="M21" s="259">
        <v>2</v>
      </c>
      <c r="N21" s="259">
        <v>324</v>
      </c>
      <c r="O21" s="259" t="s">
        <v>168</v>
      </c>
      <c r="P21" s="259" t="s">
        <v>168</v>
      </c>
    </row>
    <row r="22" spans="1:17" ht="15">
      <c r="A22" s="50" t="s">
        <v>164</v>
      </c>
      <c r="B22" s="259">
        <v>428</v>
      </c>
      <c r="C22" s="259">
        <v>283</v>
      </c>
      <c r="D22" s="259">
        <v>91</v>
      </c>
      <c r="E22" s="262">
        <v>538</v>
      </c>
      <c r="F22" s="262">
        <v>365</v>
      </c>
      <c r="G22" s="262">
        <v>137</v>
      </c>
      <c r="H22" s="262">
        <v>443</v>
      </c>
      <c r="I22" s="262">
        <v>295</v>
      </c>
      <c r="J22" s="262">
        <v>122</v>
      </c>
      <c r="K22" s="259">
        <v>341</v>
      </c>
      <c r="L22" s="259">
        <v>244</v>
      </c>
      <c r="M22" s="259">
        <v>77</v>
      </c>
      <c r="N22" s="259" t="s">
        <v>168</v>
      </c>
      <c r="O22" s="259" t="s">
        <v>168</v>
      </c>
      <c r="P22" s="259" t="s">
        <v>168</v>
      </c>
      <c r="Q22" s="258"/>
    </row>
    <row r="23" spans="1:16" ht="15">
      <c r="A23" s="50" t="s">
        <v>165</v>
      </c>
      <c r="B23" s="259">
        <v>66</v>
      </c>
      <c r="C23" s="259">
        <v>31</v>
      </c>
      <c r="D23" s="259">
        <v>28</v>
      </c>
      <c r="E23" s="262">
        <v>46</v>
      </c>
      <c r="F23" s="262">
        <v>21</v>
      </c>
      <c r="G23" s="262">
        <v>24</v>
      </c>
      <c r="H23" s="262">
        <v>53</v>
      </c>
      <c r="I23" s="262">
        <v>16</v>
      </c>
      <c r="J23" s="262">
        <v>23</v>
      </c>
      <c r="K23" s="259">
        <v>46</v>
      </c>
      <c r="L23" s="259">
        <v>20</v>
      </c>
      <c r="M23" s="259">
        <v>26</v>
      </c>
      <c r="N23" s="259" t="s">
        <v>168</v>
      </c>
      <c r="O23" s="259" t="s">
        <v>168</v>
      </c>
      <c r="P23" s="259" t="s">
        <v>168</v>
      </c>
    </row>
    <row r="24" spans="1:16" ht="15">
      <c r="A24" s="264" t="s">
        <v>166</v>
      </c>
      <c r="B24" s="259" t="s">
        <v>168</v>
      </c>
      <c r="C24" s="259" t="s">
        <v>168</v>
      </c>
      <c r="D24" s="259" t="s">
        <v>168</v>
      </c>
      <c r="E24" s="259" t="s">
        <v>168</v>
      </c>
      <c r="F24" s="259" t="s">
        <v>168</v>
      </c>
      <c r="G24" s="259" t="s">
        <v>168</v>
      </c>
      <c r="H24" s="259" t="s">
        <v>168</v>
      </c>
      <c r="I24" s="259" t="s">
        <v>168</v>
      </c>
      <c r="J24" s="259" t="s">
        <v>168</v>
      </c>
      <c r="K24" s="259" t="s">
        <v>168</v>
      </c>
      <c r="L24" s="259" t="s">
        <v>168</v>
      </c>
      <c r="M24" s="259" t="s">
        <v>168</v>
      </c>
      <c r="N24" s="278">
        <v>2908</v>
      </c>
      <c r="O24" s="259" t="s">
        <v>168</v>
      </c>
      <c r="P24" s="259" t="s">
        <v>168</v>
      </c>
    </row>
    <row r="25" spans="1:16" ht="15">
      <c r="A25" s="279" t="s">
        <v>167</v>
      </c>
      <c r="B25" s="259" t="s">
        <v>168</v>
      </c>
      <c r="C25" s="259" t="s">
        <v>168</v>
      </c>
      <c r="D25" s="259" t="s">
        <v>168</v>
      </c>
      <c r="E25" s="259" t="s">
        <v>168</v>
      </c>
      <c r="F25" s="259" t="s">
        <v>168</v>
      </c>
      <c r="G25" s="259" t="s">
        <v>168</v>
      </c>
      <c r="H25" s="259" t="s">
        <v>168</v>
      </c>
      <c r="I25" s="259" t="s">
        <v>168</v>
      </c>
      <c r="J25" s="259" t="s">
        <v>168</v>
      </c>
      <c r="K25" s="259" t="s">
        <v>168</v>
      </c>
      <c r="L25" s="259" t="s">
        <v>168</v>
      </c>
      <c r="M25" s="259" t="s">
        <v>168</v>
      </c>
      <c r="N25" s="259">
        <v>251</v>
      </c>
      <c r="O25" s="259" t="s">
        <v>168</v>
      </c>
      <c r="P25" s="259" t="s">
        <v>168</v>
      </c>
    </row>
    <row r="26" spans="1:16" ht="15">
      <c r="A26" s="306" t="s">
        <v>117</v>
      </c>
      <c r="B26" s="306"/>
      <c r="C26" s="306"/>
      <c r="K26" s="307" t="s">
        <v>169</v>
      </c>
      <c r="L26" s="307"/>
      <c r="M26" s="307"/>
      <c r="N26" s="307"/>
      <c r="O26" s="307"/>
      <c r="P26" s="307"/>
    </row>
  </sheetData>
  <sheetProtection/>
  <mergeCells count="27">
    <mergeCell ref="A26:C26"/>
    <mergeCell ref="K26:P26"/>
    <mergeCell ref="J5:K5"/>
    <mergeCell ref="L5:M5"/>
    <mergeCell ref="A1:M1"/>
    <mergeCell ref="B2:C2"/>
    <mergeCell ref="D2:E2"/>
    <mergeCell ref="F2:G2"/>
    <mergeCell ref="H2:I2"/>
    <mergeCell ref="J2:K2"/>
    <mergeCell ref="L2:M2"/>
    <mergeCell ref="D5:E5"/>
    <mergeCell ref="E18:G18"/>
    <mergeCell ref="H18:J18"/>
    <mergeCell ref="N14:P14"/>
    <mergeCell ref="B15:D15"/>
    <mergeCell ref="E15:G15"/>
    <mergeCell ref="H15:J15"/>
    <mergeCell ref="K15:M15"/>
    <mergeCell ref="N15:P15"/>
    <mergeCell ref="A12:C12"/>
    <mergeCell ref="G12:K12"/>
    <mergeCell ref="A13:M13"/>
    <mergeCell ref="B14:D14"/>
    <mergeCell ref="E14:G14"/>
    <mergeCell ref="H14:J14"/>
    <mergeCell ref="K14:M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.140625" style="0" customWidth="1"/>
    <col min="2" max="2" width="16.00390625" style="0" customWidth="1"/>
    <col min="3" max="10" width="7.7109375" style="0" customWidth="1"/>
    <col min="11" max="11" width="7.8515625" style="0" customWidth="1"/>
    <col min="12" max="12" width="1.1484375" style="0" customWidth="1"/>
    <col min="13" max="13" width="4.7109375" style="0" customWidth="1"/>
    <col min="14" max="14" width="29.57421875" style="0" customWidth="1"/>
  </cols>
  <sheetData>
    <row r="1" spans="1:14" ht="15.75" thickBot="1">
      <c r="A1" s="311" t="s">
        <v>172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2"/>
      <c r="M1" s="312"/>
      <c r="N1" s="312"/>
    </row>
    <row r="2" spans="1:14" ht="15">
      <c r="A2" s="32"/>
      <c r="B2" s="33"/>
      <c r="C2" s="224" t="s">
        <v>101</v>
      </c>
      <c r="D2" s="217" t="s">
        <v>128</v>
      </c>
      <c r="E2" s="219" t="s">
        <v>130</v>
      </c>
      <c r="F2" s="224" t="s">
        <v>101</v>
      </c>
      <c r="G2" s="218" t="s">
        <v>128</v>
      </c>
      <c r="H2" s="219" t="s">
        <v>130</v>
      </c>
      <c r="I2" s="275" t="s">
        <v>101</v>
      </c>
      <c r="J2" s="276">
        <v>2015</v>
      </c>
      <c r="K2" s="235">
        <v>2016</v>
      </c>
      <c r="M2" s="313"/>
      <c r="N2" s="314"/>
    </row>
    <row r="3" spans="1:14" ht="15.75" thickBot="1">
      <c r="A3" s="34" t="s">
        <v>74</v>
      </c>
      <c r="B3" s="34" t="s">
        <v>75</v>
      </c>
      <c r="C3" s="225" t="s">
        <v>118</v>
      </c>
      <c r="D3" s="35" t="s">
        <v>118</v>
      </c>
      <c r="E3" s="37" t="s">
        <v>118</v>
      </c>
      <c r="F3" s="225" t="s">
        <v>76</v>
      </c>
      <c r="G3" s="36" t="s">
        <v>76</v>
      </c>
      <c r="H3" s="37" t="s">
        <v>146</v>
      </c>
      <c r="I3" s="277" t="s">
        <v>34</v>
      </c>
      <c r="J3" s="35" t="s">
        <v>34</v>
      </c>
      <c r="K3" s="234" t="s">
        <v>34</v>
      </c>
      <c r="M3" s="45" t="s">
        <v>74</v>
      </c>
      <c r="N3" s="46" t="s">
        <v>148</v>
      </c>
    </row>
    <row r="4" spans="1:20" ht="15">
      <c r="A4" s="38" t="s">
        <v>19</v>
      </c>
      <c r="B4" s="39" t="s">
        <v>77</v>
      </c>
      <c r="C4" s="229">
        <v>20242</v>
      </c>
      <c r="D4" s="216">
        <v>20203</v>
      </c>
      <c r="E4" s="230">
        <f>D4*0.99946</f>
        <v>20192.09038</v>
      </c>
      <c r="F4" s="239">
        <v>148</v>
      </c>
      <c r="G4" s="117">
        <v>139</v>
      </c>
      <c r="H4" s="240">
        <v>139</v>
      </c>
      <c r="I4" s="236">
        <f>F4*1000/C4</f>
        <v>7.3115304811777495</v>
      </c>
      <c r="J4" s="220">
        <f>G4*1000/D4</f>
        <v>6.880166311933872</v>
      </c>
      <c r="K4" s="120">
        <f>H4*1000/E4</f>
        <v>6.883883609082775</v>
      </c>
      <c r="M4" s="47" t="s">
        <v>19</v>
      </c>
      <c r="N4" s="39" t="s">
        <v>68</v>
      </c>
      <c r="P4" s="19"/>
      <c r="Q4" s="118"/>
      <c r="R4" s="19"/>
      <c r="S4" s="27"/>
      <c r="T4" s="118"/>
    </row>
    <row r="5" spans="1:20" ht="15">
      <c r="A5" s="40" t="s">
        <v>20</v>
      </c>
      <c r="B5" s="28" t="s">
        <v>67</v>
      </c>
      <c r="C5" s="231">
        <v>45507</v>
      </c>
      <c r="D5" s="122">
        <v>45468</v>
      </c>
      <c r="E5" s="230">
        <f aca="true" t="shared" si="0" ref="E5:E23">D5*0.99946</f>
        <v>45443.44728</v>
      </c>
      <c r="F5" s="239">
        <v>672</v>
      </c>
      <c r="G5" s="117">
        <v>553</v>
      </c>
      <c r="H5" s="240">
        <v>513</v>
      </c>
      <c r="I5" s="236">
        <f aca="true" t="shared" si="1" ref="I5:I23">F5*1000/C5</f>
        <v>14.766958929395477</v>
      </c>
      <c r="J5" s="220">
        <f aca="true" t="shared" si="2" ref="J5:J24">G5*1000/D5</f>
        <v>12.162399929620832</v>
      </c>
      <c r="K5" s="223">
        <f aca="true" t="shared" si="3" ref="K5:K24">H5*1000/E5</f>
        <v>11.288756260922465</v>
      </c>
      <c r="M5" s="48" t="s">
        <v>20</v>
      </c>
      <c r="N5" s="41" t="s">
        <v>79</v>
      </c>
      <c r="P5" s="19"/>
      <c r="Q5" s="118"/>
      <c r="R5" s="19"/>
      <c r="S5" s="27"/>
      <c r="T5" s="118"/>
    </row>
    <row r="6" spans="1:20" ht="15">
      <c r="A6" s="40" t="s">
        <v>21</v>
      </c>
      <c r="B6" s="41" t="s">
        <v>78</v>
      </c>
      <c r="C6" s="231">
        <v>19349</v>
      </c>
      <c r="D6" s="122">
        <v>19310</v>
      </c>
      <c r="E6" s="230">
        <f t="shared" si="0"/>
        <v>19299.5726</v>
      </c>
      <c r="F6" s="239">
        <v>158</v>
      </c>
      <c r="G6" s="117">
        <v>119</v>
      </c>
      <c r="H6" s="240">
        <v>88</v>
      </c>
      <c r="I6" s="236">
        <f t="shared" si="1"/>
        <v>8.165796681999069</v>
      </c>
      <c r="J6" s="220">
        <f t="shared" si="2"/>
        <v>6.162610046607975</v>
      </c>
      <c r="K6" s="223">
        <f t="shared" si="3"/>
        <v>4.5596864668391675</v>
      </c>
      <c r="M6" s="48" t="s">
        <v>21</v>
      </c>
      <c r="N6" s="49" t="s">
        <v>67</v>
      </c>
      <c r="P6" s="19"/>
      <c r="Q6" s="118"/>
      <c r="R6" s="19"/>
      <c r="S6" s="27"/>
      <c r="T6" s="118"/>
    </row>
    <row r="7" spans="1:20" ht="15">
      <c r="A7" s="40" t="s">
        <v>22</v>
      </c>
      <c r="B7" s="28" t="s">
        <v>79</v>
      </c>
      <c r="C7" s="231">
        <v>16705</v>
      </c>
      <c r="D7" s="122">
        <v>16666</v>
      </c>
      <c r="E7" s="230">
        <f t="shared" si="0"/>
        <v>16657.000360000002</v>
      </c>
      <c r="F7" s="239">
        <v>314</v>
      </c>
      <c r="G7" s="117">
        <v>273</v>
      </c>
      <c r="H7" s="240">
        <v>207</v>
      </c>
      <c r="I7" s="236">
        <f t="shared" si="1"/>
        <v>18.79676743489973</v>
      </c>
      <c r="J7" s="220">
        <f t="shared" si="2"/>
        <v>16.380655226209047</v>
      </c>
      <c r="K7" s="223">
        <f t="shared" si="3"/>
        <v>12.427207511929236</v>
      </c>
      <c r="M7" s="48" t="s">
        <v>22</v>
      </c>
      <c r="N7" s="49" t="s">
        <v>122</v>
      </c>
      <c r="P7" s="19"/>
      <c r="Q7" s="118"/>
      <c r="R7" s="19"/>
      <c r="S7" s="121"/>
      <c r="T7" s="118"/>
    </row>
    <row r="8" spans="1:20" ht="15">
      <c r="A8" s="40" t="s">
        <v>23</v>
      </c>
      <c r="B8" s="41" t="s">
        <v>80</v>
      </c>
      <c r="C8" s="231">
        <v>29528</v>
      </c>
      <c r="D8" s="122">
        <v>29489</v>
      </c>
      <c r="E8" s="230">
        <f t="shared" si="0"/>
        <v>29473.07594</v>
      </c>
      <c r="F8" s="239">
        <v>324</v>
      </c>
      <c r="G8" s="117">
        <v>260</v>
      </c>
      <c r="H8" s="240">
        <v>262</v>
      </c>
      <c r="I8" s="236">
        <f t="shared" si="1"/>
        <v>10.972636141966946</v>
      </c>
      <c r="J8" s="220">
        <f t="shared" si="2"/>
        <v>8.816846959883346</v>
      </c>
      <c r="K8" s="223">
        <f t="shared" si="3"/>
        <v>8.889469172928138</v>
      </c>
      <c r="M8" s="48" t="s">
        <v>23</v>
      </c>
      <c r="N8" s="49" t="s">
        <v>69</v>
      </c>
      <c r="P8" s="19"/>
      <c r="Q8" s="118"/>
      <c r="R8" s="19"/>
      <c r="S8" s="121"/>
      <c r="T8" s="118"/>
    </row>
    <row r="9" spans="1:20" ht="15">
      <c r="A9" s="40" t="s">
        <v>24</v>
      </c>
      <c r="B9" s="41" t="s">
        <v>82</v>
      </c>
      <c r="C9" s="231">
        <v>8662</v>
      </c>
      <c r="D9" s="122">
        <v>8623</v>
      </c>
      <c r="E9" s="230">
        <f t="shared" si="0"/>
        <v>8618.34358</v>
      </c>
      <c r="F9" s="239">
        <v>98</v>
      </c>
      <c r="G9" s="117">
        <v>58</v>
      </c>
      <c r="H9" s="240">
        <v>76</v>
      </c>
      <c r="I9" s="236">
        <f t="shared" si="1"/>
        <v>11.313784345416764</v>
      </c>
      <c r="J9" s="220">
        <f t="shared" si="2"/>
        <v>6.7261973791024</v>
      </c>
      <c r="K9" s="223">
        <f t="shared" si="3"/>
        <v>8.818399880966453</v>
      </c>
      <c r="M9" s="48" t="s">
        <v>24</v>
      </c>
      <c r="N9" s="49" t="s">
        <v>70</v>
      </c>
      <c r="P9" s="118"/>
      <c r="Q9" s="118"/>
      <c r="R9" s="118"/>
      <c r="S9" s="121"/>
      <c r="T9" s="118"/>
    </row>
    <row r="10" spans="1:20" ht="15">
      <c r="A10" s="38" t="s">
        <v>25</v>
      </c>
      <c r="B10" s="39" t="s">
        <v>68</v>
      </c>
      <c r="C10" s="231">
        <v>61940</v>
      </c>
      <c r="D10" s="122">
        <v>61901</v>
      </c>
      <c r="E10" s="230">
        <v>61869</v>
      </c>
      <c r="F10" s="239">
        <v>1213</v>
      </c>
      <c r="G10" s="117">
        <v>1084</v>
      </c>
      <c r="H10" s="240">
        <v>1061</v>
      </c>
      <c r="I10" s="236">
        <f t="shared" si="1"/>
        <v>19.583467872134324</v>
      </c>
      <c r="J10" s="220">
        <f t="shared" si="2"/>
        <v>17.511833411415</v>
      </c>
      <c r="K10" s="223">
        <f t="shared" si="3"/>
        <v>17.149137694160242</v>
      </c>
      <c r="M10" s="48" t="s">
        <v>25</v>
      </c>
      <c r="N10" s="49" t="s">
        <v>80</v>
      </c>
      <c r="P10" s="19"/>
      <c r="Q10" s="118"/>
      <c r="R10" s="19"/>
      <c r="S10" s="121"/>
      <c r="T10" s="118"/>
    </row>
    <row r="11" spans="1:20" ht="15">
      <c r="A11" s="38" t="s">
        <v>26</v>
      </c>
      <c r="B11" s="29" t="s">
        <v>84</v>
      </c>
      <c r="C11" s="231">
        <v>16796</v>
      </c>
      <c r="D11" s="122">
        <v>16757</v>
      </c>
      <c r="E11" s="230">
        <f t="shared" si="0"/>
        <v>16747.95122</v>
      </c>
      <c r="F11" s="239">
        <v>190</v>
      </c>
      <c r="G11" s="117">
        <v>171</v>
      </c>
      <c r="H11" s="240">
        <v>139</v>
      </c>
      <c r="I11" s="236">
        <f t="shared" si="1"/>
        <v>11.312217194570136</v>
      </c>
      <c r="J11" s="220">
        <f t="shared" si="2"/>
        <v>10.204690577072268</v>
      </c>
      <c r="K11" s="223">
        <f t="shared" si="3"/>
        <v>8.299522620654015</v>
      </c>
      <c r="M11" s="48" t="s">
        <v>26</v>
      </c>
      <c r="N11" s="49" t="s">
        <v>82</v>
      </c>
      <c r="P11" s="19"/>
      <c r="Q11" s="118"/>
      <c r="R11" s="19"/>
      <c r="S11" s="121"/>
      <c r="T11" s="118"/>
    </row>
    <row r="12" spans="1:20" ht="15">
      <c r="A12" s="40" t="s">
        <v>27</v>
      </c>
      <c r="B12" s="41" t="s">
        <v>85</v>
      </c>
      <c r="C12" s="231">
        <v>15617</v>
      </c>
      <c r="D12" s="122">
        <v>15578</v>
      </c>
      <c r="E12" s="230">
        <f t="shared" si="0"/>
        <v>15569.587880000001</v>
      </c>
      <c r="F12" s="239">
        <v>185</v>
      </c>
      <c r="G12" s="117">
        <v>182</v>
      </c>
      <c r="H12" s="240">
        <v>136</v>
      </c>
      <c r="I12" s="236">
        <f t="shared" si="1"/>
        <v>11.846065185374911</v>
      </c>
      <c r="J12" s="220">
        <f t="shared" si="2"/>
        <v>11.683142893824625</v>
      </c>
      <c r="K12" s="223">
        <f t="shared" si="3"/>
        <v>8.734977511813241</v>
      </c>
      <c r="M12" s="48" t="s">
        <v>27</v>
      </c>
      <c r="N12" s="49" t="s">
        <v>85</v>
      </c>
      <c r="P12" s="19"/>
      <c r="Q12" s="118"/>
      <c r="R12" s="19"/>
      <c r="S12" s="121"/>
      <c r="T12" s="118"/>
    </row>
    <row r="13" spans="1:20" ht="15">
      <c r="A13" s="40" t="s">
        <v>28</v>
      </c>
      <c r="B13" s="28" t="s">
        <v>86</v>
      </c>
      <c r="C13" s="231">
        <v>12843</v>
      </c>
      <c r="D13" s="122">
        <v>12804</v>
      </c>
      <c r="E13" s="230">
        <f t="shared" si="0"/>
        <v>12797.08584</v>
      </c>
      <c r="F13" s="239">
        <v>147</v>
      </c>
      <c r="G13" s="117">
        <v>146</v>
      </c>
      <c r="H13" s="240">
        <v>106</v>
      </c>
      <c r="I13" s="236">
        <f t="shared" si="1"/>
        <v>11.445923849567858</v>
      </c>
      <c r="J13" s="220">
        <f t="shared" si="2"/>
        <v>11.402686660418619</v>
      </c>
      <c r="K13" s="223">
        <f t="shared" si="3"/>
        <v>8.28313581117621</v>
      </c>
      <c r="M13" s="48" t="s">
        <v>28</v>
      </c>
      <c r="N13" s="49" t="s">
        <v>72</v>
      </c>
      <c r="P13" s="19"/>
      <c r="Q13" s="118"/>
      <c r="R13" s="19"/>
      <c r="S13" s="121"/>
      <c r="T13" s="118"/>
    </row>
    <row r="14" spans="1:20" ht="15">
      <c r="A14" s="40" t="s">
        <v>29</v>
      </c>
      <c r="B14" s="41" t="s">
        <v>87</v>
      </c>
      <c r="C14" s="231">
        <v>22777</v>
      </c>
      <c r="D14" s="122">
        <v>22738</v>
      </c>
      <c r="E14" s="230">
        <f t="shared" si="0"/>
        <v>22725.72148</v>
      </c>
      <c r="F14" s="239">
        <v>182</v>
      </c>
      <c r="G14" s="117">
        <v>185</v>
      </c>
      <c r="H14" s="240">
        <v>147</v>
      </c>
      <c r="I14" s="236">
        <f t="shared" si="1"/>
        <v>7.990516749352417</v>
      </c>
      <c r="J14" s="220">
        <f t="shared" si="2"/>
        <v>8.13615973260621</v>
      </c>
      <c r="K14" s="223">
        <f t="shared" si="3"/>
        <v>6.468441502698553</v>
      </c>
      <c r="M14" s="48" t="s">
        <v>29</v>
      </c>
      <c r="N14" s="49" t="s">
        <v>84</v>
      </c>
      <c r="P14" s="19"/>
      <c r="Q14" s="118"/>
      <c r="R14" s="19"/>
      <c r="S14" s="121"/>
      <c r="T14" s="118"/>
    </row>
    <row r="15" spans="1:20" ht="15">
      <c r="A15" s="40" t="s">
        <v>30</v>
      </c>
      <c r="B15" s="41" t="s">
        <v>90</v>
      </c>
      <c r="C15" s="231">
        <v>11985</v>
      </c>
      <c r="D15" s="122">
        <v>11946</v>
      </c>
      <c r="E15" s="230">
        <f t="shared" si="0"/>
        <v>11939.54916</v>
      </c>
      <c r="F15" s="239">
        <v>129</v>
      </c>
      <c r="G15" s="117">
        <v>87</v>
      </c>
      <c r="H15" s="240">
        <v>92</v>
      </c>
      <c r="I15" s="236">
        <f t="shared" si="1"/>
        <v>10.763454317897372</v>
      </c>
      <c r="J15" s="220">
        <f t="shared" si="2"/>
        <v>7.282772476142642</v>
      </c>
      <c r="K15" s="223">
        <f t="shared" si="3"/>
        <v>7.705483579582665</v>
      </c>
      <c r="M15" s="48" t="s">
        <v>30</v>
      </c>
      <c r="N15" s="49" t="s">
        <v>86</v>
      </c>
      <c r="P15" s="19"/>
      <c r="Q15" s="118"/>
      <c r="R15" s="19"/>
      <c r="S15" s="121"/>
      <c r="T15" s="118"/>
    </row>
    <row r="16" spans="1:20" ht="15">
      <c r="A16" s="40" t="s">
        <v>31</v>
      </c>
      <c r="B16" s="28" t="s">
        <v>69</v>
      </c>
      <c r="C16" s="231">
        <v>25821</v>
      </c>
      <c r="D16" s="122">
        <v>25782</v>
      </c>
      <c r="E16" s="230">
        <f t="shared" si="0"/>
        <v>25768.07772</v>
      </c>
      <c r="F16" s="239">
        <v>387</v>
      </c>
      <c r="G16" s="117">
        <v>284</v>
      </c>
      <c r="H16" s="240">
        <v>255</v>
      </c>
      <c r="I16" s="236">
        <f t="shared" si="1"/>
        <v>14.987800627396306</v>
      </c>
      <c r="J16" s="220">
        <f t="shared" si="2"/>
        <v>11.015437126677528</v>
      </c>
      <c r="K16" s="223">
        <f t="shared" si="3"/>
        <v>9.895965184942014</v>
      </c>
      <c r="M16" s="48" t="s">
        <v>31</v>
      </c>
      <c r="N16" s="49" t="s">
        <v>93</v>
      </c>
      <c r="P16" s="19"/>
      <c r="Q16" s="118"/>
      <c r="R16" s="19"/>
      <c r="S16" s="121"/>
      <c r="T16" s="118"/>
    </row>
    <row r="17" spans="1:20" ht="15">
      <c r="A17" s="40" t="s">
        <v>32</v>
      </c>
      <c r="B17" s="41" t="s">
        <v>71</v>
      </c>
      <c r="C17" s="231">
        <v>18696</v>
      </c>
      <c r="D17" s="122">
        <v>18657</v>
      </c>
      <c r="E17" s="230">
        <f t="shared" si="0"/>
        <v>18646.92522</v>
      </c>
      <c r="F17" s="239">
        <v>165</v>
      </c>
      <c r="G17" s="117">
        <v>126</v>
      </c>
      <c r="H17" s="240">
        <v>99</v>
      </c>
      <c r="I17" s="236">
        <f t="shared" si="1"/>
        <v>8.825417201540436</v>
      </c>
      <c r="J17" s="220">
        <f t="shared" si="2"/>
        <v>6.753497346840328</v>
      </c>
      <c r="K17" s="223">
        <f t="shared" si="3"/>
        <v>5.309186304550429</v>
      </c>
      <c r="M17" s="48" t="s">
        <v>32</v>
      </c>
      <c r="N17" s="49" t="s">
        <v>90</v>
      </c>
      <c r="P17" s="19"/>
      <c r="Q17" s="118"/>
      <c r="R17" s="19"/>
      <c r="S17" s="121"/>
      <c r="T17" s="118"/>
    </row>
    <row r="18" spans="1:20" ht="15">
      <c r="A18" s="40" t="s">
        <v>81</v>
      </c>
      <c r="B18" s="28" t="s">
        <v>93</v>
      </c>
      <c r="C18" s="231">
        <v>19812</v>
      </c>
      <c r="D18" s="122">
        <v>19773</v>
      </c>
      <c r="E18" s="230">
        <f t="shared" si="0"/>
        <v>19762.32258</v>
      </c>
      <c r="F18" s="239">
        <v>194</v>
      </c>
      <c r="G18" s="117">
        <v>201</v>
      </c>
      <c r="H18" s="240">
        <v>159</v>
      </c>
      <c r="I18" s="236">
        <f t="shared" si="1"/>
        <v>9.792045225116091</v>
      </c>
      <c r="J18" s="220">
        <f t="shared" si="2"/>
        <v>10.165377029282356</v>
      </c>
      <c r="K18" s="223">
        <f t="shared" si="3"/>
        <v>8.045613027332742</v>
      </c>
      <c r="M18" s="48" t="s">
        <v>81</v>
      </c>
      <c r="N18" s="49" t="s">
        <v>95</v>
      </c>
      <c r="P18" s="19"/>
      <c r="Q18" s="118"/>
      <c r="R18" s="19"/>
      <c r="S18" s="121"/>
      <c r="T18" s="118"/>
    </row>
    <row r="19" spans="1:20" ht="15">
      <c r="A19" s="40" t="s">
        <v>83</v>
      </c>
      <c r="B19" s="41" t="s">
        <v>72</v>
      </c>
      <c r="C19" s="231">
        <v>14175</v>
      </c>
      <c r="D19" s="122">
        <v>14136</v>
      </c>
      <c r="E19" s="230">
        <f t="shared" si="0"/>
        <v>14128.36656</v>
      </c>
      <c r="F19" s="239">
        <v>147</v>
      </c>
      <c r="G19" s="117">
        <v>121</v>
      </c>
      <c r="H19" s="240">
        <v>118</v>
      </c>
      <c r="I19" s="236">
        <f t="shared" si="1"/>
        <v>10.37037037037037</v>
      </c>
      <c r="J19" s="220">
        <f t="shared" si="2"/>
        <v>8.559705715902659</v>
      </c>
      <c r="K19" s="223">
        <f t="shared" si="3"/>
        <v>8.351991682752603</v>
      </c>
      <c r="M19" s="48" t="s">
        <v>83</v>
      </c>
      <c r="N19" s="49" t="s">
        <v>94</v>
      </c>
      <c r="P19" s="19"/>
      <c r="Q19" s="118"/>
      <c r="R19" s="19"/>
      <c r="S19" s="121"/>
      <c r="T19" s="118"/>
    </row>
    <row r="20" spans="1:20" ht="15">
      <c r="A20" s="40" t="s">
        <v>91</v>
      </c>
      <c r="B20" s="41" t="s">
        <v>70</v>
      </c>
      <c r="C20" s="231">
        <v>58806</v>
      </c>
      <c r="D20" s="122">
        <v>58767</v>
      </c>
      <c r="E20" s="230">
        <f t="shared" si="0"/>
        <v>58735.26582</v>
      </c>
      <c r="F20" s="239">
        <v>602</v>
      </c>
      <c r="G20" s="117">
        <v>634</v>
      </c>
      <c r="H20" s="240">
        <v>551</v>
      </c>
      <c r="I20" s="236">
        <f t="shared" si="1"/>
        <v>10.237050641091045</v>
      </c>
      <c r="J20" s="220">
        <f t="shared" si="2"/>
        <v>10.788367621284054</v>
      </c>
      <c r="K20" s="223">
        <f t="shared" si="3"/>
        <v>9.381076127051058</v>
      </c>
      <c r="M20" s="48" t="s">
        <v>91</v>
      </c>
      <c r="N20" s="49" t="s">
        <v>123</v>
      </c>
      <c r="P20" s="19"/>
      <c r="Q20" s="118"/>
      <c r="R20" s="19"/>
      <c r="S20" s="121"/>
      <c r="T20" s="118"/>
    </row>
    <row r="21" spans="1:20" ht="15">
      <c r="A21" s="40" t="s">
        <v>88</v>
      </c>
      <c r="B21" s="28" t="s">
        <v>73</v>
      </c>
      <c r="C21" s="231">
        <v>15680</v>
      </c>
      <c r="D21" s="122">
        <v>15641</v>
      </c>
      <c r="E21" s="230">
        <f t="shared" si="0"/>
        <v>15632.55386</v>
      </c>
      <c r="F21" s="239">
        <v>169</v>
      </c>
      <c r="G21" s="117">
        <v>168</v>
      </c>
      <c r="H21" s="240">
        <v>102</v>
      </c>
      <c r="I21" s="236">
        <f t="shared" si="1"/>
        <v>10.778061224489797</v>
      </c>
      <c r="J21" s="220">
        <f t="shared" si="2"/>
        <v>10.74100121475609</v>
      </c>
      <c r="K21" s="223">
        <f t="shared" si="3"/>
        <v>6.524845582716579</v>
      </c>
      <c r="M21" s="48" t="s">
        <v>88</v>
      </c>
      <c r="N21" s="49" t="s">
        <v>147</v>
      </c>
      <c r="P21" s="19"/>
      <c r="Q21" s="118"/>
      <c r="R21" s="19"/>
      <c r="S21" s="121"/>
      <c r="T21" s="118"/>
    </row>
    <row r="22" spans="1:20" ht="15">
      <c r="A22" s="40" t="s">
        <v>92</v>
      </c>
      <c r="B22" s="28" t="s">
        <v>94</v>
      </c>
      <c r="C22" s="231">
        <v>34776</v>
      </c>
      <c r="D22" s="122">
        <v>34737</v>
      </c>
      <c r="E22" s="230">
        <f t="shared" si="0"/>
        <v>34718.24202</v>
      </c>
      <c r="F22" s="239">
        <v>381</v>
      </c>
      <c r="G22" s="117">
        <v>291</v>
      </c>
      <c r="H22" s="240">
        <v>243</v>
      </c>
      <c r="I22" s="236">
        <f t="shared" si="1"/>
        <v>10.955831608005521</v>
      </c>
      <c r="J22" s="220">
        <f t="shared" si="2"/>
        <v>8.377234648933413</v>
      </c>
      <c r="K22" s="223">
        <f t="shared" si="3"/>
        <v>6.999202317329776</v>
      </c>
      <c r="M22" s="48" t="s">
        <v>92</v>
      </c>
      <c r="N22" s="49" t="s">
        <v>73</v>
      </c>
      <c r="P22" s="19"/>
      <c r="Q22" s="118"/>
      <c r="R22" s="19"/>
      <c r="S22" s="121"/>
      <c r="T22" s="118"/>
    </row>
    <row r="23" spans="1:20" ht="15.75" thickBot="1">
      <c r="A23" s="42" t="s">
        <v>89</v>
      </c>
      <c r="B23" s="30" t="s">
        <v>95</v>
      </c>
      <c r="C23" s="229">
        <v>40492</v>
      </c>
      <c r="D23" s="226">
        <v>40453</v>
      </c>
      <c r="E23" s="232">
        <f t="shared" si="0"/>
        <v>40431.155380000004</v>
      </c>
      <c r="F23" s="241">
        <v>486</v>
      </c>
      <c r="G23" s="124">
        <v>381</v>
      </c>
      <c r="H23" s="242">
        <v>299</v>
      </c>
      <c r="I23" s="237">
        <f t="shared" si="1"/>
        <v>12.002370838684184</v>
      </c>
      <c r="J23" s="221">
        <f t="shared" si="2"/>
        <v>9.418337329740687</v>
      </c>
      <c r="K23" s="227">
        <f t="shared" si="3"/>
        <v>7.395287054989918</v>
      </c>
      <c r="M23" s="45" t="s">
        <v>89</v>
      </c>
      <c r="N23" s="46" t="s">
        <v>78</v>
      </c>
      <c r="P23" s="19"/>
      <c r="Q23" s="118"/>
      <c r="R23" s="19"/>
      <c r="S23" s="121"/>
      <c r="T23" s="118"/>
    </row>
    <row r="24" spans="1:20" ht="15.75" thickBot="1">
      <c r="A24" s="43"/>
      <c r="B24" s="31" t="s">
        <v>96</v>
      </c>
      <c r="C24" s="228">
        <f aca="true" t="shared" si="4" ref="C24:H24">SUM(C4:C23)</f>
        <v>510209</v>
      </c>
      <c r="D24" s="123">
        <f t="shared" si="4"/>
        <v>509429</v>
      </c>
      <c r="E24" s="233">
        <f t="shared" si="4"/>
        <v>509155.33488</v>
      </c>
      <c r="F24" s="243">
        <f t="shared" si="4"/>
        <v>6291</v>
      </c>
      <c r="G24" s="44">
        <f t="shared" si="4"/>
        <v>5463</v>
      </c>
      <c r="H24" s="244">
        <f t="shared" si="4"/>
        <v>4792</v>
      </c>
      <c r="I24" s="238">
        <f>F24*1000/C24</f>
        <v>12.330241136475445</v>
      </c>
      <c r="J24" s="222">
        <f t="shared" si="2"/>
        <v>10.72377112414095</v>
      </c>
      <c r="K24" s="125">
        <f t="shared" si="3"/>
        <v>9.411666090328604</v>
      </c>
      <c r="P24" s="119"/>
      <c r="Q24" s="118"/>
      <c r="R24" s="119"/>
      <c r="S24" s="19"/>
      <c r="T24" s="118"/>
    </row>
    <row r="25" spans="2:20" ht="15">
      <c r="B25" s="137" t="s">
        <v>117</v>
      </c>
      <c r="C25" s="113"/>
      <c r="H25" s="292" t="s">
        <v>171</v>
      </c>
      <c r="I25" s="292"/>
      <c r="J25" s="292"/>
      <c r="K25" s="292"/>
      <c r="P25" s="19"/>
      <c r="Q25" s="19"/>
      <c r="R25" s="19"/>
      <c r="S25" s="19"/>
      <c r="T25" s="19"/>
    </row>
  </sheetData>
  <sheetProtection/>
  <mergeCells count="3">
    <mergeCell ref="A1:N1"/>
    <mergeCell ref="M2:N2"/>
    <mergeCell ref="H25:K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Jakoubková Marie</cp:lastModifiedBy>
  <cp:lastPrinted>2016-11-24T10:06:29Z</cp:lastPrinted>
  <dcterms:created xsi:type="dcterms:W3CDTF">2013-02-15T07:24:03Z</dcterms:created>
  <dcterms:modified xsi:type="dcterms:W3CDTF">2016-11-24T10:06:33Z</dcterms:modified>
  <cp:category/>
  <cp:version/>
  <cp:contentType/>
  <cp:contentStatus/>
</cp:coreProperties>
</file>