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576" windowHeight="10800" activeTab="0"/>
  </bookViews>
  <sheets>
    <sheet name="RK-37-2015-41, př. 2" sheetId="1" r:id="rId1"/>
  </sheets>
  <definedNames/>
  <calcPr fullCalcOnLoad="1"/>
</workbook>
</file>

<file path=xl/sharedStrings.xml><?xml version="1.0" encoding="utf-8"?>
<sst xmlns="http://schemas.openxmlformats.org/spreadsheetml/2006/main" count="99" uniqueCount="79">
  <si>
    <t>II. Návrh na úpravu výdajové části rozpočtu kraje</t>
  </si>
  <si>
    <t>Příspěvek na provoz - rozpočtová položka 5331</t>
  </si>
  <si>
    <t>/v Kč/</t>
  </si>
  <si>
    <t>Kapitola</t>
  </si>
  <si>
    <t>ORJ</t>
  </si>
  <si>
    <t>Paragraf/organizace</t>
  </si>
  <si>
    <t>Příspěvek na provoz - účelový znak 00055</t>
  </si>
  <si>
    <t>Rozpočet</t>
  </si>
  <si>
    <t>Návrh                na změnu</t>
  </si>
  <si>
    <t>Rozpočet         po změně</t>
  </si>
  <si>
    <t>schválený</t>
  </si>
  <si>
    <t>upravený</t>
  </si>
  <si>
    <t>4=2+3</t>
  </si>
  <si>
    <t>Doprava</t>
  </si>
  <si>
    <t>x</t>
  </si>
  <si>
    <t>2212 - Silnice</t>
  </si>
  <si>
    <t>Sociální věci</t>
  </si>
  <si>
    <t>Zdravotnictví</t>
  </si>
  <si>
    <t>3522 - Ostatní nemocnice</t>
  </si>
  <si>
    <t>3533 - Zdravotnická záchranná služba</t>
  </si>
  <si>
    <t>Zvýšení běžných výdajů kraje celkem</t>
  </si>
  <si>
    <t>4357 - Domovy pro osoby se zdr.postižením a domovy se zvl.režimem</t>
  </si>
  <si>
    <t>4350 - Domovy pro seniory</t>
  </si>
  <si>
    <t>Kultura</t>
  </si>
  <si>
    <t>Muzeum Vysočiny Pelhřimov</t>
  </si>
  <si>
    <t>/v tis. Kč/</t>
  </si>
  <si>
    <t>Zvýšení kapitálových výdajů kraje celkem</t>
  </si>
  <si>
    <t>Dotace úhrnem</t>
  </si>
  <si>
    <t>Školství</t>
  </si>
  <si>
    <t>3121-Gymnázia</t>
  </si>
  <si>
    <t>Gymnázium Třebíč</t>
  </si>
  <si>
    <t>3127 - Střední školy</t>
  </si>
  <si>
    <t>Gymnázium, Střední odborná škola a Vyšší odborná škola Ledeč nad Sázavou</t>
  </si>
  <si>
    <t>Střední škola průmyslová, technická a automobilní Jihlava</t>
  </si>
  <si>
    <t>Česká zemědělská akademie v Humpolci, střední škola</t>
  </si>
  <si>
    <t>Střední škola stavební Třebíč</t>
  </si>
  <si>
    <t>Střední průmyslová škola Třebíč</t>
  </si>
  <si>
    <t>Vyšší odborná škola a Střední odborná škola zemědělsko-technická Bystřice nad Pernštejnem</t>
  </si>
  <si>
    <t>Obchodní akademie a Hotelová škola Havlíčkův Brod</t>
  </si>
  <si>
    <t>Střední odborná škola a Střední odborné učiliště Třešť</t>
  </si>
  <si>
    <t>Obchodní akademie, Střední zdravotnická škola, Střední odborná škola služeb a Jazyková škola s právem státní jazykové zkoušky Jihlava</t>
  </si>
  <si>
    <t>Střední škola stavební Jihlava</t>
  </si>
  <si>
    <t>Střední průmyslová škola a Střední odborné učiliště Pelhřimov</t>
  </si>
  <si>
    <t>Odborné učiliště a Praktická škola, Černovice, Mariánské náměstí 72</t>
  </si>
  <si>
    <t>3133 - Dětské domovy</t>
  </si>
  <si>
    <t>Dětský domov, Telč, Štěpnická 111</t>
  </si>
  <si>
    <t>Dětský domov, Jemnice, Třešňová 748</t>
  </si>
  <si>
    <t>B. Investiční příspěvek - rozpočtová položka 6351</t>
  </si>
  <si>
    <t>Investiční příspěvek - účelový znak 00055</t>
  </si>
  <si>
    <t xml:space="preserve">Nemocnice Jihlava </t>
  </si>
  <si>
    <t>3315 - Činnost muzeí a galerií</t>
  </si>
  <si>
    <t>3314 - Činnosti knihovnické</t>
  </si>
  <si>
    <t>Krajská knihovna Vysočiny</t>
  </si>
  <si>
    <t xml:space="preserve">3114 - Základní školy pro žáky se speciálními vzdělávacími potřebami
</t>
  </si>
  <si>
    <t>Základní škola a Mateřská škola při zdravotnických zařízeních Kraje Vysočina</t>
  </si>
  <si>
    <t>Zdravotnická záchranná služba Kraje Vysočina</t>
  </si>
  <si>
    <t>Krajská správa a údržba silnic Vysočiny</t>
  </si>
  <si>
    <t>3122 - Střední odborné školy</t>
  </si>
  <si>
    <t>Střední průmyslová škola stavební akademika Stanislava Bechyně Havlíčkův Brod</t>
  </si>
  <si>
    <t>Gymnázium V. Makovského se sportovními třídami Nové Město na Moravě</t>
  </si>
  <si>
    <t>Gymnázium Velké Meziříčí</t>
  </si>
  <si>
    <t>Gymnázium a Obchodní akademie Pelhřimov</t>
  </si>
  <si>
    <t>Vyšší odborná škola, Obchodní akademie a Střední odborné učiliště technické Chotěboř</t>
  </si>
  <si>
    <t>Akademie - Vyšší odborná škola, Gymnázium a Střední odborná škola uměleckoprůmyslová Světlá nad Sázavou</t>
  </si>
  <si>
    <t>Střední odborná škola Nové Město na Moravě</t>
  </si>
  <si>
    <t>Domov ve Zboží</t>
  </si>
  <si>
    <t xml:space="preserve">Domov Kopretina Černovice </t>
  </si>
  <si>
    <t>Domov důchodců Humpolec</t>
  </si>
  <si>
    <t>Domov důchodců Proseč Obořiště</t>
  </si>
  <si>
    <t>Domov důchodců Proseč u Pošné</t>
  </si>
  <si>
    <t>Domov pro seniory Třebíč, Koutkova - Kubešova</t>
  </si>
  <si>
    <t>Domov pro seniory Velké Meziříčí</t>
  </si>
  <si>
    <t>Nemocnice Třebíč</t>
  </si>
  <si>
    <t>Hotelová škola Světlá a Střední odborná škola řemesel Velké Meziříčí</t>
  </si>
  <si>
    <t>Vyšší odborná škola a Střední průmyslová škola, Žďár nad Sázavou</t>
  </si>
  <si>
    <t>Střední uměleckoprůmyslová škola Jihlava - Helenín, Hálkova 42</t>
  </si>
  <si>
    <t>Dětský domov, Senožaty 199</t>
  </si>
  <si>
    <t>počet stran: 2</t>
  </si>
  <si>
    <t>RK-37-2015-41,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</si>
</sst>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69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9" fillId="0" borderId="0" xfId="0" applyFont="1" applyFill="1" applyAlignment="1">
      <alignment/>
    </xf>
    <xf numFmtId="4" fontId="8" fillId="33" borderId="14" xfId="0" applyNumberFormat="1" applyFont="1" applyFill="1" applyBorder="1" applyAlignment="1">
      <alignment horizontal="right" vertical="center"/>
    </xf>
    <xf numFmtId="4" fontId="8" fillId="33" borderId="15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4" fontId="18" fillId="34" borderId="14" xfId="0" applyNumberFormat="1" applyFont="1" applyFill="1" applyBorder="1" applyAlignment="1">
      <alignment horizontal="right" vertical="center"/>
    </xf>
    <xf numFmtId="4" fontId="18" fillId="34" borderId="16" xfId="0" applyNumberFormat="1" applyFont="1" applyFill="1" applyBorder="1" applyAlignment="1">
      <alignment horizontal="right" vertical="center"/>
    </xf>
    <xf numFmtId="4" fontId="18" fillId="34" borderId="15" xfId="0" applyNumberFormat="1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59" fillId="0" borderId="0" xfId="0" applyFont="1" applyAlignment="1">
      <alignment/>
    </xf>
    <xf numFmtId="4" fontId="18" fillId="34" borderId="10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60" fillId="0" borderId="21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center" vertical="center"/>
    </xf>
    <xf numFmtId="4" fontId="8" fillId="33" borderId="22" xfId="0" applyNumberFormat="1" applyFont="1" applyFill="1" applyBorder="1" applyAlignment="1">
      <alignment vertical="center"/>
    </xf>
    <xf numFmtId="4" fontId="8" fillId="33" borderId="23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8" fillId="33" borderId="28" xfId="0" applyNumberFormat="1" applyFont="1" applyFill="1" applyBorder="1" applyAlignment="1">
      <alignment vertical="center"/>
    </xf>
    <xf numFmtId="4" fontId="8" fillId="0" borderId="29" xfId="0" applyNumberFormat="1" applyFont="1" applyBorder="1" applyAlignment="1">
      <alignment horizontal="right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8" fillId="0" borderId="32" xfId="0" applyNumberFormat="1" applyFont="1" applyFill="1" applyBorder="1" applyAlignment="1">
      <alignment vertical="center"/>
    </xf>
    <xf numFmtId="4" fontId="8" fillId="0" borderId="33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32" xfId="0" applyNumberFormat="1" applyFont="1" applyFill="1" applyBorder="1" applyAlignment="1">
      <alignment vertical="center"/>
    </xf>
    <xf numFmtId="4" fontId="8" fillId="0" borderId="21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9" xfId="0" applyNumberFormat="1" applyFont="1" applyFill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10" fillId="0" borderId="21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vertical="center"/>
    </xf>
    <xf numFmtId="4" fontId="2" fillId="0" borderId="3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13" fillId="0" borderId="0" xfId="0" applyFont="1" applyAlignment="1">
      <alignment horizontal="right" vertical="center"/>
    </xf>
    <xf numFmtId="0" fontId="14" fillId="34" borderId="35" xfId="0" applyFont="1" applyFill="1" applyBorder="1" applyAlignment="1">
      <alignment horizontal="center" vertical="center"/>
    </xf>
    <xf numFmtId="0" fontId="14" fillId="34" borderId="36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4" fontId="18" fillId="34" borderId="13" xfId="0" applyNumberFormat="1" applyFont="1" applyFill="1" applyBorder="1" applyAlignment="1">
      <alignment horizontal="right" vertical="center"/>
    </xf>
    <xf numFmtId="4" fontId="18" fillId="0" borderId="25" xfId="0" applyNumberFormat="1" applyFont="1" applyBorder="1" applyAlignment="1">
      <alignment horizontal="right" vertical="center"/>
    </xf>
    <xf numFmtId="4" fontId="18" fillId="0" borderId="29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31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horizontal="right" vertical="center"/>
    </xf>
    <xf numFmtId="4" fontId="8" fillId="33" borderId="19" xfId="0" applyNumberFormat="1" applyFont="1" applyFill="1" applyBorder="1" applyAlignment="1">
      <alignment horizontal="right" vertical="center"/>
    </xf>
    <xf numFmtId="4" fontId="8" fillId="33" borderId="20" xfId="0" applyNumberFormat="1" applyFont="1" applyFill="1" applyBorder="1" applyAlignment="1">
      <alignment horizontal="right" vertical="center"/>
    </xf>
    <xf numFmtId="4" fontId="8" fillId="33" borderId="33" xfId="0" applyNumberFormat="1" applyFont="1" applyFill="1" applyBorder="1" applyAlignment="1">
      <alignment vertical="center"/>
    </xf>
    <xf numFmtId="4" fontId="8" fillId="0" borderId="33" xfId="0" applyNumberFormat="1" applyFont="1" applyBorder="1" applyAlignment="1">
      <alignment vertical="center"/>
    </xf>
    <xf numFmtId="4" fontId="2" fillId="0" borderId="38" xfId="0" applyNumberFormat="1" applyFont="1" applyFill="1" applyBorder="1" applyAlignment="1">
      <alignment vertical="center"/>
    </xf>
    <xf numFmtId="0" fontId="16" fillId="35" borderId="39" xfId="0" applyFont="1" applyFill="1" applyBorder="1" applyAlignment="1">
      <alignment horizontal="left" vertical="center"/>
    </xf>
    <xf numFmtId="0" fontId="16" fillId="35" borderId="39" xfId="0" applyFont="1" applyFill="1" applyBorder="1" applyAlignment="1">
      <alignment horizontal="center" vertical="center"/>
    </xf>
    <xf numFmtId="0" fontId="13" fillId="0" borderId="34" xfId="47" applyFont="1" applyFill="1" applyBorder="1" applyAlignment="1">
      <alignment vertical="center"/>
      <protection/>
    </xf>
    <xf numFmtId="4" fontId="12" fillId="0" borderId="40" xfId="0" applyNumberFormat="1" applyFont="1" applyBorder="1" applyAlignment="1">
      <alignment vertical="center"/>
    </xf>
    <xf numFmtId="4" fontId="12" fillId="0" borderId="41" xfId="0" applyNumberFormat="1" applyFont="1" applyBorder="1" applyAlignment="1">
      <alignment vertical="center"/>
    </xf>
    <xf numFmtId="4" fontId="12" fillId="0" borderId="42" xfId="0" applyNumberFormat="1" applyFont="1" applyBorder="1" applyAlignment="1">
      <alignment vertical="center"/>
    </xf>
    <xf numFmtId="4" fontId="12" fillId="0" borderId="43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4" fillId="34" borderId="14" xfId="0" applyFont="1" applyFill="1" applyBorder="1" applyAlignment="1">
      <alignment vertical="center"/>
    </xf>
    <xf numFmtId="0" fontId="14" fillId="34" borderId="44" xfId="0" applyFont="1" applyFill="1" applyBorder="1" applyAlignment="1">
      <alignment vertical="center"/>
    </xf>
    <xf numFmtId="4" fontId="15" fillId="34" borderId="14" xfId="0" applyNumberFormat="1" applyFont="1" applyFill="1" applyBorder="1" applyAlignment="1">
      <alignment vertical="center"/>
    </xf>
    <xf numFmtId="4" fontId="15" fillId="34" borderId="16" xfId="0" applyNumberFormat="1" applyFont="1" applyFill="1" applyBorder="1" applyAlignment="1">
      <alignment vertical="center"/>
    </xf>
    <xf numFmtId="4" fontId="15" fillId="34" borderId="15" xfId="0" applyNumberFormat="1" applyFont="1" applyFill="1" applyBorder="1" applyAlignment="1">
      <alignment vertical="center"/>
    </xf>
    <xf numFmtId="4" fontId="8" fillId="33" borderId="21" xfId="0" applyNumberFormat="1" applyFont="1" applyFill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2" fillId="0" borderId="45" xfId="0" applyNumberFormat="1" applyFont="1" applyBorder="1" applyAlignment="1">
      <alignment vertical="center"/>
    </xf>
    <xf numFmtId="4" fontId="60" fillId="33" borderId="22" xfId="0" applyNumberFormat="1" applyFont="1" applyFill="1" applyBorder="1" applyAlignment="1">
      <alignment vertical="center"/>
    </xf>
    <xf numFmtId="4" fontId="60" fillId="0" borderId="21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8" fillId="0" borderId="46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 vertical="center"/>
    </xf>
    <xf numFmtId="4" fontId="8" fillId="33" borderId="29" xfId="0" applyNumberFormat="1" applyFont="1" applyFill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2" fillId="0" borderId="32" xfId="0" applyNumberFormat="1" applyFont="1" applyBorder="1" applyAlignment="1">
      <alignment vertical="center"/>
    </xf>
    <xf numFmtId="4" fontId="2" fillId="0" borderId="43" xfId="0" applyNumberFormat="1" applyFont="1" applyBorder="1" applyAlignment="1">
      <alignment vertical="center"/>
    </xf>
    <xf numFmtId="4" fontId="60" fillId="33" borderId="24" xfId="0" applyNumberFormat="1" applyFont="1" applyFill="1" applyBorder="1" applyAlignment="1">
      <alignment vertical="center"/>
    </xf>
    <xf numFmtId="4" fontId="60" fillId="0" borderId="29" xfId="0" applyNumberFormat="1" applyFont="1" applyBorder="1" applyAlignment="1">
      <alignment vertical="center"/>
    </xf>
    <xf numFmtId="4" fontId="2" fillId="0" borderId="48" xfId="0" applyNumberFormat="1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right" vertical="center"/>
    </xf>
    <xf numFmtId="4" fontId="9" fillId="0" borderId="43" xfId="0" applyNumberFormat="1" applyFont="1" applyBorder="1" applyAlignment="1">
      <alignment horizontal="right" vertical="center"/>
    </xf>
    <xf numFmtId="4" fontId="9" fillId="0" borderId="29" xfId="0" applyNumberFormat="1" applyFont="1" applyBorder="1" applyAlignment="1">
      <alignment horizontal="right" vertical="center"/>
    </xf>
    <xf numFmtId="4" fontId="9" fillId="0" borderId="32" xfId="0" applyNumberFormat="1" applyFont="1" applyBorder="1" applyAlignment="1">
      <alignment horizontal="right" vertical="center"/>
    </xf>
    <xf numFmtId="4" fontId="8" fillId="0" borderId="32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left" vertical="center"/>
    </xf>
    <xf numFmtId="0" fontId="6" fillId="33" borderId="29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left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45" xfId="0" applyFont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0" fillId="0" borderId="21" xfId="0" applyFont="1" applyBorder="1" applyAlignment="1">
      <alignment horizontal="left" vertical="center"/>
    </xf>
    <xf numFmtId="0" fontId="20" fillId="0" borderId="45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 wrapText="1"/>
    </xf>
    <xf numFmtId="0" fontId="20" fillId="0" borderId="4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20" fillId="0" borderId="48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 applyProtection="1">
      <alignment vertical="center"/>
      <protection locked="0"/>
    </xf>
    <xf numFmtId="0" fontId="6" fillId="0" borderId="39" xfId="0" applyFont="1" applyBorder="1" applyAlignment="1">
      <alignment horizontal="left" vertical="center" wrapText="1"/>
    </xf>
    <xf numFmtId="0" fontId="61" fillId="0" borderId="3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0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 wrapText="1"/>
    </xf>
    <xf numFmtId="0" fontId="11" fillId="35" borderId="29" xfId="0" applyFont="1" applyFill="1" applyBorder="1" applyAlignment="1">
      <alignment vertical="center" wrapText="1"/>
    </xf>
    <xf numFmtId="0" fontId="20" fillId="0" borderId="39" xfId="0" applyFont="1" applyBorder="1" applyAlignment="1">
      <alignment horizontal="center" vertical="center"/>
    </xf>
    <xf numFmtId="0" fontId="20" fillId="0" borderId="21" xfId="47" applyFont="1" applyFill="1" applyBorder="1" applyAlignment="1">
      <alignment vertical="center" wrapText="1"/>
      <protection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45" xfId="0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vertical="center"/>
    </xf>
    <xf numFmtId="0" fontId="11" fillId="0" borderId="34" xfId="0" applyFont="1" applyBorder="1" applyAlignment="1">
      <alignment horizontal="center" vertical="center"/>
    </xf>
    <xf numFmtId="0" fontId="14" fillId="34" borderId="11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4" fillId="0" borderId="48" xfId="0" applyFont="1" applyBorder="1" applyAlignment="1">
      <alignment horizontal="left" vertical="center"/>
    </xf>
    <xf numFmtId="0" fontId="14" fillId="0" borderId="48" xfId="0" applyFont="1" applyBorder="1" applyAlignment="1">
      <alignment horizontal="center" vertical="center"/>
    </xf>
    <xf numFmtId="0" fontId="11" fillId="0" borderId="34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49" fontId="11" fillId="35" borderId="29" xfId="0" applyNumberFormat="1" applyFont="1" applyFill="1" applyBorder="1" applyAlignment="1" applyProtection="1">
      <alignment vertical="center"/>
      <protection locked="0"/>
    </xf>
    <xf numFmtId="4" fontId="8" fillId="33" borderId="26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right" vertical="center"/>
    </xf>
    <xf numFmtId="4" fontId="2" fillId="0" borderId="33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horizontal="right" vertical="center"/>
    </xf>
    <xf numFmtId="4" fontId="60" fillId="33" borderId="50" xfId="0" applyNumberFormat="1" applyFont="1" applyFill="1" applyBorder="1" applyAlignment="1">
      <alignment horizontal="right" vertical="center"/>
    </xf>
    <xf numFmtId="4" fontId="60" fillId="0" borderId="26" xfId="0" applyNumberFormat="1" applyFont="1" applyBorder="1" applyAlignment="1">
      <alignment horizontal="right" vertical="center"/>
    </xf>
    <xf numFmtId="4" fontId="2" fillId="0" borderId="26" xfId="0" applyNumberFormat="1" applyFont="1" applyBorder="1" applyAlignment="1">
      <alignment vertical="center"/>
    </xf>
    <xf numFmtId="4" fontId="60" fillId="0" borderId="26" xfId="0" applyNumberFormat="1" applyFont="1" applyBorder="1" applyAlignment="1">
      <alignment vertical="center"/>
    </xf>
    <xf numFmtId="4" fontId="2" fillId="0" borderId="49" xfId="0" applyNumberFormat="1" applyFont="1" applyBorder="1" applyAlignment="1">
      <alignment horizontal="center" vertical="center"/>
    </xf>
    <xf numFmtId="4" fontId="8" fillId="33" borderId="50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horizontal="right" vertical="center"/>
    </xf>
    <xf numFmtId="4" fontId="60" fillId="0" borderId="46" xfId="0" applyNumberFormat="1" applyFont="1" applyBorder="1" applyAlignment="1">
      <alignment horizontal="right" vertical="center"/>
    </xf>
    <xf numFmtId="4" fontId="2" fillId="0" borderId="33" xfId="0" applyNumberFormat="1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4" fontId="2" fillId="0" borderId="33" xfId="0" applyNumberFormat="1" applyFont="1" applyFill="1" applyBorder="1" applyAlignment="1">
      <alignment vertical="center"/>
    </xf>
    <xf numFmtId="4" fontId="8" fillId="0" borderId="26" xfId="0" applyNumberFormat="1" applyFont="1" applyBorder="1" applyAlignment="1">
      <alignment vertical="center"/>
    </xf>
    <xf numFmtId="4" fontId="2" fillId="0" borderId="26" xfId="0" applyNumberFormat="1" applyFont="1" applyFill="1" applyBorder="1" applyAlignment="1">
      <alignment vertical="center"/>
    </xf>
    <xf numFmtId="4" fontId="2" fillId="0" borderId="37" xfId="0" applyNumberFormat="1" applyFont="1" applyBorder="1" applyAlignment="1">
      <alignment vertical="center"/>
    </xf>
    <xf numFmtId="4" fontId="8" fillId="33" borderId="44" xfId="0" applyNumberFormat="1" applyFont="1" applyFill="1" applyBorder="1" applyAlignment="1">
      <alignment horizontal="right" vertical="center"/>
    </xf>
    <xf numFmtId="4" fontId="8" fillId="33" borderId="25" xfId="0" applyNumberFormat="1" applyFont="1" applyFill="1" applyBorder="1" applyAlignment="1">
      <alignment horizontal="right" vertical="center"/>
    </xf>
    <xf numFmtId="4" fontId="8" fillId="0" borderId="51" xfId="0" applyNumberFormat="1" applyFont="1" applyFill="1" applyBorder="1" applyAlignment="1">
      <alignment horizontal="right" vertical="center"/>
    </xf>
    <xf numFmtId="4" fontId="2" fillId="0" borderId="51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right" vertical="center"/>
    </xf>
    <xf numFmtId="4" fontId="60" fillId="33" borderId="23" xfId="0" applyNumberFormat="1" applyFont="1" applyFill="1" applyBorder="1" applyAlignment="1">
      <alignment horizontal="right" vertical="center"/>
    </xf>
    <xf numFmtId="4" fontId="60" fillId="0" borderId="25" xfId="0" applyNumberFormat="1" applyFont="1" applyBorder="1" applyAlignment="1">
      <alignment horizontal="right" vertical="center"/>
    </xf>
    <xf numFmtId="4" fontId="2" fillId="0" borderId="52" xfId="0" applyNumberFormat="1" applyFont="1" applyBorder="1" applyAlignment="1">
      <alignment horizontal="center" vertical="center"/>
    </xf>
    <xf numFmtId="4" fontId="8" fillId="0" borderId="25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8" fillId="0" borderId="51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4" fontId="8" fillId="0" borderId="51" xfId="0" applyNumberFormat="1" applyFont="1" applyFill="1" applyBorder="1" applyAlignment="1">
      <alignment vertical="center"/>
    </xf>
    <xf numFmtId="4" fontId="2" fillId="0" borderId="51" xfId="0" applyNumberFormat="1" applyFont="1" applyFill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4" fontId="10" fillId="0" borderId="25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vertical="center"/>
    </xf>
    <xf numFmtId="4" fontId="8" fillId="33" borderId="53" xfId="0" applyNumberFormat="1" applyFont="1" applyFill="1" applyBorder="1" applyAlignment="1">
      <alignment horizontal="right" vertical="center"/>
    </xf>
    <xf numFmtId="4" fontId="18" fillId="0" borderId="26" xfId="0" applyNumberFormat="1" applyFont="1" applyBorder="1" applyAlignment="1">
      <alignment horizontal="right" vertical="center"/>
    </xf>
    <xf numFmtId="4" fontId="12" fillId="0" borderId="26" xfId="0" applyNumberFormat="1" applyFont="1" applyBorder="1" applyAlignment="1">
      <alignment vertical="center"/>
    </xf>
    <xf numFmtId="4" fontId="12" fillId="0" borderId="37" xfId="0" applyNumberFormat="1" applyFont="1" applyBorder="1" applyAlignment="1">
      <alignment vertical="center"/>
    </xf>
    <xf numFmtId="4" fontId="18" fillId="34" borderId="12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4" fontId="12" fillId="0" borderId="17" xfId="0" applyNumberFormat="1" applyFont="1" applyBorder="1" applyAlignment="1">
      <alignment horizontal="right" vertical="center"/>
    </xf>
    <xf numFmtId="0" fontId="59" fillId="0" borderId="0" xfId="0" applyFont="1" applyAlignment="1">
      <alignment/>
    </xf>
    <xf numFmtId="0" fontId="11" fillId="0" borderId="29" xfId="0" applyFont="1" applyFill="1" applyBorder="1" applyAlignment="1">
      <alignment wrapText="1"/>
    </xf>
    <xf numFmtId="0" fontId="6" fillId="0" borderId="29" xfId="0" applyFont="1" applyFill="1" applyBorder="1" applyAlignment="1">
      <alignment horizontal="center"/>
    </xf>
    <xf numFmtId="4" fontId="60" fillId="0" borderId="25" xfId="0" applyNumberFormat="1" applyFont="1" applyBorder="1" applyAlignment="1">
      <alignment vertical="center"/>
    </xf>
    <xf numFmtId="4" fontId="60" fillId="0" borderId="26" xfId="0" applyNumberFormat="1" applyFont="1" applyFill="1" applyBorder="1" applyAlignment="1">
      <alignment vertical="center"/>
    </xf>
    <xf numFmtId="4" fontId="60" fillId="0" borderId="21" xfId="0" applyNumberFormat="1" applyFont="1" applyFill="1" applyBorder="1" applyAlignment="1">
      <alignment vertical="center"/>
    </xf>
    <xf numFmtId="4" fontId="60" fillId="0" borderId="29" xfId="0" applyNumberFormat="1" applyFont="1" applyFill="1" applyBorder="1" applyAlignment="1">
      <alignment vertical="center"/>
    </xf>
    <xf numFmtId="0" fontId="11" fillId="35" borderId="29" xfId="0" applyFont="1" applyFill="1" applyBorder="1" applyAlignment="1" applyProtection="1">
      <alignment/>
      <protection locked="0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6" fillId="0" borderId="19" xfId="0" applyFont="1" applyFill="1" applyBorder="1" applyAlignment="1">
      <alignment horizontal="center"/>
    </xf>
    <xf numFmtId="0" fontId="20" fillId="0" borderId="19" xfId="0" applyFont="1" applyBorder="1" applyAlignment="1">
      <alignment horizontal="left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10" fillId="0" borderId="40" xfId="0" applyNumberFormat="1" applyFont="1" applyBorder="1" applyAlignment="1">
      <alignment horizontal="right" vertical="center"/>
    </xf>
    <xf numFmtId="4" fontId="2" fillId="0" borderId="41" xfId="0" applyNumberFormat="1" applyFont="1" applyFill="1" applyBorder="1" applyAlignment="1">
      <alignment vertical="center"/>
    </xf>
    <xf numFmtId="0" fontId="20" fillId="0" borderId="54" xfId="0" applyFont="1" applyBorder="1" applyAlignment="1">
      <alignment horizontal="left"/>
    </xf>
    <xf numFmtId="4" fontId="59" fillId="0" borderId="0" xfId="0" applyNumberFormat="1" applyFont="1" applyAlignment="1">
      <alignment/>
    </xf>
    <xf numFmtId="0" fontId="6" fillId="0" borderId="48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center" vertical="center"/>
    </xf>
    <xf numFmtId="0" fontId="11" fillId="0" borderId="31" xfId="0" applyFont="1" applyFill="1" applyBorder="1" applyAlignment="1">
      <alignment vertical="center" wrapText="1"/>
    </xf>
    <xf numFmtId="4" fontId="10" fillId="0" borderId="17" xfId="0" applyNumberFormat="1" applyFont="1" applyBorder="1" applyAlignment="1">
      <alignment horizontal="right" vertical="center"/>
    </xf>
    <xf numFmtId="4" fontId="2" fillId="0" borderId="37" xfId="0" applyNumberFormat="1" applyFont="1" applyFill="1" applyBorder="1" applyAlignment="1">
      <alignment vertical="center"/>
    </xf>
    <xf numFmtId="4" fontId="2" fillId="0" borderId="34" xfId="0" applyNumberFormat="1" applyFont="1" applyFill="1" applyBorder="1" applyAlignment="1">
      <alignment vertical="center"/>
    </xf>
    <xf numFmtId="4" fontId="2" fillId="0" borderId="31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/>
    </xf>
    <xf numFmtId="0" fontId="11" fillId="0" borderId="24" xfId="0" applyFont="1" applyFill="1" applyBorder="1" applyAlignment="1">
      <alignment vertical="center" wrapText="1"/>
    </xf>
    <xf numFmtId="4" fontId="10" fillId="0" borderId="23" xfId="0" applyNumberFormat="1" applyFont="1" applyBorder="1" applyAlignment="1">
      <alignment horizontal="right" vertical="center"/>
    </xf>
    <xf numFmtId="4" fontId="2" fillId="0" borderId="50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4" fontId="2" fillId="0" borderId="24" xfId="0" applyNumberFormat="1" applyFont="1" applyFill="1" applyBorder="1" applyAlignment="1">
      <alignment vertical="center"/>
    </xf>
    <xf numFmtId="0" fontId="6" fillId="0" borderId="32" xfId="0" applyFont="1" applyFill="1" applyBorder="1" applyAlignment="1">
      <alignment horizontal="center" vertical="center"/>
    </xf>
    <xf numFmtId="0" fontId="11" fillId="0" borderId="29" xfId="0" applyFont="1" applyFill="1" applyBorder="1" applyAlignment="1" applyProtection="1">
      <alignment vertical="center" wrapText="1"/>
      <protection locked="0"/>
    </xf>
    <xf numFmtId="0" fontId="6" fillId="33" borderId="14" xfId="0" applyFont="1" applyFill="1" applyBorder="1" applyAlignment="1">
      <alignment horizontal="left" vertical="center" wrapText="1"/>
    </xf>
    <xf numFmtId="0" fontId="61" fillId="0" borderId="44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43" xfId="0" applyFont="1" applyFill="1" applyBorder="1" applyAlignment="1">
      <alignment horizontal="center" vertic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left" vertical="center" wrapText="1"/>
    </xf>
    <xf numFmtId="0" fontId="14" fillId="34" borderId="44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14" fillId="34" borderId="39" xfId="0" applyFont="1" applyFill="1" applyBorder="1" applyAlignment="1">
      <alignment horizontal="center" vertical="center" wrapText="1"/>
    </xf>
    <xf numFmtId="0" fontId="14" fillId="34" borderId="32" xfId="0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50" xfId="0" applyFont="1" applyFill="1" applyBorder="1" applyAlignment="1">
      <alignment horizontal="center" vertical="center"/>
    </xf>
    <xf numFmtId="0" fontId="14" fillId="34" borderId="21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43" xfId="0" applyFont="1" applyFill="1" applyBorder="1" applyAlignment="1">
      <alignment horizontal="center" vertical="center" wrapText="1"/>
    </xf>
    <xf numFmtId="0" fontId="14" fillId="34" borderId="27" xfId="0" applyFont="1" applyFill="1" applyBorder="1" applyAlignment="1">
      <alignment horizontal="center" vertical="center" wrapText="1"/>
    </xf>
    <xf numFmtId="0" fontId="14" fillId="34" borderId="49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K-28-2008-21, př. 3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1">
      <selection activeCell="E4" sqref="E4"/>
    </sheetView>
  </sheetViews>
  <sheetFormatPr defaultColWidth="9.140625" defaultRowHeight="15" customHeight="1"/>
  <cols>
    <col min="1" max="1" width="11.57421875" style="1" customWidth="1"/>
    <col min="2" max="2" width="5.7109375" style="1" customWidth="1"/>
    <col min="3" max="3" width="56.00390625" style="1" customWidth="1"/>
    <col min="4" max="4" width="9.8515625" style="1" customWidth="1"/>
    <col min="5" max="7" width="12.28125" style="1" customWidth="1"/>
    <col min="8" max="8" width="9.140625" style="1" customWidth="1"/>
    <col min="9" max="9" width="14.28125" style="1" customWidth="1"/>
    <col min="10" max="16384" width="9.140625" style="1" customWidth="1"/>
  </cols>
  <sheetData>
    <row r="1" spans="5:7" ht="15" customHeight="1">
      <c r="E1" s="21"/>
      <c r="F1" s="20" t="s">
        <v>78</v>
      </c>
      <c r="G1" s="19"/>
    </row>
    <row r="2" spans="6:7" ht="15" customHeight="1">
      <c r="F2" s="20" t="s">
        <v>77</v>
      </c>
      <c r="G2" s="20"/>
    </row>
    <row r="3" spans="1:7" ht="15" customHeight="1">
      <c r="A3" s="2"/>
      <c r="B3" s="2"/>
      <c r="C3" s="2"/>
      <c r="D3" s="2"/>
      <c r="E3" s="2"/>
      <c r="F3" s="2"/>
      <c r="G3" s="2"/>
    </row>
    <row r="4" ht="15" customHeight="1">
      <c r="A4" s="3" t="s">
        <v>0</v>
      </c>
    </row>
    <row r="5" ht="15" customHeight="1">
      <c r="A5" s="3"/>
    </row>
    <row r="6" ht="15" customHeight="1">
      <c r="A6" s="3" t="s">
        <v>1</v>
      </c>
    </row>
    <row r="7" spans="1:7" ht="15" customHeight="1" thickBot="1">
      <c r="A7" s="4"/>
      <c r="B7" s="4"/>
      <c r="G7" s="5" t="s">
        <v>2</v>
      </c>
    </row>
    <row r="8" spans="1:7" ht="15" customHeight="1">
      <c r="A8" s="242" t="s">
        <v>3</v>
      </c>
      <c r="B8" s="242" t="s">
        <v>4</v>
      </c>
      <c r="C8" s="244" t="s">
        <v>5</v>
      </c>
      <c r="D8" s="247" t="s">
        <v>6</v>
      </c>
      <c r="E8" s="248"/>
      <c r="F8" s="248"/>
      <c r="G8" s="249"/>
    </row>
    <row r="9" spans="1:7" ht="15" customHeight="1">
      <c r="A9" s="243"/>
      <c r="B9" s="243"/>
      <c r="C9" s="245"/>
      <c r="D9" s="250" t="s">
        <v>7</v>
      </c>
      <c r="E9" s="251"/>
      <c r="F9" s="252" t="s">
        <v>8</v>
      </c>
      <c r="G9" s="254" t="s">
        <v>9</v>
      </c>
    </row>
    <row r="10" spans="1:7" ht="15" customHeight="1" thickBot="1">
      <c r="A10" s="243"/>
      <c r="B10" s="243"/>
      <c r="C10" s="246"/>
      <c r="D10" s="17" t="s">
        <v>10</v>
      </c>
      <c r="E10" s="18" t="s">
        <v>11</v>
      </c>
      <c r="F10" s="253"/>
      <c r="G10" s="255"/>
    </row>
    <row r="11" spans="1:7" ht="9.75" customHeight="1">
      <c r="A11" s="6"/>
      <c r="B11" s="6"/>
      <c r="C11" s="7"/>
      <c r="D11" s="8">
        <v>1</v>
      </c>
      <c r="E11" s="9">
        <v>2</v>
      </c>
      <c r="F11" s="9">
        <v>3</v>
      </c>
      <c r="G11" s="9" t="s">
        <v>12</v>
      </c>
    </row>
    <row r="12" spans="1:7" ht="15" customHeight="1">
      <c r="A12" s="113" t="s">
        <v>13</v>
      </c>
      <c r="B12" s="114">
        <v>1000</v>
      </c>
      <c r="C12" s="115" t="s">
        <v>14</v>
      </c>
      <c r="D12" s="181">
        <f>SUM(D13)</f>
        <v>0</v>
      </c>
      <c r="E12" s="162">
        <f>SUM(E13)</f>
        <v>1254848.32</v>
      </c>
      <c r="F12" s="88">
        <f>SUM(F13)</f>
        <v>726169.55</v>
      </c>
      <c r="G12" s="99">
        <f>SUM(E12:F12)</f>
        <v>1981017.87</v>
      </c>
    </row>
    <row r="13" spans="1:7" ht="15" customHeight="1">
      <c r="A13" s="116"/>
      <c r="B13" s="117"/>
      <c r="C13" s="112" t="s">
        <v>15</v>
      </c>
      <c r="D13" s="182">
        <f>SUM(D14:D14)</f>
        <v>0</v>
      </c>
      <c r="E13" s="163">
        <f>SUM(E14:E14)</f>
        <v>1254848.32</v>
      </c>
      <c r="F13" s="39">
        <f>SUM(F14:F14)</f>
        <v>726169.55</v>
      </c>
      <c r="G13" s="100">
        <f>SUM(E13:F13)</f>
        <v>1981017.87</v>
      </c>
    </row>
    <row r="14" spans="1:7" ht="15" customHeight="1">
      <c r="A14" s="118"/>
      <c r="B14" s="119"/>
      <c r="C14" s="120" t="s">
        <v>56</v>
      </c>
      <c r="D14" s="183">
        <v>0</v>
      </c>
      <c r="E14" s="164">
        <v>1254848.32</v>
      </c>
      <c r="F14" s="89">
        <v>726169.55</v>
      </c>
      <c r="G14" s="101">
        <f>SUM(E14+F14)</f>
        <v>1981017.87</v>
      </c>
    </row>
    <row r="15" spans="1:7" ht="9" customHeight="1" thickBot="1">
      <c r="A15" s="118"/>
      <c r="B15" s="119"/>
      <c r="C15" s="121"/>
      <c r="D15" s="184"/>
      <c r="E15" s="165"/>
      <c r="F15" s="90"/>
      <c r="G15" s="102"/>
    </row>
    <row r="16" spans="1:7" ht="15" customHeight="1">
      <c r="A16" s="122" t="s">
        <v>23</v>
      </c>
      <c r="B16" s="123">
        <v>4000</v>
      </c>
      <c r="C16" s="124" t="s">
        <v>14</v>
      </c>
      <c r="D16" s="185">
        <f aca="true" t="shared" si="0" ref="D16:F17">SUM(D17)</f>
        <v>0</v>
      </c>
      <c r="E16" s="166">
        <f>SUM(E17+E20)</f>
        <v>900</v>
      </c>
      <c r="F16" s="91">
        <f>SUM(F17+F20)</f>
        <v>3670</v>
      </c>
      <c r="G16" s="103">
        <f>SUM(G17+G20)</f>
        <v>4570</v>
      </c>
    </row>
    <row r="17" spans="1:7" ht="15" customHeight="1">
      <c r="A17" s="118"/>
      <c r="B17" s="119"/>
      <c r="C17" s="125" t="s">
        <v>50</v>
      </c>
      <c r="D17" s="186">
        <f t="shared" si="0"/>
        <v>0</v>
      </c>
      <c r="E17" s="167">
        <f t="shared" si="0"/>
        <v>900</v>
      </c>
      <c r="F17" s="92">
        <f t="shared" si="0"/>
        <v>0</v>
      </c>
      <c r="G17" s="104">
        <f>SUM(E17:F17)</f>
        <v>900</v>
      </c>
    </row>
    <row r="18" spans="1:7" ht="15" customHeight="1">
      <c r="A18" s="118"/>
      <c r="B18" s="119"/>
      <c r="C18" s="126" t="s">
        <v>24</v>
      </c>
      <c r="D18" s="32">
        <v>0</v>
      </c>
      <c r="E18" s="168">
        <v>900</v>
      </c>
      <c r="F18" s="93">
        <v>0</v>
      </c>
      <c r="G18" s="48">
        <f>SUM(E18:F18)</f>
        <v>900</v>
      </c>
    </row>
    <row r="19" spans="1:7" ht="9" customHeight="1">
      <c r="A19" s="118"/>
      <c r="B19" s="119"/>
      <c r="C19" s="126"/>
      <c r="D19" s="32"/>
      <c r="E19" s="168"/>
      <c r="F19" s="93"/>
      <c r="G19" s="48"/>
    </row>
    <row r="20" spans="1:7" ht="15" customHeight="1">
      <c r="A20" s="118"/>
      <c r="B20" s="119"/>
      <c r="C20" s="125" t="s">
        <v>51</v>
      </c>
      <c r="D20" s="186">
        <f>D21</f>
        <v>0</v>
      </c>
      <c r="E20" s="169">
        <f>E21</f>
        <v>0</v>
      </c>
      <c r="F20" s="92">
        <f>F21</f>
        <v>3670</v>
      </c>
      <c r="G20" s="104">
        <f>E20+F20</f>
        <v>3670</v>
      </c>
    </row>
    <row r="21" spans="1:7" ht="15" customHeight="1">
      <c r="A21" s="118"/>
      <c r="B21" s="119"/>
      <c r="C21" s="126" t="s">
        <v>52</v>
      </c>
      <c r="D21" s="32">
        <v>0</v>
      </c>
      <c r="E21" s="168">
        <v>0</v>
      </c>
      <c r="F21" s="93">
        <v>3670</v>
      </c>
      <c r="G21" s="48">
        <f>E21+F21</f>
        <v>3670</v>
      </c>
    </row>
    <row r="22" spans="1:7" ht="9.75" customHeight="1" thickBot="1">
      <c r="A22" s="118"/>
      <c r="B22" s="119"/>
      <c r="C22" s="127"/>
      <c r="D22" s="187"/>
      <c r="E22" s="170"/>
      <c r="F22" s="27"/>
      <c r="G22" s="105"/>
    </row>
    <row r="23" spans="1:7" ht="15" customHeight="1">
      <c r="A23" s="122" t="s">
        <v>16</v>
      </c>
      <c r="B23" s="123">
        <v>5100</v>
      </c>
      <c r="C23" s="124" t="s">
        <v>14</v>
      </c>
      <c r="D23" s="29">
        <f>SUM(D24+D28)</f>
        <v>0</v>
      </c>
      <c r="E23" s="171">
        <f>SUM(E24+E28)</f>
        <v>157120.5</v>
      </c>
      <c r="F23" s="28">
        <f>SUM(F24+F28)</f>
        <v>58600.5</v>
      </c>
      <c r="G23" s="30">
        <f>SUM(E23:F23)</f>
        <v>215721</v>
      </c>
    </row>
    <row r="24" spans="1:7" ht="15" customHeight="1">
      <c r="A24" s="118"/>
      <c r="B24" s="119"/>
      <c r="C24" s="125" t="s">
        <v>21</v>
      </c>
      <c r="D24" s="188">
        <f>SUM(D25)</f>
        <v>0</v>
      </c>
      <c r="E24" s="172">
        <f>SUM(E25+E26)</f>
        <v>91706.5</v>
      </c>
      <c r="F24" s="94">
        <f>SUM(F25+F26)</f>
        <v>50327.5</v>
      </c>
      <c r="G24" s="36">
        <f>SUM(E24:F24)</f>
        <v>142034</v>
      </c>
    </row>
    <row r="25" spans="1:7" ht="15" customHeight="1">
      <c r="A25" s="118"/>
      <c r="B25" s="119"/>
      <c r="C25" s="128" t="s">
        <v>65</v>
      </c>
      <c r="D25" s="32">
        <v>0</v>
      </c>
      <c r="E25" s="33">
        <v>88142</v>
      </c>
      <c r="F25" s="95">
        <v>0</v>
      </c>
      <c r="G25" s="106">
        <f>SUM(E25+F25)</f>
        <v>88142</v>
      </c>
    </row>
    <row r="26" spans="1:7" ht="15" customHeight="1">
      <c r="A26" s="118"/>
      <c r="B26" s="119"/>
      <c r="C26" s="128" t="s">
        <v>66</v>
      </c>
      <c r="D26" s="32">
        <v>0</v>
      </c>
      <c r="E26" s="34">
        <v>3564.5</v>
      </c>
      <c r="F26" s="96">
        <v>50327.5</v>
      </c>
      <c r="G26" s="106">
        <f>SUM(E26+F26)</f>
        <v>53892</v>
      </c>
    </row>
    <row r="27" spans="1:7" ht="9" customHeight="1">
      <c r="A27" s="118"/>
      <c r="B27" s="119"/>
      <c r="C27" s="129"/>
      <c r="D27" s="189"/>
      <c r="E27" s="34"/>
      <c r="F27" s="96"/>
      <c r="G27" s="107"/>
    </row>
    <row r="28" spans="1:7" ht="15" customHeight="1">
      <c r="A28" s="118"/>
      <c r="B28" s="119"/>
      <c r="C28" s="130" t="s">
        <v>22</v>
      </c>
      <c r="D28" s="186">
        <f>SUM(D29:D33)</f>
        <v>0</v>
      </c>
      <c r="E28" s="173">
        <f>SUM(E29:E33)</f>
        <v>65414</v>
      </c>
      <c r="F28" s="25">
        <f>SUM(F29:F33)</f>
        <v>8273</v>
      </c>
      <c r="G28" s="36">
        <f aca="true" t="shared" si="1" ref="G28:G33">SUM(E28+F28)</f>
        <v>73687</v>
      </c>
    </row>
    <row r="29" spans="1:7" ht="15" customHeight="1">
      <c r="A29" s="118"/>
      <c r="B29" s="119"/>
      <c r="C29" s="126" t="s">
        <v>67</v>
      </c>
      <c r="D29" s="32">
        <v>0</v>
      </c>
      <c r="E29" s="33">
        <v>1700</v>
      </c>
      <c r="F29" s="95">
        <v>1600</v>
      </c>
      <c r="G29" s="106">
        <f t="shared" si="1"/>
        <v>3300</v>
      </c>
    </row>
    <row r="30" spans="1:7" ht="15" customHeight="1">
      <c r="A30" s="118"/>
      <c r="B30" s="119"/>
      <c r="C30" s="126" t="s">
        <v>68</v>
      </c>
      <c r="D30" s="32">
        <v>0</v>
      </c>
      <c r="E30" s="33">
        <v>15434</v>
      </c>
      <c r="F30" s="95">
        <v>0</v>
      </c>
      <c r="G30" s="106">
        <f t="shared" si="1"/>
        <v>15434</v>
      </c>
    </row>
    <row r="31" spans="1:7" ht="15" customHeight="1">
      <c r="A31" s="118"/>
      <c r="B31" s="119"/>
      <c r="C31" s="126" t="s">
        <v>69</v>
      </c>
      <c r="D31" s="32">
        <v>0</v>
      </c>
      <c r="E31" s="33">
        <v>46600</v>
      </c>
      <c r="F31" s="95">
        <v>0</v>
      </c>
      <c r="G31" s="106">
        <f t="shared" si="1"/>
        <v>46600</v>
      </c>
    </row>
    <row r="32" spans="1:7" ht="15" customHeight="1">
      <c r="A32" s="118"/>
      <c r="B32" s="119"/>
      <c r="C32" s="126" t="s">
        <v>70</v>
      </c>
      <c r="D32" s="32">
        <v>0</v>
      </c>
      <c r="E32" s="33">
        <v>1500</v>
      </c>
      <c r="F32" s="95">
        <v>6600</v>
      </c>
      <c r="G32" s="106">
        <f t="shared" si="1"/>
        <v>8100</v>
      </c>
    </row>
    <row r="33" spans="1:7" ht="15" customHeight="1">
      <c r="A33" s="118"/>
      <c r="B33" s="119"/>
      <c r="C33" s="126" t="s">
        <v>71</v>
      </c>
      <c r="D33" s="32">
        <v>0</v>
      </c>
      <c r="E33" s="33">
        <v>180</v>
      </c>
      <c r="F33" s="95">
        <v>73</v>
      </c>
      <c r="G33" s="106">
        <f t="shared" si="1"/>
        <v>253</v>
      </c>
    </row>
    <row r="34" spans="1:7" ht="9.75" customHeight="1" thickBot="1">
      <c r="A34" s="118"/>
      <c r="B34" s="119"/>
      <c r="C34" s="126"/>
      <c r="D34" s="32"/>
      <c r="E34" s="33"/>
      <c r="F34" s="95"/>
      <c r="G34" s="108"/>
    </row>
    <row r="35" spans="1:7" ht="15" customHeight="1">
      <c r="A35" s="122" t="s">
        <v>17</v>
      </c>
      <c r="B35" s="123">
        <v>5000</v>
      </c>
      <c r="C35" s="124" t="s">
        <v>14</v>
      </c>
      <c r="D35" s="29">
        <f>SUM(D36)</f>
        <v>0</v>
      </c>
      <c r="E35" s="171">
        <f>SUM(E36+E40)</f>
        <v>22592</v>
      </c>
      <c r="F35" s="35">
        <f>SUM(F36+F40)</f>
        <v>45372</v>
      </c>
      <c r="G35" s="30">
        <f>SUM(E35:F35)</f>
        <v>67964</v>
      </c>
    </row>
    <row r="36" spans="1:7" ht="15" customHeight="1">
      <c r="A36" s="118"/>
      <c r="B36" s="119"/>
      <c r="C36" s="125" t="s">
        <v>18</v>
      </c>
      <c r="D36" s="188">
        <f>SUM(D38:D76)</f>
        <v>0</v>
      </c>
      <c r="E36" s="172">
        <f>E37</f>
        <v>10342</v>
      </c>
      <c r="F36" s="94">
        <f>SUM(F37+F38)</f>
        <v>1710</v>
      </c>
      <c r="G36" s="36">
        <f>SUM(E36:F36)</f>
        <v>12052</v>
      </c>
    </row>
    <row r="37" spans="1:7" ht="15" customHeight="1">
      <c r="A37" s="118"/>
      <c r="B37" s="119"/>
      <c r="C37" s="128" t="s">
        <v>49</v>
      </c>
      <c r="D37" s="32">
        <v>0</v>
      </c>
      <c r="E37" s="33">
        <v>10342</v>
      </c>
      <c r="F37" s="95">
        <v>1710</v>
      </c>
      <c r="G37" s="106">
        <f>SUM(E37:F37)</f>
        <v>12052</v>
      </c>
    </row>
    <row r="38" spans="1:7" ht="15" customHeight="1" hidden="1">
      <c r="A38" s="118"/>
      <c r="B38" s="119"/>
      <c r="C38" s="128"/>
      <c r="D38" s="32"/>
      <c r="E38" s="33"/>
      <c r="F38" s="95"/>
      <c r="G38" s="106"/>
    </row>
    <row r="39" spans="1:7" ht="9.75" customHeight="1">
      <c r="A39" s="118"/>
      <c r="B39" s="119"/>
      <c r="C39" s="120"/>
      <c r="D39" s="183"/>
      <c r="E39" s="174"/>
      <c r="F39" s="97"/>
      <c r="G39" s="109"/>
    </row>
    <row r="40" spans="1:7" s="10" customFormat="1" ht="15" customHeight="1">
      <c r="A40" s="116"/>
      <c r="B40" s="117"/>
      <c r="C40" s="125" t="s">
        <v>19</v>
      </c>
      <c r="D40" s="190">
        <f>SUM(D41)</f>
        <v>0</v>
      </c>
      <c r="E40" s="172">
        <f>SUM(E41)</f>
        <v>12250</v>
      </c>
      <c r="F40" s="31">
        <f>SUM(F41)</f>
        <v>43662</v>
      </c>
      <c r="G40" s="110">
        <f>SUM(E40:F40)</f>
        <v>55912</v>
      </c>
    </row>
    <row r="41" spans="1:7" s="10" customFormat="1" ht="15" customHeight="1">
      <c r="A41" s="116"/>
      <c r="B41" s="117"/>
      <c r="C41" s="126" t="s">
        <v>55</v>
      </c>
      <c r="D41" s="32">
        <v>0</v>
      </c>
      <c r="E41" s="33">
        <v>12250</v>
      </c>
      <c r="F41" s="26">
        <v>43662</v>
      </c>
      <c r="G41" s="111">
        <f>SUM(E41:F41)</f>
        <v>55912</v>
      </c>
    </row>
    <row r="42" spans="1:7" ht="9.75" customHeight="1" thickBot="1">
      <c r="A42" s="131"/>
      <c r="B42" s="131"/>
      <c r="C42" s="132"/>
      <c r="D42" s="191"/>
      <c r="E42" s="175"/>
      <c r="F42" s="37"/>
      <c r="G42" s="38"/>
    </row>
    <row r="43" spans="1:7" ht="15" customHeight="1">
      <c r="A43" s="122" t="s">
        <v>28</v>
      </c>
      <c r="B43" s="133">
        <v>3000</v>
      </c>
      <c r="C43" s="123" t="s">
        <v>14</v>
      </c>
      <c r="D43" s="29">
        <v>0</v>
      </c>
      <c r="E43" s="171">
        <f>E47+E56+E75+E44</f>
        <v>472157.9</v>
      </c>
      <c r="F43" s="28">
        <f>F47+F56+F75+F52</f>
        <v>681452.1</v>
      </c>
      <c r="G43" s="30">
        <f>G47+G56+G75+G44+G52</f>
        <v>1153610</v>
      </c>
    </row>
    <row r="44" spans="1:7" ht="15" customHeight="1">
      <c r="A44" s="116"/>
      <c r="B44" s="134"/>
      <c r="C44" s="238" t="s">
        <v>53</v>
      </c>
      <c r="D44" s="192">
        <v>0</v>
      </c>
      <c r="E44" s="41">
        <f>E45</f>
        <v>47800</v>
      </c>
      <c r="F44" s="39">
        <f>F45</f>
        <v>0</v>
      </c>
      <c r="G44" s="40">
        <f>E44+F44</f>
        <v>47800</v>
      </c>
    </row>
    <row r="45" spans="1:7" ht="22.5" customHeight="1">
      <c r="A45" s="116"/>
      <c r="B45" s="134"/>
      <c r="C45" s="239" t="s">
        <v>54</v>
      </c>
      <c r="D45" s="193">
        <v>0</v>
      </c>
      <c r="E45" s="176">
        <v>47800</v>
      </c>
      <c r="F45" s="42">
        <v>0</v>
      </c>
      <c r="G45" s="43">
        <f>E45+F45</f>
        <v>47800</v>
      </c>
    </row>
    <row r="46" spans="1:7" ht="9" customHeight="1">
      <c r="A46" s="116"/>
      <c r="B46" s="134"/>
      <c r="C46" s="238"/>
      <c r="D46" s="192"/>
      <c r="E46" s="41"/>
      <c r="F46" s="39"/>
      <c r="G46" s="40"/>
    </row>
    <row r="47" spans="1:7" ht="15" customHeight="1">
      <c r="A47" s="136"/>
      <c r="B47" s="137"/>
      <c r="C47" s="138" t="s">
        <v>29</v>
      </c>
      <c r="D47" s="194">
        <v>0</v>
      </c>
      <c r="E47" s="177">
        <f>E48</f>
        <v>3996</v>
      </c>
      <c r="F47" s="44">
        <f>F48+F49+F50</f>
        <v>36731</v>
      </c>
      <c r="G47" s="45">
        <f>E47+F47</f>
        <v>40727</v>
      </c>
    </row>
    <row r="48" spans="1:7" ht="15" customHeight="1">
      <c r="A48" s="136"/>
      <c r="B48" s="137"/>
      <c r="C48" s="135" t="s">
        <v>30</v>
      </c>
      <c r="D48" s="195">
        <v>0</v>
      </c>
      <c r="E48" s="178">
        <v>3996</v>
      </c>
      <c r="F48" s="98">
        <v>0</v>
      </c>
      <c r="G48" s="47">
        <f>F48+E48</f>
        <v>3996</v>
      </c>
    </row>
    <row r="49" spans="1:7" s="205" customFormat="1" ht="15" customHeight="1">
      <c r="A49" s="136"/>
      <c r="B49" s="137"/>
      <c r="C49" s="212" t="s">
        <v>59</v>
      </c>
      <c r="D49" s="195">
        <v>0</v>
      </c>
      <c r="E49" s="178">
        <v>0</v>
      </c>
      <c r="F49" s="98">
        <v>25000</v>
      </c>
      <c r="G49" s="47">
        <f>F49+E49</f>
        <v>25000</v>
      </c>
    </row>
    <row r="50" spans="1:7" s="205" customFormat="1" ht="15" customHeight="1">
      <c r="A50" s="136"/>
      <c r="B50" s="137"/>
      <c r="C50" s="212" t="s">
        <v>60</v>
      </c>
      <c r="D50" s="195">
        <v>0</v>
      </c>
      <c r="E50" s="178">
        <v>0</v>
      </c>
      <c r="F50" s="98">
        <v>11731</v>
      </c>
      <c r="G50" s="47">
        <f>F50+E50</f>
        <v>11731</v>
      </c>
    </row>
    <row r="51" spans="1:7" ht="9" customHeight="1">
      <c r="A51" s="136"/>
      <c r="B51" s="137"/>
      <c r="C51" s="135"/>
      <c r="D51" s="195"/>
      <c r="E51" s="178"/>
      <c r="F51" s="98"/>
      <c r="G51" s="47"/>
    </row>
    <row r="52" spans="1:7" ht="15" customHeight="1">
      <c r="A52" s="136"/>
      <c r="B52" s="137"/>
      <c r="C52" s="207" t="s">
        <v>57</v>
      </c>
      <c r="D52" s="208">
        <v>0</v>
      </c>
      <c r="E52" s="209">
        <v>0</v>
      </c>
      <c r="F52" s="210">
        <f>F53+F54</f>
        <v>12655</v>
      </c>
      <c r="G52" s="211">
        <f>E52+F52</f>
        <v>12655</v>
      </c>
    </row>
    <row r="53" spans="1:7" ht="15" customHeight="1">
      <c r="A53" s="136"/>
      <c r="B53" s="137"/>
      <c r="C53" s="206" t="s">
        <v>75</v>
      </c>
      <c r="D53" s="195">
        <v>0</v>
      </c>
      <c r="E53" s="178">
        <v>0</v>
      </c>
      <c r="F53" s="98">
        <v>10655</v>
      </c>
      <c r="G53" s="47">
        <f>E53+F53</f>
        <v>10655</v>
      </c>
    </row>
    <row r="54" spans="1:7" ht="27" customHeight="1">
      <c r="A54" s="136"/>
      <c r="B54" s="137"/>
      <c r="C54" s="206" t="s">
        <v>58</v>
      </c>
      <c r="D54" s="195">
        <v>0</v>
      </c>
      <c r="E54" s="178">
        <v>0</v>
      </c>
      <c r="F54" s="98">
        <v>2000</v>
      </c>
      <c r="G54" s="47">
        <f>E54+F54</f>
        <v>2000</v>
      </c>
    </row>
    <row r="55" spans="1:7" ht="9" customHeight="1">
      <c r="A55" s="136"/>
      <c r="B55" s="137"/>
      <c r="C55" s="139"/>
      <c r="D55" s="188"/>
      <c r="E55" s="172"/>
      <c r="F55" s="46"/>
      <c r="G55" s="48"/>
    </row>
    <row r="56" spans="1:7" ht="15" customHeight="1">
      <c r="A56" s="136"/>
      <c r="B56" s="137"/>
      <c r="C56" s="140" t="s">
        <v>31</v>
      </c>
      <c r="D56" s="194">
        <v>0</v>
      </c>
      <c r="E56" s="177">
        <f>SUM(E57:E70)</f>
        <v>385361.9</v>
      </c>
      <c r="F56" s="44">
        <f>SUM(F57:F73)</f>
        <v>632066.1</v>
      </c>
      <c r="G56" s="45">
        <f>E56+F56</f>
        <v>1017428</v>
      </c>
    </row>
    <row r="57" spans="1:7" ht="24.75" customHeight="1">
      <c r="A57" s="136"/>
      <c r="B57" s="137"/>
      <c r="C57" s="141" t="s">
        <v>32</v>
      </c>
      <c r="D57" s="195">
        <v>0</v>
      </c>
      <c r="E57" s="178">
        <v>70116.5</v>
      </c>
      <c r="F57" s="98">
        <v>6048.6</v>
      </c>
      <c r="G57" s="47">
        <f>E57+F57</f>
        <v>76165.1</v>
      </c>
    </row>
    <row r="58" spans="1:7" ht="15" customHeight="1">
      <c r="A58" s="136"/>
      <c r="B58" s="137"/>
      <c r="C58" s="141" t="s">
        <v>33</v>
      </c>
      <c r="D58" s="196">
        <v>0</v>
      </c>
      <c r="E58" s="178">
        <v>29000</v>
      </c>
      <c r="F58" s="98">
        <v>1000</v>
      </c>
      <c r="G58" s="47">
        <f aca="true" t="shared" si="2" ref="G58:G73">E58+F58</f>
        <v>30000</v>
      </c>
    </row>
    <row r="59" spans="1:7" ht="15" customHeight="1">
      <c r="A59" s="136"/>
      <c r="B59" s="137"/>
      <c r="C59" s="141" t="s">
        <v>34</v>
      </c>
      <c r="D59" s="196">
        <v>0</v>
      </c>
      <c r="E59" s="178">
        <v>2180</v>
      </c>
      <c r="F59" s="98">
        <v>10200</v>
      </c>
      <c r="G59" s="47">
        <f t="shared" si="2"/>
        <v>12380</v>
      </c>
    </row>
    <row r="60" spans="1:7" ht="15" customHeight="1">
      <c r="A60" s="136"/>
      <c r="B60" s="137"/>
      <c r="C60" s="141" t="s">
        <v>35</v>
      </c>
      <c r="D60" s="196">
        <v>0</v>
      </c>
      <c r="E60" s="178">
        <v>17820</v>
      </c>
      <c r="F60" s="98">
        <v>10847</v>
      </c>
      <c r="G60" s="47">
        <f t="shared" si="2"/>
        <v>28667</v>
      </c>
    </row>
    <row r="61" spans="1:7" ht="15" customHeight="1">
      <c r="A61" s="136"/>
      <c r="B61" s="137"/>
      <c r="C61" s="141" t="s">
        <v>36</v>
      </c>
      <c r="D61" s="196">
        <v>0</v>
      </c>
      <c r="E61" s="178">
        <v>79849</v>
      </c>
      <c r="F61" s="98">
        <v>14404</v>
      </c>
      <c r="G61" s="47">
        <f t="shared" si="2"/>
        <v>94253</v>
      </c>
    </row>
    <row r="62" spans="1:7" ht="15" customHeight="1">
      <c r="A62" s="136"/>
      <c r="B62" s="137"/>
      <c r="C62" s="141" t="s">
        <v>73</v>
      </c>
      <c r="D62" s="196">
        <v>0</v>
      </c>
      <c r="E62" s="178">
        <v>124862</v>
      </c>
      <c r="F62" s="98">
        <v>50430.5</v>
      </c>
      <c r="G62" s="47">
        <f t="shared" si="2"/>
        <v>175292.5</v>
      </c>
    </row>
    <row r="63" spans="1:7" ht="18" customHeight="1">
      <c r="A63" s="136"/>
      <c r="B63" s="137"/>
      <c r="C63" s="141" t="s">
        <v>74</v>
      </c>
      <c r="D63" s="196">
        <v>0</v>
      </c>
      <c r="E63" s="178">
        <v>31695</v>
      </c>
      <c r="F63" s="98">
        <v>112645</v>
      </c>
      <c r="G63" s="47">
        <f t="shared" si="2"/>
        <v>144340</v>
      </c>
    </row>
    <row r="64" spans="1:7" ht="24" customHeight="1">
      <c r="A64" s="136"/>
      <c r="B64" s="137"/>
      <c r="C64" s="141" t="s">
        <v>37</v>
      </c>
      <c r="D64" s="196">
        <v>0</v>
      </c>
      <c r="E64" s="178">
        <v>1540</v>
      </c>
      <c r="F64" s="98">
        <v>1110</v>
      </c>
      <c r="G64" s="47">
        <f t="shared" si="2"/>
        <v>2650</v>
      </c>
    </row>
    <row r="65" spans="1:7" ht="15" customHeight="1">
      <c r="A65" s="136"/>
      <c r="B65" s="137"/>
      <c r="C65" s="141" t="s">
        <v>38</v>
      </c>
      <c r="D65" s="196">
        <v>0</v>
      </c>
      <c r="E65" s="178">
        <v>1250</v>
      </c>
      <c r="F65" s="98">
        <v>3386</v>
      </c>
      <c r="G65" s="47">
        <f t="shared" si="2"/>
        <v>4636</v>
      </c>
    </row>
    <row r="66" spans="1:7" ht="15" customHeight="1">
      <c r="A66" s="136"/>
      <c r="B66" s="137"/>
      <c r="C66" s="141" t="s">
        <v>39</v>
      </c>
      <c r="D66" s="196">
        <v>0</v>
      </c>
      <c r="E66" s="178">
        <v>1000</v>
      </c>
      <c r="F66" s="98">
        <v>1900</v>
      </c>
      <c r="G66" s="47">
        <f t="shared" si="2"/>
        <v>2900</v>
      </c>
    </row>
    <row r="67" spans="1:7" ht="25.5" customHeight="1">
      <c r="A67" s="136"/>
      <c r="B67" s="137"/>
      <c r="C67" s="141" t="s">
        <v>40</v>
      </c>
      <c r="D67" s="196">
        <v>0</v>
      </c>
      <c r="E67" s="178">
        <v>4840</v>
      </c>
      <c r="F67" s="98">
        <v>0</v>
      </c>
      <c r="G67" s="47">
        <f t="shared" si="2"/>
        <v>4840</v>
      </c>
    </row>
    <row r="68" spans="1:7" ht="15" customHeight="1" thickBot="1">
      <c r="A68" s="224"/>
      <c r="B68" s="225"/>
      <c r="C68" s="226" t="s">
        <v>41</v>
      </c>
      <c r="D68" s="227">
        <v>0</v>
      </c>
      <c r="E68" s="228">
        <v>2684</v>
      </c>
      <c r="F68" s="229">
        <v>66309</v>
      </c>
      <c r="G68" s="230">
        <f t="shared" si="2"/>
        <v>68993</v>
      </c>
    </row>
    <row r="69" spans="1:7" ht="15" customHeight="1">
      <c r="A69" s="231"/>
      <c r="B69" s="232"/>
      <c r="C69" s="233" t="s">
        <v>42</v>
      </c>
      <c r="D69" s="234">
        <v>0</v>
      </c>
      <c r="E69" s="235">
        <v>17326</v>
      </c>
      <c r="F69" s="236">
        <v>3756</v>
      </c>
      <c r="G69" s="237">
        <f t="shared" si="2"/>
        <v>21082</v>
      </c>
    </row>
    <row r="70" spans="1:7" ht="15" customHeight="1">
      <c r="A70" s="136"/>
      <c r="B70" s="137"/>
      <c r="C70" s="141" t="s">
        <v>43</v>
      </c>
      <c r="D70" s="196">
        <v>0</v>
      </c>
      <c r="E70" s="178">
        <v>1199.4</v>
      </c>
      <c r="F70" s="98">
        <v>0</v>
      </c>
      <c r="G70" s="47">
        <f t="shared" si="2"/>
        <v>1199.4</v>
      </c>
    </row>
    <row r="71" spans="1:7" s="213" customFormat="1" ht="15" customHeight="1">
      <c r="A71" s="136"/>
      <c r="B71" s="137"/>
      <c r="C71" s="206" t="s">
        <v>61</v>
      </c>
      <c r="D71" s="196">
        <v>0</v>
      </c>
      <c r="E71" s="178">
        <v>0</v>
      </c>
      <c r="F71" s="98">
        <v>317205</v>
      </c>
      <c r="G71" s="47">
        <f t="shared" si="2"/>
        <v>317205</v>
      </c>
    </row>
    <row r="72" spans="1:7" s="213" customFormat="1" ht="24" customHeight="1">
      <c r="A72" s="136"/>
      <c r="B72" s="137"/>
      <c r="C72" s="206" t="s">
        <v>62</v>
      </c>
      <c r="D72" s="196">
        <v>0</v>
      </c>
      <c r="E72" s="178">
        <v>0</v>
      </c>
      <c r="F72" s="98">
        <v>1225</v>
      </c>
      <c r="G72" s="47">
        <f t="shared" si="2"/>
        <v>1225</v>
      </c>
    </row>
    <row r="73" spans="1:7" s="213" customFormat="1" ht="24" customHeight="1">
      <c r="A73" s="136"/>
      <c r="B73" s="137"/>
      <c r="C73" s="206" t="s">
        <v>63</v>
      </c>
      <c r="D73" s="196">
        <v>0</v>
      </c>
      <c r="E73" s="178">
        <v>0</v>
      </c>
      <c r="F73" s="98">
        <v>31600</v>
      </c>
      <c r="G73" s="47">
        <f t="shared" si="2"/>
        <v>31600</v>
      </c>
    </row>
    <row r="74" spans="1:7" ht="9" customHeight="1">
      <c r="A74" s="136"/>
      <c r="B74" s="137"/>
      <c r="C74" s="139"/>
      <c r="D74" s="188"/>
      <c r="E74" s="172"/>
      <c r="F74" s="46"/>
      <c r="G74" s="48"/>
    </row>
    <row r="75" spans="1:7" ht="15" customHeight="1">
      <c r="A75" s="136"/>
      <c r="B75" s="137"/>
      <c r="C75" s="140" t="s">
        <v>44</v>
      </c>
      <c r="D75" s="188">
        <v>0</v>
      </c>
      <c r="E75" s="172">
        <f>E76</f>
        <v>35000</v>
      </c>
      <c r="F75" s="44">
        <f>SUM(F76:F76)</f>
        <v>0</v>
      </c>
      <c r="G75" s="45">
        <f>E75+F75</f>
        <v>35000</v>
      </c>
    </row>
    <row r="76" spans="1:7" ht="15" customHeight="1">
      <c r="A76" s="136"/>
      <c r="B76" s="137"/>
      <c r="C76" s="142" t="s">
        <v>45</v>
      </c>
      <c r="D76" s="196">
        <v>0</v>
      </c>
      <c r="E76" s="178">
        <v>35000</v>
      </c>
      <c r="F76" s="98">
        <v>0</v>
      </c>
      <c r="G76" s="47">
        <v>35000</v>
      </c>
    </row>
    <row r="77" spans="1:7" ht="9" customHeight="1" thickBot="1">
      <c r="A77" s="136"/>
      <c r="B77" s="143"/>
      <c r="C77" s="144"/>
      <c r="D77" s="197"/>
      <c r="E77" s="179"/>
      <c r="F77" s="50"/>
      <c r="G77" s="51"/>
    </row>
    <row r="78" spans="1:9" ht="15" customHeight="1" thickBot="1">
      <c r="A78" s="240" t="s">
        <v>20</v>
      </c>
      <c r="B78" s="241"/>
      <c r="C78" s="241"/>
      <c r="D78" s="198">
        <f>SUM(D12+D23+D35+D43)</f>
        <v>0</v>
      </c>
      <c r="E78" s="180">
        <f>SUM(E12+E23+E35+E43+E16)</f>
        <v>1907618.7200000002</v>
      </c>
      <c r="F78" s="11">
        <f>SUM(F12+F16+F23+F35+F43)</f>
        <v>1515264.15</v>
      </c>
      <c r="G78" s="12">
        <f>SUM(E78+F78)</f>
        <v>3422882.87</v>
      </c>
      <c r="I78" s="223"/>
    </row>
    <row r="79" spans="1:7" s="13" customFormat="1" ht="15" customHeight="1">
      <c r="A79" s="145"/>
      <c r="B79" s="145"/>
      <c r="C79" s="145"/>
      <c r="D79" s="52"/>
      <c r="E79" s="52"/>
      <c r="F79" s="53"/>
      <c r="G79" s="53"/>
    </row>
    <row r="80" spans="1:7" ht="15" customHeight="1">
      <c r="A80" s="146" t="s">
        <v>47</v>
      </c>
      <c r="B80" s="82"/>
      <c r="C80" s="82"/>
      <c r="D80" s="54"/>
      <c r="E80" s="54"/>
      <c r="F80" s="55"/>
      <c r="G80" s="54"/>
    </row>
    <row r="81" spans="1:7" ht="15" customHeight="1" thickBot="1">
      <c r="A81" s="146"/>
      <c r="B81" s="82"/>
      <c r="C81" s="82"/>
      <c r="D81" s="54"/>
      <c r="E81" s="54"/>
      <c r="F81" s="54"/>
      <c r="G81" s="56" t="s">
        <v>25</v>
      </c>
    </row>
    <row r="82" spans="1:7" ht="15" customHeight="1">
      <c r="A82" s="258" t="s">
        <v>3</v>
      </c>
      <c r="B82" s="258" t="s">
        <v>4</v>
      </c>
      <c r="C82" s="147"/>
      <c r="D82" s="261" t="s">
        <v>48</v>
      </c>
      <c r="E82" s="262"/>
      <c r="F82" s="262"/>
      <c r="G82" s="263"/>
    </row>
    <row r="83" spans="1:7" ht="15" customHeight="1">
      <c r="A83" s="259"/>
      <c r="B83" s="259"/>
      <c r="C83" s="148" t="s">
        <v>5</v>
      </c>
      <c r="D83" s="264" t="s">
        <v>7</v>
      </c>
      <c r="E83" s="265"/>
      <c r="F83" s="266" t="s">
        <v>8</v>
      </c>
      <c r="G83" s="267" t="s">
        <v>9</v>
      </c>
    </row>
    <row r="84" spans="1:7" ht="15" customHeight="1">
      <c r="A84" s="260"/>
      <c r="B84" s="260"/>
      <c r="C84" s="149"/>
      <c r="D84" s="57" t="s">
        <v>10</v>
      </c>
      <c r="E84" s="58" t="s">
        <v>11</v>
      </c>
      <c r="F84" s="259"/>
      <c r="G84" s="268"/>
    </row>
    <row r="85" spans="1:7" ht="15" customHeight="1" thickBot="1">
      <c r="A85" s="150"/>
      <c r="B85" s="150"/>
      <c r="C85" s="151"/>
      <c r="D85" s="59">
        <v>1</v>
      </c>
      <c r="E85" s="60">
        <v>2</v>
      </c>
      <c r="F85" s="61">
        <v>3</v>
      </c>
      <c r="G85" s="62" t="s">
        <v>12</v>
      </c>
    </row>
    <row r="86" spans="1:7" ht="15" customHeight="1">
      <c r="A86" s="122" t="s">
        <v>17</v>
      </c>
      <c r="B86" s="123">
        <v>5000</v>
      </c>
      <c r="C86" s="152" t="s">
        <v>14</v>
      </c>
      <c r="D86" s="202">
        <f>SUM(D87)</f>
        <v>0</v>
      </c>
      <c r="E86" s="63">
        <f>SUM(E87)</f>
        <v>91565.12</v>
      </c>
      <c r="F86" s="22">
        <f>SUM(F87)</f>
        <v>0</v>
      </c>
      <c r="G86" s="63">
        <f>SUM(E86:F86)</f>
        <v>91565.12</v>
      </c>
    </row>
    <row r="87" spans="1:7" ht="15" customHeight="1">
      <c r="A87" s="153"/>
      <c r="B87" s="154"/>
      <c r="C87" s="155" t="s">
        <v>18</v>
      </c>
      <c r="D87" s="64">
        <f>SUM(D88:D88)</f>
        <v>0</v>
      </c>
      <c r="E87" s="199">
        <f>SUM(E88:E88)</f>
        <v>91565.12</v>
      </c>
      <c r="F87" s="64">
        <f>SUM(F88:F88)</f>
        <v>0</v>
      </c>
      <c r="G87" s="65">
        <f>SUM(E87:F87)</f>
        <v>91565.12</v>
      </c>
    </row>
    <row r="88" spans="1:7" ht="15" customHeight="1">
      <c r="A88" s="153"/>
      <c r="B88" s="154"/>
      <c r="C88" s="156" t="s">
        <v>72</v>
      </c>
      <c r="D88" s="203">
        <v>0</v>
      </c>
      <c r="E88" s="200">
        <v>91565.12</v>
      </c>
      <c r="F88" s="66">
        <v>0</v>
      </c>
      <c r="G88" s="67">
        <f>SUM(E88:F88)</f>
        <v>91565.12</v>
      </c>
    </row>
    <row r="89" spans="1:7" ht="9" customHeight="1" thickBot="1">
      <c r="A89" s="157"/>
      <c r="B89" s="158"/>
      <c r="C89" s="159"/>
      <c r="D89" s="204"/>
      <c r="E89" s="201"/>
      <c r="F89" s="68"/>
      <c r="G89" s="69"/>
    </row>
    <row r="90" spans="1:7" ht="15" customHeight="1">
      <c r="A90" s="122" t="s">
        <v>28</v>
      </c>
      <c r="B90" s="123">
        <v>3000</v>
      </c>
      <c r="C90" s="160" t="s">
        <v>14</v>
      </c>
      <c r="D90" s="70">
        <f>SUM(D94)</f>
        <v>0</v>
      </c>
      <c r="E90" s="71">
        <f>SUM(E94)</f>
        <v>75100</v>
      </c>
      <c r="F90" s="72">
        <f>SUM(F94+F91)</f>
        <v>197946</v>
      </c>
      <c r="G90" s="72">
        <f>F90+E90</f>
        <v>273046</v>
      </c>
    </row>
    <row r="91" spans="1:7" s="214" customFormat="1" ht="15" customHeight="1">
      <c r="A91" s="116"/>
      <c r="B91" s="117"/>
      <c r="C91" s="216" t="s">
        <v>31</v>
      </c>
      <c r="D91" s="23">
        <v>0</v>
      </c>
      <c r="E91" s="24">
        <v>0</v>
      </c>
      <c r="F91" s="41">
        <f>F92</f>
        <v>167946</v>
      </c>
      <c r="G91" s="41">
        <f>F91+E91</f>
        <v>167946</v>
      </c>
    </row>
    <row r="92" spans="1:7" s="214" customFormat="1" ht="15" customHeight="1">
      <c r="A92" s="116"/>
      <c r="B92" s="117"/>
      <c r="C92" s="217" t="s">
        <v>64</v>
      </c>
      <c r="D92" s="218">
        <v>0</v>
      </c>
      <c r="E92" s="219">
        <v>0</v>
      </c>
      <c r="F92" s="176">
        <v>167946</v>
      </c>
      <c r="G92" s="176">
        <f>F92+E92</f>
        <v>167946</v>
      </c>
    </row>
    <row r="93" spans="1:7" s="214" customFormat="1" ht="9" customHeight="1">
      <c r="A93" s="116"/>
      <c r="B93" s="117"/>
      <c r="C93" s="112"/>
      <c r="D93" s="23"/>
      <c r="E93" s="24"/>
      <c r="F93" s="41"/>
      <c r="G93" s="41"/>
    </row>
    <row r="94" spans="1:7" ht="15" customHeight="1">
      <c r="A94" s="116"/>
      <c r="B94" s="117"/>
      <c r="C94" s="112" t="s">
        <v>44</v>
      </c>
      <c r="D94" s="23">
        <f>SUM(D95:D95)</f>
        <v>0</v>
      </c>
      <c r="E94" s="24">
        <f>SUM(E95:E95)</f>
        <v>75100</v>
      </c>
      <c r="F94" s="41">
        <f>SUM(F95:F96)</f>
        <v>30000</v>
      </c>
      <c r="G94" s="73">
        <f>SUM(E94:F94)</f>
        <v>105100</v>
      </c>
    </row>
    <row r="95" spans="1:7" ht="15" customHeight="1">
      <c r="A95" s="118"/>
      <c r="B95" s="119"/>
      <c r="C95" s="161" t="s">
        <v>46</v>
      </c>
      <c r="D95" s="49">
        <v>0</v>
      </c>
      <c r="E95" s="74">
        <v>75100</v>
      </c>
      <c r="F95" s="74">
        <v>0</v>
      </c>
      <c r="G95" s="74">
        <f>E95+F95</f>
        <v>75100</v>
      </c>
    </row>
    <row r="96" spans="1:7" s="215" customFormat="1" ht="15" customHeight="1">
      <c r="A96" s="118"/>
      <c r="B96" s="119"/>
      <c r="C96" s="222" t="s">
        <v>76</v>
      </c>
      <c r="D96" s="220">
        <v>0</v>
      </c>
      <c r="E96" s="221">
        <v>0</v>
      </c>
      <c r="F96" s="47">
        <v>30000</v>
      </c>
      <c r="G96" s="178">
        <f>E96+F96</f>
        <v>30000</v>
      </c>
    </row>
    <row r="97" spans="1:7" ht="9" customHeight="1" thickBot="1">
      <c r="A97" s="75"/>
      <c r="B97" s="76"/>
      <c r="C97" s="77"/>
      <c r="D97" s="78"/>
      <c r="E97" s="79"/>
      <c r="F97" s="80"/>
      <c r="G97" s="81"/>
    </row>
    <row r="98" spans="1:7" ht="15" customHeight="1" thickBot="1">
      <c r="A98" s="256" t="s">
        <v>26</v>
      </c>
      <c r="B98" s="257"/>
      <c r="C98" s="257"/>
      <c r="D98" s="14">
        <f>SUM(D86+D90)</f>
        <v>0</v>
      </c>
      <c r="E98" s="15">
        <f>SUM(E86+E90)</f>
        <v>166665.12</v>
      </c>
      <c r="F98" s="14">
        <f>SUM(F86+F90)</f>
        <v>197946</v>
      </c>
      <c r="G98" s="16">
        <f>SUM(G86+G90)</f>
        <v>364611.12</v>
      </c>
    </row>
    <row r="99" spans="1:7" ht="15" customHeight="1" thickBot="1">
      <c r="A99" s="82"/>
      <c r="B99" s="82"/>
      <c r="C99" s="82"/>
      <c r="D99" s="54"/>
      <c r="E99" s="54"/>
      <c r="F99" s="54"/>
      <c r="G99" s="54"/>
    </row>
    <row r="100" spans="1:7" ht="15" customHeight="1" thickBot="1">
      <c r="A100" s="83" t="s">
        <v>27</v>
      </c>
      <c r="B100" s="84"/>
      <c r="C100" s="84"/>
      <c r="D100" s="85">
        <f>SUM(D78+D98)</f>
        <v>0</v>
      </c>
      <c r="E100" s="86">
        <f>SUM(E78+E98)</f>
        <v>2074283.8400000003</v>
      </c>
      <c r="F100" s="87">
        <f>SUM(F78+F98)</f>
        <v>1713210.15</v>
      </c>
      <c r="G100" s="87">
        <f>SUM(G78+G98)</f>
        <v>3787493.99</v>
      </c>
    </row>
  </sheetData>
  <sheetProtection/>
  <mergeCells count="15">
    <mergeCell ref="A98:C98"/>
    <mergeCell ref="A82:A84"/>
    <mergeCell ref="B82:B84"/>
    <mergeCell ref="D82:G82"/>
    <mergeCell ref="D83:E83"/>
    <mergeCell ref="F83:F84"/>
    <mergeCell ref="G83:G84"/>
    <mergeCell ref="A78:C78"/>
    <mergeCell ref="A8:A10"/>
    <mergeCell ref="B8:B10"/>
    <mergeCell ref="C8:C10"/>
    <mergeCell ref="D8:G8"/>
    <mergeCell ref="D9:E9"/>
    <mergeCell ref="F9:F10"/>
    <mergeCell ref="G9:G10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Vařejková Marie  Ing.</dc:creator>
  <cp:keywords/>
  <dc:description/>
  <cp:lastModifiedBy>Jakoubková Marie</cp:lastModifiedBy>
  <cp:lastPrinted>2015-12-03T14:26:20Z</cp:lastPrinted>
  <dcterms:created xsi:type="dcterms:W3CDTF">2013-07-30T09:13:13Z</dcterms:created>
  <dcterms:modified xsi:type="dcterms:W3CDTF">2015-12-03T14:26:24Z</dcterms:modified>
  <cp:category/>
  <cp:version/>
  <cp:contentType/>
  <cp:contentStatus/>
</cp:coreProperties>
</file>