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720" windowHeight="11640" tabRatio="849" firstSheet="2" activeTab="2"/>
  </bookViews>
  <sheets>
    <sheet name="5. Prohlášení o výdajích" sheetId="1" state="hidden" r:id="rId1"/>
    <sheet name="6.Zpráva o pokroku" sheetId="2" state="hidden" r:id="rId2"/>
    <sheet name="7. Finanční zpráva " sheetId="3" r:id="rId3"/>
    <sheet name="8.Soupiska výdajů" sheetId="4" state="hidden" r:id="rId4"/>
    <sheet name="9. Národní spolufinancování" sheetId="5" state="hidden" r:id="rId5"/>
    <sheet name="10. Zadávací řízení" sheetId="6" state="hidden" r:id="rId6"/>
    <sheet name="11. Kontrola na místě" sheetId="7" state="hidden" r:id="rId7"/>
    <sheet name="12. Krácení výdajů" sheetId="8" state="hidden" r:id="rId8"/>
    <sheet name="13. Sdílené výdaje" sheetId="9" state="hidden" r:id="rId9"/>
  </sheets>
  <definedNames>
    <definedName name="_xlnm._FilterDatabase" localSheetId="3" hidden="1">'8.Soupiska výdajů'!$A$14:$AQ$87</definedName>
    <definedName name="_xlnm.Print_Titles" localSheetId="6">'11. Kontrola na místě'!$5:$7</definedName>
    <definedName name="_xlnm.Print_Titles" localSheetId="7">'12. Krácení výdajů'!$1:$9</definedName>
    <definedName name="_xlnm.Print_Titles" localSheetId="8">'13. Sdílené výdaje'!$1:$15</definedName>
    <definedName name="_xlnm.Print_Titles" localSheetId="1">'6.Zpráva o pokroku'!$7:$9</definedName>
    <definedName name="_xlnm.Print_Titles" localSheetId="2">'7. Finanční zpráva '!$6:$8</definedName>
    <definedName name="_xlnm.Print_Titles" localSheetId="3">'8.Soupiska výdajů'!$1:$14</definedName>
    <definedName name="_xlnm.Print_Area" localSheetId="5">'10. Zadávací řízení'!$A$1:$H$63</definedName>
    <definedName name="_xlnm.Print_Area" localSheetId="6">'11. Kontrola na místě'!$A$1:$J$93</definedName>
    <definedName name="_xlnm.Print_Area" localSheetId="7">'12. Krácení výdajů'!$B$1:$K$84</definedName>
    <definedName name="_xlnm.Print_Area" localSheetId="8">'13. Sdílené výdaje'!$A$1:$N$76</definedName>
    <definedName name="_xlnm.Print_Area" localSheetId="0">'5. Prohlášení o výdajích'!$A$1:$J$87</definedName>
    <definedName name="_xlnm.Print_Area" localSheetId="1">'6.Zpráva o pokroku'!$B$1:$K$154</definedName>
    <definedName name="_xlnm.Print_Area" localSheetId="2">'7. Finanční zpráva '!$A$1:$H$78</definedName>
    <definedName name="_xlnm.Print_Area" localSheetId="3">'8.Soupiska výdajů'!$A$1:$W$122</definedName>
    <definedName name="_xlnm.Print_Area" localSheetId="4">'9. Národní spolufinancování'!$A$1:$K$26</definedName>
  </definedNames>
  <calcPr fullCalcOnLoad="1"/>
</workbook>
</file>

<file path=xl/comments1.xml><?xml version="1.0" encoding="utf-8"?>
<comments xmlns="http://schemas.openxmlformats.org/spreadsheetml/2006/main">
  <authors>
    <author>Petra Vodickova</author>
  </authors>
  <commentList>
    <comment ref="B48" authorId="0">
      <text>
        <r>
          <rPr>
            <sz val="10"/>
            <rFont val="Tahoma"/>
            <family val="2"/>
          </rPr>
          <t>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Petra Vodickova</author>
  </authors>
  <commentList>
    <comment ref="B143" authorId="0">
      <text>
        <r>
          <rPr>
            <sz val="10"/>
            <rFont val="Tahoma"/>
            <family val="2"/>
          </rPr>
          <t>Vyplnit v případě potřeby. V každém případě musí formulář obsahovat podpis statutárního zástupce partnera.</t>
        </r>
      </text>
    </comment>
    <comment ref="D11" authorId="0">
      <text>
        <r>
          <rPr>
            <sz val="10"/>
            <rFont val="Tahoma"/>
            <family val="2"/>
          </rPr>
          <t>LP, PP1, PP2, …
Vyplňte na základě údajů uvedených ve Smlouvě o poskytnutí prostředků z ERDF.</t>
        </r>
        <r>
          <rPr>
            <sz val="8"/>
            <rFont val="Tahoma"/>
            <family val="2"/>
          </rPr>
          <t xml:space="preserve">
</t>
        </r>
      </text>
    </comment>
    <comment ref="D25"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35" authorId="0">
      <text>
        <r>
          <rPr>
            <sz val="10"/>
            <rFont val="Tahoma"/>
            <family val="2"/>
          </rPr>
          <t>Jasné a přesné shrnutí, uvádějte podstatné údaje. Pokud potřebujete více místa, vložte další pole.</t>
        </r>
      </text>
    </comment>
    <comment ref="B37" authorId="0">
      <text>
        <r>
          <rPr>
            <sz val="10"/>
            <rFont val="Tahoma"/>
            <family val="2"/>
          </rPr>
          <t>Strukturovaný výčet a popis Vašich aktivit</t>
        </r>
        <r>
          <rPr>
            <sz val="8"/>
            <rFont val="Tahoma"/>
            <family val="2"/>
          </rPr>
          <t xml:space="preserve">
</t>
        </r>
      </text>
    </comment>
    <comment ref="B54" authorId="0">
      <text>
        <r>
          <rPr>
            <sz val="10"/>
            <rFont val="Tahoma"/>
            <family val="2"/>
          </rPr>
          <t>Popis spolupráce a partnerství</t>
        </r>
        <r>
          <rPr>
            <sz val="8"/>
            <rFont val="Tahoma"/>
            <family val="2"/>
          </rPr>
          <t xml:space="preserve">
</t>
        </r>
      </text>
    </comment>
    <comment ref="B116" authorId="0">
      <text>
        <r>
          <rPr>
            <sz val="10"/>
            <rFont val="Tahoma"/>
            <family val="2"/>
          </rPr>
          <t>Vyplňujte s ohledem na údaje uvedené ve Vaší projektové žádosti.</t>
        </r>
        <r>
          <rPr>
            <sz val="8"/>
            <rFont val="Tahoma"/>
            <family val="2"/>
          </rPr>
          <t xml:space="preserve">
</t>
        </r>
      </text>
    </comment>
    <comment ref="B120" authorId="0">
      <text>
        <r>
          <rPr>
            <sz val="10"/>
            <rFont val="Tahoma"/>
            <family val="2"/>
          </rPr>
          <t>Změny, které již byly oficiálně oznámeny, zde již nemusí být uváděny.</t>
        </r>
        <r>
          <rPr>
            <sz val="8"/>
            <rFont val="Tahoma"/>
            <family val="2"/>
          </rPr>
          <t xml:space="preserve">
</t>
        </r>
      </text>
    </comment>
    <comment ref="B125" authorId="0">
      <text>
        <r>
          <rPr>
            <sz val="10"/>
            <rFont val="Tahoma"/>
            <family val="2"/>
          </rPr>
          <t>Strukturovaný výčet
- …
- …
- …</t>
        </r>
        <r>
          <rPr>
            <b/>
            <sz val="8"/>
            <rFont val="Tahoma"/>
            <family val="2"/>
          </rPr>
          <t xml:space="preserve">
</t>
        </r>
        <r>
          <rPr>
            <sz val="8"/>
            <rFont val="Tahoma"/>
            <family val="2"/>
          </rPr>
          <t xml:space="preserve">
</t>
        </r>
      </text>
    </comment>
    <comment ref="B129" authorId="0">
      <text>
        <r>
          <rPr>
            <sz val="10"/>
            <rFont val="Tahoma"/>
            <family val="2"/>
          </rPr>
          <t>Popis toho, co z Vašeho projektu setrvá do budoucna (např. infrastruktura, zveřejněná studie, internetové stránky atd.)</t>
        </r>
        <r>
          <rPr>
            <sz val="8"/>
            <rFont val="Tahoma"/>
            <family val="2"/>
          </rPr>
          <t xml:space="preserve">
</t>
        </r>
        <r>
          <rPr>
            <sz val="10"/>
            <rFont val="Tahoma"/>
            <family val="2"/>
          </rPr>
          <t>Realita těchto údajů bude proveřena namátkovou kontrolou.</t>
        </r>
      </text>
    </comment>
    <comment ref="B133" authorId="0">
      <text>
        <r>
          <rPr>
            <sz val="10"/>
            <rFont val="Tahoma"/>
            <family val="2"/>
          </rPr>
          <t>Projektová dokumentace, reference na opatření publicity (internetové stránky, brožury, seznamy účastníků), popř. dílčí výstupy (např. v případě studií)</t>
        </r>
        <r>
          <rPr>
            <sz val="8"/>
            <rFont val="Tahoma"/>
            <family val="2"/>
          </rPr>
          <t xml:space="preserve">
</t>
        </r>
      </text>
    </comment>
  </commentList>
</comments>
</file>

<file path=xl/comments3.xml><?xml version="1.0" encoding="utf-8"?>
<comments xmlns="http://schemas.openxmlformats.org/spreadsheetml/2006/main">
  <authors>
    <author>Petra Vodickova</author>
  </authors>
  <commentList>
    <comment ref="B64" authorId="0">
      <text>
        <r>
          <rPr>
            <sz val="10"/>
            <rFont val="Tahoma"/>
            <family val="2"/>
          </rPr>
          <t>Vyplnit v případě potřeby. V každém případě musí formulář obsahovat podpis statutárního zástupce partnera.</t>
        </r>
      </text>
    </comment>
    <comment ref="B36" authorId="0">
      <text>
        <r>
          <rPr>
            <sz val="10"/>
            <rFont val="Tahoma"/>
            <family val="2"/>
          </rPr>
          <t>Uveďte dílčí částky rozpočtových kapitol na základě formuláře č. 8 (Soupiska výdajů CRR)</t>
        </r>
        <r>
          <rPr>
            <sz val="8"/>
            <rFont val="Tahoma"/>
            <family val="2"/>
          </rPr>
          <t xml:space="preserve">
</t>
        </r>
      </text>
    </comment>
    <comment ref="B45" authorId="0">
      <text>
        <r>
          <rPr>
            <sz val="10"/>
            <rFont val="Tahoma"/>
            <family val="2"/>
          </rPr>
          <t xml:space="preserve">Sousedící regiony jsou: 
Linz-Wels, Innviertel, Steyr-Kirchdorf (OÖ), 
St. Pölten a Mostviertel-Eisenwurzen (NÖ)
</t>
        </r>
      </text>
    </comment>
    <comment ref="D49" authorId="0">
      <text>
        <r>
          <rPr>
            <sz val="10"/>
            <rFont val="Tahoma"/>
            <family val="2"/>
          </rPr>
          <t>U věcných příspěvků nesmí spolufinancování z ERDF
překročit celkové způsobilé výdaje po odečtení
hodnoty těchto příspěvků.</t>
        </r>
      </text>
    </comment>
    <comment ref="C22" authorId="0">
      <text>
        <r>
          <rPr>
            <sz val="10"/>
            <rFont val="Tahoma"/>
            <family val="2"/>
          </rPr>
          <t>Dle pořadí a časového plánu uvedeného ve Smlouvě o poskytnutí prostředků z ERDF:
např. Monitorovací období 1 od 30/09/2009 do 30/03/2010</t>
        </r>
      </text>
    </comment>
    <comment ref="G36" authorId="0">
      <text>
        <r>
          <rPr>
            <sz val="10"/>
            <rFont val="Tahoma"/>
            <family val="2"/>
          </rPr>
          <t>Zadávejte prosím hodnoty pouze do žlutých polí. Šedá pole obsahují vzorce a hodnoty jsou tedy počítány automaticky.</t>
        </r>
        <r>
          <rPr>
            <b/>
            <sz val="8"/>
            <rFont val="Tahoma"/>
            <family val="2"/>
          </rPr>
          <t xml:space="preserve">
</t>
        </r>
        <r>
          <rPr>
            <sz val="8"/>
            <rFont val="Tahoma"/>
            <family val="2"/>
          </rPr>
          <t xml:space="preserve">
</t>
        </r>
      </text>
    </comment>
    <comment ref="C36" authorId="0">
      <text>
        <r>
          <rPr>
            <sz val="10"/>
            <rFont val="Tahoma"/>
            <family val="2"/>
          </rPr>
          <t>Celkové způsobilé výdaje pro spolufinancování z EU dle Smlouvy o poskytnutí prostředků z ERDF</t>
        </r>
      </text>
    </comment>
    <comment ref="B59" authorId="0">
      <text>
        <r>
          <rPr>
            <sz val="10"/>
            <rFont val="Tahoma"/>
            <family val="2"/>
          </rPr>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sz val="8"/>
            <rFont val="Tahoma"/>
            <family val="2"/>
          </rPr>
          <t xml:space="preserve">
</t>
        </r>
      </text>
    </comment>
    <comment ref="B41" authorId="0">
      <text>
        <r>
          <rPr>
            <sz val="10"/>
            <rFont val="Tahoma"/>
            <family val="2"/>
          </rPr>
          <t>Příjmy je v zásadě třeba odečíst, pokud nejsou použity jako zdroj vlastního spolufinancování partnera (viz níže). Tato skutečnost však musí být uvedena v projektové žádosti a tato varianta je možná pouze u projektů do 1 mil EUR celkových nákladů.</t>
        </r>
      </text>
    </comment>
  </commentList>
</comments>
</file>

<file path=xl/comments4.xml><?xml version="1.0" encoding="utf-8"?>
<comments xmlns="http://schemas.openxmlformats.org/spreadsheetml/2006/main">
  <authors>
    <author>Pavel Rieger</author>
    <author>Beranov? Veronika</author>
  </authors>
  <commentList>
    <comment ref="Z1" authorId="0">
      <text>
        <r>
          <rPr>
            <b/>
            <sz val="8"/>
            <rFont val="Tahoma"/>
            <family val="2"/>
          </rPr>
          <t>Pavel Rieger:</t>
        </r>
        <r>
          <rPr>
            <sz val="8"/>
            <rFont val="Tahoma"/>
            <family val="2"/>
          </rPr>
          <t xml:space="preserve">
Číselník o dvou hodnotách (NIV - neinvestice, IV -investice).</t>
        </r>
      </text>
    </comment>
    <comment ref="I7" authorId="1">
      <text>
        <r>
          <rPr>
            <b/>
            <sz val="8"/>
            <rFont val="Tahoma"/>
            <family val="2"/>
          </rPr>
          <t>Beranová Veronika:</t>
        </r>
        <r>
          <rPr>
            <sz val="8"/>
            <rFont val="Tahoma"/>
            <family val="2"/>
          </rPr>
          <t xml:space="preserve">
Kurz doplnit dle měsíce, kdy byla soupiska zpracována. Viz pokyny pro vyplňování.</t>
        </r>
      </text>
    </comment>
  </commentList>
</comments>
</file>

<file path=xl/comments5.xml><?xml version="1.0" encoding="utf-8"?>
<comments xmlns="http://schemas.openxmlformats.org/spreadsheetml/2006/main">
  <authors>
    <author>Petra Vodickova</author>
  </authors>
  <commentList>
    <comment ref="I4" authorId="0">
      <text>
        <r>
          <rPr>
            <sz val="8"/>
            <rFont val="Tahoma"/>
            <family val="2"/>
          </rPr>
          <t xml:space="preserve">Tento formulář platí jako minimální standard pro rakouské partnery projektu a české partnery projektu se smlouvami o národním kofinancování, které nepocházejí z Ministerstva pro místní rozvoj ČR. Tento formulář musí být vyplněn i tehdy, když (ještě) nebyly vyplaceny žádné národní prostředky (prázdný formulář). </t>
        </r>
      </text>
    </comment>
  </commentList>
</comments>
</file>

<file path=xl/comments6.xml><?xml version="1.0" encoding="utf-8"?>
<comments xmlns="http://schemas.openxmlformats.org/spreadsheetml/2006/main">
  <authors>
    <author>Petra Vodickova</author>
    <author>Bousek</author>
  </authors>
  <commentList>
    <comment ref="A43" authorId="0">
      <text>
        <r>
          <rPr>
            <sz val="10"/>
            <rFont val="Tahoma"/>
            <family val="2"/>
          </rPr>
          <t>Vyplnit v případě potřeby. V každém případě musí formulář obsahovat podpis statutárního zástupce partnera.</t>
        </r>
      </text>
    </comment>
    <comment ref="C24" authorId="0">
      <text>
        <r>
          <rPr>
            <sz val="10"/>
            <rFont val="Tahoma"/>
            <family val="2"/>
          </rPr>
          <t>Dle pořadí a časového plánu uvedeného ve</t>
        </r>
        <r>
          <rPr>
            <b/>
            <sz val="8"/>
            <rFont val="Tahoma"/>
            <family val="2"/>
          </rPr>
          <t xml:space="preserve"> </t>
        </r>
        <r>
          <rPr>
            <sz val="10"/>
            <rFont val="Tahoma"/>
            <family val="2"/>
          </rPr>
          <t>Smlouvě o poskytnutí prostředků z ERDF:
např. Monitorovací období 1 od 30/09/2009 do 30/03/2010</t>
        </r>
        <r>
          <rPr>
            <sz val="8"/>
            <rFont val="Tahoma"/>
            <family val="2"/>
          </rPr>
          <t xml:space="preserve">
</t>
        </r>
      </text>
    </comment>
    <comment ref="G6" authorId="0">
      <text>
        <r>
          <rPr>
            <sz val="10"/>
            <rFont val="Tahoma"/>
            <family val="2"/>
          </rPr>
          <t>Zákonnou mezní hodnotou je v tomto případě hranice  1 mil. Kč pro dodávky a služby a 3 mil. Kč pro stavební práce. Formulář není relevantní pro zakázky malého rozsahu.</t>
        </r>
        <r>
          <rPr>
            <b/>
            <sz val="8"/>
            <rFont val="Tahoma"/>
            <family val="2"/>
          </rPr>
          <t xml:space="preserve">
</t>
        </r>
        <r>
          <rPr>
            <sz val="8"/>
            <rFont val="Tahoma"/>
            <family val="2"/>
          </rPr>
          <t xml:space="preserve">
</t>
        </r>
      </text>
    </comment>
    <comment ref="A30" authorId="0">
      <text>
        <r>
          <rPr>
            <sz val="10"/>
            <rFont val="Tahoma"/>
            <family val="2"/>
          </rPr>
          <t>S ohledem na pořadové číslo v Přehledu realizovaných a předpokládaných ZŘ (formulář CRR)</t>
        </r>
      </text>
    </comment>
    <comment ref="A31" authorId="1">
      <text>
        <r>
          <rPr>
            <sz val="10"/>
            <rFont val="Tahoma"/>
            <family val="2"/>
          </rPr>
          <t>Vyberte z nabízených možností, o jaký druh veřejné zakázky se jedná, tzn. zda se jedná o dodávky nebo služby nebo stavební práce, jak jsou definovány v § 7 odst. 2 zákona 137/2006 Sb.</t>
        </r>
      </text>
    </comment>
    <comment ref="A32" authorId="1">
      <text>
        <r>
          <rPr>
            <sz val="10"/>
            <rFont val="Tahoma"/>
            <family val="2"/>
          </rPr>
          <t>Popište stručně několika slovy, co je předmětem zadávacího řízení (vybudování cyklostezky v celém rozsahu projektu, výměna oken v 1 NP radnice apod.).</t>
        </r>
      </text>
    </comment>
    <comment ref="A35" authorId="0">
      <text>
        <r>
          <rPr>
            <sz val="10"/>
            <rFont val="Tahoma"/>
            <family val="2"/>
          </rPr>
          <t>Uveďte, kde a jakým způsobem byla veřejná zakázka publikována?</t>
        </r>
        <r>
          <rPr>
            <sz val="8"/>
            <rFont val="Tahoma"/>
            <family val="2"/>
          </rPr>
          <t xml:space="preserve">
</t>
        </r>
      </text>
    </comment>
    <comment ref="A36" authorId="1">
      <text>
        <r>
          <rPr>
            <sz val="10"/>
            <rFont val="Tahoma"/>
            <family val="2"/>
          </rPr>
          <t>Vyberte: proběhlo/probíhá</t>
        </r>
      </text>
    </comment>
    <comment ref="A33" authorId="1">
      <text>
        <r>
          <rPr>
            <sz val="10"/>
            <rFont val="Tahoma"/>
            <family val="2"/>
          </rPr>
          <t>Vyberte z nabízených možností, o jaký typ veřejné zakázky podle výše předpokládané hodnoty se jedná, tedy nadlimitní, či podlimitní, jak je definováno v § 12 zákona 137/2006 Sb.</t>
        </r>
      </text>
    </comment>
    <comment ref="A34" authorId="1">
      <text>
        <r>
          <rPr>
            <sz val="10"/>
            <rFont val="Tahoma"/>
            <family val="2"/>
          </rPr>
          <t>Vyberte z nabízených možností druh zadávacího řízení v souladu s § 21 odst. 1 zákona (otevřené řízení, užší řízení, jednací řízení s uveřejněním atd.).</t>
        </r>
      </text>
    </comment>
    <comment ref="A39" authorId="1">
      <text>
        <r>
          <rPr>
            <sz val="10"/>
            <rFont val="Tahoma"/>
            <family val="2"/>
          </rPr>
          <t>Částka, na kterou je dotace, tzn. např. zakázka je celkově na 4 mil. Kč, z čehož jsou způsobilé jen 3 mil. Kč a zbytek je hrazen z jiných zdrojů.</t>
        </r>
      </text>
    </comment>
    <comment ref="A40" authorId="1">
      <text>
        <r>
          <rPr>
            <sz val="10"/>
            <rFont val="Tahoma"/>
            <family val="2"/>
          </rPr>
          <t>Částka celého ZŘ, tzn. viz příklad 4 mil. Kč (jde o to, aby bylo ZŘ zadáváno správně, zejména pokud každá částka spadá do jiného typu VZ, tedy podle celkové částky a ne podle způsobilé, která může být pod stanovenou hranicí daného typu VZ)</t>
        </r>
      </text>
    </comment>
  </commentList>
</comments>
</file>

<file path=xl/sharedStrings.xml><?xml version="1.0" encoding="utf-8"?>
<sst xmlns="http://schemas.openxmlformats.org/spreadsheetml/2006/main" count="1262" uniqueCount="796">
  <si>
    <t>Euro</t>
  </si>
  <si>
    <t>BIC/SWIFT :</t>
  </si>
  <si>
    <t>………………………………………………</t>
  </si>
  <si>
    <t>……………………………………………..</t>
  </si>
  <si>
    <t>……………………</t>
  </si>
  <si>
    <t>...........................</t>
  </si>
  <si>
    <t>ETC AUSTRIA - CZECH REPUBLIC 2007-2013</t>
  </si>
  <si>
    <t>Datum:</t>
  </si>
  <si>
    <t>Telefon:</t>
  </si>
  <si>
    <t>Zkratka projektu:</t>
  </si>
  <si>
    <t>Číslo projektu:</t>
  </si>
  <si>
    <t>Role v projektu:</t>
  </si>
  <si>
    <t>Číslo partnera (ATMOS):</t>
  </si>
  <si>
    <t>Adresa:</t>
  </si>
  <si>
    <t>Typ zprávy:</t>
  </si>
  <si>
    <t>Zpráva o kontrole výdajů v EURECH</t>
  </si>
  <si>
    <t>Kategorie výdajů</t>
  </si>
  <si>
    <t>Schválený rozpočet</t>
  </si>
  <si>
    <t>Výdaje uznané kontrolním místem</t>
  </si>
  <si>
    <t>Neuznané výdaje</t>
  </si>
  <si>
    <t>1. Personální výdaje</t>
  </si>
  <si>
    <t>3. Investice</t>
  </si>
  <si>
    <t>CELKEM</t>
  </si>
  <si>
    <t>v tom započteny</t>
  </si>
  <si>
    <t>Výdaje v sousedících regionech (čl. 21, par. 1 Nařízení 1080/2006):</t>
  </si>
  <si>
    <t>Nákup pozemků</t>
  </si>
  <si>
    <t>Předchozí platby</t>
  </si>
  <si>
    <t>% celkového příspěvku vzhledem ke schválenému rozpočtu</t>
  </si>
  <si>
    <t>Kontrolní místo &lt;&lt;&lt;NÁZEV KONTROLNÍHO MÍSTA&gt;&gt;&gt;</t>
  </si>
  <si>
    <t>Ano/Ne</t>
  </si>
  <si>
    <t>Datum a místo:</t>
  </si>
  <si>
    <t>Zpracovatel:</t>
  </si>
  <si>
    <t>Pozice:</t>
  </si>
  <si>
    <t>Podpis a razítko:</t>
  </si>
  <si>
    <t xml:space="preserve">Číslo projektu: </t>
  </si>
  <si>
    <t>Typ partnera:</t>
  </si>
  <si>
    <t>veřejný / soukromý</t>
  </si>
  <si>
    <t xml:space="preserve">Způsobilá DPH: </t>
  </si>
  <si>
    <t>Kontaktní osoba:</t>
  </si>
  <si>
    <t xml:space="preserve">E-mail: </t>
  </si>
  <si>
    <t>Banka:</t>
  </si>
  <si>
    <t>Číslo účtu:</t>
  </si>
  <si>
    <t>Adresa banky:</t>
  </si>
  <si>
    <t>Majitel účtu:</t>
  </si>
  <si>
    <t>IBAN bankovního účtu:</t>
  </si>
  <si>
    <t>% vyúčtování ke schválenému rozpočtu</t>
  </si>
  <si>
    <t>Přípravné výdaje (max. 5%)</t>
  </si>
  <si>
    <t>Program:</t>
  </si>
  <si>
    <t>Částka příspěvku:</t>
  </si>
  <si>
    <t xml:space="preserve">č. </t>
  </si>
  <si>
    <t>Zástupce spolufinancujícího subjektu:</t>
  </si>
  <si>
    <t>Interní referenční číslo:</t>
  </si>
  <si>
    <r>
      <t xml:space="preserve">4 </t>
    </r>
    <r>
      <rPr>
        <sz val="10"/>
        <rFont val="Arial"/>
        <family val="2"/>
      </rPr>
      <t>byla zohledněna pravidla pro zadávání veřejných zakázek</t>
    </r>
  </si>
  <si>
    <t>PŘÍSPĚVEK Z ERDF</t>
  </si>
  <si>
    <t>Název spolufinancujícího subjektu:</t>
  </si>
  <si>
    <t>INKASNÍ PŘÍKAZ V EURECH ZA PARTNERA</t>
  </si>
  <si>
    <t>Zůstatková částka</t>
  </si>
  <si>
    <t>Přípravné výdaje (max. 5%):</t>
  </si>
  <si>
    <t>Nákup pozemků:</t>
  </si>
  <si>
    <t>Zůstatková částka ERDF</t>
  </si>
  <si>
    <t>Datum platby:</t>
  </si>
  <si>
    <t>Vztah ke zprávě číslo:</t>
  </si>
  <si>
    <t>Podpis:</t>
  </si>
  <si>
    <t>Oficiální razítko spolufinancujícího subjektu:</t>
  </si>
  <si>
    <t>Poznámka:</t>
  </si>
  <si>
    <t>Kontakt (tel./e-mail):</t>
  </si>
  <si>
    <t>Název partnera:</t>
  </si>
  <si>
    <t>2. Věcné a externí výdaje</t>
  </si>
  <si>
    <t>v % schváleného rozpočtu</t>
  </si>
  <si>
    <t>Příspěvek z ERDF</t>
  </si>
  <si>
    <t>Byly provedeny kontroly na místě v období, za které je zpráva podávána:</t>
  </si>
  <si>
    <t>Prostor pro event. poznámky kontrolního místa</t>
  </si>
  <si>
    <r>
      <t>4</t>
    </r>
    <r>
      <rPr>
        <sz val="10"/>
        <color indexed="55"/>
        <rFont val="Arial"/>
        <family val="2"/>
      </rPr>
      <t xml:space="preserve"> </t>
    </r>
    <r>
      <rPr>
        <sz val="10"/>
        <rFont val="Arial"/>
        <family val="2"/>
      </rPr>
      <t>vykázané výdaje jsou skutečné, vynaložené v souladu s plánovaným rozpočtem uvedeným ve Smlouvě a byly uhrazeny</t>
    </r>
  </si>
  <si>
    <r>
      <t xml:space="preserve">4 </t>
    </r>
    <r>
      <rPr>
        <sz val="10"/>
        <rFont val="Arial"/>
        <family val="2"/>
      </rPr>
      <t>produkty nebo služby byly poskytnuty v souladu se schváleným rozhodnutím a se Smlouvou</t>
    </r>
  </si>
  <si>
    <r>
      <t xml:space="preserve">4 </t>
    </r>
    <r>
      <rPr>
        <sz val="10"/>
        <rFont val="Arial"/>
        <family val="2"/>
      </rPr>
      <t>žádosti příjemce o úhradu jsou správné, byly sníženy o všechny nezpůsobilé výdaje a v případě, že se jedná o projekt vytvářející příjmy, byly tyto příjmy zohledněny</t>
    </r>
  </si>
  <si>
    <r>
      <t xml:space="preserve">4 </t>
    </r>
    <r>
      <rPr>
        <sz val="10"/>
        <rFont val="Arial"/>
        <family val="2"/>
      </rPr>
      <t>operace a výdaje jsou v souladu s vnitrostátními pravidly a pravidly Společenství, všechny účetní doklady splnily požadavky na formální správnost v souladu s těmito pravidly</t>
    </r>
  </si>
  <si>
    <r>
      <t xml:space="preserve">4 </t>
    </r>
    <r>
      <rPr>
        <sz val="10"/>
        <rFont val="Arial"/>
        <family val="2"/>
      </rPr>
      <t>bylo zamezeno dvojímu financování výdajů z jiných režimů podpor Společenství nebo vnitrostátních režimů podpor a za jiná programová období</t>
    </r>
  </si>
  <si>
    <r>
      <t xml:space="preserve">4 </t>
    </r>
    <r>
      <rPr>
        <sz val="10"/>
        <rFont val="Arial"/>
        <family val="2"/>
      </rPr>
      <t>provedené aktivity jsou v souladu s pravidly o ochraně životního prostředí, pravidly rovnoprávného postavení, pravidly o publicitě a pravidly pro veřejnou podporu</t>
    </r>
  </si>
  <si>
    <t>Zpráva partnera byla prověřena a shledána v pořádku:</t>
  </si>
  <si>
    <t>Plánované datum splnění</t>
  </si>
  <si>
    <t>Skutečné datum splnění</t>
  </si>
  <si>
    <t>Výstup/indikátor</t>
  </si>
  <si>
    <t>Plán</t>
  </si>
  <si>
    <t>Skutečnost</t>
  </si>
  <si>
    <t>Číslo přílohy</t>
  </si>
  <si>
    <t>Označení přílohy</t>
  </si>
  <si>
    <t>Monitorovací období</t>
  </si>
  <si>
    <t>Počátek</t>
  </si>
  <si>
    <t>Konec</t>
  </si>
  <si>
    <t>3. Detailní popis aktivit partnera s ohledem na jednotlivé činnosti, k nimž se partner zavázal ve Smlouvě</t>
  </si>
  <si>
    <t>5. Plnění časového plánu:</t>
  </si>
  <si>
    <t xml:space="preserve">7. Popis dosažených výstupů/indikátorů v realizovaných činnostech: </t>
  </si>
  <si>
    <t>7.1 Druh výstupu:</t>
  </si>
  <si>
    <t>jen pro Průběžné zprávy:</t>
  </si>
  <si>
    <t>jen pro Závěrečné zprávy:</t>
  </si>
  <si>
    <t xml:space="preserve">Název partnera: </t>
  </si>
  <si>
    <t>Název příjemce:</t>
  </si>
  <si>
    <r>
      <t xml:space="preserve">POTVRZENÍ O PŘÍSPĚVKU NÁRODNÍHO SPOLUFINANCOVÁNÍ  </t>
    </r>
    <r>
      <rPr>
        <b/>
        <sz val="22"/>
        <color indexed="10"/>
        <rFont val="Arial"/>
        <family val="2"/>
      </rPr>
      <t>9</t>
    </r>
    <r>
      <rPr>
        <b/>
        <sz val="14"/>
        <color indexed="10"/>
        <rFont val="Arial"/>
        <family val="2"/>
      </rPr>
      <t>.</t>
    </r>
  </si>
  <si>
    <t xml:space="preserve">Vyplní partneří z České republiky </t>
  </si>
  <si>
    <t>Dokumentace zadávacího řízení</t>
  </si>
  <si>
    <t>Stav ZŘ</t>
  </si>
  <si>
    <t>Pořadové číslo</t>
  </si>
  <si>
    <t>Druh ZŘ</t>
  </si>
  <si>
    <t>Způsob vyhlášení ZŘ</t>
  </si>
  <si>
    <t>Datum zahájení ZŘ</t>
  </si>
  <si>
    <t>Datum ukončení ZŘ</t>
  </si>
  <si>
    <t>Smluvní částka způsobilých výdajů</t>
  </si>
  <si>
    <t>Smluvní částka celkem</t>
  </si>
  <si>
    <t>Aktivita</t>
  </si>
  <si>
    <r>
      <t xml:space="preserve">ZPRÁVA O POKROKU    </t>
    </r>
    <r>
      <rPr>
        <b/>
        <sz val="22"/>
        <color indexed="10"/>
        <rFont val="Arial"/>
        <family val="2"/>
      </rPr>
      <t>6.</t>
    </r>
    <r>
      <rPr>
        <b/>
        <sz val="14"/>
        <rFont val="Arial"/>
        <family val="2"/>
      </rPr>
      <t xml:space="preserve"> </t>
    </r>
  </si>
  <si>
    <r>
      <t xml:space="preserve">FINANČNÍ ZPRÁVA    </t>
    </r>
    <r>
      <rPr>
        <b/>
        <sz val="22"/>
        <color indexed="10"/>
        <rFont val="Arial"/>
        <family val="2"/>
      </rPr>
      <t>7.</t>
    </r>
  </si>
  <si>
    <r>
      <t xml:space="preserve">ZADÁVACÍ ŘÍZENÍ      </t>
    </r>
    <r>
      <rPr>
        <b/>
        <sz val="22"/>
        <color indexed="10"/>
        <rFont val="Arial"/>
        <family val="2"/>
      </rPr>
      <t xml:space="preserve"> 10.</t>
    </r>
  </si>
  <si>
    <r>
      <t xml:space="preserve">PROHLÁŠENÍ O ZPŮSOBILÝCH VÝDAJÍCH       </t>
    </r>
    <r>
      <rPr>
        <b/>
        <sz val="22"/>
        <color indexed="10"/>
        <rFont val="Arial"/>
        <family val="2"/>
      </rPr>
      <t xml:space="preserve"> 5.</t>
    </r>
  </si>
  <si>
    <t>(a)</t>
  </si>
  <si>
    <t>(b)</t>
  </si>
  <si>
    <t>(c )</t>
  </si>
  <si>
    <t>(d)</t>
  </si>
  <si>
    <t>(a) - (b) - (c )</t>
  </si>
  <si>
    <t>5.1 Aktivity dosažené v průběhu dosavadní realizace projektu (vzhledem k milníkům):</t>
  </si>
  <si>
    <t>12. Udržitelnost výstupů a realizovaných aktivit:</t>
  </si>
  <si>
    <t>13. Přílohy:</t>
  </si>
  <si>
    <t>1. Zadávací řízení (ZŘ) vztahující se k monitorovacímu období:</t>
  </si>
  <si>
    <t>Číslo soupisky výdajů:</t>
  </si>
  <si>
    <t>Registrační číslo projektu:</t>
  </si>
  <si>
    <t>Plátce DPH:</t>
  </si>
  <si>
    <t>Kurz EUR/CZK:</t>
  </si>
  <si>
    <t>Datum zpracování:</t>
  </si>
  <si>
    <t>Vyplní partner</t>
  </si>
  <si>
    <t>Vyplňuje CRR ČR</t>
  </si>
  <si>
    <t>Specifikace výdaje</t>
  </si>
  <si>
    <t>Číslo dokladu (faktury)</t>
  </si>
  <si>
    <t>Číslo dokladu v účetnictví partnera</t>
  </si>
  <si>
    <t>Dodavatel</t>
  </si>
  <si>
    <t>Datum vystavení dokladu</t>
  </si>
  <si>
    <t>Datum úhrady</t>
  </si>
  <si>
    <t>Počet stran dokladu</t>
  </si>
  <si>
    <t>Název plnění / Předmět fakturace</t>
  </si>
  <si>
    <t>Účel / Aktivita projektu</t>
  </si>
  <si>
    <t>Výdaj investiční (IV) nebo neinvestiční (NIV)</t>
  </si>
  <si>
    <t>Název</t>
  </si>
  <si>
    <t>IČ</t>
  </si>
  <si>
    <t>DPH odloženo</t>
  </si>
  <si>
    <t>Částka bez DPH</t>
  </si>
  <si>
    <t xml:space="preserve">DPH </t>
  </si>
  <si>
    <t xml:space="preserve">Celkem vč. DPH </t>
  </si>
  <si>
    <t>DPH</t>
  </si>
  <si>
    <t>Celkem vč. DPH</t>
  </si>
  <si>
    <t>(14a)</t>
  </si>
  <si>
    <t>NIV</t>
  </si>
  <si>
    <t>CZK</t>
  </si>
  <si>
    <t>Celkové uznané výdaje dle CRR ČR v EUR:</t>
  </si>
  <si>
    <t>Celkové neuznané výdaje dle CRR ČR v EUR:</t>
  </si>
  <si>
    <t>Celkové investiční uznané výdaje dle CRR ČR v EUR:</t>
  </si>
  <si>
    <t>Celkové neinvestiční uznané výdaje dle CRR ČR v EUR:</t>
  </si>
  <si>
    <t>Za příslušné pracoviště CRR ČR:</t>
  </si>
  <si>
    <t>Věcné příspěvky (dle čl. 56 (2)c 1083/2006)</t>
  </si>
  <si>
    <t>Věcné příspěvky (dle čl. 56 (2)c 1083/2006):</t>
  </si>
  <si>
    <t>Tento formulář je třeba vyplnit pro každou veřejnou zakázku nad zákonnou mezní hodnotu.</t>
  </si>
  <si>
    <t>Statutární zástupce:</t>
  </si>
  <si>
    <t>…………………………………………</t>
  </si>
  <si>
    <t>......................................................</t>
  </si>
  <si>
    <t>.......................................................</t>
  </si>
  <si>
    <t>A</t>
  </si>
  <si>
    <t>Mzdové výdaje</t>
  </si>
  <si>
    <t>Sociální pojištění zaměstnavatele</t>
  </si>
  <si>
    <t>B</t>
  </si>
  <si>
    <t>Ostatní zákonné výdaje</t>
  </si>
  <si>
    <t>C</t>
  </si>
  <si>
    <t>Cestovní náhrady a spotřeba PHM</t>
  </si>
  <si>
    <t>D</t>
  </si>
  <si>
    <t>Nákup služeb</t>
  </si>
  <si>
    <t>ANO</t>
  </si>
  <si>
    <t>E</t>
  </si>
  <si>
    <t>Pořízení majetku</t>
  </si>
  <si>
    <t>U plátců DPH: 
mám nárok na odpočet DPH u níže uvedených výdajů  v rámci mého daňového přiznání?</t>
  </si>
  <si>
    <t>F</t>
  </si>
  <si>
    <t>Výdaje v naturáliích - věcné příspěvky</t>
  </si>
  <si>
    <t>G</t>
  </si>
  <si>
    <t>Leasing / Nájem</t>
  </si>
  <si>
    <t>H</t>
  </si>
  <si>
    <t>Režie</t>
  </si>
  <si>
    <t>I</t>
  </si>
  <si>
    <t xml:space="preserve">Odpisy </t>
  </si>
  <si>
    <t>J</t>
  </si>
  <si>
    <t>Podkapitola rozpočtu</t>
  </si>
  <si>
    <t>Měna dokladu/
sestavy</t>
  </si>
  <si>
    <t>Nárokovaná částka v měně dokladu</t>
  </si>
  <si>
    <t>Nárokovaná částka v EUR 
(Celkem vč. DPH )</t>
  </si>
  <si>
    <t>Stručný důvod neuznání výdaje/ Poznámka</t>
  </si>
  <si>
    <t>Jiné (kombinace)</t>
  </si>
  <si>
    <t>Druh výdaje dle náležitostí dokladování</t>
  </si>
  <si>
    <t>EUR</t>
  </si>
  <si>
    <t>Mezisoučet kapitoly 1: Personální výdaje</t>
  </si>
  <si>
    <t>Mezisoučet kapitoly 2: Věcné a externí výdaje</t>
  </si>
  <si>
    <t>IV</t>
  </si>
  <si>
    <t>Mezisoučet kapitoly 3: Investice</t>
  </si>
  <si>
    <t>C E L K E M   VÝDAJE    D L E   PARTNERA :</t>
  </si>
  <si>
    <t>Z toho výdaje na přípravu:</t>
  </si>
  <si>
    <t>Výdaje na přípravu</t>
  </si>
  <si>
    <t>Mezisoučet kapitoly 4: Výdaje na přípravu</t>
  </si>
  <si>
    <t>Jako partner prohlašuji:</t>
  </si>
  <si>
    <t>1.</t>
  </si>
  <si>
    <t>veškeré vynaložené výdaje jsou v souladu s Application form/Subsidy contract/Partnership agreement a závaznou dokumentací programu,</t>
  </si>
  <si>
    <t>2.</t>
  </si>
  <si>
    <t>soupiska obsahuje skutečně vzniklé výdaje,</t>
  </si>
  <si>
    <t>3.</t>
  </si>
  <si>
    <t>projekt nebyl podpořen jiným finannčním nástrojem EU, ani z jiných národních veřejných zdrojů s výjimkou stanoveného spolufinancování,</t>
  </si>
  <si>
    <t>Kontrola</t>
  </si>
  <si>
    <t>4.</t>
  </si>
  <si>
    <t xml:space="preserve">při realizaci projektu byla dodržena pravidla veřejné podpory, </t>
  </si>
  <si>
    <t>Spolufinancování</t>
  </si>
  <si>
    <t>5.</t>
  </si>
  <si>
    <t>při realizaci projektu byla dodržena pravidla zadávání veřejných zakázek, ochrany životního prostředí, rovnosti příležitostí,</t>
  </si>
  <si>
    <t>Zdroj</t>
  </si>
  <si>
    <t>Míra spolufin.</t>
  </si>
  <si>
    <t>6.</t>
  </si>
  <si>
    <t xml:space="preserve">všechny transakce jsou věrně zobrazeny v účetnictví (v analytické evidenci pro projekt) a předložené kopie dokladů jsou v souladu s originály v účetnictví </t>
  </si>
  <si>
    <t>Prostředky Cíle 3</t>
  </si>
  <si>
    <t>7.</t>
  </si>
  <si>
    <t xml:space="preserve">nemám dluhy vůči orgánům veřejné správy po lhůtě splatnosti (tj. daňové nedoplatky a penále, nedoplatky na pojistném a na penále </t>
  </si>
  <si>
    <t>Prostředky SR</t>
  </si>
  <si>
    <t xml:space="preserve">  na veřejné zdravotní pojištění, na pojistném a penále na sociální zabezpečení a príspěvku na státní politiku zaměstnanosti ČR),</t>
  </si>
  <si>
    <t>Vlastní prostředky</t>
  </si>
  <si>
    <t xml:space="preserve">  odvody za porušení rozpočtové kázně či další nevypořádané finanční závazky z jiných projektů spolufinancovaných z rozpočtu EU).</t>
  </si>
  <si>
    <t>Celkem</t>
  </si>
  <si>
    <t>Za projektového partnera (statutárního zástupce):</t>
  </si>
  <si>
    <t>(titul, jméno, příjmení, funkce)</t>
  </si>
  <si>
    <t>(datum, podpis, razítko)</t>
  </si>
  <si>
    <r>
      <t>Kap. 3</t>
    </r>
    <r>
      <rPr>
        <sz val="10"/>
        <rFont val="Arial"/>
        <family val="2"/>
      </rPr>
      <t xml:space="preserve"> 
Investice</t>
    </r>
  </si>
  <si>
    <t>potvrzuje, že kontrola výdajů byla provedena dle Nařízení (ES) 1828/2006 Čl. 13(2), Nařízení (ES) 1080/2006 Čl. 16 a dle pravidel specifických pro Program a že výdaje jsou považovány za způsobilé pro spolufinancování Evropským fondem pro regionální rozvoj</t>
  </si>
  <si>
    <t>Vypracoval:</t>
  </si>
  <si>
    <t>CRR ČR, pobočka:</t>
  </si>
  <si>
    <t>Korekce v měně dokladu</t>
  </si>
  <si>
    <t>Rozdělení SR na NIV a IV</t>
  </si>
  <si>
    <t>A.</t>
  </si>
  <si>
    <t>B.</t>
  </si>
  <si>
    <t xml:space="preserve">PŘÍJMY Z REALIZACE: </t>
  </si>
  <si>
    <t>C.</t>
  </si>
  <si>
    <t xml:space="preserve">CELKEM ZPŮSOBILÉ VÝDAJE (ř. A-B) </t>
  </si>
  <si>
    <t>pomocný výpočet</t>
  </si>
  <si>
    <t>kontrola</t>
  </si>
  <si>
    <t>NIV/IV</t>
  </si>
  <si>
    <t>SR</t>
  </si>
  <si>
    <t>Certifikace části projektu realizované partnerem</t>
  </si>
  <si>
    <t>Číslo Finanční zprávy:</t>
  </si>
  <si>
    <t>Monitorovací období (č./od do), na které se Finanční zpráva vztahuje</t>
  </si>
  <si>
    <t>Monitorovací období (č./od do):</t>
  </si>
  <si>
    <t>Vyplňte prosím informace ve Vašem jazyce.</t>
  </si>
  <si>
    <t>1. Přehled doposud předložených Zpráv o pokroku</t>
  </si>
  <si>
    <t>Číslo monitorovacího období</t>
  </si>
  <si>
    <t>NE</t>
  </si>
  <si>
    <t>14. Je s touto zprávou předložena také Finanční zpráva? (Prosíme označit)</t>
  </si>
  <si>
    <t>Prohlášení: viz Soupiska výdajů</t>
  </si>
  <si>
    <t>Pobočka CRR ČR:</t>
  </si>
  <si>
    <t>…………………………………………….</t>
  </si>
  <si>
    <t>Druh veřejné zakázky (VZ)</t>
  </si>
  <si>
    <t>Předmět VZ</t>
  </si>
  <si>
    <t>Typ VZ</t>
  </si>
  <si>
    <t>(c)</t>
  </si>
  <si>
    <t>(a)-(b)-(c)</t>
  </si>
  <si>
    <t>Podíl ERDF</t>
  </si>
  <si>
    <t>10. Prováděl jste v rámci projektu zadávací řízení? Pokud ano, doložíte přílohu č. 10 Zadávací řízení</t>
  </si>
  <si>
    <t>Minimální požadavky</t>
  </si>
  <si>
    <t>Partner:</t>
  </si>
  <si>
    <t>Soupiska výdajů vynaložených  partnerem - příloha Finanční zprávy za období  ….</t>
  </si>
  <si>
    <t>Rozpočtované příjmy</t>
  </si>
  <si>
    <t>Příjmy účtované v této zprávě</t>
  </si>
  <si>
    <t>% příjmů vzhledem k celkovým rozpočtovaným příjmům</t>
  </si>
  <si>
    <t>Zůstatková částka příjmů</t>
  </si>
  <si>
    <t>Příjmy uvedené v předchozích zprávách</t>
  </si>
  <si>
    <t>Uznané výdaje z předchozích zpráv</t>
  </si>
  <si>
    <t>Výdaje požadované v této zprávě</t>
  </si>
  <si>
    <t>((b) + (c)) / (a)</t>
  </si>
  <si>
    <t>Schválený rozpočet ERDF</t>
  </si>
  <si>
    <t>Platba požadovaná v této zprávě</t>
  </si>
  <si>
    <t>Při kontrole nebyl shledán rozpor s pravidly pro zadávání VZ.</t>
  </si>
  <si>
    <t>(Stanovisko P-CRR ČR nenahrazuje případné stanovisko ÚOHS a nezbavuje zadavatele zodpovědnosti podle příslušných paragrafů platného zákona o veřejných zakázkách.)</t>
  </si>
  <si>
    <t xml:space="preserve">8. </t>
  </si>
  <si>
    <t>veškeré příjmy z projektu byly reportovány.</t>
  </si>
  <si>
    <t>4. Odečtené příjmy*</t>
  </si>
  <si>
    <t>Příjmy jako součást financování**</t>
  </si>
  <si>
    <t>Jedná se o část projektu s konečným vyúčtováním?</t>
  </si>
  <si>
    <t>*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</si>
  <si>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 xml:space="preserve">4. Odečtené příjmy* </t>
  </si>
  <si>
    <t xml:space="preserve">PŘÍJMY JAKO SOUČÁST FINANCOVÁNÍ** </t>
  </si>
  <si>
    <t>**Tento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</si>
  <si>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</si>
  <si>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 xml:space="preserve">U závěrečné zprávy: Byly všechny příjmy z projektu u partnera zohledněny? </t>
  </si>
  <si>
    <t>Kontrolor (Jméno a Příjmení):</t>
  </si>
  <si>
    <t>Schválil (Jméno a Příjmení):</t>
  </si>
  <si>
    <t xml:space="preserve">na základě plné moci </t>
  </si>
  <si>
    <t>Hlášení oprav / krácení výdajů / požadavků na vrácení prostředků na JTS</t>
  </si>
  <si>
    <t>12.</t>
  </si>
  <si>
    <t xml:space="preserve">ETC AUSTRIA - CZECH REPUBLIC 2007-2013 </t>
  </si>
  <si>
    <t>Hlášení k projektové části partnera</t>
  </si>
  <si>
    <t>Verze FLC:</t>
  </si>
  <si>
    <t>dd.mm.20xx</t>
  </si>
  <si>
    <t>LP/ PP1/ PP2/…</t>
  </si>
  <si>
    <t>Číslo Finanční zprávy, ke které se hlášení vztahuje:</t>
  </si>
  <si>
    <t>Proběhlo závěrečné vyúčtování u partnera?</t>
  </si>
  <si>
    <t>Monitorovací období (č./od-do), ke kterému se hlášení vztahuje:</t>
  </si>
  <si>
    <t>č. ... od dd/mm/rrrr - dd/mm/rrrr</t>
  </si>
  <si>
    <t>Datum zjištění:</t>
  </si>
  <si>
    <t>Datum kontroly na místě, při které dolšo ke zjištění (pokud byla provedena):</t>
  </si>
  <si>
    <t>Důvod / podnět pro krácení:</t>
  </si>
  <si>
    <t>Krácení výdajů v EURO</t>
  </si>
  <si>
    <t>Datum posledního potvrzeného Prohlášení o způsobilých výdajích:</t>
  </si>
  <si>
    <t xml:space="preserve">Číslo Prohlášení o způsobilých výdajích: </t>
  </si>
  <si>
    <t>Dosud uznané výdaje (v posledním Prohlášení o ZV)</t>
  </si>
  <si>
    <t>Krácení výdajů</t>
  </si>
  <si>
    <t>Otevřená zůstatková částka po krácení</t>
  </si>
  <si>
    <t>* jen pokud ještě neproběhlo závěrečné vyúčtování, příp. jsou k dispozici ještě jiné způsobilé výdaje</t>
  </si>
  <si>
    <r>
      <t>4. Odečtené příjmy</t>
    </r>
    <r>
      <rPr>
        <b/>
        <sz val="12"/>
        <rFont val="Arial"/>
        <family val="2"/>
      </rPr>
      <t xml:space="preserve"> ???? Rozdělit alikvotně????</t>
    </r>
  </si>
  <si>
    <t>Požadavky na vrácení prostředků v EURO</t>
  </si>
  <si>
    <t>Podíl</t>
  </si>
  <si>
    <t>Schválená výše financování</t>
  </si>
  <si>
    <t>Dříve uskutečněné platby</t>
  </si>
  <si>
    <t>Požadovaná výše prostředků k vrácení</t>
  </si>
  <si>
    <t>Úroky</t>
  </si>
  <si>
    <t>Termín pro vrácení prostředků (nejpozději do)</t>
  </si>
  <si>
    <t>Hlášení v ATMOS *</t>
  </si>
  <si>
    <t>ERDF</t>
  </si>
  <si>
    <t>A1</t>
  </si>
  <si>
    <t>Národní 1 (veřejné prostředky)</t>
  </si>
  <si>
    <t>Národní 2 (veřejné prostředky)</t>
  </si>
  <si>
    <t>Celkový součet musí odpovídat krácení výdajů:</t>
  </si>
  <si>
    <t>* Uveďte prosím druh požadavku na vrácení prostředků!</t>
  </si>
  <si>
    <t>A1) pravý požadavek ŘO na vrácení prostředků</t>
  </si>
  <si>
    <t>A2) bude vyrovnáno s příští platbou</t>
  </si>
  <si>
    <t xml:space="preserve"> C) pouze krácení výdajů (žádná částka!)</t>
  </si>
  <si>
    <t>Pro A2 nebo C):                                                                                                         Požadavek na vrácení prostředků byl sdělen:</t>
  </si>
  <si>
    <t>dne</t>
  </si>
  <si>
    <t>subjektem (název subjektu: FLC, NA, RB, jiný:…)</t>
  </si>
  <si>
    <t>pod jednacím číslem</t>
  </si>
  <si>
    <t xml:space="preserve">Prostor pro případné poznámky: </t>
  </si>
  <si>
    <t>Kontrolní subjekt &lt;&lt;&lt;NÁZEV&gt;&gt;&gt;</t>
  </si>
  <si>
    <t xml:space="preserve">                               potvrzuje, že</t>
  </si>
  <si>
    <r>
      <t>4</t>
    </r>
    <r>
      <rPr>
        <sz val="10"/>
        <rFont val="Arial"/>
        <family val="2"/>
      </rPr>
      <t xml:space="preserve"> vyplněné údaje jsou úplné a správné</t>
    </r>
  </si>
  <si>
    <t>Ano / Ne</t>
  </si>
  <si>
    <r>
      <t xml:space="preserve">4 </t>
    </r>
    <r>
      <rPr>
        <sz val="10"/>
        <rFont val="Arial"/>
        <family val="2"/>
      </rPr>
      <t>údaje jsou pouze předběžné a další informace budou k dispozi nejpozději k uvedenému termínu:</t>
    </r>
  </si>
  <si>
    <t xml:space="preserve">Datum: </t>
  </si>
  <si>
    <t>BESCHEINIGUNG ÜBER GEMEINSAME AUSGABEN / CERTIFIKÁT SDÍLENÝCH VÝDAJŮ</t>
  </si>
  <si>
    <r>
      <t>ETC AUSTRIA - CZECH REPUBLIC 2007-2013</t>
    </r>
  </si>
  <si>
    <t>13.</t>
  </si>
  <si>
    <r>
      <t>Projektakronym / Zkratka projektu:</t>
    </r>
  </si>
  <si>
    <r>
      <t>Projektnummer / Číslo projektu:</t>
    </r>
  </si>
  <si>
    <t>Partner mit gemeinsamen Ausgaben / Partneři se sdílenými výdaji</t>
  </si>
  <si>
    <t>Partner, bei dem die gemeinsamen Kosten abgerechnet werden / Partner, který vyúčtovává sdílené výdaje:</t>
  </si>
  <si>
    <t xml:space="preserve">Partnernummer / Číslo partnera: </t>
  </si>
  <si>
    <r>
      <t>Partnername / Název partnera:</t>
    </r>
  </si>
  <si>
    <r>
      <t>Adresse / Adresa + Kontakt (Tel./E-Mail):</t>
    </r>
  </si>
  <si>
    <t>Zuständige FLC / Příslušné FLC:</t>
  </si>
  <si>
    <t>Partner mit anteiligen Kosten / Partner podílející se na sdílených výdajích:</t>
  </si>
  <si>
    <t>Adresse / Adresa + Kontakt (Tel./E-Mail):</t>
  </si>
  <si>
    <t xml:space="preserve">Berichtsperiode / Monitorovací období: </t>
  </si>
  <si>
    <r>
      <t>Berichtstyp / Typ zprávy:</t>
    </r>
  </si>
  <si>
    <t>Zwischenbericht / Průběžná zpráva</t>
  </si>
  <si>
    <t>Prüfbericht der Ausgaben in EURO / Zpráva o kontrole výdajů v EURECH</t>
  </si>
  <si>
    <t>lt. Vereinbarung über gemeinsame Aufwendungen / dle Dohody o sdílených výdajích</t>
  </si>
  <si>
    <t>lt. Rechnungsaufstellung / dle Soupisky výdajů</t>
  </si>
  <si>
    <t>anerkennbare Kosten / uznatelné výdaje</t>
  </si>
  <si>
    <t>Rechnung / Faktura</t>
  </si>
  <si>
    <t>Gesamt/ Celkem</t>
  </si>
  <si>
    <t>LP</t>
  </si>
  <si>
    <t>LP (%)</t>
  </si>
  <si>
    <t>PP1</t>
  </si>
  <si>
    <t>PP1 (%)</t>
  </si>
  <si>
    <t>Gesamt / Celkem</t>
  </si>
  <si>
    <t xml:space="preserve">LP </t>
  </si>
  <si>
    <t>Förderfähig / Způsobilé (LP)</t>
  </si>
  <si>
    <t>Förderfähig / Způsobilé (PP1)</t>
  </si>
  <si>
    <t>a.</t>
  </si>
  <si>
    <t>b.</t>
  </si>
  <si>
    <t>c.</t>
  </si>
  <si>
    <t>Gesamtsumme / Celkový součet</t>
  </si>
  <si>
    <t>Gesamt anerkannt / Celkem uznáno:</t>
  </si>
  <si>
    <t>Gesamt anerkannt, Anteil LP / Celkem uznáno, podíl LP:</t>
  </si>
  <si>
    <t>Gesamt anerkannt, Anteil PP1 / Celkem uznáno, podíl PP1:</t>
  </si>
  <si>
    <t>Die Kontrollstelle / Kontrolní subjekt &lt;&lt;&lt;xxx&gt;&gt;&gt;</t>
  </si>
  <si>
    <t>bestätigt, dass die Ausgabenprüfung nach den Vorgaben der Verordnung (EC) 1828/2006 Art 13(2), der Verordnung (EC) 1080/2006 Art 16 und den programmspezifischen Regeln durchgeführt wurde und die Ausgaben als förderfähig für die Kofinanzierung durch den Europäischen Fonds für Regionale Entwicklung (EFRE) und für die nationalen kofinanzierenden Stellen befunden werden. Nachfolgende Ergebnisse können bestätigt werden:</t>
  </si>
  <si>
    <t>potvrzuje, že kontrola výdajů byla provedena dle Nařízení (ES) 1828/2006 Čl. 13(2), Nařízení (ES) 1080/2006 Čl. 16 a dle pravidel specifických pro Program a že výdaje jsou považovány za způsobilé pro spolufinancování Evropským fondem pro regionální rozvoj (ERDF) a národních kofinancujících subjektů. Následující výsledky mohou být potvrzeny:</t>
  </si>
  <si>
    <t>►die geltend gemachten Ausgaben sind real, ausgelegt im Einklang mit dem geplanten, im EFRE-Vertrag angeführten Budget und wurden bezahlt / vykázané výdaje jsou skutečné, vynaložené v souladu s plánovaným rozpočtem uvedeným ve Smlouvě a byly uhrazeny</t>
  </si>
  <si>
    <t>►die Lieferung bzw. Erbringung der betreffenden Produkte oder Dienstlesitungen entsprechen der Genehmigungsentscheidung und dem Fördervertrag / produkty nebo služby byly poskytnuty v souladu s rozhodnutím o schválení a se Smlouvou</t>
  </si>
  <si>
    <t>►der Zahlungsantrag ist korrekt, wurde um sämtliche nicht förderfähige Ausgaben reduziert und falls es sich um ein Einnahmen generierendes Projekt handelt, wurden diese Einnahmen berücksichtigt / žádosti příjemce o úhradu jsou správné, byly sníženy o všechny nezpůsobilé výdaje a v případě, že se jedná o projekt vytvářející příjmy, byly tyto příjmy zohledněny</t>
  </si>
  <si>
    <t>►die Vorhaben und Ausgaben sind in Übereistimmung mit den gemeinschaftlichen und nationalen Bestimmungen, alle Rechnungsbelege haben Anforderungen auf formale Richtigkeit im Einklang mit diesen Regeln erfüllt / operace a výdaje jsou v souladu s vnitrostátními pravidly a pravidly Společenství, všechny účetní doklady splnily požadavky na formální správnost v souladu s těmito pravidly</t>
  </si>
  <si>
    <t>►Dopppelfinanzierung mit anderen gemeinschaftlichen oder nationalen Regelungen oder mit anderen Programmzeiträumen kann ausgeschlossen werden / bylo zamezeno dvojímu financování výdajů z jiných režimů podpor Společenství nebo vnitrostátních režimů podpor a za jiná programová období</t>
  </si>
  <si>
    <t>►die durchgeführten Aktivitäten sind im Einklang mit den Regeln des Umweltschutzes, den Regeln der Gleichstellung, den Publizitätsregeln und den Regeln für die öffentliche Förderung / provedené aktivity jsou v souladu s pravidly o ochraně životního prostředí, pravidly rovnoprávného postavení, pravidly o publicitě a pravidly pro veřejnou podporu</t>
  </si>
  <si>
    <t>►die Regeln für das öffentliche Vergabewesen wurden berücksichtigt / byla zohledněna pravidla pro zadávání veřejných zakázek</t>
  </si>
  <si>
    <t>Für österreichische Kontrollstelle:</t>
  </si>
  <si>
    <r>
      <t>Interne Referenznummer der Kontrollstelle:</t>
    </r>
  </si>
  <si>
    <r>
      <t>Datum und Ort:</t>
    </r>
  </si>
  <si>
    <r>
      <t>Name des Prüfers:</t>
    </r>
  </si>
  <si>
    <t>Unterschrift und Stempel der Kontrollstelle:</t>
  </si>
  <si>
    <t>Pro český kontrolní subjekt:</t>
  </si>
  <si>
    <t>Podpis kontrolora:</t>
  </si>
  <si>
    <t>Schválil (Jméno a příjmení):</t>
  </si>
  <si>
    <t>na základě plné moci</t>
  </si>
  <si>
    <t>Název Vedoucího partnera:</t>
  </si>
  <si>
    <t>Zodpovědný kontrolor Vedoucího partnera:</t>
  </si>
  <si>
    <t>Zodpovědný kontrolor při kontrole na místě:</t>
  </si>
  <si>
    <t>Název kontrolovaného partnera:</t>
  </si>
  <si>
    <t>Kontakt partnera (tel./e-mail):</t>
  </si>
  <si>
    <t>Místo kontroly:</t>
  </si>
  <si>
    <t>Datum provedení kontroly:</t>
  </si>
  <si>
    <t>Celkové náklady projektu:</t>
  </si>
  <si>
    <t>Celkové náklady partnera:</t>
  </si>
  <si>
    <t>Trvání projektu:</t>
  </si>
  <si>
    <t>Začátek:</t>
  </si>
  <si>
    <t>Konec:</t>
  </si>
  <si>
    <t>Prostředky vyplacené partnerovi:</t>
  </si>
  <si>
    <t>Kontrola aktivity projektu byla provedena</t>
  </si>
  <si>
    <t>Komentáře</t>
  </si>
  <si>
    <t>100% kontrolou</t>
  </si>
  <si>
    <t>náhodnou namátkovou kontrolou na xxx % základě</t>
  </si>
  <si>
    <t>na základě originálních dokumentů</t>
  </si>
  <si>
    <t>Výsledek: 1) Dodání zboží a služeb</t>
  </si>
  <si>
    <t>žádné patrné problémy</t>
  </si>
  <si>
    <t xml:space="preserve">problémy, které je třeba vyřešit: </t>
  </si>
  <si>
    <t>do:</t>
  </si>
  <si>
    <t>ddmmrr</t>
  </si>
  <si>
    <t>Doporučení/dohoda o konkrétních opatřeních, postupy při odstraňování problému, je třeba vyřídit do:</t>
  </si>
  <si>
    <t>text</t>
  </si>
  <si>
    <t>zjištěné vážné nedostatky: (je třeba informovat JTS/ŘO/NO)</t>
  </si>
  <si>
    <t>Výsledek: 2) Dodržování legislativních požadavků (např. pravidla publicity)</t>
  </si>
  <si>
    <t>Výsledek: 3) Evidence pro provedení kontrol (účetnictví, originální dokumenty atd.)</t>
  </si>
  <si>
    <t>Výsledek kontroly</t>
  </si>
  <si>
    <t>vyhovující / nevyhovující</t>
  </si>
  <si>
    <t xml:space="preserve">Komentáře: </t>
  </si>
  <si>
    <t>Kontrolní místo a název kontrolora:</t>
  </si>
  <si>
    <t>Podpis</t>
  </si>
  <si>
    <t xml:space="preserve">Přílohy: </t>
  </si>
  <si>
    <r>
      <t xml:space="preserve">Zpráva o kontrole na místě                                </t>
    </r>
    <r>
      <rPr>
        <b/>
        <sz val="12"/>
        <color indexed="10"/>
        <rFont val="Arial"/>
        <family val="2"/>
      </rPr>
      <t>11.</t>
    </r>
  </si>
  <si>
    <t>ANGAŽOVANCI</t>
  </si>
  <si>
    <t>M00253</t>
  </si>
  <si>
    <t>Kraj Vysočina</t>
  </si>
  <si>
    <t>Žižkova 57, 587 33 Jihlava</t>
  </si>
  <si>
    <t>MUDr. Jiří Běhounek</t>
  </si>
  <si>
    <t>564602538, holy.p@kr-vysocina.cz</t>
  </si>
  <si>
    <t>Ing. Petr Holý</t>
  </si>
  <si>
    <t>Průběžná</t>
  </si>
  <si>
    <t xml:space="preserve">ano </t>
  </si>
  <si>
    <t>holy.p@kr-vysocina.cz</t>
  </si>
  <si>
    <t>Sberbank CZ, a.s.</t>
  </si>
  <si>
    <t>4200392625/6800</t>
  </si>
  <si>
    <t>Benešova 15, Jihlava</t>
  </si>
  <si>
    <t>CZ8968000000004200392625</t>
  </si>
  <si>
    <t>VBOECZ2X</t>
  </si>
  <si>
    <t>Božena Šprynarová</t>
  </si>
  <si>
    <t>Finanční manažer</t>
  </si>
  <si>
    <t xml:space="preserve"> </t>
  </si>
  <si>
    <t>Dohoda 0,5 úvazku - DPČ Böhmová Jana</t>
  </si>
  <si>
    <t>Povinné úrazové pojištění zaměstnavatelů</t>
  </si>
  <si>
    <t>Cestovné tuzemské</t>
  </si>
  <si>
    <t>1.1.5.1</t>
  </si>
  <si>
    <t>1.2.1.1</t>
  </si>
  <si>
    <r>
      <t xml:space="preserve">8. Popis problémů, s nimiž byl partner během realizace projektu konfrontován, a řešení, která byla nalezena:
</t>
    </r>
    <r>
      <rPr>
        <sz val="10"/>
        <rFont val="Arial"/>
        <family val="2"/>
      </rPr>
      <t>nejsou</t>
    </r>
  </si>
  <si>
    <t>Dokumentace k jednotlivým aktivitám</t>
  </si>
  <si>
    <t>Složení projektového týmu</t>
  </si>
  <si>
    <t>X</t>
  </si>
  <si>
    <t>Setkání realizačního týmu (A1)</t>
  </si>
  <si>
    <t>Seminář pro starosty (A4)</t>
  </si>
  <si>
    <t>Tematická studijní cesta (A4)</t>
  </si>
  <si>
    <t>Workshopy pro mládež (A2)</t>
  </si>
  <si>
    <t>Seminář Aktivní občanství (A3)</t>
  </si>
  <si>
    <t>Vedoucí partner</t>
  </si>
  <si>
    <t>Setkání realizačního týmu, 6x (A1)</t>
  </si>
  <si>
    <t>Workshopy pro mládež, 3x (A2)</t>
  </si>
  <si>
    <t>Seminář Aktivní občanství, 1x (A3)</t>
  </si>
  <si>
    <t>Semináře - Angažovanci, 2x (A3)</t>
  </si>
  <si>
    <t>Semináře - Jak realizovat změny, 2x (A3)</t>
  </si>
  <si>
    <t>Seminář pro starosty, 2x (A4)</t>
  </si>
  <si>
    <t>Seminář pro realizátory MA21, 2x (A4)</t>
  </si>
  <si>
    <t>Konference regionální výroby, 1x (A5)</t>
  </si>
  <si>
    <t>Sociologický průzkum, 1x (A6)</t>
  </si>
  <si>
    <t>Videospoty (A7)</t>
  </si>
  <si>
    <t>Zpravodaj TOP MA21 (A7)</t>
  </si>
  <si>
    <t>Zpravodaj TOP MA21, 3x (A7)</t>
  </si>
  <si>
    <t>Vytvoření web portálu, 1 x (A7)</t>
  </si>
  <si>
    <t>Pořadače 1000 ks</t>
  </si>
  <si>
    <t>Publikace 1000 ks (A7)</t>
  </si>
  <si>
    <t>Seminář pro tajemníky, 2x (A4)</t>
  </si>
  <si>
    <t>Klimatour, 2x (A4)</t>
  </si>
  <si>
    <t>Tematická studijní cesta, 3x (A4)</t>
  </si>
  <si>
    <t>Videokonferece, 2x (A2)</t>
  </si>
  <si>
    <t>Videospoty, 8 ks (A7)</t>
  </si>
  <si>
    <t>Propagační bannery, 2 ks (A7)</t>
  </si>
  <si>
    <t>Klimatour (A4)</t>
  </si>
  <si>
    <t>Semináře - Angažovanci (A3)</t>
  </si>
  <si>
    <t>Semináře - Jak realizovat změny (A3)</t>
  </si>
  <si>
    <t>Seminář pro tajemníky (A4)</t>
  </si>
  <si>
    <t>Seminář pro realizátory MA21 (A4)</t>
  </si>
  <si>
    <t>Propagační bannery (A7)</t>
  </si>
  <si>
    <t>Vytvoření web portálu (A7)</t>
  </si>
  <si>
    <t>Videokonferece (A2)</t>
  </si>
  <si>
    <t>Konference regionální výroby (A5)</t>
  </si>
  <si>
    <t>Sociologický průzkum (A6)</t>
  </si>
  <si>
    <t>Přeshraniční cena, 3x (A3)</t>
  </si>
  <si>
    <t>Přeshraniční cena (A3)</t>
  </si>
  <si>
    <t>Seminář pro zástupce mikroregionů a MAS, 2x (A4)</t>
  </si>
  <si>
    <t>Seminář pro zástupce mikroregionů a MAS (A4)</t>
  </si>
  <si>
    <t xml:space="preserve">Seminář pro místní experty (A4) </t>
  </si>
  <si>
    <t xml:space="preserve">Seminář pro místní experty, 3x (A4) </t>
  </si>
  <si>
    <t>Workshopy v obcích - Klimatour, 6x (A4)</t>
  </si>
  <si>
    <t>Workshopy v obcích - Klimatour (A4)</t>
  </si>
  <si>
    <t>Seminář - rozvoj v obci (G21), 6x (A4)</t>
  </si>
  <si>
    <t>Seminář - rozvoj v obci - G21 (A4)</t>
  </si>
  <si>
    <t>projektový manažer</t>
  </si>
  <si>
    <t>Startovací vesty 80 ks</t>
  </si>
  <si>
    <t>1.1.1.1.2</t>
  </si>
  <si>
    <t>1.1.2-3.1</t>
  </si>
  <si>
    <t>1.1.4.1</t>
  </si>
  <si>
    <t>Rázl Ondřej - webmáster</t>
  </si>
  <si>
    <r>
      <t>Vedoucí partner/</t>
    </r>
    <r>
      <rPr>
        <strike/>
        <sz val="10"/>
        <rFont val="Arial"/>
        <family val="2"/>
      </rPr>
      <t>Projektový partner</t>
    </r>
  </si>
  <si>
    <t>31.7.2013 (2x)</t>
  </si>
  <si>
    <t xml:space="preserve">9. Odchylky od původně plánovaných aktivit (v rámci zprávy, která nepodléhá předešlému schválení ŘO či MV):
</t>
  </si>
  <si>
    <t>Cestovné v EUR</t>
  </si>
  <si>
    <r>
      <t xml:space="preserve">4. Jakým způsobem byly popsané aktivity realizovány společně s projektovými partnery?
</t>
    </r>
    <r>
      <rPr>
        <sz val="10"/>
        <rFont val="Arial"/>
        <family val="2"/>
      </rPr>
      <t>Partneři Dolní Rakousko a Kraj Vysočina společně koordinují přípravu a realizaci veškerých aktivit projektu zejména na společných setkáních projektového týmu, při realizaci jednotlivých aktivit a prostřednictvím průběžné komunikace, která probíhá dle potřeby.</t>
    </r>
  </si>
  <si>
    <t>21.2.2013, 20.2.2014</t>
  </si>
  <si>
    <t>22.8.2013, 23.1.2014, 14.3.2014</t>
  </si>
  <si>
    <t>14.3.2013, 27.3.2014</t>
  </si>
  <si>
    <t>25.-26.4.2013, 14.11.2013, 28.3.2014</t>
  </si>
  <si>
    <t>13.5. 2013, 20.5.2013 (2x), 1.4.2014 (2x), 4.4.2014</t>
  </si>
  <si>
    <t>9.4.2014, 28.4.2014</t>
  </si>
  <si>
    <t>6.5.2013, 29.-30.11.2013, 29.5.2014</t>
  </si>
  <si>
    <t>Přehled realizovaných a předpokládaných zadávacích řízení</t>
  </si>
  <si>
    <t>Kůstová Iva</t>
  </si>
  <si>
    <t>č. 4 od 01/06/2014 - 31/12/2014</t>
  </si>
  <si>
    <t xml:space="preserve">11. Hlavní aktivity plánované pro příští období, za které bude podána další zpráva:
</t>
  </si>
  <si>
    <t>11.3.2013, 18.6.2013, 21.11.2013, 25.2.2014, 4.6.2014, 16.10.2014</t>
  </si>
  <si>
    <t>25.-27.6.2013, 18.-20.6.2014</t>
  </si>
  <si>
    <t>13.-14.9.2013, 29.-30.8.2014</t>
  </si>
  <si>
    <t>18.11.2013, 11.9.2014</t>
  </si>
  <si>
    <t>10.6.2013, 2.6.2014, 31.10.2014</t>
  </si>
  <si>
    <t>6.-7.6.2013, 12.-13.6.2014</t>
  </si>
  <si>
    <t>10.-11.10.2013, 20.-21.10.2014</t>
  </si>
  <si>
    <t>26.2.2014, 31.1.2014, 25.2.2014, 27.2.2014, 5.6.2014, 6.10.2014</t>
  </si>
  <si>
    <t>5.2 Komentář k plnění časového plánu: Ve 4. monitorovacím období byly všechny plánované aktivity splněny.</t>
  </si>
  <si>
    <t>7.2 Komentář k výstupům/indikátorům realizovaných aktivit:
Aktivity jsou realizovány v souladu s nastavenými milníky.</t>
  </si>
  <si>
    <t>č. 4 od 01/6/2014 - 31/12/2014</t>
  </si>
  <si>
    <t>Závěrečná</t>
  </si>
  <si>
    <r>
      <t xml:space="preserve">b) Setkání projektového týmu (4.6.2014, Schönfeld an der Wild) - </t>
    </r>
    <r>
      <rPr>
        <sz val="10"/>
        <rFont val="Arial"/>
        <family val="2"/>
      </rPr>
      <t xml:space="preserve">zástupci vedoucího partnera a projektového partnera se sešli za účelem naplánování dalších společných aktivit a zhodnocení již proběhlých akcí, které odráží zkušenosti s realizací MA21 v obou regionech. </t>
    </r>
  </si>
  <si>
    <r>
      <t xml:space="preserve">e) Klimatour 2014 (18.-20.6.2014, obce Kraje Vysočina) - </t>
    </r>
    <r>
      <rPr>
        <sz val="10"/>
        <rFont val="Arial"/>
        <family val="2"/>
      </rPr>
      <t>na základě workshopů proběhlých v dubnu 2014 na téma Medializace obce a zapojování veřejnosti byly podle vzoru Dolního Rakouska připraveny v obcích Kraje Vysočina informativní zastávky. Zástupci obcí ve spolupráci s občany a místními organizacemi připravili prezentace, které během akce Klimatour představili zástupcům obou projektových partnerů a zájemcům z řad veřejnosti. Důraz byl kladen na ekologii a problematiku udržitelného rozvoje.</t>
    </r>
  </si>
  <si>
    <t>1.10.2013, 1.2.2014, 1.9.2014</t>
  </si>
  <si>
    <r>
      <t xml:space="preserve">i) Seminář Jak realizovat změny (11.9.2014, Jihlava) - </t>
    </r>
    <r>
      <rPr>
        <sz val="10"/>
        <rFont val="Arial"/>
        <family val="2"/>
      </rPr>
      <t>přítomní byli seznámeni s projektem Angažovanci; školení bylo zaměřeno na získávání fin. prostředků pro realizaci projektových záměrů a na řízní změn v projektech.</t>
    </r>
  </si>
  <si>
    <r>
      <t xml:space="preserve">j) Seminář pro realizátory MA21 (20.-21.10.2014, Luka nad Jihlavou) - </t>
    </r>
    <r>
      <rPr>
        <sz val="10"/>
        <rFont val="Arial"/>
        <family val="2"/>
      </rPr>
      <t xml:space="preserve">v rámci semináře byli účastníci seznámeni s metodami propagace a medializace aktivit MA21. Praktická cvičení byla zaměřena na rétorická cvičení a komunikaci s médii. </t>
    </r>
  </si>
  <si>
    <r>
      <t xml:space="preserve">d) 2. seminář pro tajemníky obcí (12.-13.6.2014, Klokočov) - </t>
    </r>
    <r>
      <rPr>
        <sz val="10"/>
        <rFont val="Arial"/>
        <family val="2"/>
      </rPr>
      <t>účastníci byli proškoleni v oblasti time managementu a byli seznámeni s aktuálně vyhlášenými grantovými programy. Přítomným byl představen program místní Agendy 21 a realizované aktivity.</t>
    </r>
  </si>
  <si>
    <r>
      <t>Kap. 2</t>
    </r>
    <r>
      <rPr>
        <sz val="10"/>
        <rFont val="Arial"/>
        <family val="2"/>
      </rPr>
      <t xml:space="preserve">
Věcné a externí výdaje</t>
    </r>
  </si>
  <si>
    <t>Kap. 1 Personální výdaje</t>
  </si>
  <si>
    <t>Moderatorské služby v rámci vyhlášení soutěže SKUTEK ROKU 2013</t>
  </si>
  <si>
    <t>Sml. Ze dne 10.3.2014</t>
  </si>
  <si>
    <t>6/798004</t>
  </si>
  <si>
    <t xml:space="preserve">Jan Kodet. S. K. Neumana1, Jihalva, </t>
  </si>
  <si>
    <t>12.1.1984</t>
  </si>
  <si>
    <t>Záloha na pronájem pro česko -rakouský workshop pro mládež dne 29.5.2014</t>
  </si>
  <si>
    <t>140800002</t>
  </si>
  <si>
    <t>5/798006</t>
  </si>
  <si>
    <t>Slavonická renesanční, ops, Na Potoku 629, 378 81 Slavonice</t>
  </si>
  <si>
    <t>Záloha na catering pro česko -rakouský workshop pro mládež dne 29.5.2014</t>
  </si>
  <si>
    <t>Nájem nebytových prostor na den 2.6.2014 pro pořádání akce SKUTEK ROKU 2013</t>
  </si>
  <si>
    <t>3016140006</t>
  </si>
  <si>
    <t>6/798006</t>
  </si>
  <si>
    <t>Národní památkový ústav, Valdštejnské nám. 3, 11801 Praha 1-Malá strana</t>
  </si>
  <si>
    <t>Zajištění hudební produkce v rámci vyhlášení soutěže SKUTEK ROKU 2013</t>
  </si>
  <si>
    <t>Sml. Ze dne 2.6.2014</t>
  </si>
  <si>
    <t>6/798009</t>
  </si>
  <si>
    <t>Walter Hofbauer, Nerudova 1124/2, Třešť</t>
  </si>
  <si>
    <t>26.10.1971</t>
  </si>
  <si>
    <t>Tlumočení dne 21.2. a 25.2.2014</t>
  </si>
  <si>
    <t>108258</t>
  </si>
  <si>
    <t>6/798012</t>
  </si>
  <si>
    <t>HT International s.r.o, Seifertova 823/9, 130 00 Praha 3</t>
  </si>
  <si>
    <t>27526941</t>
  </si>
  <si>
    <t>Tlumočení dne 14.3. a 28.3.2014</t>
  </si>
  <si>
    <t>108260</t>
  </si>
  <si>
    <t>6/798013</t>
  </si>
  <si>
    <t>Zajištění fotodokumentace a akci SKUTEK ROKU 2013 dne 2.6.2014</t>
  </si>
  <si>
    <t>4-2014</t>
  </si>
  <si>
    <t>6/798017</t>
  </si>
  <si>
    <t>Luboš Pavlíček, Partlicova 291/41, 589 01 Třešť</t>
  </si>
  <si>
    <t>66536286</t>
  </si>
  <si>
    <t>Doprava dne 29.5.2014 do Slavonic a zpět v rámci wokshopu pro mládež</t>
  </si>
  <si>
    <t>6314100842</t>
  </si>
  <si>
    <t>6/798018</t>
  </si>
  <si>
    <t>ZDAR, a.s., Jihlavská 759/4, 591 01 Žďár nad Sázavou</t>
  </si>
  <si>
    <t>46965815</t>
  </si>
  <si>
    <t>Lektorská činnost na workshopu pro mládež dne 29.5.2014</t>
  </si>
  <si>
    <t>14/2014</t>
  </si>
  <si>
    <t>6/798024</t>
  </si>
  <si>
    <t>Milan Pilař, Husova 1872, 580 01 Havlíčkův Brod</t>
  </si>
  <si>
    <t>195-2014</t>
  </si>
  <si>
    <t>6/798025</t>
  </si>
  <si>
    <t>Lucie Butcher, U Michelského mlýna 383/33, 140 00 Praha 4</t>
  </si>
  <si>
    <t>vyúčtování zálohy na catering pro česko -rakouský workshop pro mládež dne 29.5.2014</t>
  </si>
  <si>
    <t>140100009</t>
  </si>
  <si>
    <t>7/798001</t>
  </si>
  <si>
    <t>Zajištění občerstvení při aktivitě projektu Školení pro míst ní experty dne 13.3.2014 v Martinsbergu</t>
  </si>
  <si>
    <t>11</t>
  </si>
  <si>
    <t>7/798003</t>
  </si>
  <si>
    <t>GeRu HandelsgmbH, Hauptstrabe 4, 3664 Martinsberg</t>
  </si>
  <si>
    <t>Zajištění autobusové dopravy na trase Znojmo-Vídeň-Slavonice-Znojmo v termínu 29.5.2014</t>
  </si>
  <si>
    <t>21470047</t>
  </si>
  <si>
    <t>ABC-Tours, spol. s r.o., Velká Michelská 186/5, 669 02 Znojmo</t>
  </si>
  <si>
    <t>60701986</t>
  </si>
  <si>
    <t>Občerstvení dne 2.6.2014 na slavnostním vyhlášení ankety SKUTEK ROKU 2013</t>
  </si>
  <si>
    <t>140100352</t>
  </si>
  <si>
    <t>7/798004</t>
  </si>
  <si>
    <t>GM, spol. s r.o., Jiráskova 3960,32, 586 01 Jihlava</t>
  </si>
  <si>
    <t>Regionální produkty pro finalisty soutěže SKUTEK ROKU 2013</t>
  </si>
  <si>
    <t>1401150</t>
  </si>
  <si>
    <t>7/798007</t>
  </si>
  <si>
    <t>ZERA-Zemědělská a ekologická regionální agentura, o.s., Podhradí 1022, 675 71 Náměšť nad Oslavou</t>
  </si>
  <si>
    <t>Pronájem školících prostor při semináři tajemníků měst a obcí Kraje Vysočina ve dnech 12.6-13.6.2014</t>
  </si>
  <si>
    <t>2201428</t>
  </si>
  <si>
    <t>7/798008</t>
  </si>
  <si>
    <t>Zámeček Klokočov s.r.o., Zámeček 442/19, 500 08 Hradec Králové</t>
  </si>
  <si>
    <t>Občerstvení při semináři tajemníků měst a obcí Kraje Vysočina ve dnech 12.6-13.6.2014</t>
  </si>
  <si>
    <t>Překladatelské služby</t>
  </si>
  <si>
    <t>247-2014</t>
  </si>
  <si>
    <t>7/798009</t>
  </si>
  <si>
    <t>Sml. Ze dne 29.5.2014</t>
  </si>
  <si>
    <t>Ondřej Ferdan, Dis.</t>
  </si>
  <si>
    <t>88929957</t>
  </si>
  <si>
    <t>7/798011</t>
  </si>
  <si>
    <t>Zajištění facilitátorských služeb v průběhu společného workshopu pro mládež z Vysočiny a Dolního Rakouska dne 29.5.2014</t>
  </si>
  <si>
    <t>108883</t>
  </si>
  <si>
    <t>7/798014</t>
  </si>
  <si>
    <t>Tlumočení dne 29.5.2014</t>
  </si>
  <si>
    <t>108962</t>
  </si>
  <si>
    <t>8/798001</t>
  </si>
  <si>
    <t>287-2014</t>
  </si>
  <si>
    <t>8/798004</t>
  </si>
  <si>
    <t>3400052</t>
  </si>
  <si>
    <t>9/798002</t>
  </si>
  <si>
    <t>Městys Libice nad Doubravou, Zámecká 47, 58277 Libice nad Doubravou</t>
  </si>
  <si>
    <t>Zajištění ubytování 29.-30.8.2014 na Pilnově statku - seminář pro angažovanou veřejnost</t>
  </si>
  <si>
    <t>Zajištění stravování 29.-30.8.2014 na Pilnově statku - seminář pro angažovanou veřejnost</t>
  </si>
  <si>
    <t>109138</t>
  </si>
  <si>
    <t>9/798008</t>
  </si>
  <si>
    <t>Tlumočení dne 7.7.2014</t>
  </si>
  <si>
    <t>Tlumočení dne 9.4. a 28.4.2014</t>
  </si>
  <si>
    <t>Tlumočení dne 4.6. a 18.-20.6.2014</t>
  </si>
  <si>
    <t>109139</t>
  </si>
  <si>
    <t>9/798009</t>
  </si>
  <si>
    <t>Zajištění kulturního programu KLIMATOUR 2014</t>
  </si>
  <si>
    <t>131004</t>
  </si>
  <si>
    <t>9/798011</t>
  </si>
  <si>
    <t>Spolek KUŠ, občanské sdružení, Tyršova 583, 588 13 Polná</t>
  </si>
  <si>
    <t>48461334</t>
  </si>
  <si>
    <t>Občerstvení dne 11.9.2014 pro účastníky školení "Jak realizovat změny"</t>
  </si>
  <si>
    <t>190339</t>
  </si>
  <si>
    <t>9/798012</t>
  </si>
  <si>
    <t>OA, SZŠ a SOŠS Jihlava, Karolíny Světlé 2, 586 01 Jihlava</t>
  </si>
  <si>
    <t>328-2014</t>
  </si>
  <si>
    <t>10/798001</t>
  </si>
  <si>
    <t>Lektorská činnost v oblasti MA21 v kontextu Gemeinde</t>
  </si>
  <si>
    <t>VF14021</t>
  </si>
  <si>
    <t>10/798004</t>
  </si>
  <si>
    <t>Institut komunitního rozvoje, Purkyňova 6, 702 00 Ostrava</t>
  </si>
  <si>
    <t>Lektorská činnost v oblasti MA21 a udržitelného rozvoje</t>
  </si>
  <si>
    <t>VF14022</t>
  </si>
  <si>
    <t>10/798005</t>
  </si>
  <si>
    <t>34/2014</t>
  </si>
  <si>
    <t>10/798006</t>
  </si>
  <si>
    <t>Mgr. Daniela Pilařová - agentura GEDIGO, Jabloňová 2001, 735 32 Rychvald</t>
  </si>
  <si>
    <t>Jazykové korektury textů brožury Příklady dobré praxe</t>
  </si>
  <si>
    <t>374-2014</t>
  </si>
  <si>
    <t>10/798007</t>
  </si>
  <si>
    <t>Zajištění fotodokumentace a akci Přeshraniční cena dne 31.10.2014 v Třebíči</t>
  </si>
  <si>
    <t>8-2014</t>
  </si>
  <si>
    <t>11/798002</t>
  </si>
  <si>
    <t>Lektorská činnost na Dvoudenním semináři pro realizátory místní Agendy 21</t>
  </si>
  <si>
    <t>22/2014</t>
  </si>
  <si>
    <t>11/798005</t>
  </si>
  <si>
    <t>Regionální produkty pro finalisty soutěže Přeshraniční cena 2014</t>
  </si>
  <si>
    <t>1401379</t>
  </si>
  <si>
    <t>11/798006</t>
  </si>
  <si>
    <t>Realizace sociologického průzkumu v Kraji Vysočina</t>
  </si>
  <si>
    <t>141053</t>
  </si>
  <si>
    <t>11/798016</t>
  </si>
  <si>
    <t>Respond &amp; CO. S.r.o., Hladnovská 1255/23, 710 00 Ostrava 10</t>
  </si>
  <si>
    <t>60777656</t>
  </si>
  <si>
    <t>Zajištění hudební produkce v rámci vyhlášení soutěže Přeshraniční cena 2014</t>
  </si>
  <si>
    <t>Sml. Ze dne 30.10.2014</t>
  </si>
  <si>
    <t>11/798015</t>
  </si>
  <si>
    <t>Jakub Lojda, Čajkovského 539, 674 01 Třebíč</t>
  </si>
  <si>
    <t>13.7.1984</t>
  </si>
  <si>
    <t>Moderatorské služby v rámci vyhlášení soutěže Přeshraniční cena 2014</t>
  </si>
  <si>
    <t>Sml. Ze dne 31.10.2014</t>
  </si>
  <si>
    <t>11/798012</t>
  </si>
  <si>
    <t>Občerstvení na školení realizátorů MA21 ve dnech 20.-21.10.2014</t>
  </si>
  <si>
    <t>140100031</t>
  </si>
  <si>
    <t>11/798018</t>
  </si>
  <si>
    <t>Škola pro rozvoj venkova, o.s., Na výsluní 767, 588 22 Luka nad Jihlavou</t>
  </si>
  <si>
    <t>Pronájem prostor na školení realizátorů MA21 ve dnech 20.-21.10.2014</t>
  </si>
  <si>
    <t>Ubytování na školení realizátorů MA21 ve dnech 20.-21.10.2014</t>
  </si>
  <si>
    <t>Lektorská činnost na workshopu Jak mediálně zpracovat projektu</t>
  </si>
  <si>
    <t>23/2014</t>
  </si>
  <si>
    <t>11/798023</t>
  </si>
  <si>
    <t>Občerstvení pro účastníky jednání realizačního týmu projektu v obci Dešov</t>
  </si>
  <si>
    <t>FA003</t>
  </si>
  <si>
    <t>11/798024</t>
  </si>
  <si>
    <t>Hostinec u Blahoudků, Dešov 19, 675 33</t>
  </si>
  <si>
    <t>415-2014</t>
  </si>
  <si>
    <t>12/798004</t>
  </si>
  <si>
    <t>Zajištění cateringu na akci pořádané dne 31.10.2014 na zámku v Třebíči - Přeshraniční cena 2014</t>
  </si>
  <si>
    <t>311103</t>
  </si>
  <si>
    <t>12/798006</t>
  </si>
  <si>
    <t>Hotelová škola Světlá a Střední odborná škola řemesel Velké Meziříčí, U Světlé 855/36, 594 23 Velké Meziříčí</t>
  </si>
  <si>
    <t>Expertní poradenství v oblasti udržitelného rozvoje a MA21</t>
  </si>
  <si>
    <t>VF14034</t>
  </si>
  <si>
    <t>12/798014</t>
  </si>
  <si>
    <t>Grafický návrh, korektury, tisk dvojjazyčné publikace</t>
  </si>
  <si>
    <t>20140173</t>
  </si>
  <si>
    <t>medial agency s.r.o., Lidická 48, 602 00 Brno</t>
  </si>
  <si>
    <t>8 ks videospotů</t>
  </si>
  <si>
    <t>12/798015</t>
  </si>
  <si>
    <t>462-2014</t>
  </si>
  <si>
    <t>12/798013</t>
  </si>
  <si>
    <t>VF14035</t>
  </si>
  <si>
    <t>12/798016</t>
  </si>
  <si>
    <t>504-2014</t>
  </si>
  <si>
    <t xml:space="preserve">Překladatelské služby </t>
  </si>
  <si>
    <t>Tlumočení ve dnech 16.10. a 31.10.2014</t>
  </si>
  <si>
    <t>109918</t>
  </si>
  <si>
    <r>
      <t xml:space="preserve">n) Sociologický průzkum (říjen 2014) - </t>
    </r>
    <r>
      <rPr>
        <sz val="10"/>
        <rFont val="Arial"/>
        <family val="2"/>
      </rPr>
      <t>20.10. 2014 byl dodán soc. průzkum od zpracovatele Respond &amp; CO, s.r.o. Sběr dat byl realizován během měsíce září 2014 formou dotazníkových šetření na téma udržitelného rozvoje v Kraji Vysočina. Výsledky průzkumu byly předány zástupcům Kraje Vysočina. Celkem bylo osloveno 1.000 respondentů. Proběhla prezentace výsledků v sídle zadavatele. Bylo provedeno srovnání s výsledky sociologických průzkumů realizovaných v předchozích letech.</t>
    </r>
    <r>
      <rPr>
        <sz val="10"/>
        <color indexed="10"/>
        <rFont val="Arial"/>
        <family val="2"/>
      </rPr>
      <t xml:space="preserve"> </t>
    </r>
  </si>
  <si>
    <t xml:space="preserve">12.2 Finanční zabezpečení stálosti výstupů po ukončení podpory:
Pokračování výstupů projektu bude zajištěno vlastními prostředky, prostředky jednotlivých cílových skupin nebo z dotačních zdrojů. </t>
  </si>
  <si>
    <r>
      <t xml:space="preserve">2. Shrnutí aktivit realizovaných projektovým partnerem v období, za které je zpráva podávána
</t>
    </r>
    <r>
      <rPr>
        <sz val="10"/>
        <rFont val="Arial"/>
        <family val="2"/>
      </rPr>
      <t>Vzdělávání nositelů přeshraniční ceny (2.6.2014, Telč);</t>
    </r>
    <r>
      <rPr>
        <b/>
        <sz val="10"/>
        <rFont val="Arial"/>
        <family val="2"/>
      </rPr>
      <t xml:space="preserve"> </t>
    </r>
    <r>
      <rPr>
        <sz val="10"/>
        <rFont val="Arial"/>
        <family val="2"/>
      </rPr>
      <t xml:space="preserve">Setkání projektového týmu (4.6.2014, Schönfeld); Rozvoj v obci - plánování s veřejností (5.6.2014, Bory; 6.10.2014, Rudíkov); 2. seminář pro tajemníky obcí (12.-13.6.2014, Klokočov); Klimatour 2014 (18.-20.6.2014, obce Kraje Vysočina); 3. vydání Zpravodaje (září 2014); Zasedání hodnotitelské komise (7.7.2014, Jemnice); Seminář Angažovanci (29.-30.8.2014, Libice nad Doubravou); Seminář Jak realizovat změny (11.9.2014, Jihlava); Seminář pro realizátory MA21 (20.-21.10.2014, Luka nad Jihlavou); Setkání projektového týmu (16.10.2014, Dešov); Vzdělávání nositelů Přeshraniční ceny (31.10.2014, Třebíč); Videospoty (obec Okříšky, obec Pölla, obec Harmannsdorf, Přeshraniční cena, Angažované rozhovory); Sociologický průzkum (říjen 2014); Publikace Příklady dobré praxe (listopad 2014).
</t>
    </r>
    <r>
      <rPr>
        <b/>
        <sz val="10"/>
        <rFont val="Arial"/>
        <family val="2"/>
      </rPr>
      <t xml:space="preserve">
</t>
    </r>
  </si>
  <si>
    <r>
      <t>f) Zasedání hodnotitelské komise (7.7.2014, Jemnice) -</t>
    </r>
    <r>
      <rPr>
        <sz val="10"/>
        <rFont val="Arial"/>
        <family val="2"/>
      </rPr>
      <t xml:space="preserve"> uskutečnilo se zasedání výběrové komise pro výběr projektů do mezinárodního kola soutěže Přeshraniční cena. Mezinárodní porota byla složena ze zástupců Kraje Vysočina, Dolnorakouské zemské vlády, podnikatelské sféry, neziskového sektoru, obcí a médií. </t>
    </r>
  </si>
  <si>
    <r>
      <t xml:space="preserve">h) 3. vydání Zpravodaje (září) - </t>
    </r>
    <r>
      <rPr>
        <sz val="10"/>
        <rFont val="Arial"/>
        <family val="2"/>
      </rPr>
      <t xml:space="preserve">ve spolupráci se zástupci projektového partnera bylo vytvořeno 3. číslo dvojjazyčného Zpravodaje, ve kterém byly představeny stěžejní aktivity projektu. V elektronické podobě je zpravodaj ke stažení na webovém portále projektu http://www.zdravykrajvysocina.cz/sites/default/files//u61/zpravodaj_iii.pdf  </t>
    </r>
  </si>
  <si>
    <r>
      <t>g) Seminář Angažovanci (29.-30.8.2014, Libice nad Doubravou) -</t>
    </r>
    <r>
      <rPr>
        <sz val="10"/>
        <rFont val="Arial"/>
        <family val="2"/>
      </rPr>
      <t xml:space="preserve"> proběhl seminář pro zájemce z řad neziskových organizací a veřejné správy zaměřený na problematiku realizace investičních a neinvestičních projektů v obci a na představení příkladů dobré praxe. </t>
    </r>
  </si>
  <si>
    <r>
      <t>k) Setkání projektového týmu (16.10.2014, Dešov)</t>
    </r>
    <r>
      <rPr>
        <sz val="10"/>
        <rFont val="Arial"/>
        <family val="2"/>
      </rPr>
      <t xml:space="preserve"> - zástupci vedoucího partnera a projektového partnera se sešli za účelem naplánování zbývajících aktivit a zhodnocení již proběhlých akcí, které odráží zkušenosti s realizací MA21 v obou regionech. </t>
    </r>
  </si>
  <si>
    <t xml:space="preserve">srpen 2013, říjen 2013, prosinec 2013, říjen 2014 1x, listopad 2014 4x  </t>
  </si>
  <si>
    <r>
      <t>12.1 Opatření zajišťující udržitelnost aktivit v projektu a jeho výstupů za partnera:
Během realizace projektu došlo ke zvýšení počtu občanů do realizace aktivit spojených s MA21. Byly osloveny nové cílové skupiny (mládež) a díky školení a zpracování metodických listů získali realizátoři MA21 pomoc při zvyšování kvality MA21. 
Byly vytvořeny nové webové stránky www.zdravykrajvysocina.cz umožňující zveřejňování článků přihlášených uživatelů.</t>
    </r>
    <r>
      <rPr>
        <sz val="10"/>
        <color indexed="17"/>
        <rFont val="Arial"/>
        <family val="2"/>
      </rPr>
      <t xml:space="preserve"> </t>
    </r>
    <r>
      <rPr>
        <sz val="10"/>
        <rFont val="Arial"/>
        <family val="2"/>
      </rPr>
      <t>Za dobu realizace projektu se zvýšila kvalita realizace MA21 u 7 municipalit v Kraji Vysočina.</t>
    </r>
    <r>
      <rPr>
        <sz val="10"/>
        <color indexed="17"/>
        <rFont val="Arial"/>
        <family val="2"/>
      </rPr>
      <t xml:space="preserve">
</t>
    </r>
    <r>
      <rPr>
        <sz val="10"/>
        <rFont val="Arial"/>
        <family val="2"/>
      </rPr>
      <t xml:space="preserve">Ze zkušeností rakouského partnera bylo vyškoleno 10 expertů, kteří jsou využíváni při realizaci aktivit souvisejících s naplňováním kritérií MA21. Během studijních cest byla možnost navázat spolupráci mezi jednotlivými obcemi a neziskovými organizacemi. Novými prvky medializace bylo zpracování videospotů, které budou do budoucna soužit pro propagaci aktivit. Součástí medializace bylo založení facebookové stránky, díky které se podařilo zapojit více zájemců z obou regionů.
Pořízený majetek (fotoaparát, bannery) bude i nadále ve vlastnictví partnera po dobu pěti let od ukončení realizace projektu.  </t>
    </r>
  </si>
  <si>
    <r>
      <t xml:space="preserve">a) Vzdělávání nositelů Přeshraniční ceny (2.6.2014, Telč) - </t>
    </r>
    <r>
      <rPr>
        <sz val="10"/>
        <rFont val="Arial"/>
        <family val="2"/>
      </rPr>
      <t xml:space="preserve">dne 2.6.2014 se v prostorách zámku Telč uskutečnil vzdělávací workshop pro finalisty soutěže Skutek roku 2013 na téma Jak úspěšně získávat finanční zdroje na realizaci projektu. Součástí semináře bylo slavnostní vyhlášení oceněných skutků fyzických a právnických osob regionálního kola Přeshraniční soutěže. Vítězné projekty postoupily do mezinárodního kola. </t>
    </r>
  </si>
  <si>
    <r>
      <t xml:space="preserve">l) Vzdělávání nositelů Přeshraniční ceny (31.10.2014, Třebíč) - </t>
    </r>
    <r>
      <rPr>
        <sz val="10"/>
        <rFont val="Arial"/>
        <family val="2"/>
      </rPr>
      <t xml:space="preserve">dne 31.10.2014 se v prostorách Muzea Vysočiny Třebíč uskutečnil vzdělávací workshop pro finalisty soutěže Přeshraniční cena 2014 na téma Jak mediálně zpracovat projekt. Účastnili se finalisté soutěže, kteří vzešli z regionálních kol soutěže na Vysočině a v Dolním Rakousku. Součástí semináře bylo slavnostní vyhlášení oceněných projektů právnických osob mezinárodního kola Přeshraniční soutěže. </t>
    </r>
  </si>
  <si>
    <r>
      <t xml:space="preserve">c) Rozvoj v obci - plánování s veřejností (5.6.2014, Bory; 6.10.2014, Rudíkov) - </t>
    </r>
    <r>
      <rPr>
        <sz val="10"/>
        <rFont val="Arial"/>
        <family val="2"/>
      </rPr>
      <t xml:space="preserve">v obcích proběhlo vzdělávání zaměřené na přípravu veřejného komunitního plánování. </t>
    </r>
    <r>
      <rPr>
        <b/>
        <sz val="10"/>
        <rFont val="Arial"/>
        <family val="2"/>
      </rPr>
      <t xml:space="preserve">
</t>
    </r>
  </si>
  <si>
    <r>
      <t xml:space="preserve">m) Videospoty (obec Okříšky, obec Pölla, obec Harmannsdorf, Přeshraniční cena, Angažované rozhovory) </t>
    </r>
    <r>
      <rPr>
        <sz val="10"/>
        <rFont val="Arial"/>
        <family val="2"/>
      </rPr>
      <t xml:space="preserve"> - vysoutěženým dodavatelem byly dodány videospoty, které jsou uveřejněny na stránkách projektu a na sociálních sítích:
</t>
    </r>
    <r>
      <rPr>
        <u val="single"/>
        <sz val="10"/>
        <rFont val="Arial"/>
        <family val="2"/>
      </rPr>
      <t>Obec CZ realizující MA21 - Okříšky</t>
    </r>
    <r>
      <rPr>
        <sz val="10"/>
        <rFont val="Arial"/>
        <family val="2"/>
      </rPr>
      <t xml:space="preserve">: http://www.zdravykrajvysocina.cz/akce/seminare-pro-zastupce-obci; https://www.youtube.com/watch?v=sWm1EdLWEE8 
</t>
    </r>
    <r>
      <rPr>
        <u val="single"/>
        <sz val="10"/>
        <rFont val="Arial"/>
        <family val="2"/>
      </rPr>
      <t>Obec AT realizující MA21 - Pölla</t>
    </r>
    <r>
      <rPr>
        <sz val="10"/>
        <rFont val="Arial"/>
        <family val="2"/>
      </rPr>
      <t xml:space="preserve">: http://www.zdravykrajvysocina.cz/akce/seminare-pro-zastupce-obci; https://www.youtube.com/watch?v=1K7xFJSSd1I 
</t>
    </r>
    <r>
      <rPr>
        <u val="single"/>
        <sz val="10"/>
        <rFont val="Arial"/>
        <family val="2"/>
      </rPr>
      <t>Obec AT realizující MA21 - Harmannsdorf</t>
    </r>
    <r>
      <rPr>
        <sz val="10"/>
        <rFont val="Arial"/>
        <family val="2"/>
      </rPr>
      <t>: http://www.zdravykrajvysocina.cz/akce/seminare-pro-zastupce-obci; https://www.youtube.com/watch?v=W_3r4FtEGWg</t>
    </r>
    <r>
      <rPr>
        <sz val="10"/>
        <color indexed="10"/>
        <rFont val="Arial"/>
        <family val="2"/>
      </rPr>
      <t xml:space="preserve">
</t>
    </r>
    <r>
      <rPr>
        <u val="single"/>
        <sz val="10"/>
        <rFont val="Arial"/>
        <family val="2"/>
      </rPr>
      <t>Přeshraniční cena</t>
    </r>
    <r>
      <rPr>
        <sz val="10"/>
        <rFont val="Arial"/>
        <family val="2"/>
      </rPr>
      <t>: http://www.zdravykrajvysocina.cz/akce/anketa-skutek-roku; https://www.youtube.com/watch?v=1MmJwlrPsS8</t>
    </r>
    <r>
      <rPr>
        <sz val="10"/>
        <color indexed="10"/>
        <rFont val="Arial"/>
        <family val="2"/>
      </rPr>
      <t xml:space="preserve">
</t>
    </r>
    <r>
      <rPr>
        <u val="single"/>
        <sz val="10"/>
        <rFont val="Arial"/>
        <family val="2"/>
      </rPr>
      <t>Angažované rozhovory</t>
    </r>
    <r>
      <rPr>
        <sz val="10"/>
        <rFont val="Arial"/>
        <family val="2"/>
      </rPr>
      <t xml:space="preserve">: http://www.zdravykrajvysocina.cz/akce/angazovanci; https://www.youtube.com/watch?v=L14tGBDhYk0
</t>
    </r>
  </si>
  <si>
    <r>
      <t xml:space="preserve">o) Publikace Příklady dobré praxe (listopad 2014) - </t>
    </r>
    <r>
      <rPr>
        <sz val="10"/>
        <rFont val="Arial"/>
        <family val="2"/>
      </rPr>
      <t>ve sledovaném období probíhal sběr a doplňování podkladů pro publikaci Příklady dobré praxe. Jazyková korektura textů a připomínkování finální podoby publikace. Součástí dvojjazyčné publikace jsou informace o projektu a jeho aktivitách. Hlavním obsahem jsou projekty oceněné ve společné přeshraniční ceně. Publikace byla vydána v nákladu 1 000 ks. 500 ks obdržel projektový partner pro distribuci v Dolním Rakousku. V Kraji Vysočina získal každý realizátor, jehož projekt byl publikovaný, 10 ks pro svou propagaci.</t>
    </r>
  </si>
  <si>
    <t>1/798002</t>
  </si>
  <si>
    <r>
      <t xml:space="preserve">6.  Popis informačních a propagačních aktivit partnera:
</t>
    </r>
    <r>
      <rPr>
        <sz val="10"/>
        <rFont val="Arial"/>
        <family val="2"/>
      </rPr>
      <t xml:space="preserve">Pravidelné zveřejňování zpráv na webových stránkách Kraje Vysočina - www.kr-vysocina.cz a na nově vytvořených stránkách projektu www.zdravykrajvysocina.cz, v „Kraj Vysočina“ – měsíčníku pro občany, Zpravodaji pro obce, regionálním tisku a facebooku projektu. Povinná publicita na akcích je zajišťována prostřednictvím vlajek, letáků, pozvánek, plakátů, informačních bannerů. Loga byla uveřejněna na veškerých tištěných a elektronických materiálech (prezenční listiny, zápisy, prezentace, pozvánky). Na akcích byly účastníkům rozdávány pořadače na metodické materiály a výukový text, které jsou také označeny povinnou publicitou. Dodané videospoty obsahují povinnou publicitu. 
</t>
    </r>
  </si>
  <si>
    <t>2.1.4.1</t>
  </si>
  <si>
    <t>2.1.4.2</t>
  </si>
  <si>
    <t>2.2.1.1</t>
  </si>
  <si>
    <t>2.2.2.1</t>
  </si>
  <si>
    <t>2.2.2.2</t>
  </si>
  <si>
    <t>2.2.2.3</t>
  </si>
  <si>
    <t>2.2.2.4</t>
  </si>
  <si>
    <t>2.2.2.5</t>
  </si>
  <si>
    <t>2.2.2.6</t>
  </si>
  <si>
    <t>2.2.2.7</t>
  </si>
  <si>
    <t>2.2.2.8</t>
  </si>
  <si>
    <t>2.2.3.1</t>
  </si>
  <si>
    <t>2.2.3.2</t>
  </si>
  <si>
    <t>2.2.4.1</t>
  </si>
  <si>
    <t>2.2.4.2</t>
  </si>
  <si>
    <t>2.2.4.3</t>
  </si>
  <si>
    <t>2.2.4.4</t>
  </si>
  <si>
    <t>2.2.4.5</t>
  </si>
  <si>
    <t>2.2.4.6</t>
  </si>
  <si>
    <t>2.2.5.1</t>
  </si>
  <si>
    <t>2.2.5.2</t>
  </si>
  <si>
    <t>2.2.5.3</t>
  </si>
  <si>
    <t>2.2.5.4</t>
  </si>
  <si>
    <t>2.2.6.1</t>
  </si>
  <si>
    <t>2.2.7.1</t>
  </si>
  <si>
    <t>2.2.7.2</t>
  </si>
  <si>
    <t>2.2.8.1</t>
  </si>
  <si>
    <t>2.2.8.2</t>
  </si>
  <si>
    <t>2.2.8.3</t>
  </si>
  <si>
    <t>2.2.8.4</t>
  </si>
  <si>
    <t>2.2.8.5</t>
  </si>
  <si>
    <t>2.2.8.6</t>
  </si>
  <si>
    <t>2.2.9.1</t>
  </si>
  <si>
    <t>2.2.9.2</t>
  </si>
  <si>
    <t>2.2.9.3</t>
  </si>
  <si>
    <t>2.2.9.4</t>
  </si>
  <si>
    <t>2.2.9.5</t>
  </si>
  <si>
    <t>2.2.9.6</t>
  </si>
  <si>
    <t>2.2.9.7</t>
  </si>
  <si>
    <t>2.2.9.8</t>
  </si>
  <si>
    <t>2.2.9.9</t>
  </si>
  <si>
    <t>2.2.10.1</t>
  </si>
  <si>
    <t>2.2.10.2</t>
  </si>
  <si>
    <t>2.2.11.1</t>
  </si>
  <si>
    <t>2.2.12.1</t>
  </si>
  <si>
    <t>2.2.12.2</t>
  </si>
  <si>
    <t>2.2.13.1</t>
  </si>
  <si>
    <t>2.2.13.2</t>
  </si>
  <si>
    <t>2.2.13.3</t>
  </si>
  <si>
    <t>2.2.14.1</t>
  </si>
  <si>
    <t>2.2.14.2</t>
  </si>
  <si>
    <t>2.2.14.3</t>
  </si>
  <si>
    <t>2.2.15.1</t>
  </si>
  <si>
    <t>2.2.17.1</t>
  </si>
  <si>
    <t>2.2.17.2</t>
  </si>
  <si>
    <t>1/798003</t>
  </si>
</sst>
</file>

<file path=xl/styles.xml><?xml version="1.0" encoding="utf-8"?>
<styleSheet xmlns="http://schemas.openxmlformats.org/spreadsheetml/2006/main">
  <numFmts count="5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000\ 00"/>
    <numFmt numFmtId="188" formatCode="dd/mm/yy;@"/>
    <numFmt numFmtId="189" formatCode="#,##0.00\ _K_č"/>
    <numFmt numFmtId="190" formatCode="#,##0.00\ &quot;Kč&quot;"/>
    <numFmt numFmtId="191" formatCode="[$-405]d\.\ mmmm\ yyyy"/>
    <numFmt numFmtId="192" formatCode="\(0\)"/>
    <numFmt numFmtId="193" formatCode="0.000"/>
    <numFmt numFmtId="194" formatCode="\(\ #\)"/>
    <numFmt numFmtId="195" formatCode="#,##0.00\ [$EUR]"/>
    <numFmt numFmtId="196" formatCode="0.0"/>
    <numFmt numFmtId="197" formatCode="d/m/yy;@"/>
    <numFmt numFmtId="198" formatCode="[$€-2]\ #,##0.00"/>
    <numFmt numFmtId="199" formatCode="mmm/yyyy"/>
    <numFmt numFmtId="200" formatCode="[$€-2]\ #,##0"/>
    <numFmt numFmtId="201" formatCode="#,##0.00\ [$€-1]"/>
    <numFmt numFmtId="202" formatCode="#,##0\ [$€-1]"/>
    <numFmt numFmtId="203" formatCode="0.00_ ;[Red]\-0.00\ "/>
    <numFmt numFmtId="204" formatCode="&quot;€&quot;\ #,##0.00"/>
    <numFmt numFmtId="205" formatCode="0.0000000%"/>
    <numFmt numFmtId="206" formatCode="#,##0.00_ ;[Red]\-#,##0.00\ "/>
    <numFmt numFmtId="207" formatCode="&quot;€&quot;\ #,##0.0000000"/>
  </numFmts>
  <fonts count="110">
    <font>
      <sz val="10"/>
      <name val="Arial"/>
      <family val="0"/>
    </font>
    <font>
      <b/>
      <sz val="10"/>
      <name val="Arial"/>
      <family val="2"/>
    </font>
    <font>
      <b/>
      <sz val="11"/>
      <name val="Arial"/>
      <family val="2"/>
    </font>
    <font>
      <b/>
      <sz val="14"/>
      <name val="Arial"/>
      <family val="2"/>
    </font>
    <font>
      <b/>
      <sz val="12"/>
      <name val="Arial"/>
      <family val="2"/>
    </font>
    <font>
      <sz val="12"/>
      <name val="Arial"/>
      <family val="2"/>
    </font>
    <font>
      <sz val="7.5"/>
      <name val="Arial"/>
      <family val="2"/>
    </font>
    <font>
      <sz val="10"/>
      <color indexed="55"/>
      <name val="Webdings"/>
      <family val="1"/>
    </font>
    <font>
      <sz val="14"/>
      <name val="Arial"/>
      <family val="2"/>
    </font>
    <font>
      <b/>
      <sz val="10"/>
      <color indexed="10"/>
      <name val="Arial"/>
      <family val="2"/>
    </font>
    <font>
      <sz val="10"/>
      <color indexed="10"/>
      <name val="Arial"/>
      <family val="2"/>
    </font>
    <font>
      <sz val="8"/>
      <name val="Arial"/>
      <family val="2"/>
    </font>
    <font>
      <b/>
      <sz val="9"/>
      <name val="Arial"/>
      <family val="2"/>
    </font>
    <font>
      <b/>
      <sz val="8"/>
      <name val="Arial"/>
      <family val="2"/>
    </font>
    <font>
      <sz val="10"/>
      <color indexed="55"/>
      <name val="Arial"/>
      <family val="2"/>
    </font>
    <font>
      <u val="single"/>
      <sz val="10"/>
      <color indexed="12"/>
      <name val="Arial"/>
      <family val="2"/>
    </font>
    <font>
      <u val="single"/>
      <sz val="10"/>
      <color indexed="36"/>
      <name val="Arial"/>
      <family val="2"/>
    </font>
    <font>
      <b/>
      <sz val="14"/>
      <color indexed="10"/>
      <name val="Arial"/>
      <family val="2"/>
    </font>
    <font>
      <b/>
      <sz val="22"/>
      <color indexed="10"/>
      <name val="Arial"/>
      <family val="2"/>
    </font>
    <font>
      <b/>
      <sz val="10"/>
      <color indexed="8"/>
      <name val="Arial"/>
      <family val="2"/>
    </font>
    <font>
      <sz val="10"/>
      <color indexed="8"/>
      <name val="Arial"/>
      <family val="2"/>
    </font>
    <font>
      <b/>
      <sz val="14"/>
      <name val="Arial CE"/>
      <family val="2"/>
    </font>
    <font>
      <sz val="10"/>
      <name val="Arial CE"/>
      <family val="0"/>
    </font>
    <font>
      <b/>
      <sz val="11"/>
      <name val="Arial CE"/>
      <family val="0"/>
    </font>
    <font>
      <b/>
      <sz val="10"/>
      <name val="Arial CE"/>
      <family val="0"/>
    </font>
    <font>
      <sz val="11"/>
      <name val="Arial CE"/>
      <family val="0"/>
    </font>
    <font>
      <sz val="10"/>
      <color indexed="10"/>
      <name val="Arial CE"/>
      <family val="0"/>
    </font>
    <font>
      <b/>
      <i/>
      <sz val="10"/>
      <name val="Arial CE"/>
      <family val="0"/>
    </font>
    <font>
      <b/>
      <u val="single"/>
      <sz val="11"/>
      <name val="Arial"/>
      <family val="2"/>
    </font>
    <font>
      <sz val="8"/>
      <name val="Tahoma"/>
      <family val="2"/>
    </font>
    <font>
      <b/>
      <sz val="8"/>
      <name val="Tahoma"/>
      <family val="2"/>
    </font>
    <font>
      <b/>
      <sz val="10"/>
      <color indexed="60"/>
      <name val="Arial CE"/>
      <family val="0"/>
    </font>
    <font>
      <sz val="10"/>
      <color indexed="60"/>
      <name val="Arial"/>
      <family val="2"/>
    </font>
    <font>
      <sz val="10"/>
      <color indexed="8"/>
      <name val="Arial CE"/>
      <family val="0"/>
    </font>
    <font>
      <sz val="10"/>
      <name val="Cambria"/>
      <family val="1"/>
    </font>
    <font>
      <b/>
      <sz val="10"/>
      <name val="Cambria"/>
      <family val="1"/>
    </font>
    <font>
      <b/>
      <u val="single"/>
      <sz val="10"/>
      <name val="Arial"/>
      <family val="2"/>
    </font>
    <font>
      <sz val="11"/>
      <name val="Arial"/>
      <family val="2"/>
    </font>
    <font>
      <b/>
      <sz val="12"/>
      <color indexed="10"/>
      <name val="Arial"/>
      <family val="2"/>
    </font>
    <font>
      <sz val="10"/>
      <name val="Tahoma"/>
      <family val="2"/>
    </font>
    <font>
      <sz val="11"/>
      <color indexed="8"/>
      <name val="Arial CE"/>
      <family val="0"/>
    </font>
    <font>
      <i/>
      <sz val="9"/>
      <name val="Arial"/>
      <family val="2"/>
    </font>
    <font>
      <b/>
      <sz val="11"/>
      <color indexed="10"/>
      <name val="Arial"/>
      <family val="2"/>
    </font>
    <font>
      <sz val="10"/>
      <name val="Webdings"/>
      <family val="1"/>
    </font>
    <font>
      <sz val="12"/>
      <color indexed="55"/>
      <name val="Webdings"/>
      <family val="1"/>
    </font>
    <font>
      <sz val="8.5"/>
      <name val="Arial"/>
      <family val="2"/>
    </font>
    <font>
      <sz val="12"/>
      <name val="Times New Roman"/>
      <family val="1"/>
    </font>
    <font>
      <b/>
      <sz val="10"/>
      <name val="Tahoma"/>
      <family val="2"/>
    </font>
    <font>
      <b/>
      <sz val="16"/>
      <name val="Arial"/>
      <family val="2"/>
    </font>
    <font>
      <b/>
      <sz val="9.5"/>
      <name val="Arial"/>
      <family val="2"/>
    </font>
    <font>
      <b/>
      <sz val="5"/>
      <name val="Arial"/>
      <family val="2"/>
    </font>
    <font>
      <b/>
      <sz val="7.5"/>
      <name val="Arial"/>
      <family val="2"/>
    </font>
    <font>
      <sz val="6.5"/>
      <name val="Arial"/>
      <family val="2"/>
    </font>
    <font>
      <b/>
      <sz val="6.5"/>
      <name val="Arial"/>
      <family val="2"/>
    </font>
    <font>
      <i/>
      <sz val="10"/>
      <color indexed="8"/>
      <name val="Arial"/>
      <family val="2"/>
    </font>
    <font>
      <sz val="9"/>
      <name val="Arial"/>
      <family val="2"/>
    </font>
    <font>
      <sz val="9"/>
      <name val="Times New Roman"/>
      <family val="1"/>
    </font>
    <font>
      <sz val="9"/>
      <color indexed="10"/>
      <name val="Arial"/>
      <family val="2"/>
    </font>
    <font>
      <strike/>
      <sz val="10"/>
      <name val="Arial"/>
      <family val="2"/>
    </font>
    <font>
      <sz val="10"/>
      <color indexed="17"/>
      <name val="Arial"/>
      <family val="2"/>
    </font>
    <font>
      <u val="single"/>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20"/>
      <color indexed="10"/>
      <name val="Arial"/>
      <family val="2"/>
    </font>
    <font>
      <b/>
      <sz val="11"/>
      <color indexed="10"/>
      <name val="Calibri"/>
      <family val="2"/>
    </font>
    <font>
      <sz val="8"/>
      <color indexed="8"/>
      <name val="Calibri"/>
      <family val="2"/>
    </font>
    <font>
      <i/>
      <sz val="9"/>
      <color indexed="8"/>
      <name val="Calibri"/>
      <family val="2"/>
    </font>
    <font>
      <b/>
      <sz val="24"/>
      <color indexed="10"/>
      <name val="Arial"/>
      <family val="2"/>
    </font>
    <font>
      <b/>
      <sz val="9"/>
      <color indexed="8"/>
      <name val="Tahoma"/>
      <family val="0"/>
    </font>
    <font>
      <b/>
      <sz val="11"/>
      <color indexed="8"/>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20"/>
      <color rgb="FFFF0000"/>
      <name val="Arial"/>
      <family val="2"/>
    </font>
    <font>
      <b/>
      <sz val="11"/>
      <color rgb="FFFF0000"/>
      <name val="Calibri"/>
      <family val="2"/>
    </font>
    <font>
      <sz val="8"/>
      <color theme="1"/>
      <name val="Calibri"/>
      <family val="2"/>
    </font>
    <font>
      <b/>
      <sz val="10"/>
      <color rgb="FFFF0000"/>
      <name val="Arial"/>
      <family val="2"/>
    </font>
    <font>
      <sz val="10"/>
      <color theme="1"/>
      <name val="Arial"/>
      <family val="2"/>
    </font>
    <font>
      <i/>
      <sz val="9"/>
      <color theme="1"/>
      <name val="Calibri"/>
      <family val="2"/>
    </font>
    <font>
      <b/>
      <sz val="24"/>
      <color rgb="FFFF0000"/>
      <name val="Arial"/>
      <family val="2"/>
    </font>
    <font>
      <b/>
      <sz val="12"/>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theme="0" tint="-0.1499900072813034"/>
        <bgColor indexed="64"/>
      </patternFill>
    </fill>
  </fills>
  <borders count="8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medium"/>
      <right style="thin"/>
      <top style="thin"/>
      <bottom style="thin"/>
    </border>
    <border>
      <left style="medium"/>
      <right>
        <color indexed="63"/>
      </right>
      <top>
        <color indexed="63"/>
      </top>
      <bottom>
        <color indexed="63"/>
      </botto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medium"/>
      <top style="medium"/>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thin"/>
      <top style="thin"/>
      <bottom>
        <color indexed="63"/>
      </botto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medium"/>
      <right style="thin"/>
      <top style="medium"/>
      <bottom style="thin"/>
    </border>
    <border>
      <left>
        <color indexed="63"/>
      </left>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style="medium"/>
      <top style="thin"/>
      <bottom style="mediu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color indexed="63"/>
      </bottom>
    </border>
    <border>
      <left style="medium"/>
      <right style="medium"/>
      <top>
        <color indexed="63"/>
      </top>
      <bottom style="medium"/>
    </border>
    <border>
      <left>
        <color indexed="63"/>
      </left>
      <right style="medium"/>
      <top style="thin"/>
      <bottom style="thin"/>
    </border>
    <border>
      <left style="medium"/>
      <right style="medium"/>
      <top>
        <color indexed="63"/>
      </top>
      <bottom>
        <color indexed="63"/>
      </bottom>
    </border>
    <border>
      <left style="medium"/>
      <right style="medium"/>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medium"/>
      <bottom style="thin"/>
    </border>
    <border>
      <left>
        <color indexed="63"/>
      </left>
      <right style="medium"/>
      <top>
        <color indexed="63"/>
      </top>
      <bottom style="thin"/>
    </border>
    <border>
      <left style="medium"/>
      <right style="medium"/>
      <top/>
      <bottom style="thin"/>
    </border>
    <border>
      <left style="medium"/>
      <right style="medium"/>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color indexed="63"/>
      </right>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style="thin"/>
      <bottom>
        <color indexed="63"/>
      </bottom>
    </border>
    <border>
      <left style="thin"/>
      <right style="thin"/>
      <top style="medium"/>
      <bottom>
        <color indexed="63"/>
      </bottom>
    </border>
    <border>
      <left style="thin"/>
      <right style="thin"/>
      <top>
        <color indexed="63"/>
      </top>
      <bottom>
        <color indexed="63"/>
      </bottom>
    </border>
    <border>
      <left style="medium"/>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color indexed="63"/>
      </left>
      <right style="thin"/>
      <top style="medium"/>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7" fillId="0" borderId="1" applyNumberFormat="0" applyFill="0" applyAlignment="0" applyProtection="0"/>
    <xf numFmtId="179" fontId="0" fillId="0" borderId="0" applyFont="0" applyFill="0" applyBorder="0" applyAlignment="0" applyProtection="0"/>
    <xf numFmtId="171" fontId="20" fillId="0" borderId="0" applyFont="0" applyFill="0" applyBorder="0" applyAlignment="0" applyProtection="0"/>
    <xf numFmtId="177" fontId="0" fillId="0" borderId="0" applyFont="0" applyFill="0" applyBorder="0" applyAlignment="0" applyProtection="0"/>
    <xf numFmtId="0" fontId="15" fillId="0" borderId="0" applyNumberFormat="0" applyFill="0" applyBorder="0" applyAlignment="0" applyProtection="0"/>
    <xf numFmtId="0" fontId="88" fillId="20" borderId="0" applyNumberFormat="0" applyBorder="0" applyAlignment="0" applyProtection="0"/>
    <xf numFmtId="0" fontId="89" fillId="21"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22" borderId="0" applyNumberFormat="0" applyBorder="0" applyAlignment="0" applyProtection="0"/>
    <xf numFmtId="0" fontId="0" fillId="0" borderId="0">
      <alignment/>
      <protection/>
    </xf>
    <xf numFmtId="0" fontId="85"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0" fillId="23" borderId="6" applyNumberFormat="0" applyFont="0" applyAlignment="0" applyProtection="0"/>
    <xf numFmtId="9" fontId="85"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0" fontId="95" fillId="0" borderId="7" applyNumberFormat="0" applyFill="0" applyAlignment="0" applyProtection="0"/>
    <xf numFmtId="0" fontId="96"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7" fillId="0" borderId="0" applyNumberFormat="0" applyFill="0" applyBorder="0" applyAlignment="0" applyProtection="0"/>
    <xf numFmtId="0" fontId="98" fillId="25" borderId="8" applyNumberFormat="0" applyAlignment="0" applyProtection="0"/>
    <xf numFmtId="0" fontId="99" fillId="26" borderId="8" applyNumberFormat="0" applyAlignment="0" applyProtection="0"/>
    <xf numFmtId="0" fontId="100" fillId="26" borderId="9" applyNumberFormat="0" applyAlignment="0" applyProtection="0"/>
    <xf numFmtId="0" fontId="101" fillId="0" borderId="0" applyNumberFormat="0" applyFill="0" applyBorder="0" applyAlignment="0" applyProtection="0"/>
    <xf numFmtId="0" fontId="86"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cellStyleXfs>
  <cellXfs count="1306">
    <xf numFmtId="0" fontId="0" fillId="0" borderId="0" xfId="0" applyAlignment="1">
      <alignment/>
    </xf>
    <xf numFmtId="0" fontId="0" fillId="0" borderId="0" xfId="0" applyBorder="1" applyAlignment="1">
      <alignment/>
    </xf>
    <xf numFmtId="0" fontId="2"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Border="1" applyAlignment="1">
      <alignment/>
    </xf>
    <xf numFmtId="0" fontId="1" fillId="0" borderId="0" xfId="0" applyFont="1" applyAlignment="1">
      <alignment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Fill="1" applyAlignment="1">
      <alignment horizontal="center"/>
    </xf>
    <xf numFmtId="0" fontId="1" fillId="0" borderId="0" xfId="0" applyFont="1" applyFill="1" applyBorder="1" applyAlignment="1">
      <alignment horizontal="left" vertical="center"/>
    </xf>
    <xf numFmtId="0" fontId="0" fillId="33" borderId="0" xfId="0" applyFill="1" applyAlignment="1">
      <alignment/>
    </xf>
    <xf numFmtId="0" fontId="4"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Border="1" applyAlignment="1">
      <alignment/>
    </xf>
    <xf numFmtId="0" fontId="4" fillId="0" borderId="0" xfId="0" applyFont="1" applyAlignment="1">
      <alignment horizontal="center"/>
    </xf>
    <xf numFmtId="0" fontId="6" fillId="0" borderId="0" xfId="0" applyFont="1" applyAlignment="1">
      <alignment/>
    </xf>
    <xf numFmtId="0" fontId="0" fillId="0" borderId="0" xfId="0" applyFont="1" applyBorder="1" applyAlignment="1">
      <alignment wrapText="1"/>
    </xf>
    <xf numFmtId="0" fontId="0" fillId="0" borderId="0" xfId="0" applyFont="1" applyBorder="1" applyAlignment="1">
      <alignment/>
    </xf>
    <xf numFmtId="0" fontId="1" fillId="0" borderId="0" xfId="0" applyFont="1" applyFill="1" applyBorder="1" applyAlignment="1">
      <alignment horizontal="right" vertical="center" wrapText="1"/>
    </xf>
    <xf numFmtId="0" fontId="2" fillId="34" borderId="0" xfId="0" applyFont="1" applyFill="1" applyAlignment="1">
      <alignment/>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wrapText="1"/>
    </xf>
    <xf numFmtId="0" fontId="0" fillId="34" borderId="12" xfId="0" applyFont="1" applyFill="1" applyBorder="1" applyAlignment="1">
      <alignment/>
    </xf>
    <xf numFmtId="16" fontId="0" fillId="34" borderId="13" xfId="0" applyNumberFormat="1" applyFont="1" applyFill="1" applyBorder="1" applyAlignment="1">
      <alignment/>
    </xf>
    <xf numFmtId="0" fontId="1" fillId="34" borderId="11" xfId="0" applyFont="1" applyFill="1" applyBorder="1" applyAlignment="1">
      <alignment horizontal="center"/>
    </xf>
    <xf numFmtId="0" fontId="1" fillId="34" borderId="10" xfId="0" applyFont="1" applyFill="1" applyBorder="1" applyAlignment="1">
      <alignment horizontal="center" vertical="center" wrapText="1"/>
    </xf>
    <xf numFmtId="0" fontId="1" fillId="34" borderId="0" xfId="0" applyFont="1" applyFill="1" applyAlignment="1">
      <alignment/>
    </xf>
    <xf numFmtId="0" fontId="0" fillId="33" borderId="0" xfId="0" applyFill="1" applyBorder="1" applyAlignment="1">
      <alignment/>
    </xf>
    <xf numFmtId="0" fontId="1" fillId="34" borderId="0" xfId="0" applyFont="1" applyFill="1" applyBorder="1" applyAlignment="1">
      <alignment horizontal="right"/>
    </xf>
    <xf numFmtId="0" fontId="1" fillId="34" borderId="11" xfId="0" applyFont="1" applyFill="1" applyBorder="1" applyAlignment="1">
      <alignment horizontal="center" vertical="center"/>
    </xf>
    <xf numFmtId="0" fontId="0" fillId="0" borderId="0" xfId="0" applyFill="1" applyAlignment="1">
      <alignment/>
    </xf>
    <xf numFmtId="0" fontId="0" fillId="0" borderId="0" xfId="0" applyFill="1" applyAlignment="1">
      <alignment/>
    </xf>
    <xf numFmtId="0" fontId="0" fillId="0" borderId="0" xfId="0" applyFont="1" applyAlignment="1">
      <alignment horizontal="left" vertical="top"/>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1" fillId="34" borderId="0" xfId="0" applyFont="1" applyFill="1" applyAlignment="1">
      <alignment wrapText="1"/>
    </xf>
    <xf numFmtId="0" fontId="0" fillId="0" borderId="0" xfId="0" applyFill="1" applyAlignment="1">
      <alignment horizontal="center" vertical="center"/>
    </xf>
    <xf numFmtId="0" fontId="1" fillId="0" borderId="0" xfId="0" applyFont="1" applyAlignment="1">
      <alignment/>
    </xf>
    <xf numFmtId="0" fontId="1" fillId="0" borderId="0" xfId="0" applyFont="1" applyFill="1" applyAlignment="1">
      <alignment/>
    </xf>
    <xf numFmtId="0" fontId="1" fillId="0" borderId="0" xfId="0" applyFont="1" applyAlignment="1">
      <alignment wrapText="1"/>
    </xf>
    <xf numFmtId="0" fontId="1" fillId="0" borderId="0" xfId="0" applyFont="1" applyAlignment="1">
      <alignment/>
    </xf>
    <xf numFmtId="0" fontId="0" fillId="0" borderId="0" xfId="0" applyFont="1" applyAlignment="1">
      <alignment/>
    </xf>
    <xf numFmtId="0" fontId="0" fillId="0" borderId="0" xfId="0" applyFont="1" applyBorder="1" applyAlignment="1">
      <alignment/>
    </xf>
    <xf numFmtId="0" fontId="3" fillId="0" borderId="0" xfId="0" applyFont="1" applyFill="1" applyBorder="1" applyAlignment="1">
      <alignment horizontal="center" vertical="center"/>
    </xf>
    <xf numFmtId="0" fontId="7" fillId="0" borderId="0" xfId="0" applyFont="1" applyAlignment="1">
      <alignment vertical="top" wrapText="1"/>
    </xf>
    <xf numFmtId="0" fontId="1" fillId="0" borderId="0" xfId="0" applyFont="1" applyAlignment="1">
      <alignment/>
    </xf>
    <xf numFmtId="0" fontId="10" fillId="0" borderId="0" xfId="0" applyFont="1" applyAlignment="1">
      <alignment/>
    </xf>
    <xf numFmtId="0" fontId="0" fillId="34" borderId="0" xfId="0" applyFont="1" applyFill="1" applyBorder="1" applyAlignment="1">
      <alignment/>
    </xf>
    <xf numFmtId="0" fontId="1" fillId="34" borderId="0" xfId="0" applyFont="1" applyFill="1" applyBorder="1" applyAlignment="1">
      <alignment/>
    </xf>
    <xf numFmtId="0" fontId="0" fillId="35" borderId="11" xfId="0" applyFill="1" applyBorder="1" applyAlignment="1">
      <alignment/>
    </xf>
    <xf numFmtId="0" fontId="1" fillId="34" borderId="0" xfId="0" applyFont="1" applyFill="1" applyAlignment="1">
      <alignment/>
    </xf>
    <xf numFmtId="0" fontId="1" fillId="34" borderId="0" xfId="0" applyFont="1" applyFill="1" applyAlignment="1">
      <alignment/>
    </xf>
    <xf numFmtId="0" fontId="1"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 fillId="0" borderId="0" xfId="0" applyFont="1" applyFill="1" applyBorder="1" applyAlignment="1">
      <alignment horizontal="right"/>
    </xf>
    <xf numFmtId="0" fontId="0" fillId="35" borderId="11" xfId="0" applyFont="1" applyFill="1" applyBorder="1" applyAlignment="1">
      <alignment horizontal="center"/>
    </xf>
    <xf numFmtId="0" fontId="1" fillId="34" borderId="0" xfId="0" applyFont="1" applyFill="1" applyBorder="1" applyAlignment="1">
      <alignment horizontal="center" vertical="center"/>
    </xf>
    <xf numFmtId="0" fontId="2" fillId="0" borderId="0" xfId="0" applyFont="1" applyFill="1" applyAlignment="1">
      <alignment horizontal="left" vertical="center"/>
    </xf>
    <xf numFmtId="0" fontId="0" fillId="0" borderId="0" xfId="0" applyFill="1" applyAlignment="1">
      <alignment horizontal="left" vertical="center"/>
    </xf>
    <xf numFmtId="0" fontId="12" fillId="34" borderId="0" xfId="0" applyFont="1" applyFill="1" applyAlignment="1">
      <alignment/>
    </xf>
    <xf numFmtId="0" fontId="0" fillId="34" borderId="14" xfId="0" applyFont="1" applyFill="1" applyBorder="1" applyAlignment="1">
      <alignment/>
    </xf>
    <xf numFmtId="0" fontId="13" fillId="34" borderId="11" xfId="0" applyFont="1" applyFill="1" applyBorder="1" applyAlignment="1">
      <alignment horizontal="center" vertical="center" wrapText="1"/>
    </xf>
    <xf numFmtId="0" fontId="0" fillId="0" borderId="0" xfId="0" applyFont="1" applyBorder="1" applyAlignment="1">
      <alignment/>
    </xf>
    <xf numFmtId="0" fontId="13" fillId="34" borderId="11" xfId="0" applyFont="1" applyFill="1" applyBorder="1" applyAlignment="1">
      <alignment horizontal="center" vertical="center" wrapText="1" shrinkToFit="1"/>
    </xf>
    <xf numFmtId="16" fontId="1" fillId="34" borderId="14" xfId="0" applyNumberFormat="1" applyFont="1" applyFill="1" applyBorder="1" applyAlignment="1">
      <alignment horizontal="left" vertical="center"/>
    </xf>
    <xf numFmtId="16" fontId="1" fillId="34" borderId="0" xfId="0" applyNumberFormat="1" applyFont="1" applyFill="1" applyBorder="1" applyAlignment="1">
      <alignment horizontal="left" vertical="center"/>
    </xf>
    <xf numFmtId="0" fontId="9" fillId="0" borderId="0" xfId="0" applyFont="1" applyFill="1" applyBorder="1" applyAlignment="1">
      <alignment horizontal="center"/>
    </xf>
    <xf numFmtId="0" fontId="0" fillId="35" borderId="15" xfId="0" applyFont="1" applyFill="1" applyBorder="1" applyAlignment="1">
      <alignment horizontal="center"/>
    </xf>
    <xf numFmtId="0" fontId="11" fillId="0" borderId="0" xfId="0" applyFont="1" applyAlignment="1">
      <alignment horizontal="center" wrapText="1"/>
    </xf>
    <xf numFmtId="0" fontId="0" fillId="0" borderId="0" xfId="0" applyFont="1" applyBorder="1" applyAlignment="1">
      <alignment/>
    </xf>
    <xf numFmtId="0" fontId="0" fillId="0" borderId="0" xfId="0" applyFont="1" applyAlignment="1">
      <alignment/>
    </xf>
    <xf numFmtId="0" fontId="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vertical="top"/>
    </xf>
    <xf numFmtId="0" fontId="0" fillId="0" borderId="0" xfId="0" applyFont="1" applyFill="1" applyAlignment="1">
      <alignment vertical="top"/>
    </xf>
    <xf numFmtId="0" fontId="1" fillId="34" borderId="14" xfId="0" applyFont="1" applyFill="1" applyBorder="1" applyAlignment="1">
      <alignment/>
    </xf>
    <xf numFmtId="0" fontId="0" fillId="34" borderId="16" xfId="0" applyFont="1" applyFill="1" applyBorder="1" applyAlignment="1">
      <alignment/>
    </xf>
    <xf numFmtId="0" fontId="1" fillId="34" borderId="17" xfId="0" applyFont="1" applyFill="1" applyBorder="1" applyAlignment="1">
      <alignment/>
    </xf>
    <xf numFmtId="0" fontId="1" fillId="34" borderId="18" xfId="0" applyFont="1" applyFill="1" applyBorder="1" applyAlignment="1">
      <alignment/>
    </xf>
    <xf numFmtId="0" fontId="1" fillId="34" borderId="19" xfId="0" applyFont="1" applyFill="1" applyBorder="1" applyAlignment="1">
      <alignment/>
    </xf>
    <xf numFmtId="0" fontId="1" fillId="34" borderId="20" xfId="0" applyFont="1" applyFill="1" applyBorder="1" applyAlignment="1">
      <alignment/>
    </xf>
    <xf numFmtId="0" fontId="1" fillId="34" borderId="21" xfId="0" applyFont="1" applyFill="1" applyBorder="1" applyAlignment="1">
      <alignment/>
    </xf>
    <xf numFmtId="0" fontId="8" fillId="34" borderId="0" xfId="0" applyFont="1" applyFill="1" applyAlignment="1">
      <alignment horizontal="left"/>
    </xf>
    <xf numFmtId="0" fontId="4" fillId="0" borderId="0" xfId="0" applyFont="1" applyFill="1" applyAlignment="1">
      <alignment horizontal="center" vertical="center"/>
    </xf>
    <xf numFmtId="0" fontId="5" fillId="0" borderId="0" xfId="0" applyFont="1" applyFill="1" applyAlignment="1">
      <alignment horizontal="center" vertical="center"/>
    </xf>
    <xf numFmtId="0" fontId="8" fillId="0" borderId="0" xfId="0" applyFont="1" applyFill="1" applyAlignment="1">
      <alignment horizontal="left"/>
    </xf>
    <xf numFmtId="0" fontId="0" fillId="0" borderId="0" xfId="0" applyFont="1" applyFill="1" applyBorder="1" applyAlignment="1">
      <alignment horizontal="left" vertical="top" wrapText="1"/>
    </xf>
    <xf numFmtId="0" fontId="1" fillId="34" borderId="14" xfId="0" applyFont="1" applyFill="1" applyBorder="1" applyAlignment="1">
      <alignment horizontal="center" vertical="center"/>
    </xf>
    <xf numFmtId="0" fontId="1" fillId="34" borderId="22" xfId="0" applyFont="1" applyFill="1" applyBorder="1" applyAlignment="1">
      <alignment horizontal="center" vertical="center"/>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11" xfId="0" applyFont="1" applyFill="1" applyBorder="1" applyAlignment="1">
      <alignment horizontal="center" vertical="center" wrapText="1"/>
    </xf>
    <xf numFmtId="49" fontId="1" fillId="34" borderId="11" xfId="0" applyNumberFormat="1" applyFont="1" applyFill="1" applyBorder="1" applyAlignment="1">
      <alignment horizontal="center" vertical="center" wrapText="1"/>
    </xf>
    <xf numFmtId="0" fontId="21" fillId="0" borderId="0" xfId="0" applyFont="1" applyAlignment="1" applyProtection="1">
      <alignment horizontal="left"/>
      <protection hidden="1" locked="0"/>
    </xf>
    <xf numFmtId="0" fontId="22" fillId="0" borderId="0" xfId="0" applyFont="1" applyFill="1" applyBorder="1" applyAlignment="1" applyProtection="1">
      <alignment horizontal="left"/>
      <protection hidden="1" locked="0"/>
    </xf>
    <xf numFmtId="0" fontId="1" fillId="0" borderId="0" xfId="0" applyFont="1" applyFill="1" applyBorder="1" applyAlignment="1" applyProtection="1">
      <alignment horizontal="center"/>
      <protection locked="0"/>
    </xf>
    <xf numFmtId="3" fontId="23" fillId="0" borderId="0" xfId="0" applyNumberFormat="1" applyFont="1" applyFill="1" applyBorder="1" applyAlignment="1" applyProtection="1">
      <alignment horizontal="center"/>
      <protection hidden="1" locked="0"/>
    </xf>
    <xf numFmtId="0" fontId="22" fillId="0" borderId="0" xfId="0" applyFont="1" applyFill="1" applyBorder="1" applyAlignment="1" applyProtection="1">
      <alignment/>
      <protection hidden="1" locked="0"/>
    </xf>
    <xf numFmtId="0" fontId="25" fillId="0" borderId="0" xfId="0" applyFont="1" applyFill="1" applyBorder="1" applyAlignment="1" applyProtection="1">
      <alignment horizontal="right"/>
      <protection hidden="1" locked="0"/>
    </xf>
    <xf numFmtId="0" fontId="25" fillId="0" borderId="0" xfId="0" applyFont="1" applyFill="1" applyBorder="1" applyAlignment="1" applyProtection="1">
      <alignment horizontal="center"/>
      <protection hidden="1" locked="0"/>
    </xf>
    <xf numFmtId="3" fontId="25" fillId="0" borderId="0" xfId="0" applyNumberFormat="1" applyFont="1" applyFill="1" applyBorder="1" applyAlignment="1" applyProtection="1">
      <alignment/>
      <protection hidden="1" locked="0"/>
    </xf>
    <xf numFmtId="0" fontId="25" fillId="0" borderId="0" xfId="0" applyFont="1" applyFill="1" applyBorder="1" applyAlignment="1" applyProtection="1">
      <alignment/>
      <protection hidden="1" locked="0"/>
    </xf>
    <xf numFmtId="4" fontId="25" fillId="0" borderId="0" xfId="0" applyNumberFormat="1" applyFont="1" applyFill="1" applyBorder="1" applyAlignment="1" applyProtection="1">
      <alignment/>
      <protection hidden="1" locked="0"/>
    </xf>
    <xf numFmtId="0" fontId="22" fillId="33" borderId="24" xfId="0" applyNumberFormat="1" applyFont="1" applyFill="1" applyBorder="1" applyAlignment="1" applyProtection="1">
      <alignment horizontal="center" vertical="top" wrapText="1"/>
      <protection hidden="1" locked="0"/>
    </xf>
    <xf numFmtId="49" fontId="0" fillId="0" borderId="13" xfId="0" applyNumberFormat="1" applyFont="1" applyBorder="1" applyAlignment="1" applyProtection="1">
      <alignment/>
      <protection locked="0"/>
    </xf>
    <xf numFmtId="49" fontId="0" fillId="0" borderId="25" xfId="0" applyNumberFormat="1" applyFont="1" applyBorder="1" applyAlignment="1" applyProtection="1">
      <alignment/>
      <protection locked="0"/>
    </xf>
    <xf numFmtId="49" fontId="0" fillId="0" borderId="25" xfId="0" applyNumberFormat="1" applyFont="1" applyFill="1" applyBorder="1" applyAlignment="1" applyProtection="1">
      <alignment/>
      <protection locked="0"/>
    </xf>
    <xf numFmtId="49" fontId="22" fillId="0" borderId="26" xfId="0" applyNumberFormat="1" applyFont="1" applyBorder="1" applyAlignment="1" applyProtection="1">
      <alignment vertical="center"/>
      <protection hidden="1" locked="0"/>
    </xf>
    <xf numFmtId="49" fontId="22" fillId="0" borderId="26" xfId="0" applyNumberFormat="1" applyFont="1" applyBorder="1" applyAlignment="1" applyProtection="1">
      <alignment horizontal="center" vertical="center"/>
      <protection hidden="1" locked="0"/>
    </xf>
    <xf numFmtId="49" fontId="22" fillId="0" borderId="27" xfId="0" applyNumberFormat="1" applyFont="1" applyBorder="1" applyAlignment="1" applyProtection="1">
      <alignment horizontal="center" vertical="center"/>
      <protection hidden="1" locked="0"/>
    </xf>
    <xf numFmtId="49" fontId="22" fillId="0" borderId="27" xfId="0" applyNumberFormat="1" applyFont="1" applyBorder="1" applyAlignment="1" applyProtection="1">
      <alignment vertical="center"/>
      <protection hidden="1" locked="0"/>
    </xf>
    <xf numFmtId="0" fontId="22" fillId="33" borderId="28" xfId="0" applyNumberFormat="1" applyFont="1" applyFill="1" applyBorder="1" applyAlignment="1" applyProtection="1">
      <alignment horizontal="center" vertical="top" wrapText="1"/>
      <protection hidden="1" locked="0"/>
    </xf>
    <xf numFmtId="49" fontId="22" fillId="0" borderId="29" xfId="0" applyNumberFormat="1" applyFont="1" applyBorder="1" applyAlignment="1" applyProtection="1">
      <alignment horizontal="center" vertical="center"/>
      <protection hidden="1" locked="0"/>
    </xf>
    <xf numFmtId="49" fontId="22" fillId="0" borderId="29" xfId="0" applyNumberFormat="1" applyFont="1" applyBorder="1" applyAlignment="1" applyProtection="1">
      <alignment vertical="center"/>
      <protection hidden="1" locked="0"/>
    </xf>
    <xf numFmtId="0" fontId="22" fillId="33" borderId="30" xfId="0" applyNumberFormat="1" applyFont="1" applyFill="1" applyBorder="1" applyAlignment="1" applyProtection="1">
      <alignment horizontal="center" vertical="top" wrapText="1"/>
      <protection hidden="1" locked="0"/>
    </xf>
    <xf numFmtId="3" fontId="22" fillId="0" borderId="0" xfId="0" applyNumberFormat="1" applyFont="1" applyFill="1" applyBorder="1" applyAlignment="1" applyProtection="1">
      <alignment vertical="center"/>
      <protection hidden="1" locked="0"/>
    </xf>
    <xf numFmtId="3" fontId="26" fillId="0" borderId="0" xfId="0" applyNumberFormat="1" applyFont="1" applyFill="1" applyBorder="1" applyAlignment="1" applyProtection="1">
      <alignment vertical="center"/>
      <protection hidden="1" locked="0"/>
    </xf>
    <xf numFmtId="3" fontId="22" fillId="0" borderId="0" xfId="0" applyNumberFormat="1" applyFont="1" applyBorder="1" applyAlignment="1" applyProtection="1">
      <alignment vertical="center"/>
      <protection hidden="1" locked="0"/>
    </xf>
    <xf numFmtId="189" fontId="22" fillId="0" borderId="0" xfId="0" applyNumberFormat="1" applyFont="1" applyFill="1" applyBorder="1" applyAlignment="1" applyProtection="1">
      <alignment horizontal="center" vertical="top" wrapText="1"/>
      <protection hidden="1" locked="0"/>
    </xf>
    <xf numFmtId="0" fontId="11" fillId="0" borderId="0" xfId="0" applyFont="1" applyFill="1" applyBorder="1" applyAlignment="1" applyProtection="1">
      <alignment horizontal="center" vertical="center" wrapText="1"/>
      <protection locked="0"/>
    </xf>
    <xf numFmtId="189" fontId="24" fillId="0" borderId="0" xfId="0" applyNumberFormat="1" applyFont="1" applyFill="1" applyBorder="1" applyAlignment="1" applyProtection="1">
      <alignment vertical="center"/>
      <protection hidden="1" locked="0"/>
    </xf>
    <xf numFmtId="0" fontId="28" fillId="0" borderId="0" xfId="0" applyFont="1" applyBorder="1" applyAlignment="1" applyProtection="1">
      <alignment/>
      <protection locked="0"/>
    </xf>
    <xf numFmtId="0" fontId="22" fillId="0" borderId="0" xfId="0" applyFont="1" applyFill="1" applyBorder="1" applyAlignment="1" applyProtection="1">
      <alignment horizontal="center" vertical="center"/>
      <protection hidden="1" locked="0"/>
    </xf>
    <xf numFmtId="0" fontId="22" fillId="0" borderId="0" xfId="0" applyFont="1" applyFill="1" applyBorder="1" applyAlignment="1" applyProtection="1">
      <alignment vertical="center"/>
      <protection hidden="1" locked="0"/>
    </xf>
    <xf numFmtId="0" fontId="22" fillId="0" borderId="0" xfId="0" applyFont="1" applyBorder="1" applyAlignment="1" applyProtection="1">
      <alignment horizontal="center" vertical="center"/>
      <protection hidden="1" locked="0"/>
    </xf>
    <xf numFmtId="0" fontId="22" fillId="0" borderId="0" xfId="0" applyFont="1" applyFill="1" applyBorder="1" applyAlignment="1" applyProtection="1">
      <alignment wrapText="1"/>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vertical="center"/>
      <protection hidden="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33" borderId="0" xfId="0" applyFill="1" applyAlignment="1">
      <alignment/>
    </xf>
    <xf numFmtId="0" fontId="0" fillId="0" borderId="20" xfId="0" applyBorder="1" applyAlignment="1">
      <alignment/>
    </xf>
    <xf numFmtId="0" fontId="0" fillId="0" borderId="21" xfId="0" applyBorder="1" applyAlignment="1">
      <alignment/>
    </xf>
    <xf numFmtId="0" fontId="1" fillId="0" borderId="14" xfId="0" applyFont="1" applyFill="1" applyBorder="1" applyAlignment="1">
      <alignment horizontal="center" vertical="center" wrapText="1"/>
    </xf>
    <xf numFmtId="0" fontId="1" fillId="0" borderId="14" xfId="0" applyFont="1" applyFill="1" applyBorder="1" applyAlignment="1">
      <alignment horizontal="right" vertical="center" wrapText="1"/>
    </xf>
    <xf numFmtId="0" fontId="1" fillId="34" borderId="17" xfId="0" applyFont="1" applyFill="1" applyBorder="1" applyAlignment="1">
      <alignment horizontal="right"/>
    </xf>
    <xf numFmtId="0" fontId="7" fillId="0" borderId="0" xfId="0" applyFont="1" applyAlignment="1">
      <alignment wrapText="1"/>
    </xf>
    <xf numFmtId="0" fontId="0" fillId="0" borderId="0" xfId="0" applyAlignment="1">
      <alignment wrapText="1"/>
    </xf>
    <xf numFmtId="0" fontId="0" fillId="0" borderId="0" xfId="0" applyFont="1" applyBorder="1" applyAlignment="1">
      <alignment/>
    </xf>
    <xf numFmtId="0" fontId="5" fillId="0" borderId="0" xfId="0" applyFont="1" applyAlignment="1">
      <alignment/>
    </xf>
    <xf numFmtId="0" fontId="0" fillId="0" borderId="31" xfId="0" applyFill="1" applyBorder="1" applyAlignment="1">
      <alignment/>
    </xf>
    <xf numFmtId="49" fontId="25" fillId="0" borderId="29" xfId="0" applyNumberFormat="1" applyFont="1" applyBorder="1" applyAlignment="1" applyProtection="1">
      <alignment vertical="center"/>
      <protection hidden="1" locked="0"/>
    </xf>
    <xf numFmtId="49" fontId="23" fillId="0" borderId="29" xfId="0" applyNumberFormat="1" applyFont="1" applyFill="1" applyBorder="1" applyAlignment="1" applyProtection="1">
      <alignment horizontal="left" vertical="center"/>
      <protection hidden="1" locked="0"/>
    </xf>
    <xf numFmtId="49" fontId="2" fillId="0" borderId="32" xfId="0" applyNumberFormat="1" applyFont="1" applyFill="1" applyBorder="1" applyAlignment="1" applyProtection="1">
      <alignment/>
      <protection locked="0"/>
    </xf>
    <xf numFmtId="49" fontId="23" fillId="0" borderId="32" xfId="0" applyNumberFormat="1" applyFont="1" applyFill="1" applyBorder="1" applyAlignment="1" applyProtection="1">
      <alignment vertical="center"/>
      <protection hidden="1" locked="0"/>
    </xf>
    <xf numFmtId="1" fontId="23" fillId="0" borderId="29" xfId="0" applyNumberFormat="1" applyFont="1" applyFill="1" applyBorder="1" applyAlignment="1" applyProtection="1">
      <alignment horizontal="left" vertical="center"/>
      <protection hidden="1" locked="0"/>
    </xf>
    <xf numFmtId="197" fontId="34" fillId="0" borderId="29" xfId="0" applyNumberFormat="1" applyFont="1" applyFill="1" applyBorder="1" applyAlignment="1" applyProtection="1">
      <alignment horizontal="left" vertical="center"/>
      <protection hidden="1" locked="0"/>
    </xf>
    <xf numFmtId="49" fontId="23" fillId="0" borderId="33" xfId="0" applyNumberFormat="1" applyFont="1" applyFill="1" applyBorder="1" applyAlignment="1" applyProtection="1">
      <alignment horizontal="left" vertical="center"/>
      <protection hidden="1" locked="0"/>
    </xf>
    <xf numFmtId="4" fontId="22" fillId="0" borderId="12" xfId="0" applyNumberFormat="1" applyFont="1" applyFill="1" applyBorder="1" applyAlignment="1" applyProtection="1">
      <alignment horizontal="right" vertical="center" wrapText="1"/>
      <protection hidden="1" locked="0"/>
    </xf>
    <xf numFmtId="4" fontId="22" fillId="0" borderId="29" xfId="0" applyNumberFormat="1" applyFont="1" applyFill="1" applyBorder="1" applyAlignment="1" applyProtection="1">
      <alignment horizontal="right" vertical="center" wrapText="1"/>
      <protection hidden="1" locked="0"/>
    </xf>
    <xf numFmtId="3" fontId="35" fillId="0" borderId="34" xfId="0" applyNumberFormat="1" applyFont="1" applyBorder="1" applyAlignment="1" applyProtection="1">
      <alignment horizontal="center" vertical="center"/>
      <protection hidden="1" locked="0"/>
    </xf>
    <xf numFmtId="4" fontId="22" fillId="33" borderId="12" xfId="0" applyNumberFormat="1" applyFont="1" applyFill="1" applyBorder="1" applyAlignment="1" applyProtection="1">
      <alignment horizontal="right" vertical="center" wrapText="1"/>
      <protection hidden="1" locked="0"/>
    </xf>
    <xf numFmtId="197" fontId="34" fillId="0" borderId="25" xfId="0" applyNumberFormat="1" applyFont="1" applyBorder="1" applyAlignment="1" applyProtection="1">
      <alignment/>
      <protection locked="0"/>
    </xf>
    <xf numFmtId="4" fontId="0" fillId="0" borderId="13" xfId="0" applyNumberFormat="1" applyFont="1" applyBorder="1" applyAlignment="1" applyProtection="1">
      <alignment horizontal="right" vertical="center"/>
      <protection locked="0"/>
    </xf>
    <xf numFmtId="4" fontId="0" fillId="0" borderId="25" xfId="0" applyNumberFormat="1" applyFont="1" applyBorder="1" applyAlignment="1" applyProtection="1">
      <alignment horizontal="right" vertical="center"/>
      <protection locked="0"/>
    </xf>
    <xf numFmtId="3" fontId="35" fillId="0" borderId="35" xfId="0" applyNumberFormat="1" applyFont="1" applyBorder="1" applyAlignment="1" applyProtection="1">
      <alignment horizontal="center" vertical="center"/>
      <protection hidden="1" locked="0"/>
    </xf>
    <xf numFmtId="197" fontId="34" fillId="0" borderId="25" xfId="0" applyNumberFormat="1" applyFont="1" applyFill="1" applyBorder="1" applyAlignment="1" applyProtection="1">
      <alignment/>
      <protection locked="0"/>
    </xf>
    <xf numFmtId="197" fontId="34" fillId="0" borderId="26" xfId="0" applyNumberFormat="1" applyFont="1" applyFill="1" applyBorder="1" applyAlignment="1" applyProtection="1">
      <alignment vertical="center"/>
      <protection hidden="1" locked="0"/>
    </xf>
    <xf numFmtId="4" fontId="22" fillId="0" borderId="13" xfId="0" applyNumberFormat="1" applyFont="1" applyBorder="1" applyAlignment="1" applyProtection="1">
      <alignment horizontal="right" vertical="center"/>
      <protection hidden="1" locked="0"/>
    </xf>
    <xf numFmtId="4" fontId="22" fillId="0" borderId="26" xfId="0" applyNumberFormat="1" applyFont="1" applyBorder="1" applyAlignment="1" applyProtection="1">
      <alignment horizontal="right" vertical="center"/>
      <protection hidden="1" locked="0"/>
    </xf>
    <xf numFmtId="4" fontId="22" fillId="0" borderId="26" xfId="0" applyNumberFormat="1" applyFont="1" applyFill="1" applyBorder="1" applyAlignment="1" applyProtection="1">
      <alignment horizontal="right" vertical="center"/>
      <protection hidden="1" locked="0"/>
    </xf>
    <xf numFmtId="4" fontId="22" fillId="0" borderId="36" xfId="0" applyNumberFormat="1" applyFont="1" applyBorder="1" applyAlignment="1" applyProtection="1">
      <alignment horizontal="right" vertical="center"/>
      <protection hidden="1" locked="0"/>
    </xf>
    <xf numFmtId="4" fontId="22" fillId="0" borderId="27" xfId="0" applyNumberFormat="1" applyFont="1" applyFill="1" applyBorder="1" applyAlignment="1" applyProtection="1">
      <alignment horizontal="right" vertical="center"/>
      <protection hidden="1" locked="0"/>
    </xf>
    <xf numFmtId="3" fontId="35" fillId="0" borderId="37" xfId="0" applyNumberFormat="1" applyFont="1" applyBorder="1" applyAlignment="1" applyProtection="1">
      <alignment horizontal="center" vertical="center"/>
      <protection hidden="1" locked="0"/>
    </xf>
    <xf numFmtId="49" fontId="1" fillId="0" borderId="12" xfId="0" applyNumberFormat="1" applyFont="1" applyBorder="1" applyAlignment="1" applyProtection="1">
      <alignment/>
      <protection locked="0"/>
    </xf>
    <xf numFmtId="0" fontId="36" fillId="0" borderId="0" xfId="0" applyFont="1" applyFill="1" applyBorder="1" applyAlignment="1" applyProtection="1">
      <alignment/>
      <protection locked="0"/>
    </xf>
    <xf numFmtId="189" fontId="24" fillId="0" borderId="0" xfId="0" applyNumberFormat="1" applyFont="1" applyFill="1" applyBorder="1" applyAlignment="1" applyProtection="1">
      <alignment horizontal="center" vertical="center"/>
      <protection hidden="1" locked="0"/>
    </xf>
    <xf numFmtId="49" fontId="22" fillId="0" borderId="38" xfId="0" applyNumberFormat="1" applyFont="1" applyBorder="1" applyAlignment="1" applyProtection="1">
      <alignment horizontal="center" vertical="center"/>
      <protection hidden="1" locked="0"/>
    </xf>
    <xf numFmtId="49" fontId="25" fillId="0" borderId="38" xfId="0" applyNumberFormat="1" applyFont="1" applyBorder="1" applyAlignment="1" applyProtection="1">
      <alignment vertical="center"/>
      <protection hidden="1" locked="0"/>
    </xf>
    <xf numFmtId="49" fontId="23" fillId="0" borderId="38" xfId="0" applyNumberFormat="1" applyFont="1" applyFill="1" applyBorder="1" applyAlignment="1" applyProtection="1">
      <alignment horizontal="left" vertical="center"/>
      <protection hidden="1" locked="0"/>
    </xf>
    <xf numFmtId="49" fontId="22" fillId="0" borderId="38" xfId="0" applyNumberFormat="1" applyFont="1" applyBorder="1" applyAlignment="1" applyProtection="1">
      <alignment vertical="center"/>
      <protection hidden="1" locked="0"/>
    </xf>
    <xf numFmtId="197" fontId="34" fillId="0" borderId="38" xfId="0" applyNumberFormat="1" applyFont="1" applyFill="1" applyBorder="1" applyAlignment="1" applyProtection="1">
      <alignment vertical="center"/>
      <protection hidden="1" locked="0"/>
    </xf>
    <xf numFmtId="49" fontId="23" fillId="0" borderId="39" xfId="0" applyNumberFormat="1" applyFont="1" applyFill="1" applyBorder="1" applyAlignment="1" applyProtection="1">
      <alignment horizontal="left" vertical="center"/>
      <protection hidden="1" locked="0"/>
    </xf>
    <xf numFmtId="4" fontId="22" fillId="0" borderId="40" xfId="0" applyNumberFormat="1" applyFont="1" applyFill="1" applyBorder="1" applyAlignment="1" applyProtection="1">
      <alignment horizontal="right" vertical="center" wrapText="1"/>
      <protection hidden="1" locked="0"/>
    </xf>
    <xf numFmtId="4" fontId="22" fillId="0" borderId="38" xfId="0" applyNumberFormat="1" applyFont="1" applyFill="1" applyBorder="1" applyAlignment="1" applyProtection="1">
      <alignment horizontal="right" vertical="center" wrapText="1"/>
      <protection hidden="1" locked="0"/>
    </xf>
    <xf numFmtId="3" fontId="35" fillId="0" borderId="41" xfId="0" applyNumberFormat="1" applyFont="1" applyBorder="1" applyAlignment="1" applyProtection="1">
      <alignment horizontal="center" vertical="center"/>
      <protection hidden="1" locked="0"/>
    </xf>
    <xf numFmtId="4" fontId="22" fillId="33" borderId="40" xfId="0" applyNumberFormat="1" applyFont="1" applyFill="1" applyBorder="1" applyAlignment="1" applyProtection="1">
      <alignment horizontal="right" vertical="center" wrapText="1"/>
      <protection hidden="1" locked="0"/>
    </xf>
    <xf numFmtId="0" fontId="22" fillId="33" borderId="31" xfId="0" applyNumberFormat="1" applyFont="1" applyFill="1" applyBorder="1" applyAlignment="1" applyProtection="1">
      <alignment horizontal="center" vertical="top" wrapText="1"/>
      <protection hidden="1" locked="0"/>
    </xf>
    <xf numFmtId="195" fontId="23" fillId="36" borderId="10" xfId="0" applyNumberFormat="1" applyFont="1" applyFill="1" applyBorder="1" applyAlignment="1" applyProtection="1">
      <alignment/>
      <protection hidden="1"/>
    </xf>
    <xf numFmtId="0" fontId="36" fillId="0" borderId="19" xfId="0" applyFont="1" applyBorder="1" applyAlignment="1">
      <alignment/>
    </xf>
    <xf numFmtId="0" fontId="0" fillId="0" borderId="20" xfId="0" applyBorder="1" applyAlignment="1" applyProtection="1">
      <alignment/>
      <protection locked="0"/>
    </xf>
    <xf numFmtId="0" fontId="22" fillId="0" borderId="20" xfId="0" applyFont="1" applyFill="1" applyBorder="1" applyAlignment="1" applyProtection="1">
      <alignment horizontal="center" vertical="center"/>
      <protection hidden="1" locked="0"/>
    </xf>
    <xf numFmtId="3" fontId="22" fillId="0" borderId="20" xfId="0" applyNumberFormat="1" applyFont="1" applyFill="1" applyBorder="1" applyAlignment="1" applyProtection="1">
      <alignment vertical="center"/>
      <protection hidden="1" locked="0"/>
    </xf>
    <xf numFmtId="0" fontId="0" fillId="0" borderId="14" xfId="0" applyFont="1" applyFill="1" applyBorder="1" applyAlignment="1" applyProtection="1">
      <alignment/>
      <protection locked="0"/>
    </xf>
    <xf numFmtId="0" fontId="0" fillId="0" borderId="22" xfId="0" applyBorder="1" applyAlignment="1">
      <alignment/>
    </xf>
    <xf numFmtId="195" fontId="23" fillId="37" borderId="10" xfId="0" applyNumberFormat="1" applyFont="1" applyFill="1" applyBorder="1" applyAlignment="1" applyProtection="1">
      <alignment/>
      <protection hidden="1"/>
    </xf>
    <xf numFmtId="0" fontId="0" fillId="0" borderId="22" xfId="0" applyFill="1" applyBorder="1" applyAlignment="1">
      <alignment/>
    </xf>
    <xf numFmtId="189" fontId="22" fillId="38" borderId="26" xfId="0" applyNumberFormat="1" applyFont="1" applyFill="1" applyBorder="1" applyAlignment="1" applyProtection="1">
      <alignment horizontal="left" vertical="top" wrapText="1"/>
      <protection hidden="1" locked="0"/>
    </xf>
    <xf numFmtId="9" fontId="24" fillId="0" borderId="26" xfId="0" applyNumberFormat="1" applyFont="1" applyFill="1" applyBorder="1" applyAlignment="1" applyProtection="1">
      <alignment horizontal="right" vertical="center"/>
      <protection hidden="1" locked="0"/>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wrapText="1"/>
    </xf>
    <xf numFmtId="0" fontId="13" fillId="0" borderId="0" xfId="0" applyFont="1" applyFill="1" applyBorder="1" applyAlignment="1">
      <alignment horizontal="center" vertical="center" wrapText="1"/>
    </xf>
    <xf numFmtId="201" fontId="0" fillId="35" borderId="40" xfId="0" applyNumberFormat="1" applyFont="1" applyFill="1" applyBorder="1" applyAlignment="1">
      <alignment/>
    </xf>
    <xf numFmtId="201" fontId="0" fillId="35" borderId="38" xfId="0" applyNumberFormat="1" applyFont="1" applyFill="1" applyBorder="1" applyAlignment="1">
      <alignment/>
    </xf>
    <xf numFmtId="201" fontId="0" fillId="35" borderId="13" xfId="0" applyNumberFormat="1" applyFont="1" applyFill="1" applyBorder="1" applyAlignment="1">
      <alignment/>
    </xf>
    <xf numFmtId="201" fontId="0" fillId="35" borderId="26" xfId="0" applyNumberFormat="1" applyFont="1" applyFill="1" applyBorder="1" applyAlignment="1">
      <alignment/>
    </xf>
    <xf numFmtId="201" fontId="0" fillId="35" borderId="42" xfId="0" applyNumberFormat="1" applyFont="1" applyFill="1" applyBorder="1" applyAlignment="1">
      <alignment/>
    </xf>
    <xf numFmtId="201" fontId="0" fillId="35" borderId="43" xfId="0" applyNumberFormat="1" applyFont="1" applyFill="1" applyBorder="1" applyAlignment="1">
      <alignment/>
    </xf>
    <xf numFmtId="0" fontId="0" fillId="0" borderId="0" xfId="0" applyFont="1" applyAlignment="1">
      <alignment/>
    </xf>
    <xf numFmtId="0" fontId="1" fillId="0" borderId="0" xfId="0" applyFont="1" applyFill="1" applyBorder="1" applyAlignment="1">
      <alignment/>
    </xf>
    <xf numFmtId="202" fontId="0" fillId="0" borderId="0" xfId="0" applyNumberFormat="1" applyFont="1" applyFill="1" applyBorder="1" applyAlignment="1">
      <alignment/>
    </xf>
    <xf numFmtId="202" fontId="0" fillId="0" borderId="0" xfId="0" applyNumberFormat="1" applyFont="1" applyFill="1" applyBorder="1" applyAlignment="1">
      <alignment/>
    </xf>
    <xf numFmtId="0" fontId="0" fillId="0" borderId="0" xfId="0" applyFont="1" applyAlignment="1" applyProtection="1">
      <alignment/>
      <protection locked="0"/>
    </xf>
    <xf numFmtId="0" fontId="0" fillId="0" borderId="0" xfId="0" applyFont="1" applyAlignment="1" applyProtection="1">
      <alignment/>
      <protection hidden="1" locked="0"/>
    </xf>
    <xf numFmtId="4" fontId="0" fillId="0" borderId="0" xfId="0" applyNumberFormat="1" applyFont="1" applyAlignment="1" applyProtection="1">
      <alignment/>
      <protection hidden="1" locked="0"/>
    </xf>
    <xf numFmtId="0" fontId="37" fillId="0" borderId="0" xfId="0" applyFont="1" applyFill="1" applyAlignment="1">
      <alignment/>
    </xf>
    <xf numFmtId="4" fontId="37" fillId="0" borderId="0" xfId="0" applyNumberFormat="1" applyFont="1" applyFill="1" applyAlignment="1">
      <alignment/>
    </xf>
    <xf numFmtId="0" fontId="0" fillId="38" borderId="40" xfId="0" applyFont="1" applyFill="1" applyBorder="1" applyAlignment="1">
      <alignment/>
    </xf>
    <xf numFmtId="0" fontId="0" fillId="38" borderId="42" xfId="0" applyFont="1" applyFill="1" applyBorder="1" applyAlignment="1">
      <alignment/>
    </xf>
    <xf numFmtId="0" fontId="37" fillId="0" borderId="0" xfId="0" applyFont="1" applyAlignment="1" applyProtection="1">
      <alignment/>
      <protection locked="0"/>
    </xf>
    <xf numFmtId="0" fontId="37" fillId="0" borderId="0" xfId="0" applyFont="1" applyAlignment="1">
      <alignment/>
    </xf>
    <xf numFmtId="0" fontId="0" fillId="0" borderId="44" xfId="0" applyFont="1" applyBorder="1" applyAlignment="1" applyProtection="1">
      <alignment/>
      <protection locked="0"/>
    </xf>
    <xf numFmtId="4" fontId="22" fillId="39" borderId="26" xfId="0" applyNumberFormat="1" applyFont="1" applyFill="1" applyBorder="1" applyAlignment="1" applyProtection="1">
      <alignment horizontal="center" vertical="center" wrapText="1"/>
      <protection hidden="1"/>
    </xf>
    <xf numFmtId="0" fontId="22" fillId="38" borderId="42" xfId="0" applyFont="1" applyFill="1" applyBorder="1" applyAlignment="1" applyProtection="1">
      <alignment horizontal="center" vertical="center" wrapText="1"/>
      <protection hidden="1" locked="0"/>
    </xf>
    <xf numFmtId="0" fontId="22" fillId="38" borderId="43" xfId="0" applyFont="1" applyFill="1" applyBorder="1" applyAlignment="1" applyProtection="1">
      <alignment horizontal="center" vertical="center" wrapText="1"/>
      <protection hidden="1" locked="0"/>
    </xf>
    <xf numFmtId="0" fontId="22" fillId="38" borderId="45" xfId="0" applyFont="1" applyFill="1" applyBorder="1" applyAlignment="1" applyProtection="1">
      <alignment horizontal="center" vertical="center" wrapText="1"/>
      <protection hidden="1" locked="0"/>
    </xf>
    <xf numFmtId="0" fontId="0" fillId="0" borderId="46" xfId="0" applyFont="1" applyBorder="1" applyAlignment="1" applyProtection="1">
      <alignment horizontal="center"/>
      <protection locked="0"/>
    </xf>
    <xf numFmtId="194" fontId="0" fillId="40" borderId="47" xfId="0" applyNumberFormat="1" applyFont="1" applyFill="1" applyBorder="1" applyAlignment="1" applyProtection="1">
      <alignment horizontal="center" vertical="center"/>
      <protection locked="0"/>
    </xf>
    <xf numFmtId="194" fontId="0" fillId="40" borderId="48" xfId="0" applyNumberFormat="1" applyFont="1" applyFill="1" applyBorder="1" applyAlignment="1" applyProtection="1">
      <alignment horizontal="center" vertical="center"/>
      <protection locked="0"/>
    </xf>
    <xf numFmtId="194" fontId="0" fillId="40" borderId="49" xfId="0" applyNumberFormat="1" applyFont="1" applyFill="1" applyBorder="1" applyAlignment="1" applyProtection="1">
      <alignment horizontal="center" vertical="center"/>
      <protection locked="0"/>
    </xf>
    <xf numFmtId="194" fontId="0" fillId="40" borderId="18" xfId="0" applyNumberFormat="1" applyFont="1" applyFill="1" applyBorder="1" applyAlignment="1" applyProtection="1">
      <alignment horizontal="center" vertical="center"/>
      <protection locked="0"/>
    </xf>
    <xf numFmtId="194" fontId="0" fillId="40" borderId="46" xfId="0" applyNumberFormat="1" applyFont="1" applyFill="1" applyBorder="1" applyAlignment="1" applyProtection="1">
      <alignment horizontal="center" vertical="center"/>
      <protection locked="0"/>
    </xf>
    <xf numFmtId="4" fontId="23" fillId="33" borderId="30" xfId="0" applyNumberFormat="1" applyFont="1" applyFill="1" applyBorder="1" applyAlignment="1" applyProtection="1">
      <alignment horizontal="right" vertical="center"/>
      <protection hidden="1" locked="0"/>
    </xf>
    <xf numFmtId="4" fontId="24" fillId="38" borderId="29" xfId="0" applyNumberFormat="1" applyFont="1" applyFill="1" applyBorder="1" applyAlignment="1" applyProtection="1">
      <alignment horizontal="right" vertical="center"/>
      <protection hidden="1" locked="0"/>
    </xf>
    <xf numFmtId="4" fontId="27" fillId="40" borderId="50" xfId="0" applyNumberFormat="1" applyFont="1" applyFill="1" applyBorder="1" applyAlignment="1" applyProtection="1">
      <alignment horizontal="right" vertical="center"/>
      <protection hidden="1" locked="0"/>
    </xf>
    <xf numFmtId="4" fontId="27" fillId="40" borderId="51" xfId="0" applyNumberFormat="1" applyFont="1" applyFill="1" applyBorder="1" applyAlignment="1" applyProtection="1">
      <alignment horizontal="right" vertical="center"/>
      <protection hidden="1" locked="0"/>
    </xf>
    <xf numFmtId="3" fontId="35" fillId="40" borderId="52" xfId="0" applyNumberFormat="1" applyFont="1" applyFill="1" applyBorder="1" applyAlignment="1" applyProtection="1">
      <alignment horizontal="center" vertical="center"/>
      <protection hidden="1" locked="0"/>
    </xf>
    <xf numFmtId="0" fontId="22" fillId="40" borderId="50" xfId="0" applyNumberFormat="1" applyFont="1" applyFill="1" applyBorder="1" applyAlignment="1" applyProtection="1">
      <alignment horizontal="center" vertical="center"/>
      <protection hidden="1" locked="0"/>
    </xf>
    <xf numFmtId="49" fontId="0" fillId="0" borderId="36" xfId="0" applyNumberFormat="1" applyFont="1" applyBorder="1" applyAlignment="1" applyProtection="1">
      <alignment/>
      <protection locked="0"/>
    </xf>
    <xf numFmtId="0" fontId="0" fillId="0" borderId="0" xfId="0" applyFont="1" applyFill="1" applyAlignment="1">
      <alignment/>
    </xf>
    <xf numFmtId="0" fontId="0" fillId="0" borderId="10" xfId="0" applyFont="1" applyBorder="1" applyAlignment="1" applyProtection="1">
      <alignment/>
      <protection locked="0"/>
    </xf>
    <xf numFmtId="189" fontId="23" fillId="40" borderId="11" xfId="0" applyNumberFormat="1" applyFont="1" applyFill="1" applyBorder="1" applyAlignment="1" applyProtection="1">
      <alignment vertical="center"/>
      <protection hidden="1" locked="0"/>
    </xf>
    <xf numFmtId="3" fontId="35" fillId="40" borderId="19" xfId="0" applyNumberFormat="1" applyFont="1" applyFill="1" applyBorder="1" applyAlignment="1" applyProtection="1">
      <alignment horizontal="center" vertical="center"/>
      <protection hidden="1" locked="0"/>
    </xf>
    <xf numFmtId="189" fontId="24" fillId="40" borderId="11" xfId="0" applyNumberFormat="1" applyFont="1" applyFill="1" applyBorder="1" applyAlignment="1" applyProtection="1">
      <alignment vertical="center"/>
      <protection hidden="1" locked="0"/>
    </xf>
    <xf numFmtId="0" fontId="0" fillId="0" borderId="0" xfId="0" applyFont="1" applyFill="1" applyBorder="1" applyAlignment="1" applyProtection="1">
      <alignment/>
      <protection locked="0"/>
    </xf>
    <xf numFmtId="49" fontId="0" fillId="0" borderId="40" xfId="0" applyNumberFormat="1" applyFont="1" applyBorder="1" applyAlignment="1" applyProtection="1">
      <alignment/>
      <protection locked="0"/>
    </xf>
    <xf numFmtId="4" fontId="22" fillId="38" borderId="38" xfId="0" applyNumberFormat="1" applyFont="1" applyFill="1" applyBorder="1" applyAlignment="1" applyProtection="1">
      <alignment horizontal="right" vertical="center"/>
      <protection hidden="1" locked="0"/>
    </xf>
    <xf numFmtId="4" fontId="22" fillId="38" borderId="29" xfId="0" applyNumberFormat="1" applyFont="1" applyFill="1" applyBorder="1" applyAlignment="1" applyProtection="1">
      <alignment horizontal="right" vertical="center"/>
      <protection hidden="1" locked="0"/>
    </xf>
    <xf numFmtId="0" fontId="0" fillId="0" borderId="0" xfId="0" applyFont="1" applyBorder="1" applyAlignment="1" applyProtection="1">
      <alignment/>
      <protection locked="0"/>
    </xf>
    <xf numFmtId="0" fontId="1" fillId="41" borderId="24" xfId="0" applyFont="1" applyFill="1" applyBorder="1" applyAlignment="1">
      <alignment horizontal="right"/>
    </xf>
    <xf numFmtId="0" fontId="1" fillId="41" borderId="45" xfId="0" applyFont="1" applyFill="1" applyBorder="1" applyAlignment="1">
      <alignment horizontal="right"/>
    </xf>
    <xf numFmtId="0" fontId="0" fillId="0" borderId="0" xfId="0" applyFont="1" applyFill="1" applyBorder="1" applyAlignment="1" applyProtection="1">
      <alignment horizontal="center"/>
      <protection hidden="1"/>
    </xf>
    <xf numFmtId="4" fontId="0" fillId="0" borderId="0" xfId="0" applyNumberFormat="1" applyFont="1" applyAlignment="1" applyProtection="1">
      <alignment/>
      <protection hidden="1"/>
    </xf>
    <xf numFmtId="0" fontId="0" fillId="38" borderId="24" xfId="0" applyFont="1" applyFill="1" applyBorder="1" applyAlignment="1">
      <alignment horizontal="left"/>
    </xf>
    <xf numFmtId="195" fontId="24" fillId="38" borderId="24" xfId="0" applyNumberFormat="1" applyFont="1" applyFill="1" applyBorder="1" applyAlignment="1" applyProtection="1">
      <alignment horizontal="right" vertical="center"/>
      <protection hidden="1" locked="0"/>
    </xf>
    <xf numFmtId="4" fontId="0" fillId="0" borderId="0" xfId="0" applyNumberFormat="1" applyFont="1" applyBorder="1" applyAlignment="1" applyProtection="1">
      <alignment/>
      <protection hidden="1"/>
    </xf>
    <xf numFmtId="9" fontId="24" fillId="0" borderId="26" xfId="0" applyNumberFormat="1" applyFont="1" applyFill="1" applyBorder="1" applyAlignment="1" applyProtection="1">
      <alignment horizontal="right"/>
      <protection hidden="1" locked="0"/>
    </xf>
    <xf numFmtId="0" fontId="0" fillId="0" borderId="0" xfId="0" applyFont="1" applyBorder="1" applyAlignment="1" applyProtection="1">
      <alignment/>
      <protection hidden="1"/>
    </xf>
    <xf numFmtId="9" fontId="22" fillId="38" borderId="43" xfId="0" applyNumberFormat="1" applyFont="1" applyFill="1" applyBorder="1" applyAlignment="1" applyProtection="1">
      <alignment horizontal="right" vertical="center"/>
      <protection hidden="1" locked="0"/>
    </xf>
    <xf numFmtId="195" fontId="24" fillId="38" borderId="45" xfId="0" applyNumberFormat="1" applyFont="1" applyFill="1" applyBorder="1" applyAlignment="1" applyProtection="1">
      <alignment horizontal="right" vertical="center"/>
      <protection hidden="1" locked="0"/>
    </xf>
    <xf numFmtId="0" fontId="0" fillId="0" borderId="0" xfId="0" applyFont="1" applyBorder="1" applyAlignment="1" applyProtection="1">
      <alignment wrapText="1"/>
      <protection hidden="1"/>
    </xf>
    <xf numFmtId="0" fontId="0" fillId="0" borderId="53" xfId="0" applyFont="1" applyBorder="1" applyAlignment="1">
      <alignment wrapText="1"/>
    </xf>
    <xf numFmtId="3" fontId="24" fillId="0" borderId="0" xfId="0" applyNumberFormat="1" applyFont="1" applyFill="1" applyBorder="1" applyAlignment="1" applyProtection="1">
      <alignment vertical="center"/>
      <protection hidden="1" locked="0"/>
    </xf>
    <xf numFmtId="0" fontId="1" fillId="0" borderId="11" xfId="0" applyFont="1" applyBorder="1" applyAlignment="1" applyProtection="1">
      <alignment horizontal="left"/>
      <protection locked="0"/>
    </xf>
    <xf numFmtId="189" fontId="24" fillId="0" borderId="11" xfId="0" applyNumberFormat="1" applyFont="1" applyFill="1" applyBorder="1" applyAlignment="1" applyProtection="1">
      <alignment vertical="center"/>
      <protection hidden="1" locked="0"/>
    </xf>
    <xf numFmtId="189" fontId="24" fillId="0" borderId="54" xfId="0" applyNumberFormat="1" applyFont="1" applyFill="1" applyBorder="1" applyAlignment="1" applyProtection="1">
      <alignment vertical="center"/>
      <protection hidden="1" locked="0"/>
    </xf>
    <xf numFmtId="4" fontId="23" fillId="33" borderId="31" xfId="0" applyNumberFormat="1" applyFont="1" applyFill="1" applyBorder="1" applyAlignment="1" applyProtection="1">
      <alignment horizontal="right" vertical="center"/>
      <protection hidden="1" locked="0"/>
    </xf>
    <xf numFmtId="0" fontId="0" fillId="0" borderId="26" xfId="0" applyFont="1" applyBorder="1" applyAlignment="1">
      <alignment horizontal="center"/>
    </xf>
    <xf numFmtId="0" fontId="0" fillId="0" borderId="26" xfId="0" applyFont="1" applyBorder="1" applyAlignment="1">
      <alignment horizontal="right"/>
    </xf>
    <xf numFmtId="10" fontId="22" fillId="0" borderId="26" xfId="0" applyNumberFormat="1" applyFont="1" applyFill="1" applyBorder="1" applyAlignment="1" applyProtection="1">
      <alignment vertical="center"/>
      <protection hidden="1" locked="0"/>
    </xf>
    <xf numFmtId="10" fontId="0" fillId="0" borderId="26" xfId="0" applyNumberFormat="1" applyFont="1" applyFill="1" applyBorder="1" applyAlignment="1">
      <alignment/>
    </xf>
    <xf numFmtId="0" fontId="1" fillId="34" borderId="0" xfId="0" applyFont="1" applyFill="1" applyAlignment="1">
      <alignment wrapText="1"/>
    </xf>
    <xf numFmtId="0" fontId="38" fillId="0" borderId="0" xfId="0" applyFont="1" applyAlignment="1">
      <alignment/>
    </xf>
    <xf numFmtId="0" fontId="0" fillId="0" borderId="0" xfId="0" applyFill="1" applyBorder="1" applyAlignment="1">
      <alignment wrapText="1"/>
    </xf>
    <xf numFmtId="0" fontId="9" fillId="0" borderId="0" xfId="0" applyFont="1" applyAlignment="1">
      <alignment/>
    </xf>
    <xf numFmtId="0" fontId="1" fillId="34" borderId="10" xfId="0" applyFont="1" applyFill="1" applyBorder="1" applyAlignment="1">
      <alignment horizontal="left" vertical="center"/>
    </xf>
    <xf numFmtId="0" fontId="0" fillId="34" borderId="23" xfId="0" applyFont="1" applyFill="1" applyBorder="1" applyAlignment="1">
      <alignment horizontal="left" vertical="center"/>
    </xf>
    <xf numFmtId="0" fontId="1" fillId="34" borderId="21" xfId="0" applyFont="1" applyFill="1" applyBorder="1" applyAlignment="1">
      <alignment horizontal="center" vertical="center" wrapText="1"/>
    </xf>
    <xf numFmtId="0" fontId="0" fillId="33" borderId="16" xfId="0" applyFont="1" applyFill="1" applyBorder="1" applyAlignment="1">
      <alignment/>
    </xf>
    <xf numFmtId="0" fontId="0" fillId="33" borderId="17" xfId="0" applyFont="1" applyFill="1" applyBorder="1" applyAlignment="1">
      <alignment/>
    </xf>
    <xf numFmtId="0" fontId="0" fillId="33" borderId="43" xfId="0" applyFont="1" applyFill="1" applyBorder="1" applyAlignment="1">
      <alignment wrapText="1"/>
    </xf>
    <xf numFmtId="0" fontId="0" fillId="33" borderId="17" xfId="0" applyFont="1" applyFill="1" applyBorder="1" applyAlignment="1">
      <alignment wrapText="1"/>
    </xf>
    <xf numFmtId="0" fontId="0" fillId="33" borderId="18" xfId="0" applyFont="1" applyFill="1" applyBorder="1" applyAlignment="1">
      <alignment wrapText="1"/>
    </xf>
    <xf numFmtId="0" fontId="0" fillId="40" borderId="0" xfId="0" applyFont="1" applyFill="1" applyAlignment="1">
      <alignment/>
    </xf>
    <xf numFmtId="0" fontId="1" fillId="34" borderId="0"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201" fontId="1" fillId="33" borderId="11" xfId="0" applyNumberFormat="1" applyFont="1" applyFill="1" applyBorder="1" applyAlignment="1">
      <alignment horizontal="right"/>
    </xf>
    <xf numFmtId="201" fontId="0" fillId="33" borderId="29" xfId="0" applyNumberFormat="1" applyFont="1" applyFill="1" applyBorder="1" applyAlignment="1">
      <alignment horizontal="right"/>
    </xf>
    <xf numFmtId="202" fontId="1" fillId="33" borderId="11" xfId="0" applyNumberFormat="1" applyFont="1" applyFill="1" applyBorder="1" applyAlignment="1">
      <alignment horizontal="right" vertical="center" wrapText="1"/>
    </xf>
    <xf numFmtId="9" fontId="1" fillId="34" borderId="11" xfId="0" applyNumberFormat="1" applyFont="1" applyFill="1" applyBorder="1" applyAlignment="1">
      <alignment horizontal="right"/>
    </xf>
    <xf numFmtId="201" fontId="1" fillId="34" borderId="55" xfId="0" applyNumberFormat="1" applyFont="1" applyFill="1" applyBorder="1" applyAlignment="1">
      <alignment horizontal="right"/>
    </xf>
    <xf numFmtId="201" fontId="0" fillId="34" borderId="31" xfId="0" applyNumberFormat="1" applyFont="1" applyFill="1" applyBorder="1" applyAlignment="1">
      <alignment/>
    </xf>
    <xf numFmtId="201" fontId="0" fillId="34" borderId="24" xfId="0" applyNumberFormat="1" applyFont="1" applyFill="1" applyBorder="1" applyAlignment="1">
      <alignment/>
    </xf>
    <xf numFmtId="201" fontId="0" fillId="34" borderId="45" xfId="0" applyNumberFormat="1" applyFont="1" applyFill="1" applyBorder="1" applyAlignment="1">
      <alignment/>
    </xf>
    <xf numFmtId="10" fontId="1" fillId="34" borderId="10" xfId="0" applyNumberFormat="1" applyFont="1" applyFill="1" applyBorder="1" applyAlignment="1">
      <alignment horizontal="right"/>
    </xf>
    <xf numFmtId="202" fontId="1" fillId="34" borderId="11" xfId="0" applyNumberFormat="1" applyFont="1" applyFill="1" applyBorder="1" applyAlignment="1">
      <alignment horizontal="right"/>
    </xf>
    <xf numFmtId="9" fontId="1" fillId="34" borderId="11" xfId="0" applyNumberFormat="1" applyFont="1" applyFill="1" applyBorder="1" applyAlignment="1">
      <alignment horizontal="right" vertical="center" wrapText="1"/>
    </xf>
    <xf numFmtId="202" fontId="1" fillId="34" borderId="10" xfId="0" applyNumberFormat="1" applyFont="1" applyFill="1" applyBorder="1" applyAlignment="1">
      <alignment horizontal="right" vertical="center" wrapText="1"/>
    </xf>
    <xf numFmtId="201" fontId="1" fillId="34" borderId="11" xfId="0" applyNumberFormat="1" applyFont="1" applyFill="1" applyBorder="1" applyAlignment="1">
      <alignment horizontal="right"/>
    </xf>
    <xf numFmtId="9" fontId="0" fillId="34" borderId="33" xfId="0" applyNumberFormat="1" applyFont="1" applyFill="1" applyBorder="1" applyAlignment="1">
      <alignment/>
    </xf>
    <xf numFmtId="201" fontId="0" fillId="34" borderId="30" xfId="0" applyNumberFormat="1" applyFont="1" applyFill="1" applyBorder="1" applyAlignment="1">
      <alignment/>
    </xf>
    <xf numFmtId="9" fontId="1" fillId="34" borderId="11" xfId="0" applyNumberFormat="1" applyFont="1" applyFill="1" applyBorder="1" applyAlignment="1">
      <alignment horizontal="right"/>
    </xf>
    <xf numFmtId="3" fontId="26" fillId="0" borderId="0" xfId="0" applyNumberFormat="1" applyFont="1" applyBorder="1" applyAlignment="1" applyProtection="1">
      <alignment vertical="center"/>
      <protection hidden="1" locked="0"/>
    </xf>
    <xf numFmtId="198" fontId="1" fillId="36" borderId="13" xfId="0" applyNumberFormat="1" applyFont="1" applyFill="1" applyBorder="1" applyAlignment="1">
      <alignment horizontal="right"/>
    </xf>
    <xf numFmtId="195" fontId="40" fillId="38" borderId="10" xfId="0" applyNumberFormat="1" applyFont="1" applyFill="1" applyBorder="1" applyAlignment="1" applyProtection="1">
      <alignment/>
      <protection hidden="1"/>
    </xf>
    <xf numFmtId="198" fontId="1" fillId="36" borderId="42" xfId="0" applyNumberFormat="1" applyFont="1" applyFill="1" applyBorder="1" applyAlignment="1">
      <alignment horizontal="right"/>
    </xf>
    <xf numFmtId="0" fontId="10" fillId="0" borderId="0" xfId="0" applyFont="1" applyFill="1" applyAlignment="1">
      <alignment/>
    </xf>
    <xf numFmtId="198" fontId="10" fillId="0" borderId="0" xfId="0" applyNumberFormat="1" applyFont="1" applyFill="1" applyAlignment="1">
      <alignment/>
    </xf>
    <xf numFmtId="0" fontId="0" fillId="0" borderId="0" xfId="0" applyFont="1" applyBorder="1" applyAlignment="1">
      <alignment/>
    </xf>
    <xf numFmtId="0" fontId="0" fillId="0" borderId="0" xfId="0" applyFont="1" applyBorder="1" applyAlignment="1">
      <alignment/>
    </xf>
    <xf numFmtId="9" fontId="24" fillId="38" borderId="26" xfId="0" applyNumberFormat="1" applyFont="1" applyFill="1" applyBorder="1" applyAlignment="1" applyProtection="1">
      <alignment horizontal="right" vertical="center"/>
      <protection hidden="1" locked="0"/>
    </xf>
    <xf numFmtId="201" fontId="1" fillId="42" borderId="11" xfId="0" applyNumberFormat="1" applyFont="1" applyFill="1" applyBorder="1" applyAlignment="1">
      <alignment horizontal="right"/>
    </xf>
    <xf numFmtId="14" fontId="0" fillId="0" borderId="0" xfId="0" applyNumberFormat="1" applyFont="1" applyBorder="1" applyAlignment="1" applyProtection="1">
      <alignment/>
      <protection hidden="1" locked="0"/>
    </xf>
    <xf numFmtId="0" fontId="0" fillId="0" borderId="0" xfId="0" applyFont="1" applyBorder="1" applyAlignment="1" applyProtection="1">
      <alignment/>
      <protection hidden="1" locked="0"/>
    </xf>
    <xf numFmtId="4" fontId="9" fillId="35" borderId="11" xfId="0" applyNumberFormat="1" applyFont="1" applyFill="1" applyBorder="1" applyAlignment="1">
      <alignment horizontal="right"/>
    </xf>
    <xf numFmtId="202" fontId="1" fillId="34" borderId="11" xfId="0" applyNumberFormat="1" applyFont="1" applyFill="1" applyBorder="1" applyAlignment="1">
      <alignment horizontal="right" vertical="center" wrapText="1"/>
    </xf>
    <xf numFmtId="0" fontId="0" fillId="34" borderId="56" xfId="0" applyFont="1" applyFill="1" applyBorder="1" applyAlignment="1">
      <alignment/>
    </xf>
    <xf numFmtId="201" fontId="1" fillId="35" borderId="11" xfId="0" applyNumberFormat="1" applyFont="1" applyFill="1" applyBorder="1" applyAlignment="1">
      <alignment horizontal="right"/>
    </xf>
    <xf numFmtId="10" fontId="1" fillId="35" borderId="10" xfId="0" applyNumberFormat="1" applyFont="1" applyFill="1" applyBorder="1" applyAlignment="1">
      <alignment horizontal="right"/>
    </xf>
    <xf numFmtId="201" fontId="1" fillId="35" borderId="55" xfId="0" applyNumberFormat="1" applyFont="1" applyFill="1" applyBorder="1" applyAlignment="1">
      <alignment horizontal="right"/>
    </xf>
    <xf numFmtId="10" fontId="1" fillId="34" borderId="11" xfId="0" applyNumberFormat="1" applyFont="1" applyFill="1" applyBorder="1" applyAlignment="1">
      <alignment horizontal="right"/>
    </xf>
    <xf numFmtId="10" fontId="1" fillId="34" borderId="10" xfId="57" applyNumberFormat="1" applyFont="1" applyFill="1" applyBorder="1" applyAlignment="1">
      <alignment horizontal="right"/>
    </xf>
    <xf numFmtId="0" fontId="0" fillId="0" borderId="17" xfId="0" applyFont="1" applyFill="1" applyBorder="1" applyAlignment="1">
      <alignment horizontal="center" vertical="center"/>
    </xf>
    <xf numFmtId="0" fontId="1" fillId="0" borderId="17" xfId="0" applyFont="1" applyFill="1" applyBorder="1" applyAlignment="1">
      <alignment horizontal="right"/>
    </xf>
    <xf numFmtId="0" fontId="1" fillId="34" borderId="57"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horizontal="center"/>
    </xf>
    <xf numFmtId="0" fontId="1" fillId="34" borderId="0" xfId="0" applyFont="1" applyFill="1" applyAlignment="1">
      <alignment horizontal="center"/>
    </xf>
    <xf numFmtId="0" fontId="0" fillId="35" borderId="11" xfId="0" applyFon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85" fillId="0" borderId="0" xfId="49" applyAlignment="1">
      <alignment/>
      <protection/>
    </xf>
    <xf numFmtId="14" fontId="85" fillId="0" borderId="0" xfId="49" applyNumberFormat="1" applyAlignment="1">
      <alignment/>
      <protection/>
    </xf>
    <xf numFmtId="0" fontId="0" fillId="0" borderId="0" xfId="49" applyFont="1" applyAlignment="1">
      <alignment/>
      <protection/>
    </xf>
    <xf numFmtId="0" fontId="102" fillId="0" borderId="0" xfId="49" applyFont="1" applyAlignment="1">
      <alignment/>
      <protection/>
    </xf>
    <xf numFmtId="0" fontId="103" fillId="0" borderId="0" xfId="49" applyFont="1" applyAlignment="1">
      <alignment/>
      <protection/>
    </xf>
    <xf numFmtId="4" fontId="85" fillId="35" borderId="58" xfId="49" applyNumberFormat="1" applyFill="1" applyBorder="1" applyAlignment="1">
      <alignment horizontal="center"/>
      <protection/>
    </xf>
    <xf numFmtId="0" fontId="1" fillId="0" borderId="0" xfId="49" applyFont="1" applyAlignment="1">
      <alignment wrapText="1"/>
      <protection/>
    </xf>
    <xf numFmtId="0" fontId="0" fillId="0" borderId="0" xfId="49" applyFont="1" applyBorder="1" applyAlignment="1">
      <alignment wrapText="1"/>
      <protection/>
    </xf>
    <xf numFmtId="0" fontId="85" fillId="0" borderId="0" xfId="49" applyBorder="1" applyAlignment="1">
      <alignment/>
      <protection/>
    </xf>
    <xf numFmtId="0" fontId="1" fillId="0" borderId="0" xfId="49" applyFont="1">
      <alignment/>
      <protection/>
    </xf>
    <xf numFmtId="0" fontId="0" fillId="0" borderId="0" xfId="49" applyFont="1">
      <alignment/>
      <protection/>
    </xf>
    <xf numFmtId="0" fontId="1" fillId="0" borderId="0" xfId="49" applyFont="1" applyFill="1" applyAlignment="1">
      <alignment/>
      <protection/>
    </xf>
    <xf numFmtId="0" fontId="0" fillId="0" borderId="0" xfId="49" applyFont="1" applyFill="1" applyBorder="1" applyAlignment="1">
      <alignment/>
      <protection/>
    </xf>
    <xf numFmtId="0" fontId="85" fillId="0" borderId="0" xfId="49" applyFill="1" applyBorder="1" applyAlignment="1">
      <alignment horizontal="center"/>
      <protection/>
    </xf>
    <xf numFmtId="0" fontId="85" fillId="0" borderId="0" xfId="49">
      <alignment/>
      <protection/>
    </xf>
    <xf numFmtId="0" fontId="1" fillId="34" borderId="0" xfId="49" applyFont="1" applyFill="1">
      <alignment/>
      <protection/>
    </xf>
    <xf numFmtId="0" fontId="0" fillId="34" borderId="0" xfId="49" applyFont="1" applyFill="1" applyBorder="1">
      <alignment/>
      <protection/>
    </xf>
    <xf numFmtId="0" fontId="9" fillId="0" borderId="0" xfId="49" applyFont="1" applyFill="1">
      <alignment/>
      <protection/>
    </xf>
    <xf numFmtId="0" fontId="0" fillId="0" borderId="0" xfId="49" applyFont="1" applyFill="1" applyBorder="1">
      <alignment/>
      <protection/>
    </xf>
    <xf numFmtId="0" fontId="85" fillId="0" borderId="0" xfId="49" applyFill="1" applyBorder="1" applyAlignment="1">
      <alignment horizontal="left"/>
      <protection/>
    </xf>
    <xf numFmtId="0" fontId="85" fillId="0" borderId="0" xfId="49" applyFill="1" applyAlignment="1">
      <alignment horizontal="left"/>
      <protection/>
    </xf>
    <xf numFmtId="0" fontId="1" fillId="0" borderId="0" xfId="49" applyFont="1">
      <alignment/>
      <protection/>
    </xf>
    <xf numFmtId="0" fontId="0" fillId="0" borderId="0" xfId="49" applyFont="1" applyBorder="1">
      <alignment/>
      <protection/>
    </xf>
    <xf numFmtId="0" fontId="85" fillId="0" borderId="0" xfId="49" applyBorder="1" applyAlignment="1">
      <alignment horizontal="left"/>
      <protection/>
    </xf>
    <xf numFmtId="0" fontId="2" fillId="0" borderId="0" xfId="49" applyFont="1" applyFill="1" applyAlignment="1">
      <alignment/>
      <protection/>
    </xf>
    <xf numFmtId="0" fontId="85" fillId="0" borderId="0" xfId="49" applyFill="1" applyBorder="1" applyAlignment="1">
      <alignment/>
      <protection/>
    </xf>
    <xf numFmtId="0" fontId="0" fillId="35" borderId="10" xfId="49" applyFont="1" applyFill="1" applyBorder="1" applyAlignment="1">
      <alignment/>
      <protection/>
    </xf>
    <xf numFmtId="0" fontId="0" fillId="0" borderId="14" xfId="49" applyFont="1" applyFill="1" applyBorder="1" applyAlignment="1">
      <alignment/>
      <protection/>
    </xf>
    <xf numFmtId="0" fontId="0" fillId="0" borderId="0" xfId="49" applyFont="1" applyBorder="1" applyAlignment="1">
      <alignment horizontal="left"/>
      <protection/>
    </xf>
    <xf numFmtId="0" fontId="0" fillId="0" borderId="0" xfId="49" applyFont="1" applyBorder="1" applyAlignment="1">
      <alignment/>
      <protection/>
    </xf>
    <xf numFmtId="0" fontId="1" fillId="0" borderId="14" xfId="49" applyFont="1" applyFill="1" applyBorder="1" applyAlignment="1">
      <alignment/>
      <protection/>
    </xf>
    <xf numFmtId="4" fontId="85" fillId="0" borderId="0" xfId="49" applyNumberFormat="1" applyFill="1" applyBorder="1" applyAlignment="1">
      <alignment horizontal="center"/>
      <protection/>
    </xf>
    <xf numFmtId="0" fontId="4" fillId="0" borderId="0" xfId="49" applyFont="1" applyAlignment="1">
      <alignment horizontal="center"/>
      <protection/>
    </xf>
    <xf numFmtId="0" fontId="4" fillId="0" borderId="0" xfId="49" applyFont="1" applyAlignment="1">
      <alignment horizontal="left"/>
      <protection/>
    </xf>
    <xf numFmtId="0" fontId="85" fillId="35" borderId="10" xfId="49" applyFill="1" applyBorder="1" applyAlignment="1">
      <alignment horizontal="left"/>
      <protection/>
    </xf>
    <xf numFmtId="0" fontId="85" fillId="35" borderId="23" xfId="49" applyFill="1" applyBorder="1" applyAlignment="1">
      <alignment horizontal="left"/>
      <protection/>
    </xf>
    <xf numFmtId="0" fontId="85" fillId="0" borderId="14" xfId="49" applyFill="1" applyBorder="1" applyAlignment="1">
      <alignment/>
      <protection/>
    </xf>
    <xf numFmtId="0" fontId="1" fillId="34" borderId="11" xfId="49" applyFont="1" applyFill="1" applyBorder="1" applyAlignment="1">
      <alignment horizontal="center" vertical="center" wrapText="1"/>
      <protection/>
    </xf>
    <xf numFmtId="4" fontId="85" fillId="35" borderId="26" xfId="49" applyNumberFormat="1" applyFill="1" applyBorder="1" applyAlignment="1">
      <alignment horizontal="center"/>
      <protection/>
    </xf>
    <xf numFmtId="0" fontId="1" fillId="34" borderId="55" xfId="49" applyFont="1" applyFill="1" applyBorder="1" applyAlignment="1">
      <alignment horizontal="center" vertical="center" wrapText="1"/>
      <protection/>
    </xf>
    <xf numFmtId="0" fontId="1" fillId="0" borderId="0" xfId="49" applyFont="1" applyFill="1" applyBorder="1" applyAlignment="1">
      <alignment horizontal="center" vertical="center"/>
      <protection/>
    </xf>
    <xf numFmtId="0" fontId="1" fillId="0" borderId="0" xfId="49" applyFont="1" applyFill="1" applyBorder="1" applyAlignment="1">
      <alignment horizontal="center" vertical="center" wrapText="1"/>
      <protection/>
    </xf>
    <xf numFmtId="0" fontId="13" fillId="0" borderId="0" xfId="49" applyFont="1" applyFill="1" applyBorder="1" applyAlignment="1">
      <alignment horizontal="center" vertical="center" wrapText="1"/>
      <protection/>
    </xf>
    <xf numFmtId="0" fontId="1" fillId="34" borderId="14" xfId="49" applyFont="1" applyFill="1" applyBorder="1" applyAlignment="1">
      <alignment horizontal="center" vertical="center"/>
      <protection/>
    </xf>
    <xf numFmtId="0" fontId="1" fillId="34" borderId="0" xfId="49" applyFont="1" applyFill="1" applyBorder="1" applyAlignment="1">
      <alignment horizontal="center" vertical="center"/>
      <protection/>
    </xf>
    <xf numFmtId="0" fontId="1" fillId="34" borderId="59" xfId="49" applyFont="1" applyFill="1" applyBorder="1" applyAlignment="1">
      <alignment horizontal="center" vertical="center"/>
      <protection/>
    </xf>
    <xf numFmtId="0" fontId="0" fillId="34" borderId="21" xfId="49" applyFont="1" applyFill="1" applyBorder="1" applyAlignment="1">
      <alignment horizontal="center" vertical="center" wrapText="1"/>
      <protection/>
    </xf>
    <xf numFmtId="0" fontId="0" fillId="34" borderId="15" xfId="49" applyFont="1" applyFill="1" applyBorder="1" applyAlignment="1">
      <alignment horizontal="center" vertical="center" wrapText="1"/>
      <protection/>
    </xf>
    <xf numFmtId="0" fontId="0" fillId="34" borderId="15" xfId="49" applyFont="1" applyFill="1" applyBorder="1" applyAlignment="1">
      <alignment horizontal="center" vertical="center"/>
      <protection/>
    </xf>
    <xf numFmtId="0" fontId="0" fillId="34" borderId="60" xfId="49" applyFont="1" applyFill="1" applyBorder="1">
      <alignment/>
      <protection/>
    </xf>
    <xf numFmtId="0" fontId="0" fillId="34" borderId="35" xfId="49" applyFont="1" applyFill="1" applyBorder="1">
      <alignment/>
      <protection/>
    </xf>
    <xf numFmtId="0" fontId="0" fillId="34" borderId="25" xfId="49" applyFont="1" applyFill="1" applyBorder="1">
      <alignment/>
      <protection/>
    </xf>
    <xf numFmtId="4" fontId="0" fillId="35" borderId="61" xfId="49" applyNumberFormat="1" applyFont="1" applyFill="1" applyBorder="1" applyAlignment="1">
      <alignment/>
      <protection/>
    </xf>
    <xf numFmtId="4" fontId="85" fillId="35" borderId="58" xfId="49" applyNumberFormat="1" applyFill="1" applyBorder="1" applyAlignment="1">
      <alignment/>
      <protection/>
    </xf>
    <xf numFmtId="203" fontId="85" fillId="35" borderId="58" xfId="49" applyNumberFormat="1" applyFill="1" applyBorder="1" applyAlignment="1">
      <alignment/>
      <protection/>
    </xf>
    <xf numFmtId="4" fontId="85" fillId="34" borderId="58" xfId="49" applyNumberFormat="1" applyFill="1" applyBorder="1" applyAlignment="1">
      <alignment/>
      <protection/>
    </xf>
    <xf numFmtId="4" fontId="0" fillId="35" borderId="62" xfId="49" applyNumberFormat="1" applyFont="1" applyFill="1" applyBorder="1" applyAlignment="1">
      <alignment/>
      <protection/>
    </xf>
    <xf numFmtId="4" fontId="85" fillId="35" borderId="63" xfId="49" applyNumberFormat="1" applyFill="1" applyBorder="1" applyAlignment="1">
      <alignment/>
      <protection/>
    </xf>
    <xf numFmtId="203" fontId="85" fillId="35" borderId="64" xfId="49" applyNumberFormat="1" applyFill="1" applyBorder="1" applyAlignment="1">
      <alignment/>
      <protection/>
    </xf>
    <xf numFmtId="16" fontId="0" fillId="34" borderId="60" xfId="49" applyNumberFormat="1" applyFont="1" applyFill="1" applyBorder="1">
      <alignment/>
      <protection/>
    </xf>
    <xf numFmtId="16" fontId="0" fillId="34" borderId="35" xfId="49" applyNumberFormat="1" applyFont="1" applyFill="1" applyBorder="1">
      <alignment/>
      <protection/>
    </xf>
    <xf numFmtId="16" fontId="0" fillId="34" borderId="25" xfId="49" applyNumberFormat="1" applyFont="1" applyFill="1" applyBorder="1">
      <alignment/>
      <protection/>
    </xf>
    <xf numFmtId="0" fontId="0" fillId="43" borderId="65" xfId="49" applyFont="1" applyFill="1" applyBorder="1">
      <alignment/>
      <protection/>
    </xf>
    <xf numFmtId="0" fontId="0" fillId="43" borderId="37" xfId="49" applyFont="1" applyFill="1" applyBorder="1">
      <alignment/>
      <protection/>
    </xf>
    <xf numFmtId="0" fontId="0" fillId="43" borderId="66" xfId="49" applyFont="1" applyFill="1" applyBorder="1">
      <alignment/>
      <protection/>
    </xf>
    <xf numFmtId="4" fontId="0" fillId="43" borderId="62" xfId="49" applyNumberFormat="1" applyFont="1" applyFill="1" applyBorder="1" applyAlignment="1">
      <alignment/>
      <protection/>
    </xf>
    <xf numFmtId="4" fontId="85" fillId="43" borderId="63" xfId="49" applyNumberFormat="1" applyFill="1" applyBorder="1" applyAlignment="1">
      <alignment/>
      <protection/>
    </xf>
    <xf numFmtId="203" fontId="85" fillId="43" borderId="64" xfId="49" applyNumberFormat="1" applyFill="1" applyBorder="1" applyAlignment="1">
      <alignment/>
      <protection/>
    </xf>
    <xf numFmtId="4" fontId="85" fillId="43" borderId="58" xfId="49" applyNumberFormat="1" applyFill="1" applyBorder="1" applyAlignment="1">
      <alignment/>
      <protection/>
    </xf>
    <xf numFmtId="204" fontId="1" fillId="34" borderId="11" xfId="49" applyNumberFormat="1" applyFont="1" applyFill="1" applyBorder="1" applyAlignment="1">
      <alignment horizontal="right"/>
      <protection/>
    </xf>
    <xf numFmtId="203" fontId="1" fillId="34" borderId="11" xfId="49" applyNumberFormat="1" applyFont="1" applyFill="1" applyBorder="1" applyAlignment="1">
      <alignment horizontal="right"/>
      <protection/>
    </xf>
    <xf numFmtId="0" fontId="85" fillId="0" borderId="0" xfId="49" applyFill="1" applyBorder="1">
      <alignment/>
      <protection/>
    </xf>
    <xf numFmtId="0" fontId="1" fillId="0" borderId="0" xfId="49" applyFont="1" applyFill="1" applyBorder="1" applyAlignment="1">
      <alignment horizontal="right"/>
      <protection/>
    </xf>
    <xf numFmtId="4" fontId="1" fillId="35" borderId="11" xfId="49" applyNumberFormat="1" applyFont="1" applyFill="1" applyBorder="1" applyAlignment="1">
      <alignment horizontal="right"/>
      <protection/>
    </xf>
    <xf numFmtId="9" fontId="1" fillId="34" borderId="52" xfId="55" applyFont="1" applyFill="1" applyBorder="1" applyAlignment="1">
      <alignment horizontal="right"/>
    </xf>
    <xf numFmtId="0" fontId="1" fillId="0" borderId="0" xfId="49" applyFont="1" applyFill="1" applyBorder="1" applyAlignment="1">
      <alignment/>
      <protection/>
    </xf>
    <xf numFmtId="9" fontId="1" fillId="0" borderId="0" xfId="55" applyFont="1" applyFill="1" applyBorder="1" applyAlignment="1">
      <alignment horizontal="right"/>
    </xf>
    <xf numFmtId="0" fontId="1" fillId="0" borderId="0" xfId="49" applyFont="1" applyFill="1" applyAlignment="1">
      <alignment/>
      <protection/>
    </xf>
    <xf numFmtId="0" fontId="1" fillId="0" borderId="0" xfId="49" applyFont="1" applyFill="1" applyBorder="1" applyAlignment="1">
      <alignment horizontal="right"/>
      <protection/>
    </xf>
    <xf numFmtId="0" fontId="85" fillId="44" borderId="0" xfId="49" applyFill="1" applyBorder="1" applyAlignment="1">
      <alignment/>
      <protection/>
    </xf>
    <xf numFmtId="0" fontId="1" fillId="34" borderId="11" xfId="49" applyFont="1" applyFill="1" applyBorder="1" applyAlignment="1">
      <alignment horizontal="center" vertical="center" wrapText="1"/>
      <protection/>
    </xf>
    <xf numFmtId="0" fontId="1" fillId="34" borderId="10" xfId="49" applyFont="1" applyFill="1" applyBorder="1" applyAlignment="1">
      <alignment horizontal="center" vertical="center" wrapText="1"/>
      <protection/>
    </xf>
    <xf numFmtId="0" fontId="1" fillId="34" borderId="10" xfId="49" applyFont="1" applyFill="1" applyBorder="1" applyAlignment="1">
      <alignment horizontal="center" vertical="center" wrapText="1"/>
      <protection/>
    </xf>
    <xf numFmtId="205" fontId="1" fillId="35" borderId="11" xfId="49" applyNumberFormat="1" applyFont="1" applyFill="1" applyBorder="1" applyAlignment="1">
      <alignment horizontal="right" vertical="center"/>
      <protection/>
    </xf>
    <xf numFmtId="4" fontId="1" fillId="35" borderId="11" xfId="49" applyNumberFormat="1" applyFont="1" applyFill="1" applyBorder="1" applyAlignment="1">
      <alignment horizontal="right"/>
      <protection/>
    </xf>
    <xf numFmtId="206" fontId="1" fillId="35" borderId="11" xfId="49" applyNumberFormat="1" applyFont="1" applyFill="1" applyBorder="1" applyAlignment="1">
      <alignment horizontal="right"/>
      <protection/>
    </xf>
    <xf numFmtId="0" fontId="1" fillId="34" borderId="11" xfId="49" applyFont="1" applyFill="1" applyBorder="1" applyAlignment="1">
      <alignment horizontal="right"/>
      <protection/>
    </xf>
    <xf numFmtId="4" fontId="1" fillId="35" borderId="11" xfId="49" applyNumberFormat="1" applyFont="1" applyFill="1" applyBorder="1" applyAlignment="1">
      <alignment horizontal="center"/>
      <protection/>
    </xf>
    <xf numFmtId="0" fontId="85" fillId="0" borderId="0" xfId="49" applyFill="1" applyAlignment="1">
      <alignment/>
      <protection/>
    </xf>
    <xf numFmtId="205" fontId="1" fillId="35" borderId="15" xfId="49" applyNumberFormat="1" applyFont="1" applyFill="1" applyBorder="1" applyAlignment="1">
      <alignment horizontal="right" vertical="center"/>
      <protection/>
    </xf>
    <xf numFmtId="4" fontId="1" fillId="35" borderId="15" xfId="49" applyNumberFormat="1" applyFont="1" applyFill="1" applyBorder="1" applyAlignment="1">
      <alignment horizontal="right"/>
      <protection/>
    </xf>
    <xf numFmtId="206" fontId="1" fillId="35" borderId="15" xfId="49" applyNumberFormat="1" applyFont="1" applyFill="1" applyBorder="1" applyAlignment="1">
      <alignment horizontal="right"/>
      <protection/>
    </xf>
    <xf numFmtId="0" fontId="1" fillId="34" borderId="15" xfId="49" applyFont="1" applyFill="1" applyBorder="1" applyAlignment="1">
      <alignment horizontal="right"/>
      <protection/>
    </xf>
    <xf numFmtId="4" fontId="1" fillId="35" borderId="15" xfId="49" applyNumberFormat="1" applyFont="1" applyFill="1" applyBorder="1" applyAlignment="1">
      <alignment horizontal="right"/>
      <protection/>
    </xf>
    <xf numFmtId="4" fontId="1" fillId="35" borderId="15" xfId="49" applyNumberFormat="1" applyFont="1" applyFill="1" applyBorder="1" applyAlignment="1">
      <alignment horizontal="center"/>
      <protection/>
    </xf>
    <xf numFmtId="205" fontId="85" fillId="0" borderId="11" xfId="49" applyNumberFormat="1" applyFill="1" applyBorder="1" applyAlignment="1">
      <alignment horizontal="right" vertical="center" wrapText="1"/>
      <protection/>
    </xf>
    <xf numFmtId="4" fontId="1" fillId="45" borderId="11" xfId="49" applyNumberFormat="1" applyFont="1" applyFill="1" applyBorder="1" applyAlignment="1">
      <alignment horizontal="right"/>
      <protection/>
    </xf>
    <xf numFmtId="206" fontId="1" fillId="45" borderId="11" xfId="49" applyNumberFormat="1" applyFont="1" applyFill="1" applyBorder="1" applyAlignment="1">
      <alignment horizontal="right"/>
      <protection/>
    </xf>
    <xf numFmtId="0" fontId="1" fillId="45" borderId="11" xfId="49" applyFont="1" applyFill="1" applyBorder="1" applyAlignment="1">
      <alignment horizontal="right"/>
      <protection/>
    </xf>
    <xf numFmtId="4" fontId="1" fillId="45" borderId="11" xfId="49" applyNumberFormat="1" applyFont="1" applyFill="1" applyBorder="1" applyAlignment="1">
      <alignment horizontal="right"/>
      <protection/>
    </xf>
    <xf numFmtId="207" fontId="85" fillId="0" borderId="0" xfId="49" applyNumberFormat="1" applyAlignment="1">
      <alignment/>
      <protection/>
    </xf>
    <xf numFmtId="206" fontId="1" fillId="0" borderId="0" xfId="49" applyNumberFormat="1" applyFont="1" applyFill="1" applyBorder="1" applyAlignment="1">
      <alignment horizontal="right"/>
      <protection/>
    </xf>
    <xf numFmtId="0" fontId="104" fillId="0" borderId="0" xfId="49" applyFont="1" applyFill="1" applyBorder="1" applyAlignment="1">
      <alignment horizontal="left" wrapText="1"/>
      <protection/>
    </xf>
    <xf numFmtId="0" fontId="11" fillId="0" borderId="0" xfId="49" applyFont="1" applyFill="1" applyBorder="1" applyAlignment="1">
      <alignment horizontal="center" vertical="center" wrapText="1"/>
      <protection/>
    </xf>
    <xf numFmtId="0" fontId="0" fillId="0" borderId="10" xfId="49" applyFont="1" applyFill="1" applyBorder="1" applyAlignment="1">
      <alignment horizontal="left"/>
      <protection/>
    </xf>
    <xf numFmtId="0" fontId="0" fillId="0" borderId="23" xfId="49" applyFont="1" applyFill="1" applyBorder="1" applyAlignment="1">
      <alignment horizontal="left"/>
      <protection/>
    </xf>
    <xf numFmtId="0" fontId="85" fillId="0" borderId="52" xfId="49" applyBorder="1" applyAlignment="1">
      <alignment horizontal="left"/>
      <protection/>
    </xf>
    <xf numFmtId="0" fontId="0" fillId="0" borderId="0" xfId="49" applyFont="1" applyAlignment="1">
      <alignment horizontal="left" vertical="top"/>
      <protection/>
    </xf>
    <xf numFmtId="0" fontId="0" fillId="0" borderId="0" xfId="49" applyFont="1" applyBorder="1" applyAlignment="1">
      <alignment/>
      <protection/>
    </xf>
    <xf numFmtId="0" fontId="0" fillId="0" borderId="0" xfId="49" applyFont="1" applyBorder="1">
      <alignment/>
      <protection/>
    </xf>
    <xf numFmtId="0" fontId="7" fillId="0" borderId="0" xfId="49" applyFont="1" applyAlignment="1">
      <alignment vertical="top" wrapText="1"/>
      <protection/>
    </xf>
    <xf numFmtId="0" fontId="85" fillId="0" borderId="0" xfId="49" applyAlignment="1">
      <alignment vertical="top" wrapText="1"/>
      <protection/>
    </xf>
    <xf numFmtId="0" fontId="5" fillId="0" borderId="0" xfId="49" applyFont="1" applyAlignment="1">
      <alignment/>
      <protection/>
    </xf>
    <xf numFmtId="0" fontId="44" fillId="0" borderId="0" xfId="49" applyFont="1">
      <alignment/>
      <protection/>
    </xf>
    <xf numFmtId="0" fontId="6" fillId="0" borderId="0" xfId="49" applyFont="1">
      <alignment/>
      <protection/>
    </xf>
    <xf numFmtId="0" fontId="45" fillId="0" borderId="0" xfId="60" applyFont="1" applyAlignment="1">
      <alignment horizontal="left" vertical="center"/>
      <protection/>
    </xf>
    <xf numFmtId="0" fontId="46" fillId="0" borderId="0" xfId="60" applyFont="1" applyAlignment="1">
      <alignment vertical="top" wrapText="1"/>
      <protection/>
    </xf>
    <xf numFmtId="0" fontId="0" fillId="0" borderId="0" xfId="60" applyAlignment="1">
      <alignment vertical="center"/>
      <protection/>
    </xf>
    <xf numFmtId="0" fontId="47" fillId="0" borderId="0" xfId="60" applyFont="1" applyAlignment="1">
      <alignment/>
      <protection/>
    </xf>
    <xf numFmtId="0" fontId="47" fillId="0" borderId="0" xfId="60" applyFont="1" applyBorder="1" applyAlignment="1">
      <alignment/>
      <protection/>
    </xf>
    <xf numFmtId="0" fontId="47" fillId="0" borderId="0" xfId="60" applyFont="1" applyAlignment="1">
      <alignment vertical="center"/>
      <protection/>
    </xf>
    <xf numFmtId="0" fontId="0" fillId="0" borderId="0" xfId="60" applyBorder="1" applyAlignment="1">
      <alignment vertical="center"/>
      <protection/>
    </xf>
    <xf numFmtId="0" fontId="0" fillId="0" borderId="34" xfId="60" applyBorder="1" applyAlignment="1">
      <alignment vertical="center"/>
      <protection/>
    </xf>
    <xf numFmtId="0" fontId="49" fillId="0" borderId="0" xfId="60" applyFont="1" applyAlignment="1">
      <alignment horizontal="left" vertical="center"/>
      <protection/>
    </xf>
    <xf numFmtId="0" fontId="51" fillId="0" borderId="0" xfId="60" applyFont="1" applyAlignment="1">
      <alignment horizontal="left" vertical="center"/>
      <protection/>
    </xf>
    <xf numFmtId="0" fontId="52" fillId="0" borderId="0" xfId="60" applyFont="1" applyAlignment="1">
      <alignment horizontal="left" vertical="center"/>
      <protection/>
    </xf>
    <xf numFmtId="0" fontId="2" fillId="46" borderId="40" xfId="60" applyFont="1" applyFill="1" applyBorder="1" applyAlignment="1">
      <alignment horizontal="left" vertical="center" wrapText="1"/>
      <protection/>
    </xf>
    <xf numFmtId="0" fontId="53" fillId="0" borderId="0" xfId="60" applyFont="1" applyAlignment="1">
      <alignment horizontal="left" vertical="center"/>
      <protection/>
    </xf>
    <xf numFmtId="0" fontId="2" fillId="46" borderId="13" xfId="60" applyFont="1" applyFill="1" applyBorder="1" applyAlignment="1">
      <alignment horizontal="left" vertical="center" wrapText="1"/>
      <protection/>
    </xf>
    <xf numFmtId="0" fontId="37" fillId="0" borderId="0" xfId="60" applyFont="1" applyAlignment="1">
      <alignment vertical="center" wrapText="1"/>
      <protection/>
    </xf>
    <xf numFmtId="0" fontId="37" fillId="0" borderId="0" xfId="60" applyFont="1" applyAlignment="1">
      <alignment horizontal="left" vertical="center"/>
      <protection/>
    </xf>
    <xf numFmtId="0" fontId="0" fillId="0" borderId="0" xfId="60" applyAlignment="1">
      <alignment horizontal="left" vertical="center"/>
      <protection/>
    </xf>
    <xf numFmtId="0" fontId="2" fillId="46" borderId="42" xfId="60" applyFont="1" applyFill="1" applyBorder="1" applyAlignment="1">
      <alignment horizontal="left" vertical="center" wrapText="1"/>
      <protection/>
    </xf>
    <xf numFmtId="0" fontId="37" fillId="0" borderId="0" xfId="60" applyFont="1" applyAlignment="1">
      <alignment vertical="center"/>
      <protection/>
    </xf>
    <xf numFmtId="0" fontId="2" fillId="46" borderId="51" xfId="60" applyFont="1" applyFill="1" applyBorder="1" applyAlignment="1">
      <alignment horizontal="left" vertical="center" wrapText="1"/>
      <protection/>
    </xf>
    <xf numFmtId="0" fontId="20" fillId="0" borderId="0" xfId="50" applyAlignment="1">
      <alignment vertical="center" wrapText="1"/>
      <protection/>
    </xf>
    <xf numFmtId="0" fontId="1" fillId="10" borderId="53" xfId="50" applyFont="1" applyFill="1" applyBorder="1" applyAlignment="1">
      <alignment vertical="center" wrapText="1"/>
      <protection/>
    </xf>
    <xf numFmtId="0" fontId="1" fillId="33" borderId="42" xfId="50" applyFont="1" applyFill="1" applyBorder="1" applyAlignment="1">
      <alignment vertical="center" wrapText="1"/>
      <protection/>
    </xf>
    <xf numFmtId="0" fontId="1" fillId="33" borderId="43" xfId="50" applyFont="1" applyFill="1" applyBorder="1" applyAlignment="1">
      <alignment vertical="center" wrapText="1"/>
      <protection/>
    </xf>
    <xf numFmtId="0" fontId="1" fillId="33" borderId="45" xfId="50" applyFont="1" applyFill="1" applyBorder="1" applyAlignment="1">
      <alignment vertical="center" wrapText="1"/>
      <protection/>
    </xf>
    <xf numFmtId="0" fontId="1" fillId="33" borderId="67" xfId="50" applyFont="1" applyFill="1" applyBorder="1" applyAlignment="1">
      <alignment vertical="center" wrapText="1"/>
      <protection/>
    </xf>
    <xf numFmtId="0" fontId="1" fillId="33" borderId="68" xfId="50" applyFont="1" applyFill="1" applyBorder="1" applyAlignment="1">
      <alignment vertical="center" wrapText="1"/>
      <protection/>
    </xf>
    <xf numFmtId="4" fontId="1" fillId="35" borderId="42" xfId="50" applyNumberFormat="1" applyFont="1" applyFill="1" applyBorder="1" applyAlignment="1">
      <alignment vertical="center" wrapText="1"/>
      <protection/>
    </xf>
    <xf numFmtId="4" fontId="1" fillId="35" borderId="45" xfId="50" applyNumberFormat="1" applyFont="1" applyFill="1" applyBorder="1" applyAlignment="1">
      <alignment vertical="center" wrapText="1"/>
      <protection/>
    </xf>
    <xf numFmtId="0" fontId="54" fillId="0" borderId="40" xfId="50" applyFont="1" applyBorder="1" applyAlignment="1">
      <alignment horizontal="left" vertical="center" wrapText="1"/>
      <protection/>
    </xf>
    <xf numFmtId="171" fontId="0" fillId="0" borderId="12" xfId="35" applyFont="1" applyBorder="1" applyAlignment="1">
      <alignment horizontal="left" vertical="center" wrapText="1"/>
    </xf>
    <xf numFmtId="171" fontId="0" fillId="0" borderId="29" xfId="35" applyFont="1" applyBorder="1" applyAlignment="1">
      <alignment vertical="center" wrapText="1"/>
    </xf>
    <xf numFmtId="9" fontId="0" fillId="0" borderId="29" xfId="56" applyFont="1" applyBorder="1" applyAlignment="1">
      <alignment horizontal="right" vertical="center" wrapText="1"/>
    </xf>
    <xf numFmtId="171" fontId="0" fillId="0" borderId="29" xfId="35" applyFont="1" applyBorder="1" applyAlignment="1">
      <alignment horizontal="right" vertical="center" wrapText="1"/>
    </xf>
    <xf numFmtId="9" fontId="0" fillId="0" borderId="30" xfId="56" applyFont="1" applyBorder="1" applyAlignment="1">
      <alignment horizontal="right" vertical="center" wrapText="1"/>
    </xf>
    <xf numFmtId="4" fontId="20" fillId="0" borderId="12" xfId="50" applyNumberFormat="1" applyBorder="1" applyAlignment="1">
      <alignment horizontal="right" vertical="center" wrapText="1"/>
      <protection/>
    </xf>
    <xf numFmtId="4" fontId="20" fillId="0" borderId="29" xfId="50" applyNumberFormat="1" applyBorder="1" applyAlignment="1">
      <alignment horizontal="right" vertical="center" wrapText="1"/>
      <protection/>
    </xf>
    <xf numFmtId="9" fontId="0" fillId="0" borderId="33" xfId="56" applyFont="1" applyBorder="1" applyAlignment="1">
      <alignment horizontal="right" vertical="center" wrapText="1"/>
    </xf>
    <xf numFmtId="4" fontId="20" fillId="0" borderId="40" xfId="50" applyNumberFormat="1" applyFill="1" applyBorder="1" applyAlignment="1">
      <alignment vertical="center" wrapText="1"/>
      <protection/>
    </xf>
    <xf numFmtId="4" fontId="20" fillId="0" borderId="31" xfId="50" applyNumberFormat="1" applyFill="1" applyBorder="1" applyAlignment="1">
      <alignment vertical="center" wrapText="1"/>
      <protection/>
    </xf>
    <xf numFmtId="0" fontId="54" fillId="0" borderId="13" xfId="50" applyFont="1" applyBorder="1" applyAlignment="1">
      <alignment horizontal="left" vertical="center" wrapText="1"/>
      <protection/>
    </xf>
    <xf numFmtId="171" fontId="0" fillId="0" borderId="13" xfId="35" applyFont="1" applyBorder="1" applyAlignment="1">
      <alignment horizontal="left" vertical="center" wrapText="1"/>
    </xf>
    <xf numFmtId="171" fontId="0" fillId="0" borderId="26" xfId="35" applyFont="1" applyBorder="1" applyAlignment="1">
      <alignment vertical="center" wrapText="1"/>
    </xf>
    <xf numFmtId="9" fontId="0" fillId="0" borderId="26" xfId="56" applyFont="1" applyBorder="1" applyAlignment="1">
      <alignment horizontal="right" vertical="center" wrapText="1"/>
    </xf>
    <xf numFmtId="171" fontId="0" fillId="0" borderId="26" xfId="35" applyFont="1" applyBorder="1" applyAlignment="1">
      <alignment horizontal="right" vertical="center" wrapText="1"/>
    </xf>
    <xf numFmtId="9" fontId="0" fillId="0" borderId="24" xfId="56" applyFont="1" applyBorder="1" applyAlignment="1">
      <alignment horizontal="right" vertical="center" wrapText="1"/>
    </xf>
    <xf numFmtId="4" fontId="20" fillId="0" borderId="13" xfId="50" applyNumberFormat="1" applyBorder="1" applyAlignment="1">
      <alignment horizontal="right" vertical="center" wrapText="1"/>
      <protection/>
    </xf>
    <xf numFmtId="4" fontId="20" fillId="0" borderId="26" xfId="50" applyNumberFormat="1" applyBorder="1" applyAlignment="1">
      <alignment horizontal="right" vertical="center" wrapText="1"/>
      <protection/>
    </xf>
    <xf numFmtId="9" fontId="0" fillId="0" borderId="44" xfId="56" applyFont="1" applyBorder="1" applyAlignment="1">
      <alignment horizontal="right" vertical="center" wrapText="1"/>
    </xf>
    <xf numFmtId="0" fontId="54" fillId="0" borderId="42" xfId="50" applyFont="1" applyBorder="1" applyAlignment="1">
      <alignment horizontal="left" vertical="center" wrapText="1"/>
      <protection/>
    </xf>
    <xf numFmtId="171" fontId="0" fillId="0" borderId="42" xfId="35" applyFont="1" applyBorder="1" applyAlignment="1">
      <alignment horizontal="left" vertical="center" wrapText="1"/>
    </xf>
    <xf numFmtId="171" fontId="0" fillId="0" borderId="43" xfId="35" applyFont="1" applyBorder="1" applyAlignment="1">
      <alignment vertical="center" wrapText="1"/>
    </xf>
    <xf numFmtId="9" fontId="0" fillId="0" borderId="43" xfId="56" applyFont="1" applyBorder="1" applyAlignment="1">
      <alignment horizontal="right" vertical="center" wrapText="1"/>
    </xf>
    <xf numFmtId="171" fontId="0" fillId="0" borderId="43" xfId="35" applyFont="1" applyBorder="1" applyAlignment="1">
      <alignment horizontal="right" vertical="center" wrapText="1"/>
    </xf>
    <xf numFmtId="9" fontId="0" fillId="0" borderId="45" xfId="56" applyFont="1" applyBorder="1" applyAlignment="1">
      <alignment horizontal="right" vertical="center" wrapText="1"/>
    </xf>
    <xf numFmtId="4" fontId="20" fillId="0" borderId="42" xfId="50" applyNumberFormat="1" applyBorder="1" applyAlignment="1">
      <alignment horizontal="right" vertical="center" wrapText="1"/>
      <protection/>
    </xf>
    <xf numFmtId="4" fontId="20" fillId="0" borderId="43" xfId="50" applyNumberFormat="1" applyBorder="1" applyAlignment="1">
      <alignment horizontal="right" vertical="center" wrapText="1"/>
      <protection/>
    </xf>
    <xf numFmtId="9" fontId="0" fillId="0" borderId="68" xfId="56" applyFont="1" applyBorder="1" applyAlignment="1">
      <alignment horizontal="right" vertical="center" wrapText="1"/>
    </xf>
    <xf numFmtId="4" fontId="20" fillId="0" borderId="51" xfId="50" applyNumberFormat="1" applyFill="1" applyBorder="1" applyAlignment="1">
      <alignment vertical="center" wrapText="1"/>
      <protection/>
    </xf>
    <xf numFmtId="4" fontId="20" fillId="0" borderId="50" xfId="50" applyNumberFormat="1" applyFill="1" applyBorder="1" applyAlignment="1">
      <alignment vertical="center" wrapText="1"/>
      <protection/>
    </xf>
    <xf numFmtId="0" fontId="20" fillId="0" borderId="20" xfId="50" applyBorder="1" applyAlignment="1">
      <alignment horizontal="center" vertical="center" wrapText="1"/>
      <protection/>
    </xf>
    <xf numFmtId="0" fontId="20" fillId="0" borderId="0" xfId="50" applyAlignment="1">
      <alignment horizontal="center" vertical="center" wrapText="1"/>
      <protection/>
    </xf>
    <xf numFmtId="4" fontId="20" fillId="0" borderId="0" xfId="50" applyNumberFormat="1" applyFill="1" applyBorder="1" applyAlignment="1">
      <alignment horizontal="right" vertical="center" wrapText="1"/>
      <protection/>
    </xf>
    <xf numFmtId="4" fontId="20" fillId="0" borderId="0" xfId="50" applyNumberFormat="1" applyFill="1" applyBorder="1" applyAlignment="1">
      <alignment horizontal="center" vertical="center" wrapText="1"/>
      <protection/>
    </xf>
    <xf numFmtId="0" fontId="0" fillId="34" borderId="10" xfId="50" applyFont="1" applyFill="1" applyBorder="1" applyAlignment="1">
      <alignment vertical="center" wrapText="1"/>
      <protection/>
    </xf>
    <xf numFmtId="4" fontId="0" fillId="34" borderId="23" xfId="50" applyNumberFormat="1" applyFont="1" applyFill="1" applyBorder="1" applyAlignment="1">
      <alignment vertical="center" wrapText="1"/>
      <protection/>
    </xf>
    <xf numFmtId="4" fontId="1" fillId="0" borderId="0" xfId="50" applyNumberFormat="1" applyFont="1" applyFill="1" applyBorder="1" applyAlignment="1">
      <alignment horizontal="right" vertical="center" wrapText="1"/>
      <protection/>
    </xf>
    <xf numFmtId="9" fontId="5" fillId="0" borderId="0" xfId="56" applyFont="1" applyFill="1" applyBorder="1" applyAlignment="1">
      <alignment horizontal="right" vertical="center" wrapText="1"/>
    </xf>
    <xf numFmtId="4" fontId="0" fillId="0" borderId="0" xfId="50" applyNumberFormat="1" applyFont="1" applyFill="1" applyBorder="1" applyAlignment="1">
      <alignment horizontal="center" vertical="center" wrapText="1"/>
      <protection/>
    </xf>
    <xf numFmtId="0" fontId="0" fillId="0" borderId="0" xfId="50" applyFont="1" applyAlignment="1">
      <alignment vertical="center" wrapText="1"/>
      <protection/>
    </xf>
    <xf numFmtId="0" fontId="0" fillId="0" borderId="0" xfId="60" applyFont="1" applyAlignment="1">
      <alignment vertical="center"/>
      <protection/>
    </xf>
    <xf numFmtId="204" fontId="0" fillId="0" borderId="0" xfId="60" applyNumberFormat="1" applyFont="1" applyFill="1" applyAlignment="1">
      <alignment vertical="center"/>
      <protection/>
    </xf>
    <xf numFmtId="0" fontId="0" fillId="0" borderId="0" xfId="60" applyFont="1" applyFill="1" applyAlignment="1">
      <alignment vertical="center"/>
      <protection/>
    </xf>
    <xf numFmtId="0" fontId="20" fillId="0" borderId="0" xfId="50" applyAlignment="1">
      <alignment vertical="center"/>
      <protection/>
    </xf>
    <xf numFmtId="4" fontId="20" fillId="0" borderId="0" xfId="50" applyNumberFormat="1" applyAlignment="1">
      <alignment horizontal="right" vertical="center"/>
      <protection/>
    </xf>
    <xf numFmtId="0" fontId="20" fillId="0" borderId="0" xfId="50" applyAlignment="1">
      <alignment horizontal="right" vertical="center"/>
      <protection/>
    </xf>
    <xf numFmtId="0" fontId="0" fillId="37" borderId="19" xfId="60" applyFill="1" applyBorder="1" applyAlignment="1">
      <alignment vertical="center"/>
      <protection/>
    </xf>
    <xf numFmtId="0" fontId="0" fillId="37" borderId="20" xfId="60" applyFill="1" applyBorder="1" applyAlignment="1">
      <alignment vertical="center"/>
      <protection/>
    </xf>
    <xf numFmtId="0" fontId="0" fillId="37" borderId="21" xfId="60" applyFill="1" applyBorder="1" applyAlignment="1">
      <alignment vertical="center"/>
      <protection/>
    </xf>
    <xf numFmtId="0" fontId="0" fillId="37" borderId="14" xfId="60" applyFill="1" applyBorder="1" applyAlignment="1">
      <alignment vertical="center"/>
      <protection/>
    </xf>
    <xf numFmtId="0" fontId="0" fillId="37" borderId="0" xfId="60" applyFill="1" applyBorder="1" applyAlignment="1">
      <alignment vertical="center"/>
      <protection/>
    </xf>
    <xf numFmtId="0" fontId="0" fillId="37" borderId="22" xfId="60" applyFill="1" applyBorder="1" applyAlignment="1">
      <alignment vertical="center"/>
      <protection/>
    </xf>
    <xf numFmtId="0" fontId="0" fillId="45" borderId="17" xfId="60" applyFill="1" applyBorder="1" applyAlignment="1">
      <alignment vertical="center"/>
      <protection/>
    </xf>
    <xf numFmtId="0" fontId="20" fillId="0" borderId="0" xfId="50" applyBorder="1" applyAlignment="1">
      <alignment/>
      <protection/>
    </xf>
    <xf numFmtId="0" fontId="0" fillId="0" borderId="0" xfId="51">
      <alignment/>
      <protection/>
    </xf>
    <xf numFmtId="0" fontId="0" fillId="0" borderId="0" xfId="51" applyAlignment="1">
      <alignment/>
      <protection/>
    </xf>
    <xf numFmtId="0" fontId="0" fillId="0" borderId="0" xfId="51" applyFill="1" applyAlignment="1">
      <alignment wrapText="1"/>
      <protection/>
    </xf>
    <xf numFmtId="0" fontId="0" fillId="0" borderId="0" xfId="51" applyFill="1" applyBorder="1" applyAlignment="1">
      <alignment/>
      <protection/>
    </xf>
    <xf numFmtId="0" fontId="0" fillId="0" borderId="0" xfId="51" applyBorder="1" applyAlignment="1">
      <alignment/>
      <protection/>
    </xf>
    <xf numFmtId="0" fontId="4" fillId="0" borderId="0" xfId="51" applyFont="1" applyAlignment="1">
      <alignment/>
      <protection/>
    </xf>
    <xf numFmtId="0" fontId="4" fillId="0" borderId="0" xfId="51" applyFont="1">
      <alignment/>
      <protection/>
    </xf>
    <xf numFmtId="0" fontId="2" fillId="0" borderId="0" xfId="51" applyFont="1" applyFill="1" applyAlignment="1">
      <alignment horizontal="center"/>
      <protection/>
    </xf>
    <xf numFmtId="0" fontId="1" fillId="0" borderId="0" xfId="51" applyFont="1" applyFill="1" applyAlignment="1">
      <alignment horizontal="center"/>
      <protection/>
    </xf>
    <xf numFmtId="0" fontId="0" fillId="0" borderId="0" xfId="51" applyFill="1" applyAlignment="1">
      <alignment horizontal="center"/>
      <protection/>
    </xf>
    <xf numFmtId="0" fontId="1" fillId="34" borderId="0" xfId="51" applyFont="1" applyFill="1" applyAlignment="1">
      <alignment/>
      <protection/>
    </xf>
    <xf numFmtId="0" fontId="0" fillId="35" borderId="10" xfId="51" applyFill="1" applyBorder="1" applyAlignment="1">
      <alignment/>
      <protection/>
    </xf>
    <xf numFmtId="0" fontId="0" fillId="0" borderId="0" xfId="51" applyFill="1" applyAlignment="1">
      <alignment/>
      <protection/>
    </xf>
    <xf numFmtId="0" fontId="1" fillId="0" borderId="0" xfId="51" applyFont="1">
      <alignment/>
      <protection/>
    </xf>
    <xf numFmtId="0" fontId="0" fillId="0" borderId="0" xfId="51" applyFont="1">
      <alignment/>
      <protection/>
    </xf>
    <xf numFmtId="0" fontId="9" fillId="0" borderId="0" xfId="51" applyFont="1" applyFill="1">
      <alignment/>
      <protection/>
    </xf>
    <xf numFmtId="0" fontId="0" fillId="0" borderId="0" xfId="51" applyFont="1" applyFill="1" applyBorder="1">
      <alignment/>
      <protection/>
    </xf>
    <xf numFmtId="0" fontId="0" fillId="0" borderId="0" xfId="51" applyFill="1">
      <alignment/>
      <protection/>
    </xf>
    <xf numFmtId="0" fontId="1" fillId="0" borderId="0" xfId="51" applyFont="1">
      <alignment/>
      <protection/>
    </xf>
    <xf numFmtId="0" fontId="0" fillId="0" borderId="0" xfId="51" applyFont="1">
      <alignment/>
      <protection/>
    </xf>
    <xf numFmtId="0" fontId="10" fillId="0" borderId="0" xfId="51" applyFont="1" applyAlignment="1">
      <alignment/>
      <protection/>
    </xf>
    <xf numFmtId="0" fontId="2" fillId="0" borderId="0" xfId="51" applyFont="1">
      <alignment/>
      <protection/>
    </xf>
    <xf numFmtId="0" fontId="0" fillId="0" borderId="0" xfId="51" applyBorder="1">
      <alignment/>
      <protection/>
    </xf>
    <xf numFmtId="0" fontId="0" fillId="0" borderId="0" xfId="51" applyFont="1" applyFill="1" applyBorder="1" applyAlignment="1">
      <alignment/>
      <protection/>
    </xf>
    <xf numFmtId="0" fontId="1" fillId="0" borderId="0" xfId="51" applyFont="1" applyFill="1" applyAlignment="1">
      <alignment/>
      <protection/>
    </xf>
    <xf numFmtId="0" fontId="0" fillId="0" borderId="0" xfId="51" applyFont="1" applyFill="1" applyBorder="1" applyAlignment="1">
      <alignment/>
      <protection/>
    </xf>
    <xf numFmtId="0" fontId="0" fillId="0" borderId="0" xfId="51" applyFill="1" applyBorder="1">
      <alignment/>
      <protection/>
    </xf>
    <xf numFmtId="0" fontId="0" fillId="34" borderId="0" xfId="51" applyFont="1" applyFill="1" applyBorder="1" applyAlignment="1">
      <alignment/>
      <protection/>
    </xf>
    <xf numFmtId="0" fontId="0" fillId="0" borderId="0" xfId="51" applyFont="1" applyBorder="1">
      <alignment/>
      <protection/>
    </xf>
    <xf numFmtId="0" fontId="2" fillId="0" borderId="0" xfId="51" applyFont="1" applyFill="1" applyAlignment="1">
      <alignment/>
      <protection/>
    </xf>
    <xf numFmtId="0" fontId="1" fillId="0" borderId="0" xfId="51" applyFont="1" applyFill="1" applyBorder="1" applyAlignment="1">
      <alignment/>
      <protection/>
    </xf>
    <xf numFmtId="0" fontId="0" fillId="35" borderId="51" xfId="51" applyFill="1" applyBorder="1" applyAlignment="1">
      <alignment/>
      <protection/>
    </xf>
    <xf numFmtId="0" fontId="0" fillId="34" borderId="0" xfId="51" applyFill="1" applyAlignment="1">
      <alignment/>
      <protection/>
    </xf>
    <xf numFmtId="0" fontId="1" fillId="34" borderId="0" xfId="51" applyFont="1" applyFill="1" applyAlignment="1">
      <alignment horizontal="center"/>
      <protection/>
    </xf>
    <xf numFmtId="0" fontId="1" fillId="34" borderId="0" xfId="51" applyFont="1" applyFill="1" applyAlignment="1">
      <alignment horizontal="center"/>
      <protection/>
    </xf>
    <xf numFmtId="0" fontId="0" fillId="34" borderId="0" xfId="51" applyFill="1">
      <alignment/>
      <protection/>
    </xf>
    <xf numFmtId="0" fontId="1" fillId="0" borderId="0" xfId="51" applyFont="1" applyFill="1" applyAlignment="1">
      <alignment horizontal="left"/>
      <protection/>
    </xf>
    <xf numFmtId="0" fontId="55" fillId="0" borderId="0" xfId="51" applyFont="1">
      <alignment/>
      <protection/>
    </xf>
    <xf numFmtId="0" fontId="1" fillId="33" borderId="11" xfId="51" applyFont="1" applyFill="1" applyBorder="1" applyAlignment="1">
      <alignment horizontal="center" vertical="center"/>
      <protection/>
    </xf>
    <xf numFmtId="0" fontId="55" fillId="0" borderId="0" xfId="51" applyFont="1" applyAlignment="1">
      <alignment/>
      <protection/>
    </xf>
    <xf numFmtId="0" fontId="0" fillId="0" borderId="0" xfId="51" applyFont="1" applyAlignment="1">
      <alignment/>
      <protection/>
    </xf>
    <xf numFmtId="0" fontId="2" fillId="0" borderId="0" xfId="51" applyFont="1" applyAlignment="1">
      <alignment horizontal="center"/>
      <protection/>
    </xf>
    <xf numFmtId="0" fontId="1" fillId="0" borderId="0" xfId="51" applyFont="1" applyAlignment="1">
      <alignment horizontal="center"/>
      <protection/>
    </xf>
    <xf numFmtId="0" fontId="0" fillId="0" borderId="0" xfId="51" applyAlignment="1">
      <alignment horizontal="center"/>
      <protection/>
    </xf>
    <xf numFmtId="0" fontId="1" fillId="0" borderId="0" xfId="51" applyFont="1" applyFill="1" applyBorder="1" applyAlignment="1">
      <alignment horizontal="center" vertical="center"/>
      <protection/>
    </xf>
    <xf numFmtId="0" fontId="55" fillId="0" borderId="0" xfId="51" applyFont="1" applyAlignment="1">
      <alignment/>
      <protection/>
    </xf>
    <xf numFmtId="0" fontId="1" fillId="0" borderId="11" xfId="51" applyFont="1" applyFill="1" applyBorder="1" applyAlignment="1">
      <alignment horizontal="center" vertical="center"/>
      <protection/>
    </xf>
    <xf numFmtId="0" fontId="56" fillId="0" borderId="0" xfId="51" applyFont="1" applyAlignment="1">
      <alignment/>
      <protection/>
    </xf>
    <xf numFmtId="0" fontId="0" fillId="0" borderId="0" xfId="51" applyFill="1" applyBorder="1" applyAlignment="1">
      <alignment horizontal="left" vertical="center"/>
      <protection/>
    </xf>
    <xf numFmtId="16" fontId="1" fillId="0" borderId="0" xfId="51" applyNumberFormat="1" applyFont="1" applyFill="1" applyBorder="1" applyAlignment="1">
      <alignment horizontal="left" vertical="center"/>
      <protection/>
    </xf>
    <xf numFmtId="0" fontId="1" fillId="0" borderId="0" xfId="51" applyFont="1" applyFill="1" applyBorder="1" applyAlignment="1">
      <alignment horizontal="right"/>
      <protection/>
    </xf>
    <xf numFmtId="0" fontId="4" fillId="0" borderId="0" xfId="51" applyFont="1" applyFill="1" applyBorder="1" applyAlignment="1">
      <alignment horizontal="center" vertical="center"/>
      <protection/>
    </xf>
    <xf numFmtId="0" fontId="0" fillId="0" borderId="0" xfId="51" applyFont="1" applyFill="1" applyAlignment="1">
      <alignment horizontal="left"/>
      <protection/>
    </xf>
    <xf numFmtId="0" fontId="4" fillId="0" borderId="0" xfId="51" applyFont="1" applyFill="1" applyAlignment="1">
      <alignment horizontal="center"/>
      <protection/>
    </xf>
    <xf numFmtId="0" fontId="4" fillId="0" borderId="0" xfId="51" applyFont="1" applyAlignment="1">
      <alignment horizontal="center"/>
      <protection/>
    </xf>
    <xf numFmtId="0" fontId="1" fillId="0" borderId="0" xfId="51" applyFont="1" applyAlignment="1">
      <alignment/>
      <protection/>
    </xf>
    <xf numFmtId="0" fontId="0" fillId="0" borderId="0" xfId="51" applyFill="1" applyBorder="1" applyAlignment="1">
      <alignment horizontal="center"/>
      <protection/>
    </xf>
    <xf numFmtId="0" fontId="10" fillId="0" borderId="0" xfId="51" applyFont="1" applyBorder="1" applyAlignment="1">
      <alignment/>
      <protection/>
    </xf>
    <xf numFmtId="0" fontId="1" fillId="0" borderId="0" xfId="51" applyFont="1" applyFill="1" applyBorder="1" applyAlignment="1">
      <alignment horizontal="center"/>
      <protection/>
    </xf>
    <xf numFmtId="49" fontId="23" fillId="0" borderId="29" xfId="0" applyNumberFormat="1" applyFont="1" applyFill="1" applyBorder="1" applyAlignment="1" applyProtection="1">
      <alignment vertical="center" wrapText="1"/>
      <protection hidden="1" locked="0"/>
    </xf>
    <xf numFmtId="49" fontId="25" fillId="0" borderId="29" xfId="0" applyNumberFormat="1" applyFont="1" applyBorder="1" applyAlignment="1" applyProtection="1">
      <alignment vertical="center" wrapText="1"/>
      <protection hidden="1" locked="0"/>
    </xf>
    <xf numFmtId="0" fontId="0" fillId="33" borderId="0" xfId="0" applyFont="1" applyFill="1" applyAlignment="1">
      <alignment/>
    </xf>
    <xf numFmtId="0" fontId="0" fillId="0" borderId="17" xfId="0" applyBorder="1" applyAlignment="1">
      <alignment wrapText="1"/>
    </xf>
    <xf numFmtId="0" fontId="0" fillId="0" borderId="0" xfId="0" applyFont="1" applyAlignment="1">
      <alignment wrapText="1"/>
    </xf>
    <xf numFmtId="0" fontId="21" fillId="0" borderId="0" xfId="0" applyFont="1" applyAlignment="1" applyProtection="1">
      <alignment wrapText="1"/>
      <protection hidden="1" locked="0"/>
    </xf>
    <xf numFmtId="0" fontId="22" fillId="0" borderId="0" xfId="0" applyFont="1" applyFill="1" applyBorder="1" applyAlignment="1" applyProtection="1">
      <alignment horizontal="left" wrapText="1"/>
      <protection hidden="1" locked="0"/>
    </xf>
    <xf numFmtId="0" fontId="22" fillId="0" borderId="0" xfId="0" applyFont="1" applyFill="1" applyBorder="1" applyAlignment="1" applyProtection="1">
      <alignment wrapText="1"/>
      <protection hidden="1" locked="0"/>
    </xf>
    <xf numFmtId="0" fontId="1" fillId="0" borderId="0" xfId="0" applyFont="1" applyFill="1" applyBorder="1" applyAlignment="1" applyProtection="1">
      <alignment horizontal="center" wrapText="1"/>
      <protection locked="0"/>
    </xf>
    <xf numFmtId="0" fontId="25" fillId="0" borderId="0" xfId="0" applyFont="1" applyFill="1" applyBorder="1" applyAlignment="1" applyProtection="1">
      <alignment horizontal="right" wrapText="1"/>
      <protection hidden="1" locked="0"/>
    </xf>
    <xf numFmtId="194" fontId="0" fillId="40" borderId="47" xfId="0" applyNumberFormat="1" applyFont="1" applyFill="1" applyBorder="1" applyAlignment="1" applyProtection="1">
      <alignment horizontal="center" vertical="center" wrapText="1"/>
      <protection locked="0"/>
    </xf>
    <xf numFmtId="49" fontId="0" fillId="0" borderId="25" xfId="0" applyNumberFormat="1" applyFont="1" applyBorder="1" applyAlignment="1" applyProtection="1">
      <alignment wrapText="1"/>
      <protection locked="0"/>
    </xf>
    <xf numFmtId="49" fontId="0" fillId="0" borderId="25" xfId="0" applyNumberFormat="1" applyFont="1" applyFill="1" applyBorder="1" applyAlignment="1" applyProtection="1">
      <alignment wrapText="1"/>
      <protection locked="0"/>
    </xf>
    <xf numFmtId="49" fontId="22" fillId="0" borderId="25" xfId="0" applyNumberFormat="1" applyFont="1" applyBorder="1" applyAlignment="1" applyProtection="1">
      <alignment vertical="center" wrapText="1"/>
      <protection hidden="1" locked="0"/>
    </xf>
    <xf numFmtId="49" fontId="22" fillId="0" borderId="66" xfId="0" applyNumberFormat="1" applyFont="1" applyBorder="1" applyAlignment="1" applyProtection="1">
      <alignment vertical="center" wrapText="1"/>
      <protection hidden="1" locked="0"/>
    </xf>
    <xf numFmtId="49" fontId="22" fillId="0" borderId="32" xfId="0" applyNumberFormat="1" applyFont="1" applyBorder="1" applyAlignment="1" applyProtection="1">
      <alignment vertical="center" wrapText="1"/>
      <protection hidden="1" locked="0"/>
    </xf>
    <xf numFmtId="49" fontId="22" fillId="0" borderId="59" xfId="0" applyNumberFormat="1" applyFont="1" applyBorder="1" applyAlignment="1" applyProtection="1">
      <alignment vertical="center" wrapText="1"/>
      <protection hidden="1" locked="0"/>
    </xf>
    <xf numFmtId="0" fontId="22" fillId="0" borderId="0" xfId="0" applyFont="1" applyFill="1" applyBorder="1" applyAlignment="1" applyProtection="1">
      <alignment vertical="center" wrapText="1"/>
      <protection hidden="1" locked="0"/>
    </xf>
    <xf numFmtId="0" fontId="22" fillId="0" borderId="20" xfId="0" applyFont="1" applyFill="1" applyBorder="1" applyAlignment="1" applyProtection="1">
      <alignment vertical="center" wrapText="1"/>
      <protection hidden="1" locked="0"/>
    </xf>
    <xf numFmtId="0" fontId="0" fillId="0" borderId="0" xfId="0" applyFont="1" applyFill="1" applyBorder="1" applyAlignment="1" applyProtection="1">
      <alignment horizontal="center" wrapText="1"/>
      <protection hidden="1"/>
    </xf>
    <xf numFmtId="49" fontId="23" fillId="0" borderId="32" xfId="0" applyNumberFormat="1" applyFont="1" applyBorder="1" applyAlignment="1" applyProtection="1">
      <alignment vertical="center" wrapText="1"/>
      <protection hidden="1" locked="0"/>
    </xf>
    <xf numFmtId="49" fontId="23" fillId="0" borderId="32" xfId="0" applyNumberFormat="1" applyFont="1" applyFill="1" applyBorder="1" applyAlignment="1" applyProtection="1">
      <alignment vertical="center" wrapText="1"/>
      <protection hidden="1" locked="0"/>
    </xf>
    <xf numFmtId="49" fontId="23" fillId="0" borderId="32" xfId="0" applyNumberFormat="1" applyFont="1" applyFill="1" applyBorder="1" applyAlignment="1" applyProtection="1">
      <alignment horizontal="left" vertical="center"/>
      <protection hidden="1" locked="0"/>
    </xf>
    <xf numFmtId="197" fontId="34" fillId="0" borderId="32" xfId="0" applyNumberFormat="1" applyFont="1" applyFill="1" applyBorder="1" applyAlignment="1" applyProtection="1">
      <alignment horizontal="left" vertical="center"/>
      <protection hidden="1" locked="0"/>
    </xf>
    <xf numFmtId="4" fontId="22" fillId="0" borderId="32" xfId="0" applyNumberFormat="1" applyFont="1" applyFill="1" applyBorder="1" applyAlignment="1" applyProtection="1">
      <alignment horizontal="right" vertical="center" wrapText="1"/>
      <protection hidden="1" locked="0"/>
    </xf>
    <xf numFmtId="4" fontId="0" fillId="0" borderId="12" xfId="0" applyNumberFormat="1" applyFont="1" applyBorder="1" applyAlignment="1" applyProtection="1">
      <alignment horizontal="right" vertical="center"/>
      <protection locked="0"/>
    </xf>
    <xf numFmtId="4" fontId="0" fillId="0" borderId="32" xfId="0" applyNumberFormat="1" applyFont="1" applyBorder="1" applyAlignment="1" applyProtection="1">
      <alignment horizontal="right" vertical="center"/>
      <protection locked="0"/>
    </xf>
    <xf numFmtId="49" fontId="2" fillId="0" borderId="25" xfId="0" applyNumberFormat="1" applyFont="1" applyFill="1" applyBorder="1" applyAlignment="1" applyProtection="1">
      <alignment/>
      <protection locked="0"/>
    </xf>
    <xf numFmtId="49" fontId="2" fillId="0" borderId="12" xfId="0" applyNumberFormat="1" applyFont="1" applyFill="1" applyBorder="1" applyAlignment="1" applyProtection="1">
      <alignment/>
      <protection locked="0"/>
    </xf>
    <xf numFmtId="0" fontId="1" fillId="0" borderId="16" xfId="0" applyFont="1" applyBorder="1" applyAlignment="1" applyProtection="1">
      <alignment horizontal="center" vertical="center" textRotation="90" wrapText="1"/>
      <protection locked="0"/>
    </xf>
    <xf numFmtId="49" fontId="23" fillId="45" borderId="32" xfId="0" applyNumberFormat="1" applyFont="1" applyFill="1" applyBorder="1" applyAlignment="1" applyProtection="1">
      <alignment vertical="center" wrapText="1"/>
      <protection hidden="1" locked="0"/>
    </xf>
    <xf numFmtId="49" fontId="22" fillId="0" borderId="29" xfId="0" applyNumberFormat="1" applyFont="1" applyBorder="1" applyAlignment="1" applyProtection="1">
      <alignment vertical="center" wrapText="1"/>
      <protection hidden="1" locked="0"/>
    </xf>
    <xf numFmtId="49" fontId="2" fillId="0" borderId="29" xfId="0" applyNumberFormat="1" applyFont="1" applyFill="1" applyBorder="1" applyAlignment="1" applyProtection="1">
      <alignment vertical="center" wrapText="1"/>
      <protection hidden="1" locked="0"/>
    </xf>
    <xf numFmtId="4" fontId="0" fillId="0" borderId="13" xfId="0" applyNumberFormat="1" applyFont="1" applyFill="1" applyBorder="1" applyAlignment="1" applyProtection="1">
      <alignment horizontal="right" vertical="center"/>
      <protection locked="0"/>
    </xf>
    <xf numFmtId="49" fontId="1" fillId="0" borderId="12" xfId="0" applyNumberFormat="1" applyFont="1" applyFill="1" applyBorder="1" applyAlignment="1" applyProtection="1">
      <alignment/>
      <protection locked="0"/>
    </xf>
    <xf numFmtId="49" fontId="22" fillId="0" borderId="29" xfId="0" applyNumberFormat="1" applyFont="1" applyFill="1" applyBorder="1" applyAlignment="1" applyProtection="1">
      <alignment vertical="center"/>
      <protection hidden="1" locked="0"/>
    </xf>
    <xf numFmtId="3" fontId="35" fillId="0" borderId="34" xfId="0" applyNumberFormat="1" applyFont="1" applyFill="1" applyBorder="1" applyAlignment="1" applyProtection="1">
      <alignment horizontal="center" vertical="center"/>
      <protection hidden="1" locked="0"/>
    </xf>
    <xf numFmtId="3" fontId="35" fillId="0" borderId="35" xfId="0" applyNumberFormat="1" applyFont="1" applyFill="1" applyBorder="1" applyAlignment="1" applyProtection="1">
      <alignment horizontal="center" vertical="center"/>
      <protection hidden="1" locked="0"/>
    </xf>
    <xf numFmtId="0" fontId="1" fillId="35" borderId="19" xfId="0" applyFont="1" applyFill="1" applyBorder="1" applyAlignment="1">
      <alignment wrapText="1"/>
    </xf>
    <xf numFmtId="0" fontId="0" fillId="0" borderId="20" xfId="0" applyBorder="1" applyAlignment="1">
      <alignment wrapText="1"/>
    </xf>
    <xf numFmtId="0" fontId="0" fillId="0" borderId="21" xfId="0" applyBorder="1" applyAlignment="1">
      <alignment/>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xf>
    <xf numFmtId="0" fontId="1" fillId="34" borderId="0" xfId="0" applyFont="1" applyFill="1" applyBorder="1" applyAlignment="1">
      <alignment wrapText="1"/>
    </xf>
    <xf numFmtId="0" fontId="0" fillId="34" borderId="0" xfId="0" applyFont="1" applyFill="1" applyBorder="1" applyAlignment="1">
      <alignment wrapText="1"/>
    </xf>
    <xf numFmtId="0" fontId="0" fillId="35" borderId="19" xfId="0" applyFill="1" applyBorder="1" applyAlignment="1">
      <alignment horizontal="center" wrapText="1"/>
    </xf>
    <xf numFmtId="0" fontId="0" fillId="35" borderId="21" xfId="0" applyFill="1" applyBorder="1" applyAlignment="1">
      <alignment horizontal="center" wrapText="1"/>
    </xf>
    <xf numFmtId="0" fontId="0" fillId="35" borderId="16" xfId="0" applyFill="1" applyBorder="1" applyAlignment="1">
      <alignment horizontal="center" wrapText="1"/>
    </xf>
    <xf numFmtId="0" fontId="0" fillId="35" borderId="18" xfId="0" applyFill="1" applyBorder="1" applyAlignment="1">
      <alignment horizontal="center" wrapText="1"/>
    </xf>
    <xf numFmtId="0" fontId="1" fillId="35" borderId="19" xfId="0" applyFont="1" applyFill="1" applyBorder="1" applyAlignment="1">
      <alignment horizontal="left" wrapText="1"/>
    </xf>
    <xf numFmtId="0" fontId="0" fillId="0" borderId="20" xfId="0" applyBorder="1" applyAlignment="1">
      <alignment horizontal="left" wrapText="1"/>
    </xf>
    <xf numFmtId="0" fontId="0" fillId="0" borderId="14" xfId="0" applyBorder="1" applyAlignment="1">
      <alignment horizontal="left" wrapText="1"/>
    </xf>
    <xf numFmtId="0" fontId="0" fillId="0" borderId="0" xfId="0" applyBorder="1" applyAlignment="1">
      <alignment horizontal="left" wrapText="1"/>
    </xf>
    <xf numFmtId="0" fontId="0" fillId="0" borderId="22" xfId="0" applyBorder="1" applyAlignment="1">
      <alignment/>
    </xf>
    <xf numFmtId="0" fontId="0" fillId="0" borderId="16" xfId="0" applyBorder="1" applyAlignment="1">
      <alignment horizontal="left" wrapText="1"/>
    </xf>
    <xf numFmtId="0" fontId="0" fillId="0" borderId="17" xfId="0" applyBorder="1" applyAlignment="1">
      <alignment horizontal="left" wrapText="1"/>
    </xf>
    <xf numFmtId="0" fontId="0" fillId="0" borderId="0" xfId="0" applyFont="1" applyAlignment="1">
      <alignment horizontal="right"/>
    </xf>
    <xf numFmtId="0" fontId="0" fillId="0" borderId="0" xfId="0" applyAlignment="1">
      <alignment horizontal="right"/>
    </xf>
    <xf numFmtId="0" fontId="0" fillId="0" borderId="22" xfId="0" applyBorder="1" applyAlignment="1">
      <alignment horizontal="right"/>
    </xf>
    <xf numFmtId="0" fontId="0" fillId="35" borderId="10" xfId="0" applyFill="1" applyBorder="1" applyAlignment="1">
      <alignment wrapText="1"/>
    </xf>
    <xf numFmtId="0" fontId="0" fillId="35" borderId="52" xfId="0" applyFill="1" applyBorder="1" applyAlignment="1">
      <alignment wrapText="1"/>
    </xf>
    <xf numFmtId="0" fontId="1" fillId="34" borderId="0" xfId="0" applyFont="1" applyFill="1" applyAlignment="1">
      <alignment/>
    </xf>
    <xf numFmtId="0" fontId="0" fillId="34" borderId="0" xfId="0" applyFill="1" applyAlignment="1">
      <alignment/>
    </xf>
    <xf numFmtId="0" fontId="0" fillId="35" borderId="10" xfId="0" applyFill="1" applyBorder="1" applyAlignment="1">
      <alignment horizontal="center"/>
    </xf>
    <xf numFmtId="0" fontId="0" fillId="35" borderId="23" xfId="0" applyFill="1" applyBorder="1" applyAlignment="1">
      <alignment horizontal="center"/>
    </xf>
    <xf numFmtId="0" fontId="0" fillId="35" borderId="52" xfId="0" applyFill="1" applyBorder="1" applyAlignment="1">
      <alignment horizontal="center"/>
    </xf>
    <xf numFmtId="0" fontId="7" fillId="0" borderId="0" xfId="0" applyFont="1" applyAlignment="1">
      <alignment vertical="top" wrapText="1"/>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Fill="1" applyAlignment="1">
      <alignment horizontal="left" vertical="center" wrapText="1"/>
    </xf>
    <xf numFmtId="0" fontId="7" fillId="0" borderId="0" xfId="0" applyFont="1" applyAlignment="1">
      <alignment wrapText="1"/>
    </xf>
    <xf numFmtId="0" fontId="0" fillId="0" borderId="10" xfId="0" applyBorder="1" applyAlignment="1">
      <alignment horizontal="center"/>
    </xf>
    <xf numFmtId="0" fontId="0" fillId="0" borderId="23" xfId="0" applyBorder="1" applyAlignment="1">
      <alignment horizontal="center"/>
    </xf>
    <xf numFmtId="0" fontId="0" fillId="0" borderId="52" xfId="0" applyBorder="1" applyAlignment="1">
      <alignment horizontal="center"/>
    </xf>
    <xf numFmtId="0" fontId="41" fillId="0" borderId="20" xfId="0" applyFont="1" applyFill="1" applyBorder="1" applyAlignment="1">
      <alignment wrapText="1"/>
    </xf>
    <xf numFmtId="0" fontId="41" fillId="0" borderId="20" xfId="0" applyFont="1" applyBorder="1" applyAlignment="1">
      <alignment wrapText="1"/>
    </xf>
    <xf numFmtId="0" fontId="1" fillId="34" borderId="35" xfId="0" applyFont="1" applyFill="1" applyBorder="1" applyAlignment="1">
      <alignment horizontal="left" vertical="center" wrapText="1"/>
    </xf>
    <xf numFmtId="0" fontId="0" fillId="0" borderId="35" xfId="0" applyBorder="1" applyAlignment="1">
      <alignment wrapText="1"/>
    </xf>
    <xf numFmtId="0" fontId="0" fillId="0" borderId="56" xfId="0" applyBorder="1" applyAlignment="1">
      <alignment wrapText="1"/>
    </xf>
    <xf numFmtId="0" fontId="0" fillId="0" borderId="0" xfId="0" applyAlignment="1">
      <alignment wrapText="1"/>
    </xf>
    <xf numFmtId="0" fontId="1" fillId="0" borderId="0" xfId="0" applyFont="1" applyFill="1" applyAlignment="1">
      <alignment/>
    </xf>
    <xf numFmtId="0" fontId="0" fillId="0" borderId="0" xfId="0" applyFont="1" applyFill="1" applyAlignment="1">
      <alignment/>
    </xf>
    <xf numFmtId="0" fontId="1" fillId="34" borderId="0" xfId="0" applyFont="1" applyFill="1" applyAlignment="1">
      <alignment wrapText="1"/>
    </xf>
    <xf numFmtId="0" fontId="0" fillId="34" borderId="0" xfId="0" applyFont="1" applyFill="1" applyAlignment="1">
      <alignment wrapText="1"/>
    </xf>
    <xf numFmtId="0" fontId="0" fillId="34" borderId="22" xfId="0" applyFont="1" applyFill="1" applyBorder="1" applyAlignment="1">
      <alignment wrapText="1"/>
    </xf>
    <xf numFmtId="0" fontId="0" fillId="34" borderId="55" xfId="0" applyFont="1" applyFill="1" applyBorder="1" applyAlignment="1">
      <alignment horizontal="left" wrapText="1"/>
    </xf>
    <xf numFmtId="0" fontId="0" fillId="0" borderId="55" xfId="0" applyFont="1" applyBorder="1" applyAlignment="1">
      <alignment horizontal="left" wrapText="1"/>
    </xf>
    <xf numFmtId="0" fontId="1" fillId="34" borderId="34" xfId="0" applyFont="1" applyFill="1" applyBorder="1" applyAlignment="1">
      <alignment horizontal="left" vertical="center" wrapText="1"/>
    </xf>
    <xf numFmtId="0" fontId="0" fillId="34" borderId="34" xfId="0" applyFont="1" applyFill="1" applyBorder="1" applyAlignment="1">
      <alignment/>
    </xf>
    <xf numFmtId="0" fontId="0" fillId="0" borderId="62" xfId="0" applyFont="1" applyBorder="1" applyAlignment="1">
      <alignment/>
    </xf>
    <xf numFmtId="0" fontId="1" fillId="34" borderId="10" xfId="0" applyFont="1" applyFill="1" applyBorder="1" applyAlignment="1">
      <alignment wrapText="1"/>
    </xf>
    <xf numFmtId="0" fontId="0" fillId="0" borderId="23" xfId="0" applyBorder="1" applyAlignment="1">
      <alignment wrapText="1"/>
    </xf>
    <xf numFmtId="0" fontId="0" fillId="0" borderId="52" xfId="0" applyBorder="1" applyAlignment="1">
      <alignment wrapText="1"/>
    </xf>
    <xf numFmtId="0" fontId="1" fillId="34" borderId="37" xfId="0" applyFont="1" applyFill="1" applyBorder="1" applyAlignment="1">
      <alignment horizontal="left" vertical="center" wrapText="1"/>
    </xf>
    <xf numFmtId="0" fontId="1" fillId="34" borderId="0" xfId="0" applyFont="1" applyFill="1" applyAlignment="1">
      <alignment wrapText="1"/>
    </xf>
    <xf numFmtId="0" fontId="0" fillId="34" borderId="22" xfId="0" applyFont="1" applyFill="1" applyBorder="1" applyAlignment="1">
      <alignment wrapText="1"/>
    </xf>
    <xf numFmtId="0" fontId="1" fillId="35" borderId="10" xfId="0" applyFont="1" applyFill="1" applyBorder="1" applyAlignment="1">
      <alignment/>
    </xf>
    <xf numFmtId="0" fontId="1" fillId="35" borderId="23" xfId="0" applyFont="1" applyFill="1" applyBorder="1" applyAlignment="1">
      <alignment/>
    </xf>
    <xf numFmtId="0" fontId="1" fillId="35" borderId="52" xfId="0" applyFont="1" applyFill="1" applyBorder="1" applyAlignment="1">
      <alignment/>
    </xf>
    <xf numFmtId="0" fontId="0" fillId="34" borderId="16" xfId="0" applyFont="1" applyFill="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3" fillId="34" borderId="0" xfId="0" applyFont="1" applyFill="1" applyAlignment="1">
      <alignment horizontal="center" vertical="center"/>
    </xf>
    <xf numFmtId="0" fontId="8" fillId="34" borderId="0" xfId="0" applyFont="1" applyFill="1" applyAlignment="1">
      <alignment horizontal="center" vertical="center"/>
    </xf>
    <xf numFmtId="0" fontId="1" fillId="34" borderId="10" xfId="0" applyFont="1" applyFill="1" applyBorder="1" applyAlignment="1">
      <alignment horizontal="center" vertical="center"/>
    </xf>
    <xf numFmtId="0" fontId="1" fillId="34" borderId="23" xfId="0" applyFont="1" applyFill="1" applyBorder="1" applyAlignment="1">
      <alignment horizontal="center" vertical="center"/>
    </xf>
    <xf numFmtId="0" fontId="1" fillId="34" borderId="52" xfId="0" applyFont="1" applyFill="1" applyBorder="1" applyAlignment="1">
      <alignment horizontal="center" vertical="center"/>
    </xf>
    <xf numFmtId="16" fontId="1" fillId="34" borderId="60" xfId="0" applyNumberFormat="1" applyFont="1" applyFill="1" applyBorder="1" applyAlignment="1">
      <alignment horizontal="left" vertical="center"/>
    </xf>
    <xf numFmtId="0" fontId="0" fillId="34" borderId="35" xfId="0" applyFont="1" applyFill="1" applyBorder="1" applyAlignment="1">
      <alignment horizontal="left" vertical="center"/>
    </xf>
    <xf numFmtId="0" fontId="0" fillId="34" borderId="23" xfId="0" applyFont="1" applyFill="1" applyBorder="1" applyAlignment="1">
      <alignment horizontal="center" vertical="center"/>
    </xf>
    <xf numFmtId="0" fontId="0" fillId="34" borderId="52" xfId="0" applyFont="1" applyFill="1" applyBorder="1" applyAlignment="1">
      <alignment horizontal="center" vertical="center"/>
    </xf>
    <xf numFmtId="16" fontId="1" fillId="34" borderId="35" xfId="0" applyNumberFormat="1" applyFont="1" applyFill="1" applyBorder="1" applyAlignment="1">
      <alignment horizontal="left" vertical="center"/>
    </xf>
    <xf numFmtId="0" fontId="1" fillId="34" borderId="19" xfId="0" applyFont="1" applyFill="1" applyBorder="1" applyAlignment="1">
      <alignment horizontal="left"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1" fillId="34" borderId="15" xfId="0" applyFont="1" applyFill="1" applyBorder="1" applyAlignment="1">
      <alignment horizontal="left" wrapText="1"/>
    </xf>
    <xf numFmtId="0" fontId="0" fillId="34" borderId="15" xfId="0" applyFont="1" applyFill="1" applyBorder="1" applyAlignment="1">
      <alignment horizontal="left" wrapText="1"/>
    </xf>
    <xf numFmtId="0" fontId="41" fillId="0" borderId="20" xfId="0" applyFont="1" applyFill="1" applyBorder="1" applyAlignment="1">
      <alignment horizontal="left" vertical="center" wrapText="1"/>
    </xf>
    <xf numFmtId="0" fontId="41" fillId="0" borderId="20" xfId="0" applyFont="1" applyBorder="1" applyAlignment="1">
      <alignment horizontal="left" wrapText="1"/>
    </xf>
    <xf numFmtId="0" fontId="0" fillId="0" borderId="0" xfId="0" applyFont="1" applyBorder="1" applyAlignment="1">
      <alignment/>
    </xf>
    <xf numFmtId="0" fontId="0" fillId="0" borderId="22" xfId="0" applyFont="1" applyBorder="1" applyAlignment="1">
      <alignment/>
    </xf>
    <xf numFmtId="0" fontId="0" fillId="0" borderId="34" xfId="0" applyFont="1" applyBorder="1" applyAlignment="1">
      <alignment/>
    </xf>
    <xf numFmtId="0" fontId="0" fillId="0" borderId="34" xfId="0" applyBorder="1" applyAlignment="1">
      <alignment/>
    </xf>
    <xf numFmtId="0" fontId="2" fillId="34" borderId="0" xfId="0" applyFont="1" applyFill="1" applyAlignment="1">
      <alignment horizontal="center" vertical="center"/>
    </xf>
    <xf numFmtId="0" fontId="0" fillId="34" borderId="0" xfId="0" applyFill="1" applyAlignment="1">
      <alignment horizontal="center" vertical="center"/>
    </xf>
    <xf numFmtId="0" fontId="1" fillId="34" borderId="0" xfId="0" applyFont="1" applyFill="1" applyBorder="1" applyAlignment="1">
      <alignment/>
    </xf>
    <xf numFmtId="0" fontId="0" fillId="34" borderId="0" xfId="0" applyFont="1" applyFill="1" applyBorder="1" applyAlignment="1">
      <alignment/>
    </xf>
    <xf numFmtId="0" fontId="1" fillId="34" borderId="0" xfId="0" applyFont="1" applyFill="1" applyAlignment="1">
      <alignment/>
    </xf>
    <xf numFmtId="0" fontId="0" fillId="34" borderId="0" xfId="0" applyFont="1" applyFill="1" applyBorder="1" applyAlignment="1">
      <alignment/>
    </xf>
    <xf numFmtId="0" fontId="0" fillId="34" borderId="22" xfId="0" applyFont="1" applyFill="1" applyBorder="1" applyAlignment="1">
      <alignment/>
    </xf>
    <xf numFmtId="0" fontId="0" fillId="35" borderId="10" xfId="0" applyFont="1" applyFill="1" applyBorder="1" applyAlignment="1">
      <alignment horizontal="center"/>
    </xf>
    <xf numFmtId="0" fontId="0" fillId="35" borderId="23" xfId="0" applyFont="1" applyFill="1" applyBorder="1" applyAlignment="1">
      <alignment horizontal="center"/>
    </xf>
    <xf numFmtId="0" fontId="0" fillId="35" borderId="52" xfId="0" applyFont="1" applyFill="1" applyBorder="1" applyAlignment="1">
      <alignment horizontal="center"/>
    </xf>
    <xf numFmtId="14" fontId="0" fillId="33" borderId="44" xfId="0" applyNumberFormat="1" applyFont="1" applyFill="1" applyBorder="1" applyAlignment="1">
      <alignment horizontal="left" vertical="top" wrapText="1"/>
    </xf>
    <xf numFmtId="14" fontId="0" fillId="33" borderId="25" xfId="0" applyNumberFormat="1" applyFont="1" applyFill="1" applyBorder="1" applyAlignment="1">
      <alignment horizontal="left" vertical="top" wrapText="1"/>
    </xf>
    <xf numFmtId="0" fontId="0" fillId="33" borderId="26" xfId="0" applyFont="1" applyFill="1" applyBorder="1" applyAlignment="1">
      <alignment wrapText="1"/>
    </xf>
    <xf numFmtId="0" fontId="0" fillId="33" borderId="26" xfId="0" applyFill="1" applyBorder="1" applyAlignment="1">
      <alignment wrapText="1"/>
    </xf>
    <xf numFmtId="0" fontId="0" fillId="33" borderId="24" xfId="0" applyFill="1" applyBorder="1" applyAlignment="1">
      <alignment wrapText="1"/>
    </xf>
    <xf numFmtId="0" fontId="0" fillId="33" borderId="13" xfId="0" applyFill="1" applyBorder="1" applyAlignment="1">
      <alignment/>
    </xf>
    <xf numFmtId="0" fontId="0" fillId="33" borderId="26" xfId="0" applyFill="1" applyBorder="1" applyAlignment="1">
      <alignment/>
    </xf>
    <xf numFmtId="14" fontId="0" fillId="33" borderId="26" xfId="0" applyNumberFormat="1" applyFill="1" applyBorder="1" applyAlignment="1">
      <alignment horizontal="center"/>
    </xf>
    <xf numFmtId="0" fontId="0" fillId="33" borderId="26" xfId="0" applyFill="1" applyBorder="1" applyAlignment="1">
      <alignment horizontal="center"/>
    </xf>
    <xf numFmtId="0" fontId="0" fillId="33" borderId="24" xfId="0" applyFill="1" applyBorder="1" applyAlignment="1">
      <alignment horizontal="center"/>
    </xf>
    <xf numFmtId="0" fontId="0" fillId="33" borderId="60" xfId="0" applyFont="1" applyFill="1" applyBorder="1" applyAlignment="1">
      <alignment horizontal="left" vertical="top" wrapText="1"/>
    </xf>
    <xf numFmtId="0" fontId="0" fillId="33" borderId="35"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56"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24" xfId="0" applyFont="1" applyFill="1" applyBorder="1" applyAlignment="1">
      <alignment horizontal="left" vertical="top" wrapText="1"/>
    </xf>
    <xf numFmtId="0" fontId="0" fillId="33" borderId="13" xfId="0" applyFont="1" applyFill="1" applyBorder="1" applyAlignment="1">
      <alignment horizontal="left" vertical="top" wrapText="1"/>
    </xf>
    <xf numFmtId="0" fontId="0" fillId="33" borderId="42" xfId="0" applyFill="1" applyBorder="1" applyAlignment="1">
      <alignment/>
    </xf>
    <xf numFmtId="0" fontId="0" fillId="33" borderId="43" xfId="0" applyFill="1" applyBorder="1" applyAlignment="1">
      <alignment/>
    </xf>
    <xf numFmtId="0" fontId="0" fillId="33" borderId="43" xfId="0" applyFont="1" applyFill="1" applyBorder="1" applyAlignment="1">
      <alignment wrapText="1"/>
    </xf>
    <xf numFmtId="0" fontId="0" fillId="33" borderId="43" xfId="0" applyFill="1" applyBorder="1" applyAlignment="1">
      <alignment wrapText="1"/>
    </xf>
    <xf numFmtId="0" fontId="0" fillId="33" borderId="45" xfId="0" applyFill="1" applyBorder="1" applyAlignment="1">
      <alignment wrapText="1"/>
    </xf>
    <xf numFmtId="0" fontId="0" fillId="33" borderId="69" xfId="0" applyFont="1" applyFill="1" applyBorder="1" applyAlignment="1">
      <alignment horizontal="left" vertical="top" wrapText="1"/>
    </xf>
    <xf numFmtId="0" fontId="0" fillId="0" borderId="70" xfId="0" applyFont="1" applyBorder="1" applyAlignment="1">
      <alignment horizontal="left" vertical="top" wrapText="1"/>
    </xf>
    <xf numFmtId="0" fontId="0" fillId="0" borderId="71" xfId="0" applyFont="1" applyBorder="1" applyAlignment="1">
      <alignment horizontal="left" vertical="top" wrapText="1"/>
    </xf>
    <xf numFmtId="14" fontId="11" fillId="33" borderId="44" xfId="0" applyNumberFormat="1" applyFont="1" applyFill="1" applyBorder="1" applyAlignment="1">
      <alignment horizontal="left" vertical="top" wrapText="1"/>
    </xf>
    <xf numFmtId="0" fontId="11" fillId="33" borderId="56" xfId="0" applyFont="1" applyFill="1" applyBorder="1" applyAlignment="1">
      <alignment horizontal="left" vertical="top" wrapText="1"/>
    </xf>
    <xf numFmtId="0" fontId="0" fillId="33" borderId="44" xfId="0" applyFont="1" applyFill="1" applyBorder="1" applyAlignment="1">
      <alignment horizontal="center" vertical="top" wrapText="1"/>
    </xf>
    <xf numFmtId="0" fontId="0" fillId="33" borderId="56" xfId="0" applyFont="1" applyFill="1" applyBorder="1" applyAlignment="1">
      <alignment horizontal="center" vertical="top" wrapText="1"/>
    </xf>
    <xf numFmtId="0" fontId="1" fillId="34" borderId="22" xfId="0" applyFont="1" applyFill="1" applyBorder="1" applyAlignment="1">
      <alignment/>
    </xf>
    <xf numFmtId="0" fontId="1" fillId="33" borderId="40" xfId="0" applyFont="1" applyFill="1" applyBorder="1" applyAlignment="1">
      <alignment wrapText="1"/>
    </xf>
    <xf numFmtId="0" fontId="0" fillId="33" borderId="38" xfId="0" applyFont="1" applyFill="1" applyBorder="1" applyAlignment="1">
      <alignment wrapText="1"/>
    </xf>
    <xf numFmtId="0" fontId="0" fillId="33" borderId="31" xfId="0" applyFont="1" applyFill="1" applyBorder="1" applyAlignment="1">
      <alignment wrapText="1"/>
    </xf>
    <xf numFmtId="0" fontId="1" fillId="33" borderId="10" xfId="0" applyFont="1" applyFill="1" applyBorder="1" applyAlignment="1">
      <alignment horizontal="left" vertical="top" wrapText="1"/>
    </xf>
    <xf numFmtId="0" fontId="1" fillId="33" borderId="23" xfId="0" applyFont="1" applyFill="1" applyBorder="1" applyAlignment="1">
      <alignment horizontal="left" vertical="top" wrapText="1"/>
    </xf>
    <xf numFmtId="0" fontId="1" fillId="33" borderId="52" xfId="0" applyFont="1" applyFill="1" applyBorder="1" applyAlignment="1">
      <alignment horizontal="left" vertical="top" wrapText="1"/>
    </xf>
    <xf numFmtId="0" fontId="1" fillId="33" borderId="72" xfId="0" applyFont="1" applyFill="1" applyBorder="1" applyAlignment="1">
      <alignment horizontal="left" vertical="top" wrapText="1"/>
    </xf>
    <xf numFmtId="0" fontId="1" fillId="33" borderId="41" xfId="0" applyFont="1" applyFill="1" applyBorder="1" applyAlignment="1">
      <alignment horizontal="left" vertical="top" wrapText="1"/>
    </xf>
    <xf numFmtId="0" fontId="1" fillId="33" borderId="61" xfId="0" applyFont="1" applyFill="1" applyBorder="1" applyAlignment="1">
      <alignment horizontal="left" vertical="top" wrapText="1"/>
    </xf>
    <xf numFmtId="0" fontId="0" fillId="33" borderId="26" xfId="0" applyFont="1" applyFill="1" applyBorder="1" applyAlignment="1">
      <alignment horizontal="center"/>
    </xf>
    <xf numFmtId="0" fontId="0" fillId="33" borderId="24" xfId="0" applyFont="1" applyFill="1" applyBorder="1" applyAlignment="1">
      <alignment horizontal="center"/>
    </xf>
    <xf numFmtId="0" fontId="0" fillId="33" borderId="13" xfId="0" applyFont="1" applyFill="1" applyBorder="1" applyAlignment="1">
      <alignment horizontal="center"/>
    </xf>
    <xf numFmtId="0" fontId="0" fillId="33" borderId="13" xfId="0" applyFont="1" applyFill="1" applyBorder="1" applyAlignment="1">
      <alignment/>
    </xf>
    <xf numFmtId="0" fontId="0" fillId="33" borderId="26" xfId="0" applyFont="1" applyFill="1" applyBorder="1" applyAlignment="1">
      <alignment/>
    </xf>
    <xf numFmtId="0" fontId="0" fillId="33" borderId="0" xfId="0" applyFont="1" applyFill="1" applyAlignment="1">
      <alignment/>
    </xf>
    <xf numFmtId="0" fontId="0" fillId="0" borderId="0" xfId="0" applyAlignment="1">
      <alignment/>
    </xf>
    <xf numFmtId="0" fontId="0" fillId="33" borderId="60" xfId="0" applyFont="1" applyFill="1" applyBorder="1" applyAlignment="1">
      <alignment horizontal="center" vertical="top" wrapText="1"/>
    </xf>
    <xf numFmtId="0" fontId="0" fillId="33" borderId="35" xfId="0" applyFont="1" applyFill="1" applyBorder="1" applyAlignment="1">
      <alignment horizontal="center" vertical="top" wrapText="1"/>
    </xf>
    <xf numFmtId="0" fontId="0" fillId="33" borderId="25" xfId="0" applyFont="1" applyFill="1" applyBorder="1" applyAlignment="1">
      <alignment horizontal="center" vertical="top" wrapText="1"/>
    </xf>
    <xf numFmtId="0" fontId="1" fillId="33" borderId="72" xfId="0" applyFont="1" applyFill="1" applyBorder="1" applyAlignment="1">
      <alignment/>
    </xf>
    <xf numFmtId="0" fontId="0" fillId="0" borderId="41" xfId="0" applyFont="1" applyBorder="1" applyAlignment="1">
      <alignment/>
    </xf>
    <xf numFmtId="0" fontId="0" fillId="0" borderId="61" xfId="0" applyFont="1" applyBorder="1" applyAlignment="1">
      <alignment/>
    </xf>
    <xf numFmtId="0" fontId="1" fillId="33" borderId="40" xfId="0" applyFont="1" applyFill="1" applyBorder="1" applyAlignment="1">
      <alignment horizontal="left" vertical="top" wrapText="1"/>
    </xf>
    <xf numFmtId="0" fontId="0" fillId="33" borderId="38" xfId="0" applyFill="1" applyBorder="1" applyAlignment="1">
      <alignment horizontal="left" vertical="top" wrapText="1"/>
    </xf>
    <xf numFmtId="0" fontId="0" fillId="33" borderId="31" xfId="0" applyFill="1" applyBorder="1" applyAlignment="1">
      <alignment horizontal="left" vertical="top" wrapText="1"/>
    </xf>
    <xf numFmtId="0" fontId="1" fillId="33" borderId="13" xfId="0" applyFont="1" applyFill="1" applyBorder="1" applyAlignment="1">
      <alignment/>
    </xf>
    <xf numFmtId="0" fontId="0" fillId="0" borderId="22" xfId="0" applyFont="1" applyBorder="1" applyAlignment="1">
      <alignment/>
    </xf>
    <xf numFmtId="0" fontId="0" fillId="33" borderId="10" xfId="0" applyFill="1" applyBorder="1" applyAlignment="1">
      <alignment/>
    </xf>
    <xf numFmtId="0" fontId="0" fillId="0" borderId="52" xfId="0" applyBorder="1" applyAlignment="1">
      <alignment/>
    </xf>
    <xf numFmtId="0" fontId="1" fillId="33" borderId="10" xfId="0" applyFont="1" applyFill="1" applyBorder="1" applyAlignment="1">
      <alignment/>
    </xf>
    <xf numFmtId="0" fontId="1" fillId="0" borderId="23" xfId="0" applyFont="1" applyBorder="1" applyAlignment="1">
      <alignment/>
    </xf>
    <xf numFmtId="0" fontId="1" fillId="0" borderId="52" xfId="0" applyFont="1" applyBorder="1" applyAlignment="1">
      <alignment/>
    </xf>
    <xf numFmtId="14" fontId="0" fillId="33" borderId="43" xfId="0" applyNumberFormat="1" applyFill="1" applyBorder="1" applyAlignment="1">
      <alignment horizontal="center"/>
    </xf>
    <xf numFmtId="0" fontId="0" fillId="33" borderId="43" xfId="0" applyFill="1" applyBorder="1" applyAlignment="1">
      <alignment horizontal="center"/>
    </xf>
    <xf numFmtId="0" fontId="0" fillId="33" borderId="45" xfId="0" applyFill="1" applyBorder="1" applyAlignment="1">
      <alignment horizontal="center"/>
    </xf>
    <xf numFmtId="0" fontId="1" fillId="33" borderId="42" xfId="0" applyFont="1" applyFill="1" applyBorder="1" applyAlignment="1">
      <alignment/>
    </xf>
    <xf numFmtId="0" fontId="0" fillId="33" borderId="0" xfId="0" applyFill="1" applyAlignment="1">
      <alignment/>
    </xf>
    <xf numFmtId="0" fontId="0" fillId="33" borderId="42" xfId="0" applyFont="1" applyFill="1" applyBorder="1" applyAlignment="1">
      <alignment horizontal="left" vertical="top" wrapText="1"/>
    </xf>
    <xf numFmtId="0" fontId="0" fillId="33" borderId="43" xfId="0" applyFont="1" applyFill="1" applyBorder="1" applyAlignment="1">
      <alignment horizontal="left" vertical="top" wrapText="1"/>
    </xf>
    <xf numFmtId="0" fontId="0" fillId="33" borderId="45" xfId="0" applyFont="1" applyFill="1" applyBorder="1" applyAlignment="1">
      <alignment horizontal="left" vertical="top" wrapText="1"/>
    </xf>
    <xf numFmtId="0" fontId="0" fillId="33" borderId="13" xfId="0" applyFont="1" applyFill="1" applyBorder="1" applyAlignment="1">
      <alignment horizontal="center" vertical="top" wrapText="1"/>
    </xf>
    <xf numFmtId="0" fontId="0" fillId="33" borderId="26" xfId="0" applyFont="1" applyFill="1" applyBorder="1" applyAlignment="1">
      <alignment horizontal="center" vertical="top" wrapText="1"/>
    </xf>
    <xf numFmtId="0" fontId="0" fillId="33" borderId="23" xfId="0" applyFont="1" applyFill="1" applyBorder="1" applyAlignment="1">
      <alignment horizontal="left" vertical="top" wrapText="1"/>
    </xf>
    <xf numFmtId="0" fontId="0" fillId="33" borderId="52" xfId="0" applyFont="1" applyFill="1" applyBorder="1" applyAlignment="1">
      <alignment horizontal="left" vertical="top" wrapText="1"/>
    </xf>
    <xf numFmtId="0" fontId="0" fillId="33" borderId="24" xfId="0" applyFont="1" applyFill="1" applyBorder="1" applyAlignment="1">
      <alignment horizontal="center" vertical="top" wrapText="1"/>
    </xf>
    <xf numFmtId="0" fontId="1" fillId="33" borderId="40" xfId="0" applyFont="1" applyFill="1" applyBorder="1" applyAlignment="1">
      <alignment/>
    </xf>
    <xf numFmtId="0" fontId="0" fillId="33" borderId="38" xfId="0" applyFill="1" applyBorder="1" applyAlignment="1">
      <alignment/>
    </xf>
    <xf numFmtId="0" fontId="0" fillId="33" borderId="31" xfId="0" applyFill="1" applyBorder="1" applyAlignment="1">
      <alignment/>
    </xf>
    <xf numFmtId="0" fontId="0" fillId="33" borderId="23" xfId="0" applyFill="1" applyBorder="1" applyAlignment="1">
      <alignment/>
    </xf>
    <xf numFmtId="0" fontId="0" fillId="33" borderId="52" xfId="0" applyFill="1" applyBorder="1" applyAlignment="1">
      <alignment/>
    </xf>
    <xf numFmtId="0" fontId="0" fillId="0" borderId="22" xfId="0" applyFont="1" applyBorder="1" applyAlignment="1">
      <alignment/>
    </xf>
    <xf numFmtId="0" fontId="0" fillId="33" borderId="23" xfId="0" applyFill="1" applyBorder="1" applyAlignment="1">
      <alignment horizontal="left" vertical="top" wrapText="1"/>
    </xf>
    <xf numFmtId="0" fontId="0" fillId="33" borderId="52" xfId="0" applyFill="1" applyBorder="1" applyAlignment="1">
      <alignment horizontal="left" vertical="top" wrapText="1"/>
    </xf>
    <xf numFmtId="0" fontId="3" fillId="34" borderId="0" xfId="0" applyFont="1" applyFill="1" applyAlignment="1">
      <alignment horizontal="center" vertical="center"/>
    </xf>
    <xf numFmtId="0" fontId="8" fillId="34" borderId="0" xfId="0" applyFont="1" applyFill="1" applyAlignment="1">
      <alignment horizontal="center" vertical="center"/>
    </xf>
    <xf numFmtId="0" fontId="2" fillId="34" borderId="0" xfId="0" applyFont="1" applyFill="1" applyAlignment="1">
      <alignment/>
    </xf>
    <xf numFmtId="0" fontId="0" fillId="0" borderId="0" xfId="0" applyBorder="1" applyAlignment="1">
      <alignment/>
    </xf>
    <xf numFmtId="0" fontId="0" fillId="0" borderId="22" xfId="0" applyFont="1" applyBorder="1" applyAlignment="1">
      <alignment wrapText="1"/>
    </xf>
    <xf numFmtId="0" fontId="0" fillId="33" borderId="10" xfId="0" applyFont="1" applyFill="1" applyBorder="1" applyAlignment="1">
      <alignment/>
    </xf>
    <xf numFmtId="0" fontId="0" fillId="33" borderId="23" xfId="0" applyFont="1" applyFill="1" applyBorder="1" applyAlignment="1">
      <alignment/>
    </xf>
    <xf numFmtId="0" fontId="0" fillId="33" borderId="52" xfId="0" applyFont="1" applyFill="1" applyBorder="1" applyAlignment="1">
      <alignment/>
    </xf>
    <xf numFmtId="0" fontId="0" fillId="33" borderId="24" xfId="0" applyFill="1" applyBorder="1" applyAlignment="1">
      <alignment/>
    </xf>
    <xf numFmtId="0" fontId="1" fillId="33" borderId="40" xfId="0" applyFont="1" applyFill="1" applyBorder="1" applyAlignment="1">
      <alignment horizontal="left" vertical="top" wrapText="1"/>
    </xf>
    <xf numFmtId="0" fontId="0" fillId="0" borderId="35" xfId="0" applyFont="1" applyBorder="1" applyAlignment="1">
      <alignment horizontal="left" vertical="top" wrapText="1"/>
    </xf>
    <xf numFmtId="0" fontId="0" fillId="0" borderId="56" xfId="0" applyFont="1" applyBorder="1" applyAlignment="1">
      <alignment horizontal="left" vertical="top" wrapText="1"/>
    </xf>
    <xf numFmtId="0" fontId="1" fillId="33" borderId="10" xfId="0" applyFont="1" applyFill="1" applyBorder="1" applyAlignment="1">
      <alignment horizontal="left" vertical="top" wrapText="1"/>
    </xf>
    <xf numFmtId="0" fontId="0" fillId="33" borderId="23" xfId="0" applyFont="1" applyFill="1" applyBorder="1" applyAlignment="1">
      <alignment horizontal="left" vertical="top" wrapText="1"/>
    </xf>
    <xf numFmtId="0" fontId="0" fillId="33" borderId="52" xfId="0" applyFont="1" applyFill="1" applyBorder="1" applyAlignment="1">
      <alignment horizontal="left" vertical="top" wrapText="1"/>
    </xf>
    <xf numFmtId="0" fontId="1" fillId="33" borderId="44" xfId="0" applyFont="1" applyFill="1" applyBorder="1" applyAlignment="1">
      <alignment horizontal="left" vertical="top" wrapText="1"/>
    </xf>
    <xf numFmtId="0" fontId="0" fillId="0" borderId="25" xfId="0" applyFont="1" applyBorder="1" applyAlignment="1">
      <alignment horizontal="left" vertical="top" wrapText="1"/>
    </xf>
    <xf numFmtId="0" fontId="105" fillId="33" borderId="23" xfId="0" applyFont="1" applyFill="1" applyBorder="1" applyAlignment="1">
      <alignment horizontal="left" vertical="top" wrapText="1"/>
    </xf>
    <xf numFmtId="0" fontId="105" fillId="33" borderId="52" xfId="0" applyFont="1" applyFill="1" applyBorder="1" applyAlignment="1">
      <alignment horizontal="left" vertical="top" wrapText="1"/>
    </xf>
    <xf numFmtId="0" fontId="3" fillId="34" borderId="0" xfId="0" applyFont="1" applyFill="1" applyAlignment="1">
      <alignment horizontal="center"/>
    </xf>
    <xf numFmtId="0" fontId="0" fillId="33" borderId="10" xfId="0" applyFont="1" applyFill="1" applyBorder="1" applyAlignment="1">
      <alignment horizontal="center"/>
    </xf>
    <xf numFmtId="0" fontId="0" fillId="33" borderId="52" xfId="0" applyFont="1" applyFill="1" applyBorder="1" applyAlignment="1">
      <alignment horizontal="center"/>
    </xf>
    <xf numFmtId="0" fontId="0" fillId="33" borderId="23" xfId="0" applyFont="1" applyFill="1" applyBorder="1" applyAlignment="1">
      <alignment horizontal="center"/>
    </xf>
    <xf numFmtId="0" fontId="0" fillId="33" borderId="52" xfId="0" applyFont="1"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22"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15" fillId="33" borderId="10" xfId="37" applyFill="1" applyBorder="1" applyAlignment="1" applyProtection="1">
      <alignment/>
      <protection/>
    </xf>
    <xf numFmtId="0" fontId="1" fillId="34" borderId="0" xfId="0" applyFont="1" applyFill="1" applyBorder="1" applyAlignment="1">
      <alignment horizontal="left" vertical="center"/>
    </xf>
    <xf numFmtId="0" fontId="41" fillId="0" borderId="20" xfId="0" applyFont="1" applyFill="1" applyBorder="1" applyAlignment="1">
      <alignment horizontal="left" wrapText="1"/>
    </xf>
    <xf numFmtId="202" fontId="41" fillId="0" borderId="20" xfId="0" applyNumberFormat="1" applyFont="1" applyFill="1" applyBorder="1" applyAlignment="1">
      <alignment horizontal="left" vertical="center" wrapText="1"/>
    </xf>
    <xf numFmtId="0" fontId="41" fillId="0" borderId="20" xfId="0" applyFont="1" applyBorder="1" applyAlignment="1">
      <alignment horizontal="left"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0" fillId="33" borderId="10" xfId="0" applyFont="1" applyFill="1" applyBorder="1" applyAlignment="1" applyProtection="1">
      <alignment horizontal="center"/>
      <protection hidden="1" locked="0"/>
    </xf>
    <xf numFmtId="0" fontId="0" fillId="33" borderId="23" xfId="0" applyFont="1" applyFill="1" applyBorder="1" applyAlignment="1" applyProtection="1">
      <alignment horizontal="center"/>
      <protection hidden="1" locked="0"/>
    </xf>
    <xf numFmtId="0" fontId="0" fillId="33" borderId="52" xfId="0" applyFont="1" applyFill="1" applyBorder="1" applyAlignment="1" applyProtection="1">
      <alignment horizontal="center"/>
      <protection hidden="1" locked="0"/>
    </xf>
    <xf numFmtId="0" fontId="10" fillId="0" borderId="0" xfId="0" applyFont="1" applyFill="1" applyBorder="1" applyAlignment="1">
      <alignment horizontal="center"/>
    </xf>
    <xf numFmtId="0" fontId="2" fillId="0" borderId="0" xfId="0" applyFont="1" applyBorder="1" applyAlignment="1">
      <alignment horizontal="right"/>
    </xf>
    <xf numFmtId="0" fontId="1" fillId="33" borderId="23" xfId="0" applyFont="1" applyFill="1" applyBorder="1" applyAlignment="1">
      <alignment/>
    </xf>
    <xf numFmtId="0" fontId="1" fillId="33" borderId="52" xfId="0" applyFont="1" applyFill="1" applyBorder="1" applyAlignment="1">
      <alignment/>
    </xf>
    <xf numFmtId="0" fontId="4" fillId="34" borderId="0" xfId="0" applyFont="1" applyFill="1" applyAlignment="1">
      <alignment horizontal="center"/>
    </xf>
    <xf numFmtId="0" fontId="13" fillId="34" borderId="19" xfId="0" applyFont="1" applyFill="1" applyBorder="1" applyAlignment="1">
      <alignment/>
    </xf>
    <xf numFmtId="0" fontId="13" fillId="34" borderId="20" xfId="0" applyFont="1" applyFill="1" applyBorder="1" applyAlignment="1">
      <alignment/>
    </xf>
    <xf numFmtId="0" fontId="13" fillId="34" borderId="21" xfId="0" applyFont="1" applyFill="1" applyBorder="1" applyAlignment="1">
      <alignment/>
    </xf>
    <xf numFmtId="0" fontId="22" fillId="38" borderId="40" xfId="0" applyFont="1" applyFill="1" applyBorder="1" applyAlignment="1" applyProtection="1">
      <alignment horizontal="left"/>
      <protection hidden="1" locked="0"/>
    </xf>
    <xf numFmtId="0" fontId="22" fillId="38" borderId="38" xfId="0" applyFont="1" applyFill="1" applyBorder="1" applyAlignment="1" applyProtection="1">
      <alignment horizontal="left"/>
      <protection hidden="1" locked="0"/>
    </xf>
    <xf numFmtId="0" fontId="1" fillId="47" borderId="39" xfId="0" applyFont="1" applyFill="1" applyBorder="1" applyAlignment="1" applyProtection="1">
      <alignment horizontal="left"/>
      <protection locked="0"/>
    </xf>
    <xf numFmtId="0" fontId="1" fillId="47" borderId="61" xfId="0" applyFont="1" applyFill="1" applyBorder="1" applyAlignment="1" applyProtection="1">
      <alignment horizontal="left"/>
      <protection locked="0"/>
    </xf>
    <xf numFmtId="0" fontId="24" fillId="38" borderId="72" xfId="0" applyFont="1" applyFill="1" applyBorder="1" applyAlignment="1" applyProtection="1">
      <alignment horizontal="center"/>
      <protection hidden="1" locked="0"/>
    </xf>
    <xf numFmtId="0" fontId="24" fillId="38" borderId="61" xfId="0" applyFont="1" applyFill="1" applyBorder="1" applyAlignment="1" applyProtection="1">
      <alignment horizontal="center"/>
      <protection hidden="1" locked="0"/>
    </xf>
    <xf numFmtId="0" fontId="0" fillId="47" borderId="72" xfId="0" applyFont="1" applyFill="1" applyBorder="1" applyAlignment="1">
      <alignment horizontal="left"/>
    </xf>
    <xf numFmtId="0" fontId="0" fillId="47" borderId="41" xfId="0" applyFont="1" applyFill="1" applyBorder="1" applyAlignment="1">
      <alignment horizontal="left"/>
    </xf>
    <xf numFmtId="0" fontId="0" fillId="47" borderId="61" xfId="0" applyFont="1" applyFill="1" applyBorder="1" applyAlignment="1">
      <alignment horizontal="left"/>
    </xf>
    <xf numFmtId="0" fontId="22" fillId="38" borderId="42" xfId="0" applyFont="1" applyFill="1" applyBorder="1" applyAlignment="1" applyProtection="1">
      <alignment horizontal="left"/>
      <protection hidden="1" locked="0"/>
    </xf>
    <xf numFmtId="0" fontId="22" fillId="38" borderId="43" xfId="0" applyFont="1" applyFill="1" applyBorder="1" applyAlignment="1" applyProtection="1">
      <alignment horizontal="left"/>
      <protection hidden="1" locked="0"/>
    </xf>
    <xf numFmtId="0" fontId="1" fillId="47" borderId="68" xfId="0" applyFont="1" applyFill="1" applyBorder="1" applyAlignment="1" applyProtection="1">
      <alignment horizontal="left"/>
      <protection locked="0"/>
    </xf>
    <xf numFmtId="0" fontId="1" fillId="47" borderId="71" xfId="0" applyFont="1" applyFill="1" applyBorder="1" applyAlignment="1" applyProtection="1">
      <alignment horizontal="left"/>
      <protection locked="0"/>
    </xf>
    <xf numFmtId="0" fontId="24" fillId="38" borderId="69" xfId="0" applyFont="1" applyFill="1" applyBorder="1" applyAlignment="1" applyProtection="1">
      <alignment horizontal="center"/>
      <protection hidden="1" locked="0"/>
    </xf>
    <xf numFmtId="0" fontId="24" fillId="38" borderId="71" xfId="0" applyFont="1" applyFill="1" applyBorder="1" applyAlignment="1" applyProtection="1">
      <alignment horizontal="center"/>
      <protection hidden="1" locked="0"/>
    </xf>
    <xf numFmtId="0" fontId="0" fillId="47" borderId="69" xfId="0" applyFont="1" applyFill="1" applyBorder="1" applyAlignment="1">
      <alignment horizontal="left"/>
    </xf>
    <xf numFmtId="0" fontId="0" fillId="47" borderId="70" xfId="0" applyFont="1" applyFill="1" applyBorder="1" applyAlignment="1">
      <alignment horizontal="left"/>
    </xf>
    <xf numFmtId="0" fontId="0" fillId="47" borderId="71" xfId="0" applyFont="1" applyFill="1" applyBorder="1" applyAlignment="1">
      <alignment horizontal="left"/>
    </xf>
    <xf numFmtId="0" fontId="22" fillId="38" borderId="73" xfId="0" applyFont="1" applyFill="1" applyBorder="1" applyAlignment="1" applyProtection="1">
      <alignment horizontal="center" vertical="center" wrapText="1"/>
      <protection hidden="1" locked="0"/>
    </xf>
    <xf numFmtId="0" fontId="22" fillId="38" borderId="54" xfId="0" applyFont="1" applyFill="1" applyBorder="1" applyAlignment="1" applyProtection="1">
      <alignment horizontal="center" vertical="center" wrapText="1"/>
      <protection hidden="1" locked="0"/>
    </xf>
    <xf numFmtId="0" fontId="22" fillId="38" borderId="49" xfId="0" applyFont="1" applyFill="1" applyBorder="1" applyAlignment="1" applyProtection="1">
      <alignment horizontal="center" vertical="center" wrapText="1"/>
      <protection hidden="1" locked="0"/>
    </xf>
    <xf numFmtId="0" fontId="1" fillId="38" borderId="72" xfId="0" applyFont="1" applyFill="1" applyBorder="1" applyAlignment="1">
      <alignment horizontal="left"/>
    </xf>
    <xf numFmtId="0" fontId="1" fillId="38" borderId="59" xfId="0" applyFont="1" applyFill="1" applyBorder="1" applyAlignment="1">
      <alignment horizontal="left"/>
    </xf>
    <xf numFmtId="0" fontId="0" fillId="38" borderId="65" xfId="0" applyFont="1" applyFill="1" applyBorder="1" applyAlignment="1">
      <alignment horizontal="left" wrapText="1"/>
    </xf>
    <xf numFmtId="0" fontId="0" fillId="38" borderId="66" xfId="0" applyFont="1" applyFill="1" applyBorder="1" applyAlignment="1">
      <alignment horizontal="left" wrapText="1"/>
    </xf>
    <xf numFmtId="0" fontId="0" fillId="38" borderId="14" xfId="0" applyFont="1" applyFill="1" applyBorder="1" applyAlignment="1">
      <alignment horizontal="left" wrapText="1"/>
    </xf>
    <xf numFmtId="0" fontId="0" fillId="38" borderId="74" xfId="0" applyFont="1" applyFill="1" applyBorder="1" applyAlignment="1">
      <alignment horizontal="left" wrapText="1"/>
    </xf>
    <xf numFmtId="0" fontId="0" fillId="38" borderId="16" xfId="0" applyFont="1" applyFill="1" applyBorder="1" applyAlignment="1">
      <alignment horizontal="left" wrapText="1"/>
    </xf>
    <xf numFmtId="0" fontId="0" fillId="38" borderId="75" xfId="0" applyFont="1" applyFill="1" applyBorder="1" applyAlignment="1">
      <alignment horizontal="left" wrapText="1"/>
    </xf>
    <xf numFmtId="0" fontId="0" fillId="0" borderId="76" xfId="0" applyFill="1" applyBorder="1" applyAlignment="1">
      <alignment horizontal="left"/>
    </xf>
    <xf numFmtId="0" fontId="0" fillId="0" borderId="22" xfId="0" applyFill="1" applyBorder="1" applyAlignment="1">
      <alignment horizontal="left"/>
    </xf>
    <xf numFmtId="0" fontId="0" fillId="0" borderId="18" xfId="0" applyFill="1" applyBorder="1" applyAlignment="1">
      <alignment horizontal="left"/>
    </xf>
    <xf numFmtId="0" fontId="0" fillId="0" borderId="39" xfId="0" applyFont="1" applyFill="1" applyBorder="1" applyAlignment="1">
      <alignment horizontal="center"/>
    </xf>
    <xf numFmtId="0" fontId="0" fillId="0" borderId="41" xfId="0" applyFont="1" applyFill="1" applyBorder="1" applyAlignment="1">
      <alignment horizontal="center"/>
    </xf>
    <xf numFmtId="0" fontId="0" fillId="0" borderId="61" xfId="0" applyFont="1" applyFill="1" applyBorder="1" applyAlignment="1">
      <alignment horizontal="center"/>
    </xf>
    <xf numFmtId="14" fontId="0" fillId="0" borderId="68" xfId="0" applyNumberFormat="1" applyFont="1" applyFill="1" applyBorder="1" applyAlignment="1">
      <alignment horizontal="center"/>
    </xf>
    <xf numFmtId="14" fontId="0" fillId="0" borderId="70" xfId="0" applyNumberFormat="1" applyFont="1" applyFill="1" applyBorder="1" applyAlignment="1">
      <alignment horizontal="center"/>
    </xf>
    <xf numFmtId="14" fontId="0" fillId="0" borderId="71" xfId="0" applyNumberFormat="1" applyFont="1" applyFill="1" applyBorder="1" applyAlignment="1">
      <alignment horizontal="center"/>
    </xf>
    <xf numFmtId="0" fontId="22" fillId="38" borderId="27" xfId="0" applyFont="1" applyFill="1" applyBorder="1" applyAlignment="1" applyProtection="1">
      <alignment horizontal="center" vertical="center" wrapText="1"/>
      <protection hidden="1" locked="0"/>
    </xf>
    <xf numFmtId="0" fontId="22" fillId="38" borderId="48" xfId="0" applyFont="1" applyFill="1" applyBorder="1" applyAlignment="1" applyProtection="1">
      <alignment horizontal="center" vertical="center" wrapText="1"/>
      <protection hidden="1" locked="0"/>
    </xf>
    <xf numFmtId="0" fontId="33" fillId="38" borderId="27" xfId="0" applyFont="1" applyFill="1" applyBorder="1" applyAlignment="1" applyProtection="1">
      <alignment horizontal="center" vertical="center" wrapText="1"/>
      <protection hidden="1" locked="0"/>
    </xf>
    <xf numFmtId="0" fontId="33" fillId="38" borderId="48" xfId="0" applyFont="1" applyFill="1" applyBorder="1" applyAlignment="1" applyProtection="1">
      <alignment horizontal="center" vertical="center" wrapText="1"/>
      <protection hidden="1" locked="0"/>
    </xf>
    <xf numFmtId="0" fontId="24" fillId="0" borderId="10" xfId="0" applyFont="1" applyFill="1" applyBorder="1" applyAlignment="1" applyProtection="1">
      <alignment horizontal="center"/>
      <protection hidden="1" locked="0"/>
    </xf>
    <xf numFmtId="0" fontId="24" fillId="0" borderId="23" xfId="0" applyFont="1" applyFill="1" applyBorder="1" applyAlignment="1" applyProtection="1">
      <alignment horizontal="center"/>
      <protection hidden="1" locked="0"/>
    </xf>
    <xf numFmtId="0" fontId="24" fillId="0" borderId="52" xfId="0" applyFont="1" applyFill="1" applyBorder="1" applyAlignment="1" applyProtection="1">
      <alignment horizontal="center"/>
      <protection hidden="1" locked="0"/>
    </xf>
    <xf numFmtId="4" fontId="22" fillId="39" borderId="38" xfId="0" applyNumberFormat="1" applyFont="1" applyFill="1" applyBorder="1" applyAlignment="1" applyProtection="1">
      <alignment horizontal="center" vertical="center" wrapText="1"/>
      <protection hidden="1"/>
    </xf>
    <xf numFmtId="0" fontId="0" fillId="0" borderId="38" xfId="0" applyFont="1" applyBorder="1" applyAlignment="1" applyProtection="1">
      <alignment horizontal="center" vertical="center" wrapText="1"/>
      <protection hidden="1"/>
    </xf>
    <xf numFmtId="0" fontId="0" fillId="0" borderId="26" xfId="0" applyFont="1" applyBorder="1" applyAlignment="1" applyProtection="1">
      <alignment horizontal="center" vertical="center" wrapText="1"/>
      <protection hidden="1"/>
    </xf>
    <xf numFmtId="49" fontId="31" fillId="33" borderId="10" xfId="0" applyNumberFormat="1" applyFont="1" applyFill="1" applyBorder="1" applyAlignment="1" applyProtection="1">
      <alignment horizontal="center"/>
      <protection hidden="1" locked="0"/>
    </xf>
    <xf numFmtId="0" fontId="32" fillId="0" borderId="23" xfId="0" applyFont="1" applyBorder="1" applyAlignment="1">
      <alignment/>
    </xf>
    <xf numFmtId="0" fontId="32" fillId="0" borderId="52" xfId="0" applyFont="1" applyBorder="1" applyAlignment="1">
      <alignment/>
    </xf>
    <xf numFmtId="0" fontId="22" fillId="38" borderId="77" xfId="0" applyFont="1" applyFill="1" applyBorder="1" applyAlignment="1" applyProtection="1">
      <alignment horizontal="center" vertical="center" wrapText="1"/>
      <protection hidden="1" locked="0"/>
    </xf>
    <xf numFmtId="0" fontId="22" fillId="38" borderId="78" xfId="0" applyFont="1" applyFill="1" applyBorder="1" applyAlignment="1" applyProtection="1">
      <alignment horizontal="center" vertical="center" wrapText="1"/>
      <protection hidden="1" locked="0"/>
    </xf>
    <xf numFmtId="0" fontId="22" fillId="38" borderId="39" xfId="0" applyFont="1" applyFill="1" applyBorder="1" applyAlignment="1" applyProtection="1">
      <alignment horizontal="center" vertical="center"/>
      <protection hidden="1" locked="0"/>
    </xf>
    <xf numFmtId="0" fontId="22" fillId="38" borderId="59" xfId="0" applyFont="1" applyFill="1" applyBorder="1" applyAlignment="1" applyProtection="1">
      <alignment horizontal="center" vertical="center"/>
      <protection hidden="1" locked="0"/>
    </xf>
    <xf numFmtId="0" fontId="22" fillId="38" borderId="19" xfId="0" applyFont="1" applyFill="1" applyBorder="1" applyAlignment="1" applyProtection="1">
      <alignment horizontal="center" vertical="center" wrapText="1"/>
      <protection hidden="1" locked="0"/>
    </xf>
    <xf numFmtId="0" fontId="22" fillId="38" borderId="20" xfId="0" applyFont="1" applyFill="1" applyBorder="1" applyAlignment="1" applyProtection="1">
      <alignment horizontal="center" vertical="center" wrapText="1"/>
      <protection hidden="1" locked="0"/>
    </xf>
    <xf numFmtId="0" fontId="22" fillId="38" borderId="21" xfId="0" applyFont="1" applyFill="1" applyBorder="1" applyAlignment="1" applyProtection="1">
      <alignment horizontal="center" vertical="center" wrapText="1"/>
      <protection hidden="1" locked="0"/>
    </xf>
    <xf numFmtId="0" fontId="22" fillId="38" borderId="79" xfId="0" applyFont="1" applyFill="1" applyBorder="1" applyAlignment="1" applyProtection="1">
      <alignment horizontal="center" vertical="center" wrapText="1"/>
      <protection hidden="1" locked="0"/>
    </xf>
    <xf numFmtId="0" fontId="22" fillId="38" borderId="34" xfId="0" applyFont="1" applyFill="1" applyBorder="1" applyAlignment="1" applyProtection="1">
      <alignment horizontal="center" vertical="center" wrapText="1"/>
      <protection hidden="1" locked="0"/>
    </xf>
    <xf numFmtId="0" fontId="22" fillId="38" borderId="62" xfId="0" applyFont="1" applyFill="1" applyBorder="1" applyAlignment="1" applyProtection="1">
      <alignment horizontal="center" vertical="center" wrapText="1"/>
      <protection hidden="1" locked="0"/>
    </xf>
    <xf numFmtId="4" fontId="22" fillId="39" borderId="31" xfId="0" applyNumberFormat="1" applyFont="1" applyFill="1" applyBorder="1" applyAlignment="1" applyProtection="1">
      <alignment horizontal="center" vertical="center" wrapText="1"/>
      <protection hidden="1"/>
    </xf>
    <xf numFmtId="4" fontId="22" fillId="39" borderId="24" xfId="0" applyNumberFormat="1" applyFont="1" applyFill="1" applyBorder="1" applyAlignment="1" applyProtection="1">
      <alignment horizontal="center" vertical="center" wrapText="1"/>
      <protection hidden="1"/>
    </xf>
    <xf numFmtId="0" fontId="24" fillId="38" borderId="80" xfId="52" applyFont="1" applyFill="1" applyBorder="1" applyAlignment="1" applyProtection="1">
      <alignment horizontal="center" vertical="center" wrapText="1"/>
      <protection hidden="1" locked="0"/>
    </xf>
    <xf numFmtId="0" fontId="24" fillId="38" borderId="81" xfId="52" applyFont="1" applyFill="1" applyBorder="1" applyAlignment="1" applyProtection="1">
      <alignment horizontal="center" vertical="center" wrapText="1"/>
      <protection hidden="1" locked="0"/>
    </xf>
    <xf numFmtId="0" fontId="24" fillId="38" borderId="46" xfId="52" applyFont="1" applyFill="1" applyBorder="1" applyAlignment="1" applyProtection="1">
      <alignment horizontal="center" vertical="center" wrapText="1"/>
      <protection hidden="1" locked="0"/>
    </xf>
    <xf numFmtId="4" fontId="22" fillId="39" borderId="26" xfId="0" applyNumberFormat="1" applyFont="1" applyFill="1" applyBorder="1" applyAlignment="1" applyProtection="1">
      <alignment horizontal="center" vertical="center" wrapText="1"/>
      <protection hidden="1"/>
    </xf>
    <xf numFmtId="0" fontId="1" fillId="0" borderId="15" xfId="0" applyFont="1" applyBorder="1" applyAlignment="1" applyProtection="1">
      <alignment horizontal="center" vertical="center" textRotation="90" wrapText="1"/>
      <protection locked="0"/>
    </xf>
    <xf numFmtId="0" fontId="1" fillId="0" borderId="57" xfId="0" applyFont="1" applyBorder="1" applyAlignment="1" applyProtection="1">
      <alignment horizontal="center" vertical="center" textRotation="90" wrapText="1"/>
      <protection locked="0"/>
    </xf>
    <xf numFmtId="0" fontId="1" fillId="0" borderId="16" xfId="0" applyFont="1" applyBorder="1" applyAlignment="1" applyProtection="1">
      <alignment horizontal="center" vertical="center" textRotation="90" wrapText="1"/>
      <protection locked="0"/>
    </xf>
    <xf numFmtId="0" fontId="1" fillId="40" borderId="10" xfId="0" applyFont="1" applyFill="1" applyBorder="1" applyAlignment="1" applyProtection="1">
      <alignment horizontal="center"/>
      <protection locked="0"/>
    </xf>
    <xf numFmtId="0" fontId="1" fillId="40" borderId="23" xfId="0" applyFont="1" applyFill="1" applyBorder="1" applyAlignment="1" applyProtection="1">
      <alignment horizontal="center"/>
      <protection locked="0"/>
    </xf>
    <xf numFmtId="0" fontId="1" fillId="40" borderId="82" xfId="0" applyFont="1" applyFill="1" applyBorder="1" applyAlignment="1" applyProtection="1">
      <alignment horizontal="center"/>
      <protection locked="0"/>
    </xf>
    <xf numFmtId="0" fontId="22" fillId="38" borderId="15" xfId="0" applyFont="1" applyFill="1" applyBorder="1" applyAlignment="1" applyProtection="1">
      <alignment horizontal="center" vertical="center" wrapText="1"/>
      <protection hidden="1" locked="0"/>
    </xf>
    <xf numFmtId="0" fontId="22" fillId="38" borderId="57" xfId="0" applyFont="1" applyFill="1" applyBorder="1" applyAlignment="1" applyProtection="1">
      <alignment horizontal="center" vertical="center" wrapText="1"/>
      <protection hidden="1" locked="0"/>
    </xf>
    <xf numFmtId="0" fontId="22" fillId="38" borderId="55" xfId="0" applyFont="1" applyFill="1" applyBorder="1" applyAlignment="1" applyProtection="1">
      <alignment horizontal="center" vertical="center" wrapText="1"/>
      <protection hidden="1" locked="0"/>
    </xf>
    <xf numFmtId="0" fontId="0" fillId="0" borderId="26"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0" fillId="38" borderId="83" xfId="0" applyFont="1" applyFill="1" applyBorder="1" applyAlignment="1" applyProtection="1">
      <alignment horizontal="center" vertical="center" wrapText="1"/>
      <protection locked="0"/>
    </xf>
    <xf numFmtId="0" fontId="0" fillId="38" borderId="84" xfId="0" applyFont="1" applyFill="1" applyBorder="1" applyAlignment="1" applyProtection="1">
      <alignment horizontal="center" vertical="center" wrapText="1"/>
      <protection locked="0"/>
    </xf>
    <xf numFmtId="0" fontId="0" fillId="38" borderId="47" xfId="0" applyFont="1" applyFill="1" applyBorder="1" applyAlignment="1" applyProtection="1">
      <alignment horizontal="center" vertical="center" wrapText="1"/>
      <protection locked="0"/>
    </xf>
    <xf numFmtId="0" fontId="22" fillId="38" borderId="41" xfId="0" applyFont="1" applyFill="1" applyBorder="1" applyAlignment="1" applyProtection="1">
      <alignment horizontal="center" vertical="center"/>
      <protection hidden="1" locked="0"/>
    </xf>
    <xf numFmtId="0" fontId="0" fillId="38" borderId="77" xfId="0" applyFont="1" applyFill="1" applyBorder="1" applyAlignment="1" applyProtection="1">
      <alignment horizontal="center" vertical="center" wrapText="1"/>
      <protection locked="0"/>
    </xf>
    <xf numFmtId="0" fontId="0" fillId="38" borderId="78" xfId="0" applyFont="1" applyFill="1" applyBorder="1" applyAlignment="1" applyProtection="1">
      <alignment horizontal="center" vertical="center" wrapText="1"/>
      <protection locked="0"/>
    </xf>
    <xf numFmtId="0" fontId="0" fillId="38" borderId="48" xfId="0" applyFont="1" applyFill="1" applyBorder="1" applyAlignment="1" applyProtection="1">
      <alignment horizontal="center" vertical="center" wrapText="1"/>
      <protection locked="0"/>
    </xf>
    <xf numFmtId="0" fontId="1" fillId="46" borderId="57" xfId="0" applyFont="1" applyFill="1" applyBorder="1" applyAlignment="1" applyProtection="1">
      <alignment horizontal="center" vertical="center" textRotation="90" wrapText="1"/>
      <protection locked="0"/>
    </xf>
    <xf numFmtId="0" fontId="1" fillId="46" borderId="55" xfId="0" applyFont="1" applyFill="1" applyBorder="1" applyAlignment="1" applyProtection="1">
      <alignment horizontal="center" vertical="center" textRotation="90" wrapText="1"/>
      <protection locked="0"/>
    </xf>
    <xf numFmtId="0" fontId="0" fillId="0" borderId="26" xfId="0" applyFont="1" applyBorder="1" applyAlignment="1">
      <alignment wrapText="1"/>
    </xf>
    <xf numFmtId="0" fontId="3" fillId="40" borderId="10" xfId="0" applyNumberFormat="1" applyFont="1" applyFill="1" applyBorder="1" applyAlignment="1" applyProtection="1">
      <alignment horizontal="center" vertical="center"/>
      <protection locked="0"/>
    </xf>
    <xf numFmtId="0" fontId="3" fillId="40" borderId="23" xfId="0" applyNumberFormat="1" applyFont="1" applyFill="1" applyBorder="1" applyAlignment="1" applyProtection="1">
      <alignment horizontal="center" vertical="center"/>
      <protection locked="0"/>
    </xf>
    <xf numFmtId="0" fontId="3" fillId="40" borderId="52" xfId="0" applyNumberFormat="1" applyFont="1" applyFill="1" applyBorder="1" applyAlignment="1" applyProtection="1">
      <alignment horizontal="center" vertical="center"/>
      <protection locked="0"/>
    </xf>
    <xf numFmtId="189" fontId="21" fillId="40" borderId="10" xfId="0" applyNumberFormat="1" applyFont="1" applyFill="1" applyBorder="1" applyAlignment="1" applyProtection="1">
      <alignment horizontal="center" vertical="center"/>
      <protection hidden="1" locked="0"/>
    </xf>
    <xf numFmtId="189" fontId="21" fillId="40" borderId="23" xfId="0" applyNumberFormat="1" applyFont="1" applyFill="1" applyBorder="1" applyAlignment="1" applyProtection="1">
      <alignment horizontal="center" vertical="center"/>
      <protection hidden="1" locked="0"/>
    </xf>
    <xf numFmtId="189" fontId="21" fillId="40" borderId="52" xfId="0" applyNumberFormat="1" applyFont="1" applyFill="1" applyBorder="1" applyAlignment="1" applyProtection="1">
      <alignment horizontal="center" vertical="center"/>
      <protection hidden="1" locked="0"/>
    </xf>
    <xf numFmtId="0" fontId="0" fillId="0" borderId="7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3" fontId="22" fillId="36" borderId="10" xfId="0" applyNumberFormat="1" applyFont="1" applyFill="1" applyBorder="1" applyAlignment="1" applyProtection="1">
      <alignment horizontal="left" vertical="center"/>
      <protection hidden="1" locked="0"/>
    </xf>
    <xf numFmtId="3" fontId="22" fillId="36" borderId="23" xfId="0" applyNumberFormat="1" applyFont="1" applyFill="1" applyBorder="1" applyAlignment="1" applyProtection="1">
      <alignment horizontal="left" vertical="center"/>
      <protection hidden="1" locked="0"/>
    </xf>
    <xf numFmtId="3" fontId="22" fillId="36" borderId="52" xfId="0" applyNumberFormat="1" applyFont="1" applyFill="1" applyBorder="1" applyAlignment="1" applyProtection="1">
      <alignment horizontal="left" vertical="center"/>
      <protection hidden="1" locked="0"/>
    </xf>
    <xf numFmtId="0" fontId="22" fillId="40" borderId="10" xfId="0" applyNumberFormat="1" applyFont="1" applyFill="1" applyBorder="1" applyAlignment="1" applyProtection="1">
      <alignment horizontal="center" vertical="center"/>
      <protection hidden="1" locked="0"/>
    </xf>
    <xf numFmtId="0" fontId="22" fillId="40" borderId="23" xfId="0" applyNumberFormat="1" applyFont="1" applyFill="1" applyBorder="1" applyAlignment="1" applyProtection="1">
      <alignment horizontal="center" vertical="center"/>
      <protection hidden="1" locked="0"/>
    </xf>
    <xf numFmtId="0" fontId="22" fillId="40" borderId="52" xfId="0" applyNumberFormat="1" applyFont="1" applyFill="1" applyBorder="1" applyAlignment="1" applyProtection="1">
      <alignment horizontal="center" vertical="center"/>
      <protection hidden="1" locked="0"/>
    </xf>
    <xf numFmtId="189" fontId="24" fillId="0" borderId="78" xfId="0" applyNumberFormat="1" applyFont="1" applyFill="1" applyBorder="1" applyAlignment="1" applyProtection="1">
      <alignment horizontal="center" vertical="center"/>
      <protection hidden="1" locked="0"/>
    </xf>
    <xf numFmtId="189" fontId="24" fillId="0" borderId="27" xfId="0" applyNumberFormat="1" applyFont="1" applyFill="1" applyBorder="1" applyAlignment="1" applyProtection="1">
      <alignment horizontal="center" vertical="center"/>
      <protection hidden="1" locked="0"/>
    </xf>
    <xf numFmtId="0" fontId="0" fillId="0" borderId="15" xfId="0" applyFont="1" applyFill="1" applyBorder="1" applyAlignment="1" applyProtection="1">
      <alignment horizontal="center" vertical="center" textRotation="90" wrapText="1"/>
      <protection locked="0"/>
    </xf>
    <xf numFmtId="0" fontId="0" fillId="0" borderId="57" xfId="0" applyFont="1" applyFill="1" applyBorder="1" applyAlignment="1" applyProtection="1">
      <alignment horizontal="center" vertical="center" textRotation="90" wrapText="1"/>
      <protection locked="0"/>
    </xf>
    <xf numFmtId="0" fontId="0" fillId="0" borderId="16" xfId="0" applyFont="1" applyFill="1" applyBorder="1" applyAlignment="1" applyProtection="1">
      <alignment horizontal="center" vertical="center" textRotation="90" wrapText="1"/>
      <protection locked="0"/>
    </xf>
    <xf numFmtId="0" fontId="1" fillId="0" borderId="40" xfId="0" applyFont="1" applyBorder="1" applyAlignment="1">
      <alignment horizontal="left"/>
    </xf>
    <xf numFmtId="0" fontId="1" fillId="0" borderId="38" xfId="0" applyFont="1" applyBorder="1" applyAlignment="1">
      <alignment horizontal="left"/>
    </xf>
    <xf numFmtId="0" fontId="1" fillId="0" borderId="31" xfId="0" applyFont="1" applyBorder="1" applyAlignment="1">
      <alignment horizontal="left"/>
    </xf>
    <xf numFmtId="0" fontId="1" fillId="38" borderId="40" xfId="0" applyFont="1" applyFill="1" applyBorder="1" applyAlignment="1">
      <alignment horizontal="right"/>
    </xf>
    <xf numFmtId="0" fontId="1" fillId="38" borderId="31" xfId="0" applyFont="1" applyFill="1" applyBorder="1" applyAlignment="1">
      <alignment horizontal="right"/>
    </xf>
    <xf numFmtId="0" fontId="22" fillId="36" borderId="23" xfId="0" applyFont="1" applyFill="1" applyBorder="1" applyAlignment="1" applyProtection="1">
      <alignment horizontal="left" vertical="center"/>
      <protection hidden="1" locked="0"/>
    </xf>
    <xf numFmtId="0" fontId="22" fillId="36" borderId="52" xfId="0" applyFont="1" applyFill="1" applyBorder="1" applyAlignment="1" applyProtection="1">
      <alignment horizontal="left" vertical="center"/>
      <protection hidden="1" locked="0"/>
    </xf>
    <xf numFmtId="0" fontId="22" fillId="37" borderId="23" xfId="0" applyFont="1" applyFill="1" applyBorder="1" applyAlignment="1" applyProtection="1">
      <alignment horizontal="center" vertical="center"/>
      <protection hidden="1" locked="0"/>
    </xf>
    <xf numFmtId="0" fontId="22" fillId="37" borderId="52" xfId="0" applyFont="1" applyFill="1" applyBorder="1" applyAlignment="1" applyProtection="1">
      <alignment horizontal="center" vertical="center"/>
      <protection hidden="1" locked="0"/>
    </xf>
    <xf numFmtId="195" fontId="26" fillId="0" borderId="20" xfId="0" applyNumberFormat="1" applyFont="1" applyFill="1" applyBorder="1" applyAlignment="1" applyProtection="1">
      <alignment horizontal="center" vertical="center"/>
      <protection hidden="1" locked="0"/>
    </xf>
    <xf numFmtId="3" fontId="22" fillId="38" borderId="40" xfId="0" applyNumberFormat="1" applyFont="1" applyFill="1" applyBorder="1" applyAlignment="1" applyProtection="1">
      <alignment horizontal="center" vertical="center"/>
      <protection hidden="1" locked="0"/>
    </xf>
    <xf numFmtId="3" fontId="22" fillId="38" borderId="38" xfId="0" applyNumberFormat="1" applyFont="1" applyFill="1" applyBorder="1" applyAlignment="1" applyProtection="1">
      <alignment horizontal="center" vertical="center"/>
      <protection hidden="1" locked="0"/>
    </xf>
    <xf numFmtId="3" fontId="22" fillId="38" borderId="31" xfId="0" applyNumberFormat="1" applyFont="1" applyFill="1" applyBorder="1" applyAlignment="1" applyProtection="1">
      <alignment horizontal="center" vertical="center"/>
      <protection hidden="1" locked="0"/>
    </xf>
    <xf numFmtId="14" fontId="0" fillId="47" borderId="10" xfId="0" applyNumberFormat="1" applyFont="1" applyFill="1" applyBorder="1" applyAlignment="1" applyProtection="1">
      <alignment horizontal="center"/>
      <protection hidden="1" locked="0"/>
    </xf>
    <xf numFmtId="14" fontId="0" fillId="47" borderId="52" xfId="0" applyNumberFormat="1" applyFont="1" applyFill="1" applyBorder="1" applyAlignment="1" applyProtection="1">
      <alignment horizontal="center"/>
      <protection hidden="1" locked="0"/>
    </xf>
    <xf numFmtId="0" fontId="0" fillId="0" borderId="65" xfId="0" applyFont="1" applyBorder="1" applyAlignment="1">
      <alignment horizontal="center"/>
    </xf>
    <xf numFmtId="0" fontId="0" fillId="0" borderId="37" xfId="0" applyFont="1" applyBorder="1" applyAlignment="1">
      <alignment horizontal="center"/>
    </xf>
    <xf numFmtId="0" fontId="0" fillId="0" borderId="76"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22" xfId="0" applyFont="1" applyBorder="1" applyAlignment="1">
      <alignment horizontal="center"/>
    </xf>
    <xf numFmtId="0" fontId="0" fillId="0" borderId="79" xfId="0" applyFont="1" applyBorder="1" applyAlignment="1">
      <alignment horizontal="center"/>
    </xf>
    <xf numFmtId="0" fontId="0" fillId="0" borderId="34" xfId="0" applyFont="1" applyBorder="1" applyAlignment="1">
      <alignment horizontal="center"/>
    </xf>
    <xf numFmtId="0" fontId="0" fillId="0" borderId="62" xfId="0" applyFont="1" applyBorder="1" applyAlignment="1">
      <alignment horizontal="center"/>
    </xf>
    <xf numFmtId="0" fontId="0" fillId="0" borderId="65" xfId="0" applyBorder="1" applyAlignment="1">
      <alignment horizontal="center"/>
    </xf>
    <xf numFmtId="0" fontId="0" fillId="0" borderId="37" xfId="0" applyBorder="1" applyAlignment="1">
      <alignment horizontal="center"/>
    </xf>
    <xf numFmtId="0" fontId="0" fillId="0" borderId="76"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189" fontId="22" fillId="38" borderId="13" xfId="0" applyNumberFormat="1" applyFont="1" applyFill="1" applyBorder="1" applyAlignment="1" applyProtection="1">
      <alignment horizontal="left" vertical="top" wrapText="1"/>
      <protection hidden="1" locked="0"/>
    </xf>
    <xf numFmtId="189" fontId="22" fillId="38" borderId="26" xfId="0" applyNumberFormat="1" applyFont="1" applyFill="1" applyBorder="1" applyAlignment="1" applyProtection="1">
      <alignment horizontal="left" vertical="top" wrapText="1"/>
      <protection hidden="1" locked="0"/>
    </xf>
    <xf numFmtId="3" fontId="22" fillId="38" borderId="13" xfId="0" applyNumberFormat="1" applyFont="1" applyFill="1" applyBorder="1" applyAlignment="1" applyProtection="1">
      <alignment horizontal="left" vertical="center"/>
      <protection hidden="1" locked="0"/>
    </xf>
    <xf numFmtId="3" fontId="22" fillId="38" borderId="26" xfId="0" applyNumberFormat="1" applyFont="1" applyFill="1" applyBorder="1" applyAlignment="1" applyProtection="1">
      <alignment horizontal="left" vertical="center"/>
      <protection hidden="1" locked="0"/>
    </xf>
    <xf numFmtId="3" fontId="22" fillId="38" borderId="42" xfId="0" applyNumberFormat="1" applyFont="1" applyFill="1" applyBorder="1" applyAlignment="1" applyProtection="1">
      <alignment horizontal="left" vertical="center"/>
      <protection hidden="1" locked="0"/>
    </xf>
    <xf numFmtId="3" fontId="22" fillId="38" borderId="43" xfId="0" applyNumberFormat="1" applyFont="1" applyFill="1" applyBorder="1" applyAlignment="1" applyProtection="1">
      <alignment horizontal="left" vertical="center"/>
      <protection hidden="1" locked="0"/>
    </xf>
    <xf numFmtId="49" fontId="1" fillId="35" borderId="10" xfId="0" applyNumberFormat="1" applyFont="1" applyFill="1" applyBorder="1" applyAlignment="1">
      <alignment wrapText="1"/>
    </xf>
    <xf numFmtId="49" fontId="1" fillId="35" borderId="23" xfId="0" applyNumberFormat="1" applyFont="1" applyFill="1" applyBorder="1" applyAlignment="1">
      <alignment wrapText="1"/>
    </xf>
    <xf numFmtId="49" fontId="1" fillId="35" borderId="52" xfId="0" applyNumberFormat="1" applyFont="1" applyFill="1" applyBorder="1" applyAlignment="1">
      <alignment wrapText="1"/>
    </xf>
    <xf numFmtId="0" fontId="1" fillId="34" borderId="0" xfId="0" applyFont="1" applyFill="1" applyAlignment="1">
      <alignment horizontal="left" wrapText="1"/>
    </xf>
    <xf numFmtId="0" fontId="2" fillId="35" borderId="10" xfId="0" applyFont="1" applyFill="1" applyBorder="1" applyAlignment="1">
      <alignment/>
    </xf>
    <xf numFmtId="0" fontId="2" fillId="35" borderId="23" xfId="0" applyFont="1" applyFill="1" applyBorder="1" applyAlignment="1">
      <alignment/>
    </xf>
    <xf numFmtId="0" fontId="2" fillId="35" borderId="52" xfId="0" applyFont="1" applyFill="1" applyBorder="1" applyAlignment="1">
      <alignment/>
    </xf>
    <xf numFmtId="0" fontId="1" fillId="35" borderId="10" xfId="0" applyFont="1" applyFill="1" applyBorder="1" applyAlignment="1">
      <alignment wrapText="1"/>
    </xf>
    <xf numFmtId="0" fontId="1" fillId="35" borderId="23" xfId="0" applyFont="1" applyFill="1" applyBorder="1" applyAlignment="1">
      <alignment wrapText="1"/>
    </xf>
    <xf numFmtId="0" fontId="1" fillId="35" borderId="52" xfId="0" applyFont="1" applyFill="1" applyBorder="1" applyAlignment="1">
      <alignment wrapText="1"/>
    </xf>
    <xf numFmtId="0" fontId="0" fillId="35" borderId="10" xfId="0" applyFill="1" applyBorder="1" applyAlignment="1">
      <alignment/>
    </xf>
    <xf numFmtId="0" fontId="0" fillId="35" borderId="23" xfId="0" applyFill="1" applyBorder="1" applyAlignment="1">
      <alignment/>
    </xf>
    <xf numFmtId="0" fontId="0" fillId="35" borderId="52" xfId="0" applyFill="1" applyBorder="1" applyAlignment="1">
      <alignment/>
    </xf>
    <xf numFmtId="0" fontId="1" fillId="34" borderId="14" xfId="0" applyFont="1" applyFill="1" applyBorder="1" applyAlignment="1">
      <alignment wrapText="1"/>
    </xf>
    <xf numFmtId="0" fontId="3" fillId="34" borderId="0" xfId="0" applyFont="1" applyFill="1" applyBorder="1" applyAlignment="1">
      <alignment horizontal="center" vertical="center"/>
    </xf>
    <xf numFmtId="0" fontId="2" fillId="35" borderId="10" xfId="0" applyFont="1" applyFill="1" applyBorder="1" applyAlignment="1">
      <alignment horizontal="right"/>
    </xf>
    <xf numFmtId="0" fontId="2" fillId="35" borderId="23" xfId="0" applyFont="1" applyFill="1" applyBorder="1" applyAlignment="1">
      <alignment horizontal="right"/>
    </xf>
    <xf numFmtId="0" fontId="2" fillId="35" borderId="52" xfId="0" applyFont="1" applyFill="1" applyBorder="1" applyAlignment="1">
      <alignment horizontal="right"/>
    </xf>
    <xf numFmtId="0" fontId="1" fillId="35" borderId="10" xfId="0" applyFont="1" applyFill="1" applyBorder="1" applyAlignment="1">
      <alignment horizontal="center"/>
    </xf>
    <xf numFmtId="0" fontId="1" fillId="35" borderId="23" xfId="0" applyFont="1" applyFill="1" applyBorder="1" applyAlignment="1">
      <alignment horizontal="center"/>
    </xf>
    <xf numFmtId="0" fontId="1" fillId="35" borderId="52" xfId="0" applyFont="1" applyFill="1" applyBorder="1" applyAlignment="1">
      <alignment horizontal="center"/>
    </xf>
    <xf numFmtId="0" fontId="0" fillId="33" borderId="13" xfId="0" applyFont="1" applyFill="1" applyBorder="1" applyAlignment="1">
      <alignment/>
    </xf>
    <xf numFmtId="0" fontId="0" fillId="33" borderId="26" xfId="0" applyFont="1" applyFill="1" applyBorder="1" applyAlignment="1">
      <alignment/>
    </xf>
    <xf numFmtId="0" fontId="0" fillId="33" borderId="45" xfId="0" applyFill="1" applyBorder="1" applyAlignment="1">
      <alignment/>
    </xf>
    <xf numFmtId="0" fontId="1" fillId="0" borderId="0" xfId="0" applyFont="1" applyAlignment="1">
      <alignment wrapText="1"/>
    </xf>
    <xf numFmtId="0" fontId="0" fillId="33" borderId="60" xfId="0" applyFont="1" applyFill="1" applyBorder="1" applyAlignment="1">
      <alignment/>
    </xf>
    <xf numFmtId="0" fontId="0" fillId="33" borderId="35" xfId="0" applyFont="1" applyFill="1" applyBorder="1" applyAlignment="1">
      <alignment/>
    </xf>
    <xf numFmtId="0" fontId="0" fillId="33" borderId="25" xfId="0" applyFont="1" applyFill="1" applyBorder="1" applyAlignment="1">
      <alignment/>
    </xf>
    <xf numFmtId="0" fontId="0" fillId="33" borderId="0" xfId="0" applyFont="1" applyFill="1" applyBorder="1" applyAlignment="1">
      <alignment wrapText="1"/>
    </xf>
    <xf numFmtId="0" fontId="0" fillId="0" borderId="0" xfId="0" applyBorder="1" applyAlignment="1">
      <alignment wrapText="1"/>
    </xf>
    <xf numFmtId="0" fontId="0" fillId="33" borderId="60" xfId="0" applyFont="1" applyFill="1" applyBorder="1" applyAlignment="1">
      <alignment wrapText="1"/>
    </xf>
    <xf numFmtId="0" fontId="0" fillId="33" borderId="35" xfId="0" applyFont="1" applyFill="1" applyBorder="1" applyAlignment="1">
      <alignment wrapText="1"/>
    </xf>
    <xf numFmtId="0" fontId="0" fillId="33" borderId="25" xfId="0" applyFont="1" applyFill="1" applyBorder="1" applyAlignment="1">
      <alignment wrapText="1"/>
    </xf>
    <xf numFmtId="0" fontId="0" fillId="33" borderId="60" xfId="0" applyFill="1" applyBorder="1" applyAlignment="1">
      <alignment wrapText="1"/>
    </xf>
    <xf numFmtId="0" fontId="0" fillId="33" borderId="35" xfId="0" applyFill="1" applyBorder="1" applyAlignment="1">
      <alignment wrapText="1"/>
    </xf>
    <xf numFmtId="0" fontId="0" fillId="33" borderId="25" xfId="0" applyFill="1" applyBorder="1" applyAlignment="1">
      <alignment wrapText="1"/>
    </xf>
    <xf numFmtId="0" fontId="0" fillId="33" borderId="10" xfId="0" applyFill="1" applyBorder="1" applyAlignment="1">
      <alignment horizontal="center"/>
    </xf>
    <xf numFmtId="0" fontId="0" fillId="33" borderId="23" xfId="0" applyFill="1" applyBorder="1" applyAlignment="1">
      <alignment horizontal="center"/>
    </xf>
    <xf numFmtId="0" fontId="0" fillId="33" borderId="52" xfId="0" applyFill="1" applyBorder="1" applyAlignment="1">
      <alignment horizontal="center"/>
    </xf>
    <xf numFmtId="0" fontId="1" fillId="34" borderId="0" xfId="0" applyFont="1" applyFill="1" applyAlignment="1">
      <alignment horizontal="center"/>
    </xf>
    <xf numFmtId="0" fontId="4" fillId="0" borderId="0" xfId="0" applyFont="1" applyFill="1" applyBorder="1" applyAlignment="1">
      <alignment horizontal="center"/>
    </xf>
    <xf numFmtId="0" fontId="0" fillId="0" borderId="0" xfId="0" applyAlignment="1">
      <alignment horizontal="center"/>
    </xf>
    <xf numFmtId="0" fontId="0" fillId="0" borderId="0" xfId="0" applyFont="1" applyAlignment="1">
      <alignment wrapText="1"/>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19" fillId="34" borderId="0" xfId="0" applyFont="1" applyFill="1" applyAlignment="1">
      <alignment horizontal="center"/>
    </xf>
    <xf numFmtId="0" fontId="20" fillId="0" borderId="22" xfId="0" applyFont="1" applyBorder="1" applyAlignment="1">
      <alignment horizontal="center"/>
    </xf>
    <xf numFmtId="0" fontId="1" fillId="34" borderId="0" xfId="0" applyFont="1" applyFill="1" applyAlignment="1">
      <alignment horizontal="center"/>
    </xf>
    <xf numFmtId="0" fontId="0" fillId="0" borderId="22" xfId="0" applyFont="1" applyBorder="1" applyAlignment="1">
      <alignment horizontal="center"/>
    </xf>
    <xf numFmtId="0" fontId="1" fillId="33" borderId="10" xfId="0" applyFont="1" applyFill="1" applyBorder="1" applyAlignment="1">
      <alignment/>
    </xf>
    <xf numFmtId="0" fontId="0" fillId="0" borderId="0" xfId="0" applyFont="1" applyBorder="1" applyAlignment="1">
      <alignment/>
    </xf>
    <xf numFmtId="0" fontId="3" fillId="34" borderId="37" xfId="0" applyFont="1" applyFill="1" applyBorder="1" applyAlignment="1">
      <alignment horizontal="center" vertical="center"/>
    </xf>
    <xf numFmtId="0" fontId="8" fillId="34" borderId="37" xfId="0" applyFont="1" applyFill="1" applyBorder="1" applyAlignment="1">
      <alignment horizontal="center" vertical="center"/>
    </xf>
    <xf numFmtId="0" fontId="1" fillId="34" borderId="22" xfId="0" applyFont="1" applyFill="1" applyBorder="1" applyAlignment="1">
      <alignment horizontal="center"/>
    </xf>
    <xf numFmtId="0" fontId="4" fillId="34" borderId="0" xfId="51" applyFont="1" applyFill="1" applyAlignment="1">
      <alignment horizontal="center"/>
      <protection/>
    </xf>
    <xf numFmtId="0" fontId="1" fillId="34" borderId="0" xfId="51" applyFont="1" applyFill="1" applyAlignment="1">
      <alignment/>
      <protection/>
    </xf>
    <xf numFmtId="0" fontId="0" fillId="0" borderId="22" xfId="51" applyFont="1" applyBorder="1" applyAlignment="1">
      <alignment/>
      <protection/>
    </xf>
    <xf numFmtId="0" fontId="0" fillId="35" borderId="10" xfId="51" applyFill="1" applyBorder="1" applyAlignment="1">
      <alignment/>
      <protection/>
    </xf>
    <xf numFmtId="0" fontId="0" fillId="35" borderId="23" xfId="51" applyFill="1" applyBorder="1" applyAlignment="1">
      <alignment/>
      <protection/>
    </xf>
    <xf numFmtId="0" fontId="0" fillId="35" borderId="52" xfId="51" applyFill="1" applyBorder="1" applyAlignment="1">
      <alignment/>
      <protection/>
    </xf>
    <xf numFmtId="0" fontId="0" fillId="0" borderId="0" xfId="51" applyFont="1" applyBorder="1" applyAlignment="1">
      <alignment/>
      <protection/>
    </xf>
    <xf numFmtId="0" fontId="1" fillId="34" borderId="0" xfId="51" applyFont="1" applyFill="1" applyAlignment="1">
      <alignment/>
      <protection/>
    </xf>
    <xf numFmtId="0" fontId="0" fillId="34" borderId="22" xfId="51" applyFont="1" applyFill="1" applyBorder="1" applyAlignment="1">
      <alignment/>
      <protection/>
    </xf>
    <xf numFmtId="0" fontId="0" fillId="0" borderId="23" xfId="51" applyBorder="1" applyAlignment="1">
      <alignment/>
      <protection/>
    </xf>
    <xf numFmtId="0" fontId="0" fillId="0" borderId="52" xfId="51" applyBorder="1" applyAlignment="1">
      <alignment/>
      <protection/>
    </xf>
    <xf numFmtId="0" fontId="1" fillId="34" borderId="0" xfId="51" applyFont="1" applyFill="1" applyAlignment="1">
      <alignment wrapText="1"/>
      <protection/>
    </xf>
    <xf numFmtId="0" fontId="0" fillId="34" borderId="22" xfId="51" applyFont="1" applyFill="1" applyBorder="1" applyAlignment="1">
      <alignment wrapText="1"/>
      <protection/>
    </xf>
    <xf numFmtId="0" fontId="1" fillId="38" borderId="0" xfId="51" applyFont="1" applyFill="1" applyAlignment="1">
      <alignment wrapText="1"/>
      <protection/>
    </xf>
    <xf numFmtId="0" fontId="0" fillId="38" borderId="22" xfId="51" applyFont="1" applyFill="1" applyBorder="1" applyAlignment="1">
      <alignment wrapText="1"/>
      <protection/>
    </xf>
    <xf numFmtId="0" fontId="0" fillId="38" borderId="10" xfId="51" applyFill="1" applyBorder="1" applyAlignment="1">
      <alignment/>
      <protection/>
    </xf>
    <xf numFmtId="0" fontId="0" fillId="38" borderId="23" xfId="51" applyFill="1" applyBorder="1" applyAlignment="1">
      <alignment/>
      <protection/>
    </xf>
    <xf numFmtId="0" fontId="0" fillId="38" borderId="52" xfId="51" applyFill="1" applyBorder="1" applyAlignment="1">
      <alignment/>
      <protection/>
    </xf>
    <xf numFmtId="0" fontId="0" fillId="34" borderId="0" xfId="51" applyFont="1" applyFill="1" applyBorder="1" applyAlignment="1">
      <alignment/>
      <protection/>
    </xf>
    <xf numFmtId="0" fontId="0" fillId="0" borderId="0" xfId="51" applyFill="1" applyBorder="1" applyAlignment="1">
      <alignment/>
      <protection/>
    </xf>
    <xf numFmtId="0" fontId="1" fillId="34" borderId="0" xfId="51" applyFont="1" applyFill="1" applyAlignment="1">
      <alignment wrapText="1"/>
      <protection/>
    </xf>
    <xf numFmtId="0" fontId="0" fillId="34" borderId="22" xfId="51" applyFont="1" applyFill="1" applyBorder="1" applyAlignment="1">
      <alignment wrapText="1"/>
      <protection/>
    </xf>
    <xf numFmtId="0" fontId="1" fillId="34" borderId="0" xfId="51" applyFont="1" applyFill="1" applyBorder="1" applyAlignment="1">
      <alignment horizontal="left" wrapText="1"/>
      <protection/>
    </xf>
    <xf numFmtId="0" fontId="0" fillId="34" borderId="0" xfId="51" applyFill="1" applyAlignment="1">
      <alignment horizontal="left" wrapText="1"/>
      <protection/>
    </xf>
    <xf numFmtId="0" fontId="55" fillId="34" borderId="10" xfId="51" applyFont="1" applyFill="1" applyBorder="1" applyAlignment="1">
      <alignment wrapText="1"/>
      <protection/>
    </xf>
    <xf numFmtId="0" fontId="0" fillId="34" borderId="23" xfId="51" applyFont="1" applyFill="1" applyBorder="1" applyAlignment="1">
      <alignment wrapText="1"/>
      <protection/>
    </xf>
    <xf numFmtId="0" fontId="0" fillId="34" borderId="52" xfId="51" applyFont="1" applyFill="1" applyBorder="1" applyAlignment="1">
      <alignment wrapText="1"/>
      <protection/>
    </xf>
    <xf numFmtId="0" fontId="55" fillId="34" borderId="10" xfId="51" applyFont="1" applyFill="1" applyBorder="1" applyAlignment="1">
      <alignment vertical="center" wrapText="1"/>
      <protection/>
    </xf>
    <xf numFmtId="0" fontId="55" fillId="34" borderId="23" xfId="51" applyFont="1" applyFill="1" applyBorder="1" applyAlignment="1">
      <alignment vertical="center" wrapText="1"/>
      <protection/>
    </xf>
    <xf numFmtId="0" fontId="55" fillId="34" borderId="52" xfId="51" applyFont="1" applyFill="1" applyBorder="1" applyAlignment="1">
      <alignment vertical="center" wrapText="1"/>
      <protection/>
    </xf>
    <xf numFmtId="0" fontId="1" fillId="34" borderId="0" xfId="51" applyFont="1" applyFill="1" applyAlignment="1">
      <alignment horizontal="left"/>
      <protection/>
    </xf>
    <xf numFmtId="0" fontId="1" fillId="34" borderId="0" xfId="51" applyFont="1" applyFill="1" applyBorder="1" applyAlignment="1">
      <alignment horizontal="left"/>
      <protection/>
    </xf>
    <xf numFmtId="0" fontId="55" fillId="34" borderId="10" xfId="51" applyFont="1" applyFill="1" applyBorder="1" applyAlignment="1">
      <alignment/>
      <protection/>
    </xf>
    <xf numFmtId="0" fontId="0" fillId="34" borderId="23" xfId="51" applyFill="1" applyBorder="1" applyAlignment="1">
      <alignment/>
      <protection/>
    </xf>
    <xf numFmtId="0" fontId="0" fillId="34" borderId="52" xfId="51" applyFill="1" applyBorder="1" applyAlignment="1">
      <alignment/>
      <protection/>
    </xf>
    <xf numFmtId="0" fontId="57" fillId="34" borderId="10" xfId="51" applyFont="1" applyFill="1" applyBorder="1" applyAlignment="1">
      <alignment/>
      <protection/>
    </xf>
    <xf numFmtId="0" fontId="10" fillId="34" borderId="23" xfId="51" applyFont="1" applyFill="1" applyBorder="1" applyAlignment="1">
      <alignment/>
      <protection/>
    </xf>
    <xf numFmtId="0" fontId="10" fillId="34" borderId="52" xfId="51" applyFont="1" applyFill="1" applyBorder="1" applyAlignment="1">
      <alignment/>
      <protection/>
    </xf>
    <xf numFmtId="0" fontId="55" fillId="0" borderId="10" xfId="51" applyFont="1" applyFill="1" applyBorder="1" applyAlignment="1">
      <alignment/>
      <protection/>
    </xf>
    <xf numFmtId="0" fontId="0" fillId="0" borderId="23" xfId="51" applyFont="1" applyFill="1" applyBorder="1" applyAlignment="1">
      <alignment/>
      <protection/>
    </xf>
    <xf numFmtId="0" fontId="0" fillId="0" borderId="52" xfId="51" applyFont="1" applyFill="1" applyBorder="1" applyAlignment="1">
      <alignment/>
      <protection/>
    </xf>
    <xf numFmtId="0" fontId="1" fillId="33" borderId="19" xfId="51" applyFont="1" applyFill="1" applyBorder="1" applyAlignment="1">
      <alignment horizontal="center"/>
      <protection/>
    </xf>
    <xf numFmtId="0" fontId="1" fillId="33" borderId="20" xfId="51" applyFont="1" applyFill="1" applyBorder="1" applyAlignment="1">
      <alignment horizontal="center"/>
      <protection/>
    </xf>
    <xf numFmtId="0" fontId="1" fillId="33" borderId="21" xfId="51" applyFont="1" applyFill="1" applyBorder="1" applyAlignment="1">
      <alignment horizontal="center"/>
      <protection/>
    </xf>
    <xf numFmtId="0" fontId="1" fillId="33" borderId="14" xfId="51" applyFont="1" applyFill="1" applyBorder="1" applyAlignment="1">
      <alignment horizontal="center"/>
      <protection/>
    </xf>
    <xf numFmtId="0" fontId="1" fillId="33" borderId="0" xfId="51" applyFont="1" applyFill="1" applyBorder="1" applyAlignment="1">
      <alignment horizontal="center"/>
      <protection/>
    </xf>
    <xf numFmtId="0" fontId="1" fillId="33" borderId="22" xfId="51" applyFont="1" applyFill="1" applyBorder="1" applyAlignment="1">
      <alignment horizontal="center"/>
      <protection/>
    </xf>
    <xf numFmtId="0" fontId="1" fillId="33" borderId="16" xfId="51" applyFont="1" applyFill="1" applyBorder="1" applyAlignment="1">
      <alignment horizontal="center"/>
      <protection/>
    </xf>
    <xf numFmtId="0" fontId="1" fillId="33" borderId="17" xfId="51" applyFont="1" applyFill="1" applyBorder="1" applyAlignment="1">
      <alignment horizontal="center"/>
      <protection/>
    </xf>
    <xf numFmtId="0" fontId="1" fillId="33" borderId="18" xfId="51" applyFont="1" applyFill="1" applyBorder="1" applyAlignment="1">
      <alignment horizontal="center"/>
      <protection/>
    </xf>
    <xf numFmtId="0" fontId="0" fillId="33" borderId="10" xfId="51" applyFill="1" applyBorder="1" applyAlignment="1">
      <alignment/>
      <protection/>
    </xf>
    <xf numFmtId="0" fontId="0" fillId="33" borderId="52" xfId="51" applyFill="1" applyBorder="1" applyAlignment="1">
      <alignment/>
      <protection/>
    </xf>
    <xf numFmtId="0" fontId="0" fillId="0" borderId="22" xfId="51" applyBorder="1" applyAlignment="1">
      <alignment/>
      <protection/>
    </xf>
    <xf numFmtId="0" fontId="1" fillId="34" borderId="0" xfId="51" applyFont="1" applyFill="1" applyAlignment="1">
      <alignment horizontal="left" vertical="top" wrapText="1"/>
      <protection/>
    </xf>
    <xf numFmtId="0" fontId="0" fillId="0" borderId="0" xfId="51" applyAlignment="1">
      <alignment horizontal="left" vertical="top" wrapText="1"/>
      <protection/>
    </xf>
    <xf numFmtId="0" fontId="0" fillId="0" borderId="0" xfId="51" applyBorder="1" applyAlignment="1">
      <alignment horizontal="left" vertical="top" wrapText="1"/>
      <protection/>
    </xf>
    <xf numFmtId="0" fontId="0" fillId="0" borderId="85" xfId="51" applyFont="1" applyBorder="1" applyAlignment="1">
      <alignment wrapText="1"/>
      <protection/>
    </xf>
    <xf numFmtId="0" fontId="0" fillId="0" borderId="37" xfId="51" applyFont="1" applyBorder="1" applyAlignment="1">
      <alignment wrapText="1"/>
      <protection/>
    </xf>
    <xf numFmtId="0" fontId="0" fillId="0" borderId="66" xfId="51" applyFont="1" applyBorder="1" applyAlignment="1">
      <alignment wrapText="1"/>
      <protection/>
    </xf>
    <xf numFmtId="0" fontId="0" fillId="0" borderId="54" xfId="51" applyFont="1" applyBorder="1" applyAlignment="1">
      <alignment wrapText="1"/>
      <protection/>
    </xf>
    <xf numFmtId="0" fontId="0" fillId="0" borderId="0" xfId="51" applyFont="1" applyBorder="1" applyAlignment="1">
      <alignment wrapText="1"/>
      <protection/>
    </xf>
    <xf numFmtId="0" fontId="0" fillId="0" borderId="74" xfId="51" applyFont="1" applyBorder="1" applyAlignment="1">
      <alignment wrapText="1"/>
      <protection/>
    </xf>
    <xf numFmtId="0" fontId="0" fillId="0" borderId="33" xfId="51" applyFont="1" applyBorder="1" applyAlignment="1">
      <alignment wrapText="1"/>
      <protection/>
    </xf>
    <xf numFmtId="0" fontId="0" fillId="0" borderId="34" xfId="51" applyFont="1" applyBorder="1" applyAlignment="1">
      <alignment wrapText="1"/>
      <protection/>
    </xf>
    <xf numFmtId="0" fontId="0" fillId="0" borderId="32" xfId="51" applyFont="1" applyBorder="1" applyAlignment="1">
      <alignment wrapText="1"/>
      <protection/>
    </xf>
    <xf numFmtId="0" fontId="1" fillId="0" borderId="0" xfId="51" applyFont="1" applyFill="1" applyBorder="1" applyAlignment="1">
      <alignment horizontal="left" vertical="top"/>
      <protection/>
    </xf>
    <xf numFmtId="0" fontId="0" fillId="0" borderId="0" xfId="51" applyFill="1" applyBorder="1" applyAlignment="1">
      <alignment horizontal="left" vertical="top"/>
      <protection/>
    </xf>
    <xf numFmtId="0" fontId="0" fillId="33" borderId="0" xfId="51" applyFill="1" applyBorder="1" applyAlignment="1">
      <alignment horizontal="left"/>
      <protection/>
    </xf>
    <xf numFmtId="0" fontId="0" fillId="0" borderId="0" xfId="51" applyBorder="1" applyAlignment="1">
      <alignment horizontal="left"/>
      <protection/>
    </xf>
    <xf numFmtId="0" fontId="0" fillId="0" borderId="34" xfId="49" applyFont="1" applyBorder="1" applyAlignment="1">
      <alignment/>
      <protection/>
    </xf>
    <xf numFmtId="0" fontId="85" fillId="0" borderId="34" xfId="49" applyBorder="1" applyAlignment="1">
      <alignment/>
      <protection/>
    </xf>
    <xf numFmtId="0" fontId="3" fillId="34" borderId="0" xfId="49" applyFont="1" applyFill="1" applyAlignment="1">
      <alignment horizontal="center" vertical="center"/>
      <protection/>
    </xf>
    <xf numFmtId="0" fontId="8" fillId="34" borderId="0" xfId="49" applyFont="1" applyFill="1" applyAlignment="1">
      <alignment horizontal="center" vertical="center"/>
      <protection/>
    </xf>
    <xf numFmtId="0" fontId="2" fillId="34" borderId="0" xfId="49" applyFont="1" applyFill="1" applyAlignment="1">
      <alignment horizontal="center" vertical="center"/>
      <protection/>
    </xf>
    <xf numFmtId="0" fontId="85" fillId="34" borderId="0" xfId="49" applyFill="1" applyAlignment="1">
      <alignment horizontal="center" vertical="center"/>
      <protection/>
    </xf>
    <xf numFmtId="0" fontId="42" fillId="0" borderId="0" xfId="49" applyFont="1" applyAlignment="1">
      <alignment horizontal="center"/>
      <protection/>
    </xf>
    <xf numFmtId="0" fontId="1" fillId="34" borderId="0" xfId="49" applyFont="1" applyFill="1" applyAlignment="1">
      <alignment wrapText="1"/>
      <protection/>
    </xf>
    <xf numFmtId="0" fontId="0" fillId="34" borderId="0" xfId="49" applyFont="1" applyFill="1" applyBorder="1" applyAlignment="1">
      <alignment wrapText="1"/>
      <protection/>
    </xf>
    <xf numFmtId="0" fontId="85" fillId="35" borderId="10" xfId="49" applyNumberFormat="1" applyFill="1" applyBorder="1" applyAlignment="1">
      <alignment horizontal="left" wrapText="1"/>
      <protection/>
    </xf>
    <xf numFmtId="0" fontId="85" fillId="35" borderId="23" xfId="49" applyNumberFormat="1" applyFill="1" applyBorder="1" applyAlignment="1">
      <alignment horizontal="left" wrapText="1"/>
      <protection/>
    </xf>
    <xf numFmtId="0" fontId="85" fillId="0" borderId="23" xfId="49" applyBorder="1" applyAlignment="1">
      <alignment horizontal="left" wrapText="1"/>
      <protection/>
    </xf>
    <xf numFmtId="0" fontId="85" fillId="0" borderId="52" xfId="49" applyBorder="1" applyAlignment="1">
      <alignment horizontal="left" wrapText="1"/>
      <protection/>
    </xf>
    <xf numFmtId="0" fontId="1" fillId="34" borderId="0" xfId="49" applyFont="1" applyFill="1" applyBorder="1" applyAlignment="1">
      <alignment/>
      <protection/>
    </xf>
    <xf numFmtId="0" fontId="0" fillId="34" borderId="0" xfId="49" applyFont="1" applyFill="1" applyBorder="1" applyAlignment="1">
      <alignment/>
      <protection/>
    </xf>
    <xf numFmtId="0" fontId="85" fillId="35" borderId="10" xfId="49" applyFill="1" applyBorder="1" applyAlignment="1">
      <alignment horizontal="left" wrapText="1"/>
      <protection/>
    </xf>
    <xf numFmtId="0" fontId="85" fillId="35" borderId="23" xfId="49" applyFill="1" applyBorder="1" applyAlignment="1">
      <alignment horizontal="left" wrapText="1"/>
      <protection/>
    </xf>
    <xf numFmtId="0" fontId="1" fillId="34" borderId="0" xfId="49" applyFont="1" applyFill="1" applyAlignment="1">
      <alignment/>
      <protection/>
    </xf>
    <xf numFmtId="0" fontId="0" fillId="34" borderId="22" xfId="49" applyFont="1" applyFill="1" applyBorder="1" applyAlignment="1">
      <alignment/>
      <protection/>
    </xf>
    <xf numFmtId="0" fontId="106" fillId="35" borderId="10" xfId="49" applyFont="1" applyFill="1" applyBorder="1" applyAlignment="1">
      <alignment horizontal="left"/>
      <protection/>
    </xf>
    <xf numFmtId="0" fontId="106" fillId="35" borderId="23" xfId="49" applyFont="1" applyFill="1" applyBorder="1" applyAlignment="1">
      <alignment horizontal="left"/>
      <protection/>
    </xf>
    <xf numFmtId="0" fontId="106" fillId="35" borderId="52" xfId="49" applyFont="1" applyFill="1" applyBorder="1" applyAlignment="1">
      <alignment horizontal="left"/>
      <protection/>
    </xf>
    <xf numFmtId="0" fontId="85" fillId="35" borderId="10" xfId="49" applyFill="1" applyBorder="1" applyAlignment="1">
      <alignment horizontal="left"/>
      <protection/>
    </xf>
    <xf numFmtId="0" fontId="85" fillId="35" borderId="23" xfId="49" applyFill="1" applyBorder="1" applyAlignment="1">
      <alignment horizontal="left"/>
      <protection/>
    </xf>
    <xf numFmtId="0" fontId="85" fillId="35" borderId="52" xfId="49" applyFill="1" applyBorder="1" applyAlignment="1">
      <alignment horizontal="left"/>
      <protection/>
    </xf>
    <xf numFmtId="0" fontId="1" fillId="34" borderId="0" xfId="49" applyFont="1" applyFill="1" applyAlignment="1">
      <alignment/>
      <protection/>
    </xf>
    <xf numFmtId="0" fontId="0" fillId="34" borderId="0" xfId="49" applyFont="1" applyFill="1" applyBorder="1" applyAlignment="1">
      <alignment/>
      <protection/>
    </xf>
    <xf numFmtId="0" fontId="1" fillId="34" borderId="0" xfId="49" applyFont="1" applyFill="1" applyAlignment="1">
      <alignment wrapText="1"/>
      <protection/>
    </xf>
    <xf numFmtId="0" fontId="0" fillId="34" borderId="22" xfId="49" applyFont="1" applyFill="1" applyBorder="1" applyAlignment="1">
      <alignment wrapText="1"/>
      <protection/>
    </xf>
    <xf numFmtId="0" fontId="0" fillId="35" borderId="10" xfId="49" applyFont="1" applyFill="1" applyBorder="1" applyAlignment="1">
      <alignment horizontal="left"/>
      <protection/>
    </xf>
    <xf numFmtId="0" fontId="85" fillId="0" borderId="52" xfId="49" applyBorder="1" applyAlignment="1">
      <alignment horizontal="left"/>
      <protection/>
    </xf>
    <xf numFmtId="0" fontId="1" fillId="34" borderId="14" xfId="49" applyFont="1" applyFill="1" applyBorder="1" applyAlignment="1">
      <alignment wrapText="1"/>
      <protection/>
    </xf>
    <xf numFmtId="0" fontId="85" fillId="0" borderId="22" xfId="49" applyBorder="1" applyAlignment="1">
      <alignment wrapText="1"/>
      <protection/>
    </xf>
    <xf numFmtId="0" fontId="85" fillId="0" borderId="52" xfId="49" applyFont="1" applyBorder="1" applyAlignment="1">
      <alignment horizontal="left"/>
      <protection/>
    </xf>
    <xf numFmtId="0" fontId="3" fillId="34" borderId="10" xfId="49" applyFont="1" applyFill="1" applyBorder="1" applyAlignment="1">
      <alignment horizontal="center" vertical="center"/>
      <protection/>
    </xf>
    <xf numFmtId="0" fontId="8" fillId="34" borderId="23" xfId="49" applyFont="1" applyFill="1" applyBorder="1" applyAlignment="1">
      <alignment horizontal="center" vertical="center"/>
      <protection/>
    </xf>
    <xf numFmtId="0" fontId="8" fillId="34" borderId="21" xfId="49" applyFont="1" applyFill="1" applyBorder="1" applyAlignment="1">
      <alignment horizontal="center" vertical="center"/>
      <protection/>
    </xf>
    <xf numFmtId="0" fontId="1" fillId="34" borderId="10" xfId="49" applyFont="1" applyFill="1" applyBorder="1" applyAlignment="1">
      <alignment horizontal="left" vertical="center" wrapText="1"/>
      <protection/>
    </xf>
    <xf numFmtId="0" fontId="1" fillId="34" borderId="52" xfId="49" applyFont="1" applyFill="1" applyBorder="1" applyAlignment="1">
      <alignment horizontal="left" vertical="center" wrapText="1"/>
      <protection/>
    </xf>
    <xf numFmtId="0" fontId="0" fillId="35" borderId="16" xfId="49" applyFont="1" applyFill="1" applyBorder="1" applyAlignment="1">
      <alignment/>
      <protection/>
    </xf>
    <xf numFmtId="0" fontId="0" fillId="35" borderId="17" xfId="49" applyFont="1" applyFill="1" applyBorder="1" applyAlignment="1">
      <alignment/>
      <protection/>
    </xf>
    <xf numFmtId="0" fontId="0" fillId="35" borderId="18" xfId="49" applyFont="1" applyFill="1" applyBorder="1" applyAlignment="1">
      <alignment/>
      <protection/>
    </xf>
    <xf numFmtId="0" fontId="1" fillId="34" borderId="10" xfId="49" applyFont="1" applyFill="1" applyBorder="1" applyAlignment="1">
      <alignment horizontal="center" vertical="center"/>
      <protection/>
    </xf>
    <xf numFmtId="0" fontId="1" fillId="34" borderId="23" xfId="49" applyFont="1" applyFill="1" applyBorder="1" applyAlignment="1">
      <alignment horizontal="center" vertical="center"/>
      <protection/>
    </xf>
    <xf numFmtId="0" fontId="1" fillId="34" borderId="52" xfId="49" applyFont="1" applyFill="1" applyBorder="1" applyAlignment="1">
      <alignment horizontal="center" vertical="center"/>
      <protection/>
    </xf>
    <xf numFmtId="0" fontId="104" fillId="0" borderId="14" xfId="49" applyFont="1" applyBorder="1" applyAlignment="1">
      <alignment horizontal="center" wrapText="1"/>
      <protection/>
    </xf>
    <xf numFmtId="0" fontId="104" fillId="0" borderId="0" xfId="49" applyFont="1" applyBorder="1" applyAlignment="1">
      <alignment horizontal="center" wrapText="1"/>
      <protection/>
    </xf>
    <xf numFmtId="16" fontId="0" fillId="34" borderId="60" xfId="49" applyNumberFormat="1" applyFont="1" applyFill="1" applyBorder="1" applyAlignment="1">
      <alignment/>
      <protection/>
    </xf>
    <xf numFmtId="0" fontId="85" fillId="0" borderId="35" xfId="49" applyBorder="1" applyAlignment="1">
      <alignment/>
      <protection/>
    </xf>
    <xf numFmtId="0" fontId="85" fillId="0" borderId="25" xfId="49" applyBorder="1" applyAlignment="1">
      <alignment/>
      <protection/>
    </xf>
    <xf numFmtId="0" fontId="85" fillId="34" borderId="23" xfId="49" applyFill="1" applyBorder="1" applyAlignment="1">
      <alignment horizontal="center" vertical="center"/>
      <protection/>
    </xf>
    <xf numFmtId="0" fontId="85" fillId="34" borderId="52" xfId="49" applyFill="1" applyBorder="1" applyAlignment="1">
      <alignment horizontal="center" vertical="center"/>
      <protection/>
    </xf>
    <xf numFmtId="0" fontId="1" fillId="34" borderId="19" xfId="49" applyFont="1" applyFill="1" applyBorder="1" applyAlignment="1">
      <alignment horizontal="left" wrapText="1"/>
      <protection/>
    </xf>
    <xf numFmtId="0" fontId="0" fillId="0" borderId="20" xfId="49" applyFont="1" applyBorder="1">
      <alignment/>
      <protection/>
    </xf>
    <xf numFmtId="0" fontId="0" fillId="0" borderId="21" xfId="49" applyFont="1" applyBorder="1">
      <alignment/>
      <protection/>
    </xf>
    <xf numFmtId="0" fontId="0" fillId="34" borderId="16" xfId="49" applyFont="1" applyFill="1" applyBorder="1" applyAlignment="1">
      <alignment horizontal="left" wrapText="1"/>
      <protection/>
    </xf>
    <xf numFmtId="0" fontId="0" fillId="0" borderId="17" xfId="49" applyFont="1" applyBorder="1" applyAlignment="1">
      <alignment horizontal="left" wrapText="1"/>
      <protection/>
    </xf>
    <xf numFmtId="0" fontId="0" fillId="0" borderId="18" xfId="49" applyFont="1" applyBorder="1" applyAlignment="1">
      <alignment horizontal="left" wrapText="1"/>
      <protection/>
    </xf>
    <xf numFmtId="0" fontId="0" fillId="34" borderId="20" xfId="49" applyFont="1" applyFill="1" applyBorder="1" applyAlignment="1">
      <alignment horizontal="left" wrapText="1"/>
      <protection/>
    </xf>
    <xf numFmtId="0" fontId="0" fillId="34" borderId="21" xfId="49" applyFont="1" applyFill="1" applyBorder="1" applyAlignment="1">
      <alignment horizontal="left" wrapText="1"/>
      <protection/>
    </xf>
    <xf numFmtId="0" fontId="1" fillId="34" borderId="15" xfId="49" applyFont="1" applyFill="1" applyBorder="1" applyAlignment="1">
      <alignment horizontal="left" wrapText="1"/>
      <protection/>
    </xf>
    <xf numFmtId="0" fontId="0" fillId="34" borderId="15" xfId="49" applyFont="1" applyFill="1" applyBorder="1" applyAlignment="1">
      <alignment horizontal="left" wrapText="1"/>
      <protection/>
    </xf>
    <xf numFmtId="0" fontId="0" fillId="34" borderId="55" xfId="49" applyFont="1" applyFill="1" applyBorder="1" applyAlignment="1">
      <alignment horizontal="left" wrapText="1"/>
      <protection/>
    </xf>
    <xf numFmtId="0" fontId="0" fillId="0" borderId="55" xfId="49" applyFont="1" applyBorder="1" applyAlignment="1">
      <alignment horizontal="left" wrapText="1"/>
      <protection/>
    </xf>
    <xf numFmtId="0" fontId="3" fillId="34" borderId="0" xfId="49" applyFont="1" applyFill="1" applyBorder="1" applyAlignment="1">
      <alignment horizontal="center" vertical="center"/>
      <protection/>
    </xf>
    <xf numFmtId="0" fontId="85" fillId="0" borderId="0" xfId="49" applyBorder="1" applyAlignment="1">
      <alignment horizontal="center" vertical="center"/>
      <protection/>
    </xf>
    <xf numFmtId="0" fontId="1" fillId="34" borderId="10" xfId="49" applyFont="1" applyFill="1" applyBorder="1" applyAlignment="1">
      <alignment horizontal="left" vertical="center"/>
      <protection/>
    </xf>
    <xf numFmtId="0" fontId="1" fillId="34" borderId="52" xfId="49" applyFont="1" applyFill="1" applyBorder="1" applyAlignment="1">
      <alignment horizontal="left" vertical="center"/>
      <protection/>
    </xf>
    <xf numFmtId="0" fontId="1" fillId="34" borderId="19" xfId="49" applyFont="1" applyFill="1" applyBorder="1" applyAlignment="1">
      <alignment horizontal="left" vertical="center"/>
      <protection/>
    </xf>
    <xf numFmtId="0" fontId="1" fillId="34" borderId="21" xfId="49" applyFont="1" applyFill="1" applyBorder="1" applyAlignment="1">
      <alignment horizontal="left" vertical="center"/>
      <protection/>
    </xf>
    <xf numFmtId="0" fontId="1" fillId="0" borderId="11" xfId="49" applyNumberFormat="1" applyFont="1" applyFill="1" applyBorder="1" applyAlignment="1">
      <alignment horizontal="left" vertical="center" wrapText="1"/>
      <protection/>
    </xf>
    <xf numFmtId="0" fontId="105" fillId="0" borderId="0" xfId="49" applyNumberFormat="1" applyFont="1" applyFill="1" applyBorder="1" applyAlignment="1">
      <alignment horizontal="left" vertical="center" wrapText="1"/>
      <protection/>
    </xf>
    <xf numFmtId="0" fontId="107" fillId="0" borderId="19" xfId="49" applyFont="1" applyFill="1" applyBorder="1" applyAlignment="1">
      <alignment horizontal="left" wrapText="1"/>
      <protection/>
    </xf>
    <xf numFmtId="0" fontId="107" fillId="0" borderId="20" xfId="49" applyFont="1" applyFill="1" applyBorder="1" applyAlignment="1">
      <alignment horizontal="left" wrapText="1"/>
      <protection/>
    </xf>
    <xf numFmtId="0" fontId="107" fillId="0" borderId="21" xfId="49" applyFont="1" applyFill="1" applyBorder="1" applyAlignment="1">
      <alignment horizontal="left" wrapText="1"/>
      <protection/>
    </xf>
    <xf numFmtId="0" fontId="107" fillId="0" borderId="16" xfId="49" applyFont="1" applyFill="1" applyBorder="1" applyAlignment="1">
      <alignment horizontal="left" wrapText="1"/>
      <protection/>
    </xf>
    <xf numFmtId="0" fontId="107" fillId="0" borderId="17" xfId="49" applyFont="1" applyFill="1" applyBorder="1" applyAlignment="1">
      <alignment horizontal="left" wrapText="1"/>
      <protection/>
    </xf>
    <xf numFmtId="0" fontId="107" fillId="0" borderId="18" xfId="49" applyFont="1" applyFill="1" applyBorder="1" applyAlignment="1">
      <alignment horizontal="left" wrapText="1"/>
      <protection/>
    </xf>
    <xf numFmtId="0" fontId="1" fillId="34" borderId="44" xfId="49" applyFont="1" applyFill="1" applyBorder="1" applyAlignment="1">
      <alignment horizontal="left" vertical="center" wrapText="1"/>
      <protection/>
    </xf>
    <xf numFmtId="0" fontId="1" fillId="34" borderId="35" xfId="49" applyFont="1" applyFill="1" applyBorder="1" applyAlignment="1">
      <alignment horizontal="left" vertical="center" wrapText="1"/>
      <protection/>
    </xf>
    <xf numFmtId="0" fontId="1" fillId="34" borderId="56" xfId="49" applyFont="1" applyFill="1" applyBorder="1" applyAlignment="1">
      <alignment horizontal="left" vertical="center" wrapText="1"/>
      <protection/>
    </xf>
    <xf numFmtId="0" fontId="0" fillId="35" borderId="19" xfId="49" applyFont="1" applyFill="1" applyBorder="1" applyAlignment="1">
      <alignment horizontal="left"/>
      <protection/>
    </xf>
    <xf numFmtId="0" fontId="0" fillId="35" borderId="21" xfId="49" applyFont="1" applyFill="1" applyBorder="1" applyAlignment="1">
      <alignment horizontal="left"/>
      <protection/>
    </xf>
    <xf numFmtId="0" fontId="1" fillId="34" borderId="37" xfId="49" applyFont="1" applyFill="1" applyBorder="1" applyAlignment="1">
      <alignment horizontal="left" vertical="center" wrapText="1"/>
      <protection/>
    </xf>
    <xf numFmtId="0" fontId="1" fillId="34" borderId="76" xfId="49" applyFont="1" applyFill="1" applyBorder="1" applyAlignment="1">
      <alignment horizontal="left" vertical="center" wrapText="1"/>
      <protection/>
    </xf>
    <xf numFmtId="0" fontId="85" fillId="35" borderId="19" xfId="49" applyFill="1" applyBorder="1" applyAlignment="1">
      <alignment horizontal="left"/>
      <protection/>
    </xf>
    <xf numFmtId="0" fontId="85" fillId="35" borderId="20" xfId="49" applyFill="1" applyBorder="1" applyAlignment="1">
      <alignment horizontal="left"/>
      <protection/>
    </xf>
    <xf numFmtId="0" fontId="85" fillId="35" borderId="21" xfId="49" applyFill="1" applyBorder="1" applyAlignment="1">
      <alignment horizontal="left"/>
      <protection/>
    </xf>
    <xf numFmtId="0" fontId="4" fillId="0" borderId="0" xfId="49" applyFont="1" applyBorder="1" applyAlignment="1">
      <alignment horizontal="center" vertical="center"/>
      <protection/>
    </xf>
    <xf numFmtId="0" fontId="0" fillId="0" borderId="0" xfId="49" applyFont="1" applyFill="1" applyAlignment="1">
      <alignment horizontal="left" vertical="center" wrapText="1"/>
      <protection/>
    </xf>
    <xf numFmtId="0" fontId="43" fillId="0" borderId="0" xfId="49" applyFont="1" applyAlignment="1">
      <alignment wrapText="1"/>
      <protection/>
    </xf>
    <xf numFmtId="0" fontId="0" fillId="0" borderId="0" xfId="49" applyFont="1" applyAlignment="1">
      <alignment wrapText="1"/>
      <protection/>
    </xf>
    <xf numFmtId="0" fontId="85" fillId="34" borderId="0" xfId="49" applyFill="1" applyAlignment="1">
      <alignment/>
      <protection/>
    </xf>
    <xf numFmtId="0" fontId="85" fillId="35" borderId="10" xfId="49" applyFill="1" applyBorder="1" applyAlignment="1">
      <alignment wrapText="1"/>
      <protection/>
    </xf>
    <xf numFmtId="0" fontId="85" fillId="35" borderId="52" xfId="49" applyFill="1" applyBorder="1" applyAlignment="1">
      <alignment wrapText="1"/>
      <protection/>
    </xf>
    <xf numFmtId="0" fontId="1" fillId="35" borderId="19" xfId="49" applyFont="1" applyFill="1" applyBorder="1" applyAlignment="1">
      <alignment wrapText="1"/>
      <protection/>
    </xf>
    <xf numFmtId="0" fontId="85" fillId="0" borderId="20" xfId="49" applyBorder="1" applyAlignment="1">
      <alignment wrapText="1"/>
      <protection/>
    </xf>
    <xf numFmtId="0" fontId="85" fillId="0" borderId="21" xfId="49" applyBorder="1" applyAlignment="1">
      <alignment/>
      <protection/>
    </xf>
    <xf numFmtId="0" fontId="85" fillId="0" borderId="16" xfId="49" applyBorder="1" applyAlignment="1">
      <alignment wrapText="1"/>
      <protection/>
    </xf>
    <xf numFmtId="0" fontId="85" fillId="0" borderId="17" xfId="49" applyBorder="1" applyAlignment="1">
      <alignment wrapText="1"/>
      <protection/>
    </xf>
    <xf numFmtId="0" fontId="85" fillId="0" borderId="18" xfId="49" applyBorder="1" applyAlignment="1">
      <alignment/>
      <protection/>
    </xf>
    <xf numFmtId="0" fontId="1" fillId="34" borderId="0" xfId="49" applyFont="1" applyFill="1" applyBorder="1" applyAlignment="1">
      <alignment wrapText="1"/>
      <protection/>
    </xf>
    <xf numFmtId="0" fontId="85" fillId="35" borderId="19" xfId="49" applyFill="1" applyBorder="1" applyAlignment="1">
      <alignment horizontal="center" wrapText="1"/>
      <protection/>
    </xf>
    <xf numFmtId="0" fontId="85" fillId="35" borderId="21" xfId="49" applyFill="1" applyBorder="1" applyAlignment="1">
      <alignment horizontal="center" wrapText="1"/>
      <protection/>
    </xf>
    <xf numFmtId="0" fontId="85" fillId="35" borderId="16" xfId="49" applyFill="1" applyBorder="1" applyAlignment="1">
      <alignment horizontal="center" wrapText="1"/>
      <protection/>
    </xf>
    <xf numFmtId="0" fontId="85" fillId="35" borderId="18" xfId="49" applyFill="1" applyBorder="1" applyAlignment="1">
      <alignment horizontal="center" wrapText="1"/>
      <protection/>
    </xf>
    <xf numFmtId="0" fontId="1" fillId="35" borderId="19" xfId="49" applyFont="1" applyFill="1" applyBorder="1" applyAlignment="1">
      <alignment horizontal="left" wrapText="1"/>
      <protection/>
    </xf>
    <xf numFmtId="0" fontId="85" fillId="0" borderId="20" xfId="49" applyBorder="1" applyAlignment="1">
      <alignment horizontal="left" wrapText="1"/>
      <protection/>
    </xf>
    <xf numFmtId="0" fontId="85" fillId="0" borderId="14" xfId="49" applyBorder="1" applyAlignment="1">
      <alignment horizontal="left" wrapText="1"/>
      <protection/>
    </xf>
    <xf numFmtId="0" fontId="85" fillId="0" borderId="0" xfId="49" applyBorder="1" applyAlignment="1">
      <alignment horizontal="left" wrapText="1"/>
      <protection/>
    </xf>
    <xf numFmtId="0" fontId="85" fillId="0" borderId="22" xfId="49" applyBorder="1" applyAlignment="1">
      <alignment/>
      <protection/>
    </xf>
    <xf numFmtId="0" fontId="85" fillId="0" borderId="16" xfId="49" applyBorder="1" applyAlignment="1">
      <alignment horizontal="left" wrapText="1"/>
      <protection/>
    </xf>
    <xf numFmtId="0" fontId="85" fillId="0" borderId="17" xfId="49" applyBorder="1" applyAlignment="1">
      <alignment horizontal="left" wrapText="1"/>
      <protection/>
    </xf>
    <xf numFmtId="0" fontId="0" fillId="0" borderId="0" xfId="49" applyFont="1" applyAlignment="1">
      <alignment horizontal="right"/>
      <protection/>
    </xf>
    <xf numFmtId="0" fontId="85" fillId="0" borderId="0" xfId="49" applyAlignment="1">
      <alignment horizontal="right"/>
      <protection/>
    </xf>
    <xf numFmtId="0" fontId="85" fillId="0" borderId="22" xfId="49" applyBorder="1" applyAlignment="1">
      <alignment horizontal="right"/>
      <protection/>
    </xf>
    <xf numFmtId="0" fontId="46" fillId="0" borderId="0" xfId="60" applyFont="1" applyAlignment="1">
      <alignment vertical="top" wrapText="1"/>
      <protection/>
    </xf>
    <xf numFmtId="0" fontId="48" fillId="46" borderId="0" xfId="60" applyFont="1" applyFill="1" applyAlignment="1">
      <alignment horizontal="center" vertical="center"/>
      <protection/>
    </xf>
    <xf numFmtId="0" fontId="49" fillId="46" borderId="0" xfId="60" applyFont="1" applyFill="1" applyAlignment="1">
      <alignment horizontal="center" vertical="center"/>
      <protection/>
    </xf>
    <xf numFmtId="0" fontId="2" fillId="46" borderId="0" xfId="60" applyFont="1" applyFill="1" applyAlignment="1">
      <alignment horizontal="center" vertical="center"/>
      <protection/>
    </xf>
    <xf numFmtId="0" fontId="108" fillId="0" borderId="0" xfId="60" applyFont="1" applyAlignment="1">
      <alignment horizontal="right" vertical="center"/>
      <protection/>
    </xf>
    <xf numFmtId="0" fontId="109" fillId="0" borderId="0" xfId="60" applyFont="1" applyAlignment="1">
      <alignment horizontal="right" vertical="center"/>
      <protection/>
    </xf>
    <xf numFmtId="0" fontId="37" fillId="37" borderId="39" xfId="60" applyFont="1" applyFill="1" applyBorder="1" applyAlignment="1">
      <alignment horizontal="left" vertical="center"/>
      <protection/>
    </xf>
    <xf numFmtId="0" fontId="37" fillId="37" borderId="41" xfId="60" applyFont="1" applyFill="1" applyBorder="1" applyAlignment="1">
      <alignment horizontal="left" vertical="center"/>
      <protection/>
    </xf>
    <xf numFmtId="0" fontId="37" fillId="37" borderId="61" xfId="60" applyFont="1" applyFill="1" applyBorder="1" applyAlignment="1">
      <alignment horizontal="left" vertical="center"/>
      <protection/>
    </xf>
    <xf numFmtId="0" fontId="37" fillId="37" borderId="44" xfId="60" applyFont="1" applyFill="1" applyBorder="1" applyAlignment="1">
      <alignment horizontal="left" vertical="center"/>
      <protection/>
    </xf>
    <xf numFmtId="0" fontId="37" fillId="37" borderId="35" xfId="60" applyFont="1" applyFill="1" applyBorder="1" applyAlignment="1">
      <alignment horizontal="left" vertical="center"/>
      <protection/>
    </xf>
    <xf numFmtId="0" fontId="37" fillId="37" borderId="56" xfId="60" applyFont="1" applyFill="1" applyBorder="1" applyAlignment="1">
      <alignment horizontal="left" vertical="center"/>
      <protection/>
    </xf>
    <xf numFmtId="0" fontId="3" fillId="48" borderId="10" xfId="60" applyFont="1" applyFill="1" applyBorder="1" applyAlignment="1">
      <alignment horizontal="center" vertical="center"/>
      <protection/>
    </xf>
    <xf numFmtId="0" fontId="3" fillId="48" borderId="23" xfId="60" applyFont="1" applyFill="1" applyBorder="1" applyAlignment="1">
      <alignment horizontal="center" vertical="center"/>
      <protection/>
    </xf>
    <xf numFmtId="0" fontId="3" fillId="48" borderId="52" xfId="60" applyFont="1" applyFill="1" applyBorder="1" applyAlignment="1">
      <alignment horizontal="center" vertical="center"/>
      <protection/>
    </xf>
    <xf numFmtId="0" fontId="4" fillId="46" borderId="10" xfId="60" applyFont="1" applyFill="1" applyBorder="1" applyAlignment="1">
      <alignment horizontal="center" vertical="center"/>
      <protection/>
    </xf>
    <xf numFmtId="0" fontId="4" fillId="46" borderId="23" xfId="60" applyFont="1" applyFill="1" applyBorder="1" applyAlignment="1">
      <alignment horizontal="center" vertical="center"/>
      <protection/>
    </xf>
    <xf numFmtId="0" fontId="4" fillId="46" borderId="52" xfId="60" applyFont="1" applyFill="1" applyBorder="1" applyAlignment="1">
      <alignment horizontal="center" vertical="center"/>
      <protection/>
    </xf>
    <xf numFmtId="0" fontId="37" fillId="37" borderId="68" xfId="60" applyFont="1" applyFill="1" applyBorder="1" applyAlignment="1">
      <alignment horizontal="left" vertical="center"/>
      <protection/>
    </xf>
    <xf numFmtId="0" fontId="37" fillId="37" borderId="70" xfId="60" applyFont="1" applyFill="1" applyBorder="1" applyAlignment="1">
      <alignment horizontal="left" vertical="center"/>
      <protection/>
    </xf>
    <xf numFmtId="0" fontId="37" fillId="37" borderId="71" xfId="60" applyFont="1" applyFill="1" applyBorder="1" applyAlignment="1">
      <alignment horizontal="left" vertical="center"/>
      <protection/>
    </xf>
    <xf numFmtId="0" fontId="37" fillId="37" borderId="53" xfId="60" applyFont="1" applyFill="1" applyBorder="1" applyAlignment="1">
      <alignment horizontal="left" vertical="center"/>
      <protection/>
    </xf>
    <xf numFmtId="0" fontId="37" fillId="37" borderId="23" xfId="60" applyFont="1" applyFill="1" applyBorder="1" applyAlignment="1">
      <alignment horizontal="left" vertical="center"/>
      <protection/>
    </xf>
    <xf numFmtId="0" fontId="37" fillId="37" borderId="52" xfId="60" applyFont="1" applyFill="1" applyBorder="1" applyAlignment="1">
      <alignment horizontal="left" vertical="center"/>
      <protection/>
    </xf>
    <xf numFmtId="0" fontId="2" fillId="46" borderId="10" xfId="60" applyFont="1" applyFill="1" applyBorder="1" applyAlignment="1">
      <alignment horizontal="right" vertical="center" wrapText="1"/>
      <protection/>
    </xf>
    <xf numFmtId="0" fontId="20" fillId="0" borderId="82" xfId="50" applyBorder="1" applyAlignment="1">
      <alignment vertical="center" wrapText="1"/>
      <protection/>
    </xf>
    <xf numFmtId="0" fontId="1" fillId="10" borderId="79" xfId="50" applyFont="1" applyFill="1" applyBorder="1" applyAlignment="1">
      <alignment horizontal="center" vertical="center" wrapText="1"/>
      <protection/>
    </xf>
    <xf numFmtId="0" fontId="1" fillId="10" borderId="34" xfId="50" applyFont="1" applyFill="1" applyBorder="1" applyAlignment="1">
      <alignment horizontal="center" vertical="center" wrapText="1"/>
      <protection/>
    </xf>
    <xf numFmtId="0" fontId="1" fillId="10" borderId="62" xfId="50" applyFont="1" applyFill="1" applyBorder="1" applyAlignment="1">
      <alignment horizontal="center" vertical="center" wrapText="1"/>
      <protection/>
    </xf>
    <xf numFmtId="0" fontId="1" fillId="16" borderId="34" xfId="50" applyFont="1" applyFill="1" applyBorder="1" applyAlignment="1">
      <alignment horizontal="center" vertical="center" wrapText="1"/>
      <protection/>
    </xf>
    <xf numFmtId="0" fontId="1" fillId="16" borderId="62" xfId="50" applyFont="1" applyFill="1" applyBorder="1" applyAlignment="1">
      <alignment horizontal="center" vertical="center" wrapText="1"/>
      <protection/>
    </xf>
    <xf numFmtId="49" fontId="20" fillId="0" borderId="0" xfId="50" applyNumberFormat="1" applyBorder="1" applyAlignment="1">
      <alignment horizontal="center" vertical="center" wrapText="1"/>
      <protection/>
    </xf>
    <xf numFmtId="0" fontId="1" fillId="34" borderId="0" xfId="50" applyFont="1" applyFill="1" applyAlignment="1">
      <alignment horizontal="left" vertical="center" wrapText="1"/>
      <protection/>
    </xf>
    <xf numFmtId="4" fontId="3" fillId="10" borderId="10" xfId="50" applyNumberFormat="1" applyFont="1" applyFill="1" applyBorder="1" applyAlignment="1">
      <alignment horizontal="right" vertical="center"/>
      <protection/>
    </xf>
    <xf numFmtId="4" fontId="3" fillId="10" borderId="52" xfId="50" applyNumberFormat="1" applyFont="1" applyFill="1" applyBorder="1" applyAlignment="1">
      <alignment horizontal="right" vertical="center"/>
      <protection/>
    </xf>
    <xf numFmtId="0" fontId="20" fillId="0" borderId="0" xfId="50" applyAlignment="1">
      <alignment vertical="center" wrapText="1"/>
      <protection/>
    </xf>
    <xf numFmtId="0" fontId="20" fillId="0" borderId="22" xfId="50" applyBorder="1" applyAlignment="1">
      <alignment vertical="center" wrapText="1"/>
      <protection/>
    </xf>
    <xf numFmtId="4" fontId="4" fillId="0" borderId="0" xfId="60" applyNumberFormat="1" applyFont="1" applyAlignment="1">
      <alignment horizontal="center" vertical="center" wrapText="1"/>
      <protection/>
    </xf>
    <xf numFmtId="0" fontId="20" fillId="45" borderId="0" xfId="60" applyFont="1" applyFill="1" applyAlignment="1">
      <alignment horizontal="left" wrapText="1"/>
      <protection/>
    </xf>
    <xf numFmtId="0" fontId="0" fillId="0" borderId="0" xfId="60" applyFont="1" applyAlignment="1">
      <alignment horizontal="left" vertical="center" wrapText="1"/>
      <protection/>
    </xf>
    <xf numFmtId="0" fontId="2" fillId="46" borderId="0" xfId="60" applyFont="1" applyFill="1" applyAlignment="1">
      <alignment horizontal="left" vertical="center" wrapText="1"/>
      <protection/>
    </xf>
    <xf numFmtId="0" fontId="0" fillId="37" borderId="10" xfId="60" applyFont="1" applyFill="1" applyBorder="1" applyAlignment="1">
      <alignment horizontal="left" vertical="center"/>
      <protection/>
    </xf>
    <xf numFmtId="0" fontId="0" fillId="37" borderId="23" xfId="60" applyFont="1" applyFill="1" applyBorder="1" applyAlignment="1">
      <alignment horizontal="left" vertical="center"/>
      <protection/>
    </xf>
    <xf numFmtId="0" fontId="0" fillId="37" borderId="52" xfId="60" applyFont="1" applyFill="1" applyBorder="1" applyAlignment="1">
      <alignment horizontal="left" vertical="center"/>
      <protection/>
    </xf>
    <xf numFmtId="0" fontId="2" fillId="46" borderId="0" xfId="60" applyFont="1" applyFill="1" applyAlignment="1">
      <alignment horizontal="left" vertical="center"/>
      <protection/>
    </xf>
    <xf numFmtId="0" fontId="0" fillId="37" borderId="16" xfId="60" applyFont="1" applyFill="1" applyBorder="1" applyAlignment="1">
      <alignment horizontal="left" vertical="center"/>
      <protection/>
    </xf>
    <xf numFmtId="0" fontId="0" fillId="37" borderId="17" xfId="60" applyFont="1" applyFill="1" applyBorder="1" applyAlignment="1">
      <alignment horizontal="left" vertical="center"/>
      <protection/>
    </xf>
    <xf numFmtId="0" fontId="0" fillId="37" borderId="18" xfId="60" applyFont="1" applyFill="1" applyBorder="1" applyAlignment="1">
      <alignment horizontal="left" vertical="center"/>
      <protection/>
    </xf>
    <xf numFmtId="0" fontId="0" fillId="37" borderId="16" xfId="60" applyFill="1" applyBorder="1" applyAlignment="1">
      <alignment horizontal="left" vertical="center" wrapText="1"/>
      <protection/>
    </xf>
    <xf numFmtId="0" fontId="0" fillId="37" borderId="17" xfId="60" applyFill="1" applyBorder="1" applyAlignment="1">
      <alignment horizontal="left" vertical="center" wrapText="1"/>
      <protection/>
    </xf>
    <xf numFmtId="0" fontId="0" fillId="37" borderId="18" xfId="60" applyFill="1" applyBorder="1" applyAlignment="1">
      <alignment horizontal="left" vertical="center" wrapText="1"/>
      <protection/>
    </xf>
    <xf numFmtId="0" fontId="0" fillId="37" borderId="16" xfId="60" applyFont="1" applyFill="1" applyBorder="1" applyAlignment="1">
      <alignment horizontal="left" vertical="center" wrapText="1"/>
      <protection/>
    </xf>
  </cellXfs>
  <cellStyles count="6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y 2"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normální 3" xfId="49"/>
    <cellStyle name="normální 4" xfId="50"/>
    <cellStyle name="normální 5" xfId="51"/>
    <cellStyle name="normální_Vzor2 Návrh Záv.vyúčtování 2" xfId="52"/>
    <cellStyle name="Followed Hyperlink" xfId="53"/>
    <cellStyle name="Poznámka" xfId="54"/>
    <cellStyle name="procent 2" xfId="55"/>
    <cellStyle name="procent 3" xfId="56"/>
    <cellStyle name="Percent" xfId="57"/>
    <cellStyle name="Propojená buňka" xfId="58"/>
    <cellStyle name="Správně" xfId="59"/>
    <cellStyle name="Standard 2" xfId="60"/>
    <cellStyle name="Standard 2 2" xfId="61"/>
    <cellStyle name="Standard 2_Prüfbericht AT-CZ Korr 02022011" xfId="62"/>
    <cellStyle name="Text upozornění" xfId="63"/>
    <cellStyle name="Vstup" xfId="64"/>
    <cellStyle name="Výpočet" xfId="65"/>
    <cellStyle name="Výstup" xfId="66"/>
    <cellStyle name="Vysvětlující text" xfId="67"/>
    <cellStyle name="Zvýraznění 1" xfId="68"/>
    <cellStyle name="Zvýraznění 2" xfId="69"/>
    <cellStyle name="Zvýraznění 3" xfId="70"/>
    <cellStyle name="Zvýraznění 4" xfId="71"/>
    <cellStyle name="Zvýraznění 5" xfId="72"/>
    <cellStyle name="Zvýraznění 6" xfId="73"/>
  </cellStyles>
  <dxfs count="12">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rgb="FF969696"/>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628650</xdr:colOff>
      <xdr:row>0</xdr:row>
      <xdr:rowOff>895350</xdr:rowOff>
    </xdr:from>
    <xdr:to>
      <xdr:col>7</xdr:col>
      <xdr:colOff>619125</xdr:colOff>
      <xdr:row>0</xdr:row>
      <xdr:rowOff>1371600</xdr:rowOff>
    </xdr:to>
    <xdr:sp>
      <xdr:nvSpPr>
        <xdr:cNvPr id="1" name="Text Box 3"/>
        <xdr:cNvSpPr txBox="1">
          <a:spLocks noChangeArrowheads="1"/>
        </xdr:cNvSpPr>
      </xdr:nvSpPr>
      <xdr:spPr>
        <a:xfrm>
          <a:off x="4410075" y="895350"/>
          <a:ext cx="2162175" cy="4762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twoCellAnchor editAs="oneCell">
    <xdr:from>
      <xdr:col>1</xdr:col>
      <xdr:colOff>238125</xdr:colOff>
      <xdr:row>0</xdr:row>
      <xdr:rowOff>123825</xdr:rowOff>
    </xdr:from>
    <xdr:to>
      <xdr:col>5</xdr:col>
      <xdr:colOff>504825</xdr:colOff>
      <xdr:row>0</xdr:row>
      <xdr:rowOff>1447800</xdr:rowOff>
    </xdr:to>
    <xdr:pic>
      <xdr:nvPicPr>
        <xdr:cNvPr id="2" name="Picture 4" descr="neu_LogoBasis_AT-CZ_4C"/>
        <xdr:cNvPicPr preferRelativeResize="1">
          <a:picLocks noChangeAspect="1"/>
        </xdr:cNvPicPr>
      </xdr:nvPicPr>
      <xdr:blipFill>
        <a:blip r:embed="rId1"/>
        <a:stretch>
          <a:fillRect/>
        </a:stretch>
      </xdr:blipFill>
      <xdr:spPr>
        <a:xfrm>
          <a:off x="342900" y="123825"/>
          <a:ext cx="3943350" cy="1323975"/>
        </a:xfrm>
        <a:prstGeom prst="rect">
          <a:avLst/>
        </a:prstGeom>
        <a:noFill/>
        <a:ln w="9525" cmpd="sng">
          <a:noFill/>
        </a:ln>
      </xdr:spPr>
    </xdr:pic>
    <xdr:clientData/>
  </xdr:twoCellAnchor>
  <xdr:twoCellAnchor editAs="oneCell">
    <xdr:from>
      <xdr:col>5</xdr:col>
      <xdr:colOff>619125</xdr:colOff>
      <xdr:row>0</xdr:row>
      <xdr:rowOff>57150</xdr:rowOff>
    </xdr:from>
    <xdr:to>
      <xdr:col>6</xdr:col>
      <xdr:colOff>714375</xdr:colOff>
      <xdr:row>0</xdr:row>
      <xdr:rowOff>838200</xdr:rowOff>
    </xdr:to>
    <xdr:pic>
      <xdr:nvPicPr>
        <xdr:cNvPr id="3" name="Picture 5" descr="Logo EU"/>
        <xdr:cNvPicPr preferRelativeResize="1">
          <a:picLocks noChangeAspect="1"/>
        </xdr:cNvPicPr>
      </xdr:nvPicPr>
      <xdr:blipFill>
        <a:blip r:embed="rId2"/>
        <a:stretch>
          <a:fillRect/>
        </a:stretch>
      </xdr:blipFill>
      <xdr:spPr>
        <a:xfrm>
          <a:off x="4400550" y="57150"/>
          <a:ext cx="11430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390525</xdr:rowOff>
    </xdr:from>
    <xdr:to>
      <xdr:col>5</xdr:col>
      <xdr:colOff>742950</xdr:colOff>
      <xdr:row>0</xdr:row>
      <xdr:rowOff>1552575</xdr:rowOff>
    </xdr:to>
    <xdr:pic>
      <xdr:nvPicPr>
        <xdr:cNvPr id="1" name="Picture 3" descr="neu_LogoBasis_AT-CZ_4C"/>
        <xdr:cNvPicPr preferRelativeResize="1">
          <a:picLocks noChangeAspect="1"/>
        </xdr:cNvPicPr>
      </xdr:nvPicPr>
      <xdr:blipFill>
        <a:blip r:embed="rId1"/>
        <a:stretch>
          <a:fillRect/>
        </a:stretch>
      </xdr:blipFill>
      <xdr:spPr>
        <a:xfrm>
          <a:off x="180975" y="390525"/>
          <a:ext cx="3476625" cy="1162050"/>
        </a:xfrm>
        <a:prstGeom prst="rect">
          <a:avLst/>
        </a:prstGeom>
        <a:noFill/>
        <a:ln w="9525" cmpd="sng">
          <a:noFill/>
        </a:ln>
      </xdr:spPr>
    </xdr:pic>
    <xdr:clientData/>
  </xdr:twoCellAnchor>
  <xdr:twoCellAnchor editAs="oneCell">
    <xdr:from>
      <xdr:col>8</xdr:col>
      <xdr:colOff>38100</xdr:colOff>
      <xdr:row>0</xdr:row>
      <xdr:rowOff>400050</xdr:rowOff>
    </xdr:from>
    <xdr:to>
      <xdr:col>8</xdr:col>
      <xdr:colOff>1181100</xdr:colOff>
      <xdr:row>0</xdr:row>
      <xdr:rowOff>1181100</xdr:rowOff>
    </xdr:to>
    <xdr:pic>
      <xdr:nvPicPr>
        <xdr:cNvPr id="2" name="Picture 4" descr="Logo EU"/>
        <xdr:cNvPicPr preferRelativeResize="1">
          <a:picLocks noChangeAspect="1"/>
        </xdr:cNvPicPr>
      </xdr:nvPicPr>
      <xdr:blipFill>
        <a:blip r:embed="rId2"/>
        <a:stretch>
          <a:fillRect/>
        </a:stretch>
      </xdr:blipFill>
      <xdr:spPr>
        <a:xfrm>
          <a:off x="4972050" y="400050"/>
          <a:ext cx="1143000" cy="781050"/>
        </a:xfrm>
        <a:prstGeom prst="rect">
          <a:avLst/>
        </a:prstGeom>
        <a:noFill/>
        <a:ln w="9525" cmpd="sng">
          <a:noFill/>
        </a:ln>
      </xdr:spPr>
    </xdr:pic>
    <xdr:clientData/>
  </xdr:twoCellAnchor>
  <xdr:twoCellAnchor>
    <xdr:from>
      <xdr:col>6</xdr:col>
      <xdr:colOff>152400</xdr:colOff>
      <xdr:row>0</xdr:row>
      <xdr:rowOff>1057275</xdr:rowOff>
    </xdr:from>
    <xdr:to>
      <xdr:col>9</xdr:col>
      <xdr:colOff>133350</xdr:colOff>
      <xdr:row>0</xdr:row>
      <xdr:rowOff>1543050</xdr:rowOff>
    </xdr:to>
    <xdr:sp>
      <xdr:nvSpPr>
        <xdr:cNvPr id="3" name="Text Box 5"/>
        <xdr:cNvSpPr txBox="1">
          <a:spLocks noChangeArrowheads="1"/>
        </xdr:cNvSpPr>
      </xdr:nvSpPr>
      <xdr:spPr>
        <a:xfrm>
          <a:off x="3867150" y="1057275"/>
          <a:ext cx="256222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133350</xdr:rowOff>
    </xdr:from>
    <xdr:to>
      <xdr:col>4</xdr:col>
      <xdr:colOff>209550</xdr:colOff>
      <xdr:row>0</xdr:row>
      <xdr:rowOff>1524000</xdr:rowOff>
    </xdr:to>
    <xdr:pic>
      <xdr:nvPicPr>
        <xdr:cNvPr id="1" name="Picture 17" descr="neu_LogoBasis_AT-CZ_4C"/>
        <xdr:cNvPicPr preferRelativeResize="1">
          <a:picLocks noChangeAspect="1"/>
        </xdr:cNvPicPr>
      </xdr:nvPicPr>
      <xdr:blipFill>
        <a:blip r:embed="rId1"/>
        <a:stretch>
          <a:fillRect/>
        </a:stretch>
      </xdr:blipFill>
      <xdr:spPr>
        <a:xfrm>
          <a:off x="114300" y="133350"/>
          <a:ext cx="4200525" cy="1390650"/>
        </a:xfrm>
        <a:prstGeom prst="rect">
          <a:avLst/>
        </a:prstGeom>
        <a:noFill/>
        <a:ln w="9525" cmpd="sng">
          <a:noFill/>
        </a:ln>
      </xdr:spPr>
    </xdr:pic>
    <xdr:clientData/>
  </xdr:twoCellAnchor>
  <xdr:twoCellAnchor editAs="oneCell">
    <xdr:from>
      <xdr:col>4</xdr:col>
      <xdr:colOff>114300</xdr:colOff>
      <xdr:row>0</xdr:row>
      <xdr:rowOff>514350</xdr:rowOff>
    </xdr:from>
    <xdr:to>
      <xdr:col>5</xdr:col>
      <xdr:colOff>133350</xdr:colOff>
      <xdr:row>0</xdr:row>
      <xdr:rowOff>1304925</xdr:rowOff>
    </xdr:to>
    <xdr:pic>
      <xdr:nvPicPr>
        <xdr:cNvPr id="2" name="Picture 18" descr="Logo EU"/>
        <xdr:cNvPicPr preferRelativeResize="1">
          <a:picLocks noChangeAspect="1"/>
        </xdr:cNvPicPr>
      </xdr:nvPicPr>
      <xdr:blipFill>
        <a:blip r:embed="rId2"/>
        <a:stretch>
          <a:fillRect/>
        </a:stretch>
      </xdr:blipFill>
      <xdr:spPr>
        <a:xfrm>
          <a:off x="4219575" y="514350"/>
          <a:ext cx="1143000" cy="790575"/>
        </a:xfrm>
        <a:prstGeom prst="rect">
          <a:avLst/>
        </a:prstGeom>
        <a:noFill/>
        <a:ln w="9525" cmpd="sng">
          <a:noFill/>
        </a:ln>
      </xdr:spPr>
    </xdr:pic>
    <xdr:clientData/>
  </xdr:twoCellAnchor>
  <xdr:twoCellAnchor>
    <xdr:from>
      <xdr:col>5</xdr:col>
      <xdr:colOff>228600</xdr:colOff>
      <xdr:row>0</xdr:row>
      <xdr:rowOff>771525</xdr:rowOff>
    </xdr:from>
    <xdr:to>
      <xdr:col>7</xdr:col>
      <xdr:colOff>219075</xdr:colOff>
      <xdr:row>0</xdr:row>
      <xdr:rowOff>1257300</xdr:rowOff>
    </xdr:to>
    <xdr:sp>
      <xdr:nvSpPr>
        <xdr:cNvPr id="3" name="Text Box 19"/>
        <xdr:cNvSpPr txBox="1">
          <a:spLocks noChangeArrowheads="1"/>
        </xdr:cNvSpPr>
      </xdr:nvSpPr>
      <xdr:spPr>
        <a:xfrm>
          <a:off x="5457825" y="771525"/>
          <a:ext cx="1981200"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twoCellAnchor>
    <xdr:from>
      <xdr:col>6</xdr:col>
      <xdr:colOff>133350</xdr:colOff>
      <xdr:row>0</xdr:row>
      <xdr:rowOff>257175</xdr:rowOff>
    </xdr:from>
    <xdr:to>
      <xdr:col>7</xdr:col>
      <xdr:colOff>790575</xdr:colOff>
      <xdr:row>0</xdr:row>
      <xdr:rowOff>876300</xdr:rowOff>
    </xdr:to>
    <xdr:sp>
      <xdr:nvSpPr>
        <xdr:cNvPr id="4" name="TextovéPole 4"/>
        <xdr:cNvSpPr txBox="1">
          <a:spLocks noChangeArrowheads="1"/>
        </xdr:cNvSpPr>
      </xdr:nvSpPr>
      <xdr:spPr>
        <a:xfrm>
          <a:off x="6362700" y="257175"/>
          <a:ext cx="1647825" cy="619125"/>
        </a:xfrm>
        <a:prstGeom prst="rect">
          <a:avLst/>
        </a:prstGeom>
        <a:no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RK-05-2015-34, př. 2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počet stran: 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7</xdr:col>
      <xdr:colOff>752475</xdr:colOff>
      <xdr:row>0</xdr:row>
      <xdr:rowOff>1428750</xdr:rowOff>
    </xdr:to>
    <xdr:pic>
      <xdr:nvPicPr>
        <xdr:cNvPr id="1" name="Picture 3"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7</xdr:col>
      <xdr:colOff>657225</xdr:colOff>
      <xdr:row>0</xdr:row>
      <xdr:rowOff>47625</xdr:rowOff>
    </xdr:from>
    <xdr:to>
      <xdr:col>8</xdr:col>
      <xdr:colOff>390525</xdr:colOff>
      <xdr:row>0</xdr:row>
      <xdr:rowOff>838200</xdr:rowOff>
    </xdr:to>
    <xdr:pic>
      <xdr:nvPicPr>
        <xdr:cNvPr id="2" name="Picture 4" descr="Logo EU"/>
        <xdr:cNvPicPr preferRelativeResize="1">
          <a:picLocks noChangeAspect="1"/>
        </xdr:cNvPicPr>
      </xdr:nvPicPr>
      <xdr:blipFill>
        <a:blip r:embed="rId2"/>
        <a:stretch>
          <a:fillRect/>
        </a:stretch>
      </xdr:blipFill>
      <xdr:spPr>
        <a:xfrm>
          <a:off x="3848100" y="47625"/>
          <a:ext cx="1143000" cy="790575"/>
        </a:xfrm>
        <a:prstGeom prst="rect">
          <a:avLst/>
        </a:prstGeom>
        <a:noFill/>
        <a:ln w="9525" cmpd="sng">
          <a:noFill/>
        </a:ln>
      </xdr:spPr>
    </xdr:pic>
    <xdr:clientData/>
  </xdr:twoCellAnchor>
  <xdr:twoCellAnchor>
    <xdr:from>
      <xdr:col>7</xdr:col>
      <xdr:colOff>647700</xdr:colOff>
      <xdr:row>0</xdr:row>
      <xdr:rowOff>933450</xdr:rowOff>
    </xdr:from>
    <xdr:to>
      <xdr:col>10</xdr:col>
      <xdr:colOff>0</xdr:colOff>
      <xdr:row>0</xdr:row>
      <xdr:rowOff>1419225</xdr:rowOff>
    </xdr:to>
    <xdr:sp>
      <xdr:nvSpPr>
        <xdr:cNvPr id="3" name="Text Box 5"/>
        <xdr:cNvSpPr txBox="1">
          <a:spLocks noChangeArrowheads="1"/>
        </xdr:cNvSpPr>
      </xdr:nvSpPr>
      <xdr:spPr>
        <a:xfrm>
          <a:off x="3838575" y="933450"/>
          <a:ext cx="260032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5</xdr:col>
      <xdr:colOff>190500</xdr:colOff>
      <xdr:row>0</xdr:row>
      <xdr:rowOff>1457325</xdr:rowOff>
    </xdr:to>
    <xdr:pic>
      <xdr:nvPicPr>
        <xdr:cNvPr id="1" name="Picture 1" descr="neu_LogoBasis_AT-CZ_4C"/>
        <xdr:cNvPicPr preferRelativeResize="1">
          <a:picLocks noChangeAspect="1"/>
        </xdr:cNvPicPr>
      </xdr:nvPicPr>
      <xdr:blipFill>
        <a:blip r:embed="rId1"/>
        <a:stretch>
          <a:fillRect/>
        </a:stretch>
      </xdr:blipFill>
      <xdr:spPr>
        <a:xfrm>
          <a:off x="0" y="133350"/>
          <a:ext cx="3943350" cy="1323975"/>
        </a:xfrm>
        <a:prstGeom prst="rect">
          <a:avLst/>
        </a:prstGeom>
        <a:noFill/>
        <a:ln w="9525" cmpd="sng">
          <a:noFill/>
        </a:ln>
      </xdr:spPr>
    </xdr:pic>
    <xdr:clientData/>
  </xdr:twoCellAnchor>
  <xdr:twoCellAnchor editAs="oneCell">
    <xdr:from>
      <xdr:col>4</xdr:col>
      <xdr:colOff>542925</xdr:colOff>
      <xdr:row>0</xdr:row>
      <xdr:rowOff>447675</xdr:rowOff>
    </xdr:from>
    <xdr:to>
      <xdr:col>6</xdr:col>
      <xdr:colOff>466725</xdr:colOff>
      <xdr:row>0</xdr:row>
      <xdr:rowOff>1247775</xdr:rowOff>
    </xdr:to>
    <xdr:pic>
      <xdr:nvPicPr>
        <xdr:cNvPr id="2" name="Picture 2" descr="Logo EU"/>
        <xdr:cNvPicPr preferRelativeResize="1">
          <a:picLocks noChangeAspect="1"/>
        </xdr:cNvPicPr>
      </xdr:nvPicPr>
      <xdr:blipFill>
        <a:blip r:embed="rId2"/>
        <a:stretch>
          <a:fillRect/>
        </a:stretch>
      </xdr:blipFill>
      <xdr:spPr>
        <a:xfrm>
          <a:off x="3686175" y="447675"/>
          <a:ext cx="1143000" cy="800100"/>
        </a:xfrm>
        <a:prstGeom prst="rect">
          <a:avLst/>
        </a:prstGeom>
        <a:noFill/>
        <a:ln w="9525" cmpd="sng">
          <a:noFill/>
        </a:ln>
      </xdr:spPr>
    </xdr:pic>
    <xdr:clientData/>
  </xdr:twoCellAnchor>
  <xdr:twoCellAnchor>
    <xdr:from>
      <xdr:col>6</xdr:col>
      <xdr:colOff>542925</xdr:colOff>
      <xdr:row>0</xdr:row>
      <xdr:rowOff>723900</xdr:rowOff>
    </xdr:from>
    <xdr:to>
      <xdr:col>7</xdr:col>
      <xdr:colOff>1190625</xdr:colOff>
      <xdr:row>0</xdr:row>
      <xdr:rowOff>1209675</xdr:rowOff>
    </xdr:to>
    <xdr:sp>
      <xdr:nvSpPr>
        <xdr:cNvPr id="3" name="Text Box 3"/>
        <xdr:cNvSpPr txBox="1">
          <a:spLocks noChangeArrowheads="1"/>
        </xdr:cNvSpPr>
      </xdr:nvSpPr>
      <xdr:spPr>
        <a:xfrm>
          <a:off x="4905375" y="723900"/>
          <a:ext cx="1257300"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a:t>
          </a:r>
          <a:r>
            <a:rPr lang="en-US" cap="none" sz="900" b="1" i="0" u="none" baseline="0">
              <a:solidFill>
                <a:srgbClr val="000000"/>
              </a:solidFill>
              <a:latin typeface="Tahoma"/>
              <a:ea typeface="Tahoma"/>
              <a:cs typeface="Tahoma"/>
            </a:rPr>
            <a:t>pro regionální rozvoj</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800100</xdr:colOff>
      <xdr:row>0</xdr:row>
      <xdr:rowOff>809625</xdr:rowOff>
    </xdr:from>
    <xdr:to>
      <xdr:col>9</xdr:col>
      <xdr:colOff>371475</xdr:colOff>
      <xdr:row>0</xdr:row>
      <xdr:rowOff>1438275</xdr:rowOff>
    </xdr:to>
    <xdr:pic>
      <xdr:nvPicPr>
        <xdr:cNvPr id="1" name="Picture 1" descr="EUflag_ERDF"/>
        <xdr:cNvPicPr preferRelativeResize="1">
          <a:picLocks noChangeAspect="1"/>
        </xdr:cNvPicPr>
      </xdr:nvPicPr>
      <xdr:blipFill>
        <a:blip r:embed="rId1"/>
        <a:stretch>
          <a:fillRect/>
        </a:stretch>
      </xdr:blipFill>
      <xdr:spPr>
        <a:xfrm>
          <a:off x="5343525" y="809625"/>
          <a:ext cx="2743200" cy="628650"/>
        </a:xfrm>
        <a:prstGeom prst="rect">
          <a:avLst/>
        </a:prstGeom>
        <a:noFill/>
        <a:ln w="9525" cmpd="sng">
          <a:noFill/>
        </a:ln>
      </xdr:spPr>
    </xdr:pic>
    <xdr:clientData/>
  </xdr:twoCellAnchor>
  <xdr:twoCellAnchor editAs="oneCell">
    <xdr:from>
      <xdr:col>1</xdr:col>
      <xdr:colOff>76200</xdr:colOff>
      <xdr:row>0</xdr:row>
      <xdr:rowOff>0</xdr:rowOff>
    </xdr:from>
    <xdr:to>
      <xdr:col>6</xdr:col>
      <xdr:colOff>857250</xdr:colOff>
      <xdr:row>1</xdr:row>
      <xdr:rowOff>152400</xdr:rowOff>
    </xdr:to>
    <xdr:pic>
      <xdr:nvPicPr>
        <xdr:cNvPr id="2" name="Picture 2" descr="Programmlogo a Slogan"/>
        <xdr:cNvPicPr preferRelativeResize="1">
          <a:picLocks noChangeAspect="1"/>
        </xdr:cNvPicPr>
      </xdr:nvPicPr>
      <xdr:blipFill>
        <a:blip r:embed="rId2"/>
        <a:stretch>
          <a:fillRect/>
        </a:stretch>
      </xdr:blipFill>
      <xdr:spPr>
        <a:xfrm>
          <a:off x="295275" y="0"/>
          <a:ext cx="5105400" cy="1704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5</xdr:col>
      <xdr:colOff>800100</xdr:colOff>
      <xdr:row>0</xdr:row>
      <xdr:rowOff>1914525</xdr:rowOff>
    </xdr:to>
    <xdr:pic>
      <xdr:nvPicPr>
        <xdr:cNvPr id="1" name="Picture 9" descr="neu_LogoBasis_AT-CZ_4C"/>
        <xdr:cNvPicPr preferRelativeResize="1">
          <a:picLocks noChangeAspect="1"/>
        </xdr:cNvPicPr>
      </xdr:nvPicPr>
      <xdr:blipFill>
        <a:blip r:embed="rId1"/>
        <a:stretch>
          <a:fillRect/>
        </a:stretch>
      </xdr:blipFill>
      <xdr:spPr>
        <a:xfrm>
          <a:off x="0" y="114300"/>
          <a:ext cx="5057775" cy="1800225"/>
        </a:xfrm>
        <a:prstGeom prst="rect">
          <a:avLst/>
        </a:prstGeom>
        <a:noFill/>
        <a:ln w="9525" cmpd="sng">
          <a:noFill/>
        </a:ln>
      </xdr:spPr>
    </xdr:pic>
    <xdr:clientData/>
  </xdr:twoCellAnchor>
  <xdr:twoCellAnchor editAs="oneCell">
    <xdr:from>
      <xdr:col>6</xdr:col>
      <xdr:colOff>600075</xdr:colOff>
      <xdr:row>0</xdr:row>
      <xdr:rowOff>247650</xdr:rowOff>
    </xdr:from>
    <xdr:to>
      <xdr:col>8</xdr:col>
      <xdr:colOff>247650</xdr:colOff>
      <xdr:row>0</xdr:row>
      <xdr:rowOff>1266825</xdr:rowOff>
    </xdr:to>
    <xdr:pic>
      <xdr:nvPicPr>
        <xdr:cNvPr id="2" name="Picture 11" descr="Logo EU"/>
        <xdr:cNvPicPr preferRelativeResize="1">
          <a:picLocks noChangeAspect="1"/>
        </xdr:cNvPicPr>
      </xdr:nvPicPr>
      <xdr:blipFill>
        <a:blip r:embed="rId2"/>
        <a:stretch>
          <a:fillRect/>
        </a:stretch>
      </xdr:blipFill>
      <xdr:spPr>
        <a:xfrm>
          <a:off x="6029325" y="247650"/>
          <a:ext cx="1552575" cy="1019175"/>
        </a:xfrm>
        <a:prstGeom prst="rect">
          <a:avLst/>
        </a:prstGeom>
        <a:noFill/>
        <a:ln w="9525" cmpd="sng">
          <a:noFill/>
        </a:ln>
      </xdr:spPr>
    </xdr:pic>
    <xdr:clientData/>
  </xdr:twoCellAnchor>
  <xdr:twoCellAnchor>
    <xdr:from>
      <xdr:col>6</xdr:col>
      <xdr:colOff>647700</xdr:colOff>
      <xdr:row>0</xdr:row>
      <xdr:rowOff>1333500</xdr:rowOff>
    </xdr:from>
    <xdr:to>
      <xdr:col>8</xdr:col>
      <xdr:colOff>66675</xdr:colOff>
      <xdr:row>0</xdr:row>
      <xdr:rowOff>1800225</xdr:rowOff>
    </xdr:to>
    <xdr:sp>
      <xdr:nvSpPr>
        <xdr:cNvPr id="3" name="Text Box 12"/>
        <xdr:cNvSpPr txBox="1">
          <a:spLocks noChangeArrowheads="1"/>
        </xdr:cNvSpPr>
      </xdr:nvSpPr>
      <xdr:spPr>
        <a:xfrm>
          <a:off x="6076950" y="1333500"/>
          <a:ext cx="1323975" cy="4667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a:t>
          </a:r>
          <a:r>
            <a:rPr lang="en-US" cap="none" sz="900" b="1" i="0" u="none" baseline="0">
              <a:solidFill>
                <a:srgbClr val="000000"/>
              </a:solidFill>
              <a:latin typeface="Tahoma"/>
              <a:ea typeface="Tahoma"/>
              <a:cs typeface="Tahoma"/>
            </a:rPr>
            <a:t>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38100</xdr:rowOff>
    </xdr:from>
    <xdr:to>
      <xdr:col>4</xdr:col>
      <xdr:colOff>238125</xdr:colOff>
      <xdr:row>6</xdr:row>
      <xdr:rowOff>85725</xdr:rowOff>
    </xdr:to>
    <xdr:pic>
      <xdr:nvPicPr>
        <xdr:cNvPr id="1" name="Picture 15" descr="_Pic2"/>
        <xdr:cNvPicPr preferRelativeResize="1">
          <a:picLocks noChangeAspect="1"/>
        </xdr:cNvPicPr>
      </xdr:nvPicPr>
      <xdr:blipFill>
        <a:blip r:embed="rId1"/>
        <a:stretch>
          <a:fillRect/>
        </a:stretch>
      </xdr:blipFill>
      <xdr:spPr>
        <a:xfrm>
          <a:off x="381000" y="171450"/>
          <a:ext cx="3390900" cy="885825"/>
        </a:xfrm>
        <a:prstGeom prst="rect">
          <a:avLst/>
        </a:prstGeom>
        <a:noFill/>
        <a:ln w="9525" cmpd="sng">
          <a:noFill/>
        </a:ln>
      </xdr:spPr>
    </xdr:pic>
    <xdr:clientData/>
  </xdr:twoCellAnchor>
  <xdr:twoCellAnchor editAs="oneCell">
    <xdr:from>
      <xdr:col>8</xdr:col>
      <xdr:colOff>66675</xdr:colOff>
      <xdr:row>2</xdr:row>
      <xdr:rowOff>133350</xdr:rowOff>
    </xdr:from>
    <xdr:to>
      <xdr:col>13</xdr:col>
      <xdr:colOff>9525</xdr:colOff>
      <xdr:row>7</xdr:row>
      <xdr:rowOff>19050</xdr:rowOff>
    </xdr:to>
    <xdr:pic>
      <xdr:nvPicPr>
        <xdr:cNvPr id="2" name="Obrázek 3" descr="EU_ERDF_EN.JPG"/>
        <xdr:cNvPicPr preferRelativeResize="1">
          <a:picLocks noChangeAspect="1"/>
        </xdr:cNvPicPr>
      </xdr:nvPicPr>
      <xdr:blipFill>
        <a:blip r:embed="rId2"/>
        <a:stretch>
          <a:fillRect/>
        </a:stretch>
      </xdr:blipFill>
      <xdr:spPr>
        <a:xfrm>
          <a:off x="6257925" y="457200"/>
          <a:ext cx="31718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holy.p@kr-vysocina.cz"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83"/>
  <sheetViews>
    <sheetView view="pageBreakPreview" zoomScaleSheetLayoutView="100" zoomScalePageLayoutView="0" workbookViewId="0" topLeftCell="A16">
      <selection activeCell="F46" sqref="F46"/>
    </sheetView>
  </sheetViews>
  <sheetFormatPr defaultColWidth="11.421875" defaultRowHeight="12.75"/>
  <cols>
    <col min="1" max="1" width="1.57421875" style="5" customWidth="1"/>
    <col min="2" max="2" width="14.7109375" style="17" customWidth="1"/>
    <col min="3" max="3" width="10.00390625" style="5" customWidth="1"/>
    <col min="4" max="4" width="15.57421875" style="5" customWidth="1"/>
    <col min="5" max="5" width="14.8515625" style="5" customWidth="1"/>
    <col min="6" max="6" width="15.7109375" style="5" customWidth="1"/>
    <col min="7" max="7" width="16.8515625" style="5" customWidth="1"/>
    <col min="8" max="8" width="17.28125" style="5" customWidth="1"/>
    <col min="9" max="9" width="14.8515625" style="5" customWidth="1"/>
    <col min="10" max="10" width="12.28125" style="5" customWidth="1"/>
    <col min="11" max="16384" width="11.421875" style="5" customWidth="1"/>
  </cols>
  <sheetData>
    <row r="1" spans="2:9" ht="117.75" customHeight="1">
      <c r="B1" s="723"/>
      <c r="C1" s="724"/>
      <c r="D1" s="724"/>
      <c r="E1" s="724"/>
      <c r="F1" s="724"/>
      <c r="G1" s="724"/>
      <c r="H1" s="724"/>
      <c r="I1" s="724"/>
    </row>
    <row r="2" spans="2:8" s="17" customFormat="1" ht="24.75" customHeight="1">
      <c r="B2" s="704" t="s">
        <v>112</v>
      </c>
      <c r="C2" s="705"/>
      <c r="D2" s="705"/>
      <c r="E2" s="705"/>
      <c r="F2" s="705"/>
      <c r="G2" s="705"/>
      <c r="H2" s="705"/>
    </row>
    <row r="3" spans="2:8" s="17" customFormat="1" ht="18.75" customHeight="1">
      <c r="B3" s="725" t="s">
        <v>6</v>
      </c>
      <c r="C3" s="726"/>
      <c r="D3" s="726"/>
      <c r="E3" s="726"/>
      <c r="F3" s="726"/>
      <c r="G3" s="726"/>
      <c r="H3" s="726"/>
    </row>
    <row r="4" spans="2:4" ht="18.75" customHeight="1">
      <c r="B4" s="16"/>
      <c r="D4" s="278" t="s">
        <v>243</v>
      </c>
    </row>
    <row r="5" spans="2:8" ht="5.25" customHeight="1" thickBot="1">
      <c r="B5" s="51"/>
      <c r="C5" s="22"/>
      <c r="D5" s="8"/>
      <c r="E5" s="8"/>
      <c r="F5" s="8"/>
      <c r="G5" s="8"/>
      <c r="H5" s="8"/>
    </row>
    <row r="6" spans="2:8" ht="19.5" customHeight="1" thickBot="1">
      <c r="B6" s="684" t="s">
        <v>9</v>
      </c>
      <c r="C6" s="686"/>
      <c r="D6" s="665" t="str">
        <f>'7. Finanční zpráva '!C6</f>
        <v>ANGAŽOVANCI</v>
      </c>
      <c r="E6" s="666"/>
      <c r="F6" s="666"/>
      <c r="G6" s="666"/>
      <c r="H6" s="667"/>
    </row>
    <row r="7" spans="2:8" ht="5.25" customHeight="1" thickBot="1">
      <c r="B7" s="51"/>
      <c r="C7" s="22"/>
      <c r="D7" s="12"/>
      <c r="E7" s="12"/>
      <c r="F7" s="12"/>
      <c r="G7" s="12"/>
      <c r="H7" s="12"/>
    </row>
    <row r="8" spans="2:8" ht="21" customHeight="1" thickBot="1">
      <c r="B8" s="727" t="s">
        <v>10</v>
      </c>
      <c r="C8" s="728"/>
      <c r="D8" s="665" t="str">
        <f>'7. Finanční zpráva '!C8</f>
        <v>M00253</v>
      </c>
      <c r="E8" s="666"/>
      <c r="F8" s="666"/>
      <c r="G8" s="666"/>
      <c r="H8" s="667"/>
    </row>
    <row r="9" spans="2:8" ht="6" customHeight="1" thickBot="1">
      <c r="B9" s="52"/>
      <c r="C9" s="53"/>
      <c r="D9" s="12"/>
      <c r="E9" s="12"/>
      <c r="F9" s="12"/>
      <c r="G9" s="12"/>
      <c r="H9" s="12"/>
    </row>
    <row r="10" spans="2:8" ht="21" customHeight="1" thickBot="1">
      <c r="B10" s="663" t="s">
        <v>11</v>
      </c>
      <c r="C10" s="731"/>
      <c r="D10" s="732" t="s">
        <v>464</v>
      </c>
      <c r="E10" s="666"/>
      <c r="F10" s="667" t="s">
        <v>263</v>
      </c>
      <c r="G10" s="12"/>
      <c r="H10" s="12"/>
    </row>
    <row r="11" spans="2:8" ht="15" customHeight="1" thickBot="1">
      <c r="B11" s="2"/>
      <c r="C11" s="1"/>
      <c r="D11" s="332"/>
      <c r="E11" s="332"/>
      <c r="F11" s="332"/>
      <c r="G11" s="12"/>
      <c r="H11" s="12"/>
    </row>
    <row r="12" spans="2:10" ht="21" customHeight="1" thickBot="1">
      <c r="B12" s="663" t="s">
        <v>12</v>
      </c>
      <c r="C12" s="728"/>
      <c r="D12" s="665" t="str">
        <f>'7. Finanční zpráva '!C12</f>
        <v>LP</v>
      </c>
      <c r="E12" s="666"/>
      <c r="F12" s="666"/>
      <c r="G12" s="666"/>
      <c r="H12" s="667"/>
      <c r="I12"/>
      <c r="J12"/>
    </row>
    <row r="13" spans="2:10" ht="6" customHeight="1" thickBot="1">
      <c r="B13" s="50"/>
      <c r="C13" s="43"/>
      <c r="D13" s="333"/>
      <c r="E13" s="333"/>
      <c r="F13" s="333"/>
      <c r="G13" s="333"/>
      <c r="H13" s="333"/>
      <c r="I13"/>
      <c r="J13"/>
    </row>
    <row r="14" spans="2:10" ht="21" customHeight="1" thickBot="1">
      <c r="B14" s="32" t="s">
        <v>66</v>
      </c>
      <c r="C14" s="59"/>
      <c r="D14" s="665" t="str">
        <f>'7. Finanční zpráva '!C10</f>
        <v>Kraj Vysočina</v>
      </c>
      <c r="E14" s="666"/>
      <c r="F14" s="666"/>
      <c r="G14" s="666"/>
      <c r="H14" s="667"/>
      <c r="I14"/>
      <c r="J14"/>
    </row>
    <row r="15" spans="2:10" ht="6" customHeight="1" thickBot="1">
      <c r="B15" s="44"/>
      <c r="C15" s="45"/>
      <c r="D15" s="333"/>
      <c r="E15" s="333"/>
      <c r="F15" s="333"/>
      <c r="G15" s="13"/>
      <c r="H15" s="13"/>
      <c r="I15"/>
      <c r="J15"/>
    </row>
    <row r="16" spans="2:10" ht="21" customHeight="1" thickBot="1">
      <c r="B16" s="729" t="s">
        <v>13</v>
      </c>
      <c r="C16" s="730"/>
      <c r="D16" s="665" t="str">
        <f>'7. Finanční zpráva '!C14</f>
        <v>Žižkova 57, 587 33 Jihlava</v>
      </c>
      <c r="E16" s="666"/>
      <c r="F16" s="666"/>
      <c r="G16" s="666"/>
      <c r="H16" s="667"/>
      <c r="I16" s="8"/>
      <c r="J16" s="8"/>
    </row>
    <row r="17" spans="2:10" ht="6.75" customHeight="1" thickBot="1">
      <c r="B17" s="49"/>
      <c r="C17" s="54"/>
      <c r="D17" s="12"/>
      <c r="E17" s="12"/>
      <c r="F17" s="12"/>
      <c r="G17" s="12"/>
      <c r="H17" s="12"/>
      <c r="I17" s="8"/>
      <c r="J17" s="8"/>
    </row>
    <row r="18" spans="2:10" ht="21" customHeight="1" thickBot="1">
      <c r="B18" s="729" t="s">
        <v>65</v>
      </c>
      <c r="C18" s="730"/>
      <c r="D18" s="665" t="str">
        <f>'7. Finanční zpráva '!C16</f>
        <v>Ing. Petr Holý</v>
      </c>
      <c r="E18" s="666"/>
      <c r="F18" s="666"/>
      <c r="G18" s="666"/>
      <c r="H18" s="667"/>
      <c r="I18" s="8"/>
      <c r="J18" s="8"/>
    </row>
    <row r="19" spans="2:10" ht="15" customHeight="1" thickBot="1">
      <c r="B19" s="40"/>
      <c r="C19" s="19"/>
      <c r="D19" s="333"/>
      <c r="E19" s="333"/>
      <c r="F19" s="333"/>
      <c r="G19" s="333"/>
      <c r="H19" s="12"/>
      <c r="I19" s="8"/>
      <c r="J19" s="8"/>
    </row>
    <row r="20" spans="2:10" ht="21" customHeight="1" thickBot="1">
      <c r="B20" s="729" t="s">
        <v>244</v>
      </c>
      <c r="C20" s="730"/>
      <c r="D20" s="732">
        <v>3</v>
      </c>
      <c r="E20" s="733"/>
      <c r="F20" s="734"/>
      <c r="G20" s="334" t="s">
        <v>14</v>
      </c>
      <c r="H20" s="335" t="s">
        <v>439</v>
      </c>
      <c r="I20" s="8"/>
      <c r="J20" s="8"/>
    </row>
    <row r="21" spans="2:10" ht="6" customHeight="1" thickBot="1">
      <c r="B21" s="49"/>
      <c r="C21" s="54"/>
      <c r="D21" s="151"/>
      <c r="E21" s="151"/>
      <c r="F21" s="151"/>
      <c r="G21" s="8"/>
      <c r="H21" s="8"/>
      <c r="I21" s="8"/>
      <c r="J21" s="8"/>
    </row>
    <row r="22" spans="2:10" ht="38.25" customHeight="1" thickBot="1">
      <c r="B22" s="696" t="s">
        <v>245</v>
      </c>
      <c r="C22" s="697"/>
      <c r="D22" s="698" t="str">
        <f>'7. Finanční zpráva '!C22</f>
        <v>č. 4 od 01/6/2014 - 31/12/2014</v>
      </c>
      <c r="E22" s="699"/>
      <c r="F22" s="700"/>
      <c r="G22" s="8"/>
      <c r="H22" s="8"/>
      <c r="I22" s="8"/>
      <c r="J22" s="8"/>
    </row>
    <row r="23" spans="2:10" ht="18.75" customHeight="1">
      <c r="B23" s="5"/>
      <c r="C23" s="20"/>
      <c r="D23" s="20"/>
      <c r="E23" s="20"/>
      <c r="F23" s="20"/>
      <c r="G23" s="20"/>
      <c r="H23" s="20"/>
      <c r="I23" s="20"/>
      <c r="J23" s="20"/>
    </row>
    <row r="24" spans="2:8" ht="22.5" customHeight="1">
      <c r="B24" s="704" t="s">
        <v>15</v>
      </c>
      <c r="C24" s="705"/>
      <c r="D24" s="705"/>
      <c r="E24" s="705"/>
      <c r="F24" s="705"/>
      <c r="G24" s="705"/>
      <c r="H24" s="705"/>
    </row>
    <row r="25" spans="2:10" ht="16.5" thickBot="1">
      <c r="B25" s="20"/>
      <c r="C25" s="20"/>
      <c r="D25" s="20"/>
      <c r="E25" s="20"/>
      <c r="F25" s="20"/>
      <c r="G25" s="20"/>
      <c r="H25" s="20"/>
      <c r="I25" s="20"/>
      <c r="J25" s="20"/>
    </row>
    <row r="26" spans="2:15" s="8" customFormat="1" ht="51.75" thickBot="1">
      <c r="B26" s="706" t="s">
        <v>16</v>
      </c>
      <c r="C26" s="707"/>
      <c r="D26" s="708"/>
      <c r="E26" s="27" t="s">
        <v>17</v>
      </c>
      <c r="F26" s="27" t="s">
        <v>270</v>
      </c>
      <c r="G26" s="27" t="s">
        <v>18</v>
      </c>
      <c r="H26" s="27" t="s">
        <v>19</v>
      </c>
      <c r="I26" s="27" t="s">
        <v>56</v>
      </c>
      <c r="J26" s="10"/>
      <c r="K26" s="11"/>
      <c r="L26" s="11"/>
      <c r="M26" s="207"/>
      <c r="N26" s="207"/>
      <c r="O26" s="11"/>
    </row>
    <row r="27" spans="2:15" s="8" customFormat="1" ht="13.5" thickBot="1">
      <c r="B27" s="99"/>
      <c r="C27" s="68"/>
      <c r="D27" s="100"/>
      <c r="E27" s="101" t="s">
        <v>113</v>
      </c>
      <c r="F27" s="102" t="s">
        <v>114</v>
      </c>
      <c r="G27" s="102" t="s">
        <v>258</v>
      </c>
      <c r="H27" s="102" t="s">
        <v>116</v>
      </c>
      <c r="I27" s="283" t="s">
        <v>259</v>
      </c>
      <c r="J27" s="10"/>
      <c r="K27" s="11"/>
      <c r="L27" s="11"/>
      <c r="M27" s="207"/>
      <c r="N27" s="207"/>
      <c r="O27" s="11"/>
    </row>
    <row r="28" spans="2:9" s="8" customFormat="1" ht="21" customHeight="1">
      <c r="B28" s="709" t="s">
        <v>20</v>
      </c>
      <c r="C28" s="710"/>
      <c r="D28" s="710"/>
      <c r="E28" s="208">
        <v>42820</v>
      </c>
      <c r="F28" s="209">
        <v>18238.5</v>
      </c>
      <c r="G28" s="209">
        <f>'8.Soupiska výdajů'!V22</f>
        <v>9778.949999999999</v>
      </c>
      <c r="H28" s="209"/>
      <c r="I28" s="298">
        <f>E28-F28-G28</f>
        <v>14802.550000000001</v>
      </c>
    </row>
    <row r="29" spans="2:9" s="8" customFormat="1" ht="21" customHeight="1">
      <c r="B29" s="709" t="s">
        <v>67</v>
      </c>
      <c r="C29" s="713"/>
      <c r="D29" s="713"/>
      <c r="E29" s="210">
        <v>104667</v>
      </c>
      <c r="F29" s="211">
        <v>27842.47</v>
      </c>
      <c r="G29" s="211">
        <f>'8.Soupiska výdajů'!V78</f>
        <v>36449.37</v>
      </c>
      <c r="H29" s="211"/>
      <c r="I29" s="299">
        <f>E29-F29-G29</f>
        <v>40375.159999999996</v>
      </c>
    </row>
    <row r="30" spans="2:9" s="8" customFormat="1" ht="21" customHeight="1">
      <c r="B30" s="709" t="s">
        <v>21</v>
      </c>
      <c r="C30" s="713"/>
      <c r="D30" s="713"/>
      <c r="E30" s="210">
        <v>0</v>
      </c>
      <c r="F30" s="211">
        <v>0</v>
      </c>
      <c r="G30" s="211">
        <f>'8.Soupiska výdajů'!V87</f>
        <v>0</v>
      </c>
      <c r="H30" s="211"/>
      <c r="I30" s="299">
        <f>E30-F30-G30</f>
        <v>0</v>
      </c>
    </row>
    <row r="31" spans="2:9" s="8" customFormat="1" ht="21" customHeight="1" thickBot="1">
      <c r="B31" s="76" t="s">
        <v>279</v>
      </c>
      <c r="C31" s="77"/>
      <c r="D31" s="77"/>
      <c r="E31" s="212">
        <v>0</v>
      </c>
      <c r="F31" s="213">
        <v>0</v>
      </c>
      <c r="G31" s="213">
        <v>0</v>
      </c>
      <c r="H31" s="213"/>
      <c r="I31" s="300">
        <f>E31-F31-G31</f>
        <v>0</v>
      </c>
    </row>
    <row r="32" spans="2:9" s="8" customFormat="1" ht="21.75" customHeight="1" thickBot="1">
      <c r="B32" s="706" t="s">
        <v>22</v>
      </c>
      <c r="C32" s="711"/>
      <c r="D32" s="712"/>
      <c r="E32" s="305">
        <f>SUM(E28:E30)-E31</f>
        <v>147487</v>
      </c>
      <c r="F32" s="305">
        <f>SUM(F28:F30)-F31</f>
        <v>46080.97</v>
      </c>
      <c r="G32" s="305">
        <f>SUM(G28:G30)-G31</f>
        <v>46228.32</v>
      </c>
      <c r="H32" s="305">
        <f>SUM(H28:H30)-H31</f>
        <v>0</v>
      </c>
      <c r="I32" s="297">
        <f>SUM(I28:I30)-I31</f>
        <v>55177.71</v>
      </c>
    </row>
    <row r="33" spans="2:9" s="8" customFormat="1" ht="32.25" customHeight="1">
      <c r="B33" s="719" t="s">
        <v>282</v>
      </c>
      <c r="C33" s="720"/>
      <c r="D33" s="720"/>
      <c r="E33" s="720"/>
      <c r="F33" s="720"/>
      <c r="G33" s="720"/>
      <c r="H33" s="720"/>
      <c r="I33" s="720"/>
    </row>
    <row r="34" spans="2:8" s="8" customFormat="1" ht="21.75" customHeight="1" thickBot="1">
      <c r="B34" s="10" t="s">
        <v>23</v>
      </c>
      <c r="C34" s="329"/>
      <c r="D34" s="329"/>
      <c r="E34" s="330"/>
      <c r="F34" s="330"/>
      <c r="G34" s="330"/>
      <c r="H34" s="330"/>
    </row>
    <row r="35" spans="2:9" s="8" customFormat="1" ht="26.25" customHeight="1" thickBot="1">
      <c r="B35" s="714" t="s">
        <v>24</v>
      </c>
      <c r="C35" s="721"/>
      <c r="D35" s="722"/>
      <c r="E35" s="326"/>
      <c r="F35" s="326"/>
      <c r="G35" s="326"/>
      <c r="H35" s="326"/>
      <c r="I35"/>
    </row>
    <row r="36" spans="2:9" s="8" customFormat="1" ht="21.75" customHeight="1" thickBot="1">
      <c r="B36" s="701" t="s">
        <v>68</v>
      </c>
      <c r="C36" s="702"/>
      <c r="D36" s="703"/>
      <c r="E36" s="327">
        <f>E35/$E$32</f>
        <v>0</v>
      </c>
      <c r="F36" s="327">
        <f>F35/$E$32</f>
        <v>0</v>
      </c>
      <c r="G36" s="327">
        <f>G35/$E$32</f>
        <v>0</v>
      </c>
      <c r="H36" s="327">
        <f>H35/$E$32</f>
        <v>0</v>
      </c>
      <c r="I36"/>
    </row>
    <row r="37" spans="2:9" s="8" customFormat="1" ht="21.75" customHeight="1" thickBot="1">
      <c r="B37" s="714" t="s">
        <v>46</v>
      </c>
      <c r="C37" s="715"/>
      <c r="D37" s="716"/>
      <c r="E37" s="324"/>
      <c r="F37" s="324"/>
      <c r="G37" s="324">
        <f>'8.Soupiska výdajů'!V101</f>
        <v>0</v>
      </c>
      <c r="H37" s="324"/>
      <c r="I37"/>
    </row>
    <row r="38" spans="2:9" s="8" customFormat="1" ht="21.75" customHeight="1" thickBot="1">
      <c r="B38" s="701" t="s">
        <v>68</v>
      </c>
      <c r="C38" s="702"/>
      <c r="D38" s="703"/>
      <c r="E38" s="327">
        <f>E37/$E$32</f>
        <v>0</v>
      </c>
      <c r="F38" s="327">
        <f>F37/$E$32</f>
        <v>0</v>
      </c>
      <c r="G38" s="327">
        <f>G37/$E$32</f>
        <v>0</v>
      </c>
      <c r="H38" s="327">
        <f>H37/$E$32</f>
        <v>0</v>
      </c>
      <c r="I38"/>
    </row>
    <row r="39" spans="2:9" s="19" customFormat="1" ht="21.75" customHeight="1" thickBot="1">
      <c r="B39" s="714" t="s">
        <v>155</v>
      </c>
      <c r="C39" s="715"/>
      <c r="D39" s="716"/>
      <c r="E39" s="324"/>
      <c r="F39" s="324"/>
      <c r="G39" s="324"/>
      <c r="H39" s="324"/>
      <c r="I39"/>
    </row>
    <row r="40" spans="2:10" ht="20.25" customHeight="1" thickBot="1">
      <c r="B40" s="701" t="s">
        <v>68</v>
      </c>
      <c r="C40" s="702"/>
      <c r="D40" s="703"/>
      <c r="E40" s="327">
        <f>E39/$E$32</f>
        <v>0</v>
      </c>
      <c r="F40" s="327">
        <f>F39/$E$32</f>
        <v>0</v>
      </c>
      <c r="G40" s="327">
        <f>G39/$E$32</f>
        <v>0</v>
      </c>
      <c r="H40" s="327">
        <f>H39/$E$32</f>
        <v>0</v>
      </c>
      <c r="I40"/>
      <c r="J40" s="19"/>
    </row>
    <row r="41" spans="2:10" ht="19.5" customHeight="1" thickBot="1">
      <c r="B41" s="717" t="s">
        <v>25</v>
      </c>
      <c r="C41" s="718"/>
      <c r="D41" s="718"/>
      <c r="E41" s="324"/>
      <c r="F41" s="324"/>
      <c r="G41" s="324"/>
      <c r="H41" s="324"/>
      <c r="I41"/>
      <c r="J41" s="19"/>
    </row>
    <row r="42" spans="2:10" ht="19.5" customHeight="1" thickBot="1">
      <c r="B42" s="687" t="s">
        <v>68</v>
      </c>
      <c r="C42" s="688"/>
      <c r="D42" s="688"/>
      <c r="E42" s="327">
        <f>E41/$E$32</f>
        <v>0</v>
      </c>
      <c r="F42" s="327">
        <f>F41/$E$32</f>
        <v>0</v>
      </c>
      <c r="G42" s="327">
        <f>G41/$E$32</f>
        <v>0</v>
      </c>
      <c r="H42" s="327">
        <f>H41/$E$32</f>
        <v>0</v>
      </c>
      <c r="I42"/>
      <c r="J42" s="19"/>
    </row>
    <row r="43" spans="2:10" ht="19.5" customHeight="1" thickBot="1">
      <c r="B43" s="78"/>
      <c r="C43" s="66"/>
      <c r="D43" s="66"/>
      <c r="E43" s="66"/>
      <c r="F43" s="66"/>
      <c r="G43" s="46"/>
      <c r="H43" s="46"/>
      <c r="I43"/>
      <c r="J43" s="19"/>
    </row>
    <row r="44" spans="2:10" ht="62.25" customHeight="1" thickBot="1">
      <c r="B44" s="57"/>
      <c r="C44" s="214"/>
      <c r="D44" s="27" t="s">
        <v>260</v>
      </c>
      <c r="E44" s="27" t="s">
        <v>17</v>
      </c>
      <c r="F44" s="31" t="s">
        <v>26</v>
      </c>
      <c r="G44" s="31" t="s">
        <v>274</v>
      </c>
      <c r="H44" s="27" t="s">
        <v>27</v>
      </c>
      <c r="I44" s="27" t="s">
        <v>56</v>
      </c>
      <c r="J44" s="19"/>
    </row>
    <row r="45" spans="2:10" ht="24.75" customHeight="1" thickBot="1">
      <c r="B45" s="281" t="s">
        <v>69</v>
      </c>
      <c r="C45" s="282"/>
      <c r="D45" s="325">
        <f>'8.Soupiska výdajů'!V110</f>
        <v>0.85</v>
      </c>
      <c r="E45" s="324">
        <v>125363</v>
      </c>
      <c r="F45" s="324">
        <v>39230</v>
      </c>
      <c r="G45" s="318">
        <f>FLOOR(D45*G32,1)</f>
        <v>39294</v>
      </c>
      <c r="H45" s="301">
        <f>SUM(F45:G45)/E45</f>
        <v>0.6263730127709133</v>
      </c>
      <c r="I45" s="305">
        <f>E45-F45-G45</f>
        <v>46839</v>
      </c>
      <c r="J45" s="19"/>
    </row>
    <row r="46" spans="2:10" ht="24" customHeight="1" thickBot="1">
      <c r="B46" s="57"/>
      <c r="C46" s="214"/>
      <c r="D46" s="215"/>
      <c r="E46" s="216"/>
      <c r="F46" s="217"/>
      <c r="H46" s="43"/>
      <c r="I46" s="217"/>
      <c r="J46" s="8"/>
    </row>
    <row r="47" spans="2:10" ht="60" customHeight="1" thickBot="1">
      <c r="B47" s="57"/>
      <c r="C47" s="214"/>
      <c r="D47" s="215"/>
      <c r="E47" s="27" t="s">
        <v>265</v>
      </c>
      <c r="F47" s="27" t="s">
        <v>269</v>
      </c>
      <c r="G47" s="27" t="s">
        <v>266</v>
      </c>
      <c r="H47" s="104" t="s">
        <v>267</v>
      </c>
      <c r="I47" s="27" t="s">
        <v>268</v>
      </c>
      <c r="J47" s="8"/>
    </row>
    <row r="48" spans="2:10" ht="32.25" customHeight="1" thickBot="1">
      <c r="B48" s="692" t="s">
        <v>280</v>
      </c>
      <c r="C48" s="693"/>
      <c r="D48" s="694"/>
      <c r="E48" s="321"/>
      <c r="F48" s="321"/>
      <c r="G48" s="321"/>
      <c r="H48" s="328" t="e">
        <f>(F48+G48)/E48</f>
        <v>#DIV/0!</v>
      </c>
      <c r="I48" s="305">
        <f>E48-F48-G48</f>
        <v>0</v>
      </c>
      <c r="J48" s="8"/>
    </row>
    <row r="49" spans="2:10" ht="40.5" customHeight="1">
      <c r="B49" s="676" t="s">
        <v>285</v>
      </c>
      <c r="C49" s="677"/>
      <c r="D49" s="677"/>
      <c r="E49" s="677"/>
      <c r="F49" s="677"/>
      <c r="G49" s="677"/>
      <c r="H49" s="677"/>
      <c r="I49" s="677"/>
      <c r="J49" s="8"/>
    </row>
    <row r="50" spans="2:10" ht="23.25" customHeight="1" thickBot="1">
      <c r="B50" s="64"/>
      <c r="C50" s="65"/>
      <c r="D50" s="65"/>
      <c r="E50" s="66"/>
      <c r="F50" s="66"/>
      <c r="G50" s="66"/>
      <c r="H50" s="66"/>
      <c r="J50" s="38"/>
    </row>
    <row r="51" spans="2:10" s="151" customFormat="1" ht="24" customHeight="1" thickBot="1">
      <c r="B51" s="689" t="s">
        <v>70</v>
      </c>
      <c r="C51" s="690"/>
      <c r="D51" s="690"/>
      <c r="E51" s="690"/>
      <c r="F51" s="690"/>
      <c r="G51" s="691"/>
      <c r="H51" s="79" t="s">
        <v>29</v>
      </c>
      <c r="I51" s="5"/>
      <c r="J51" s="54"/>
    </row>
    <row r="52" spans="2:10" s="151" customFormat="1" ht="24" customHeight="1" thickBot="1">
      <c r="B52" s="678" t="s">
        <v>78</v>
      </c>
      <c r="C52" s="679"/>
      <c r="D52" s="679"/>
      <c r="E52" s="679"/>
      <c r="F52" s="679"/>
      <c r="G52" s="323"/>
      <c r="H52" s="67" t="s">
        <v>29</v>
      </c>
      <c r="I52" s="5"/>
      <c r="J52" s="54"/>
    </row>
    <row r="53" spans="2:10" s="151" customFormat="1" ht="24" customHeight="1" thickBot="1">
      <c r="B53" s="678" t="s">
        <v>281</v>
      </c>
      <c r="C53" s="679"/>
      <c r="D53" s="679"/>
      <c r="E53" s="679"/>
      <c r="F53" s="679"/>
      <c r="G53" s="680"/>
      <c r="H53" s="67" t="s">
        <v>29</v>
      </c>
      <c r="I53" s="5"/>
      <c r="J53" s="54"/>
    </row>
    <row r="54" spans="2:10" s="151" customFormat="1" ht="24" customHeight="1" thickBot="1">
      <c r="B54" s="695" t="s">
        <v>287</v>
      </c>
      <c r="C54" s="695"/>
      <c r="D54" s="695"/>
      <c r="E54" s="695"/>
      <c r="F54" s="695"/>
      <c r="G54" s="695"/>
      <c r="H54" s="67" t="s">
        <v>29</v>
      </c>
      <c r="I54" s="5"/>
      <c r="J54" s="54"/>
    </row>
    <row r="55" spans="2:10" s="151" customFormat="1" ht="48.75" customHeight="1" thickBot="1">
      <c r="B55" s="80" t="s">
        <v>71</v>
      </c>
      <c r="C55" s="673"/>
      <c r="D55" s="674"/>
      <c r="E55" s="674"/>
      <c r="F55" s="674"/>
      <c r="G55" s="674"/>
      <c r="H55" s="675"/>
      <c r="I55" s="8"/>
      <c r="J55" s="54"/>
    </row>
    <row r="56" spans="2:9" s="151" customFormat="1" ht="21" customHeight="1">
      <c r="B56" s="669" t="s">
        <v>28</v>
      </c>
      <c r="C56" s="670"/>
      <c r="D56" s="670"/>
      <c r="E56" s="670"/>
      <c r="F56" s="670"/>
      <c r="G56" s="670"/>
      <c r="H56" s="670"/>
      <c r="I56" s="8"/>
    </row>
    <row r="57" spans="2:9" s="214" customFormat="1" ht="54.75" customHeight="1">
      <c r="B57" s="671" t="s">
        <v>229</v>
      </c>
      <c r="C57" s="671"/>
      <c r="D57" s="671"/>
      <c r="E57" s="671"/>
      <c r="F57" s="671"/>
      <c r="G57" s="671"/>
      <c r="H57" s="671"/>
      <c r="I57" s="38"/>
    </row>
    <row r="58" spans="2:9" s="214" customFormat="1" ht="33" customHeight="1">
      <c r="B58" s="23"/>
      <c r="C58" s="672" t="s">
        <v>72</v>
      </c>
      <c r="D58" s="681"/>
      <c r="E58" s="681"/>
      <c r="F58" s="681"/>
      <c r="G58" s="681"/>
      <c r="H58" s="681"/>
      <c r="I58" s="81"/>
    </row>
    <row r="59" spans="2:9" s="214" customFormat="1" ht="15" customHeight="1">
      <c r="B59" s="23"/>
      <c r="C59" s="672" t="s">
        <v>73</v>
      </c>
      <c r="D59" s="672"/>
      <c r="E59" s="672"/>
      <c r="F59" s="672"/>
      <c r="G59" s="672"/>
      <c r="H59" s="672"/>
      <c r="I59" s="81"/>
    </row>
    <row r="60" spans="2:9" s="214" customFormat="1" ht="34.5" customHeight="1">
      <c r="B60" s="23"/>
      <c r="C60" s="672" t="s">
        <v>74</v>
      </c>
      <c r="D60" s="681"/>
      <c r="E60" s="681"/>
      <c r="F60" s="681"/>
      <c r="G60" s="681"/>
      <c r="H60" s="681"/>
      <c r="I60" s="81"/>
    </row>
    <row r="61" spans="2:9" s="214" customFormat="1" ht="28.5" customHeight="1">
      <c r="B61" s="23"/>
      <c r="C61" s="672" t="s">
        <v>75</v>
      </c>
      <c r="D61" s="681"/>
      <c r="E61" s="681"/>
      <c r="F61" s="681"/>
      <c r="G61" s="681"/>
      <c r="H61" s="681"/>
      <c r="I61" s="74"/>
    </row>
    <row r="62" spans="3:9" ht="29.25" customHeight="1">
      <c r="C62" s="672" t="s">
        <v>76</v>
      </c>
      <c r="D62" s="672"/>
      <c r="E62" s="672"/>
      <c r="F62" s="672"/>
      <c r="G62" s="672"/>
      <c r="H62" s="672"/>
      <c r="I62" s="82"/>
    </row>
    <row r="63" spans="3:9" ht="29.25" customHeight="1">
      <c r="C63" s="668" t="s">
        <v>77</v>
      </c>
      <c r="D63" s="668"/>
      <c r="E63" s="668"/>
      <c r="F63" s="668"/>
      <c r="G63" s="668"/>
      <c r="H63" s="668"/>
      <c r="I63" s="82"/>
    </row>
    <row r="64" spans="3:9" ht="19.5" customHeight="1">
      <c r="C64" s="668" t="s">
        <v>52</v>
      </c>
      <c r="D64" s="668"/>
      <c r="E64" s="668"/>
      <c r="F64" s="668"/>
      <c r="G64" s="668"/>
      <c r="H64" s="668"/>
      <c r="I64" s="82"/>
    </row>
    <row r="65" spans="3:9" ht="19.5" customHeight="1">
      <c r="C65" s="56"/>
      <c r="D65" s="56"/>
      <c r="E65" s="56"/>
      <c r="F65" s="56"/>
      <c r="G65" s="56"/>
      <c r="H65" s="56"/>
      <c r="I65" s="82"/>
    </row>
    <row r="66" spans="3:9" ht="13.5" customHeight="1">
      <c r="C66" s="56"/>
      <c r="D66" s="56"/>
      <c r="E66" s="56"/>
      <c r="F66" s="56"/>
      <c r="G66" s="56"/>
      <c r="H66" s="56"/>
      <c r="I66" s="82"/>
    </row>
    <row r="67" spans="2:9" s="8" customFormat="1" ht="14.25">
      <c r="B67" s="645" t="s">
        <v>230</v>
      </c>
      <c r="C67" s="646"/>
      <c r="D67" s="646"/>
      <c r="E67" s="149"/>
      <c r="F67" s="149"/>
      <c r="G67" s="149"/>
      <c r="H67" s="149"/>
      <c r="I67" s="82"/>
    </row>
    <row r="68" spans="2:9" s="8" customFormat="1" ht="15" thickBot="1">
      <c r="B68" s="17"/>
      <c r="C68" s="149"/>
      <c r="D68" s="150"/>
      <c r="E68" s="150"/>
      <c r="F68" s="150"/>
      <c r="G68" s="150"/>
      <c r="H68" s="150"/>
      <c r="I68" s="82"/>
    </row>
    <row r="69" spans="2:9" s="8" customFormat="1" ht="13.5" thickBot="1">
      <c r="B69" s="684" t="s">
        <v>231</v>
      </c>
      <c r="C69" s="685"/>
      <c r="D69" s="686"/>
      <c r="E69" s="661"/>
      <c r="F69" s="662"/>
      <c r="I69" s="82"/>
    </row>
    <row r="70" spans="2:8" ht="13.5" thickBot="1">
      <c r="B70" s="682"/>
      <c r="C70" s="683"/>
      <c r="D70" s="683"/>
      <c r="G70" s="8"/>
      <c r="H70" s="8"/>
    </row>
    <row r="71" spans="2:6" ht="13.5" thickBot="1">
      <c r="B71" s="663" t="s">
        <v>30</v>
      </c>
      <c r="C71" s="664"/>
      <c r="D71" s="664"/>
      <c r="E71" s="661"/>
      <c r="F71" s="662"/>
    </row>
    <row r="72" spans="2:9" ht="13.5" thickBot="1">
      <c r="B72" s="5"/>
      <c r="I72" s="21"/>
    </row>
    <row r="73" spans="2:9" ht="12.75" customHeight="1" thickBot="1">
      <c r="B73" s="663" t="s">
        <v>288</v>
      </c>
      <c r="C73" s="664"/>
      <c r="D73" s="664"/>
      <c r="E73" s="661"/>
      <c r="F73" s="662"/>
      <c r="G73" s="639" t="s">
        <v>62</v>
      </c>
      <c r="H73" s="640"/>
      <c r="I73" s="641"/>
    </row>
    <row r="74" spans="7:9" ht="13.5" thickBot="1">
      <c r="G74" s="642"/>
      <c r="H74" s="643"/>
      <c r="I74" s="644"/>
    </row>
    <row r="75" ht="17.25" customHeight="1"/>
    <row r="76" ht="13.5" thickBot="1"/>
    <row r="77" spans="2:9" ht="12.75">
      <c r="B77" s="645" t="s">
        <v>289</v>
      </c>
      <c r="C77" s="646"/>
      <c r="D77" s="646"/>
      <c r="E77" s="647"/>
      <c r="F77" s="648"/>
      <c r="G77" s="651" t="s">
        <v>33</v>
      </c>
      <c r="H77" s="652"/>
      <c r="I77" s="641"/>
    </row>
    <row r="78" spans="5:9" ht="13.5" thickBot="1">
      <c r="E78" s="649"/>
      <c r="F78" s="650"/>
      <c r="G78" s="653"/>
      <c r="H78" s="654"/>
      <c r="I78" s="655"/>
    </row>
    <row r="79" spans="3:9" ht="12.75">
      <c r="C79" s="658" t="s">
        <v>290</v>
      </c>
      <c r="D79" s="659"/>
      <c r="E79" s="659"/>
      <c r="F79" s="660"/>
      <c r="G79" s="653"/>
      <c r="H79" s="654"/>
      <c r="I79" s="655"/>
    </row>
    <row r="80" spans="7:9" ht="12.75">
      <c r="G80" s="653"/>
      <c r="H80" s="654"/>
      <c r="I80" s="655"/>
    </row>
    <row r="81" spans="7:9" ht="12.75">
      <c r="G81" s="653"/>
      <c r="H81" s="654"/>
      <c r="I81" s="655"/>
    </row>
    <row r="82" spans="7:9" ht="12.75">
      <c r="G82" s="653"/>
      <c r="H82" s="654"/>
      <c r="I82" s="655"/>
    </row>
    <row r="83" spans="7:9" ht="13.5" thickBot="1">
      <c r="G83" s="656"/>
      <c r="H83" s="657"/>
      <c r="I83" s="644"/>
    </row>
  </sheetData>
  <sheetProtection/>
  <mergeCells count="64">
    <mergeCell ref="D12:H12"/>
    <mergeCell ref="D14:H14"/>
    <mergeCell ref="B16:C16"/>
    <mergeCell ref="B20:C20"/>
    <mergeCell ref="D20:F20"/>
    <mergeCell ref="D16:H16"/>
    <mergeCell ref="B1:I1"/>
    <mergeCell ref="B2:H2"/>
    <mergeCell ref="B3:H3"/>
    <mergeCell ref="B6:C6"/>
    <mergeCell ref="B8:C8"/>
    <mergeCell ref="B18:C18"/>
    <mergeCell ref="D18:H18"/>
    <mergeCell ref="B10:C10"/>
    <mergeCell ref="D10:F10"/>
    <mergeCell ref="B12:C12"/>
    <mergeCell ref="B30:D30"/>
    <mergeCell ref="B39:D39"/>
    <mergeCell ref="B40:D40"/>
    <mergeCell ref="B41:D41"/>
    <mergeCell ref="B33:I33"/>
    <mergeCell ref="B38:D38"/>
    <mergeCell ref="B37:D37"/>
    <mergeCell ref="B35:D35"/>
    <mergeCell ref="B48:D48"/>
    <mergeCell ref="B54:G54"/>
    <mergeCell ref="B22:C22"/>
    <mergeCell ref="D22:F22"/>
    <mergeCell ref="B36:D36"/>
    <mergeCell ref="B24:H24"/>
    <mergeCell ref="B26:D26"/>
    <mergeCell ref="B28:D28"/>
    <mergeCell ref="B32:D32"/>
    <mergeCell ref="B29:D29"/>
    <mergeCell ref="D6:H6"/>
    <mergeCell ref="C58:H58"/>
    <mergeCell ref="C62:H62"/>
    <mergeCell ref="C61:H61"/>
    <mergeCell ref="B70:D70"/>
    <mergeCell ref="B69:D69"/>
    <mergeCell ref="C60:H60"/>
    <mergeCell ref="B42:D42"/>
    <mergeCell ref="B51:G51"/>
    <mergeCell ref="B52:F52"/>
    <mergeCell ref="D8:H8"/>
    <mergeCell ref="B67:D67"/>
    <mergeCell ref="C63:H63"/>
    <mergeCell ref="C64:H64"/>
    <mergeCell ref="B56:H56"/>
    <mergeCell ref="B57:H57"/>
    <mergeCell ref="C59:H59"/>
    <mergeCell ref="C55:H55"/>
    <mergeCell ref="B49:I49"/>
    <mergeCell ref="B53:G53"/>
    <mergeCell ref="G73:I74"/>
    <mergeCell ref="B77:D77"/>
    <mergeCell ref="E77:F78"/>
    <mergeCell ref="G77:I83"/>
    <mergeCell ref="C79:F79"/>
    <mergeCell ref="E69:F69"/>
    <mergeCell ref="B71:D71"/>
    <mergeCell ref="E71:F71"/>
    <mergeCell ref="B73:D73"/>
    <mergeCell ref="E73:F73"/>
  </mergeCells>
  <printOptions/>
  <pageMargins left="0.7874015748031497" right="0.7874015748031497" top="0.984251968503937" bottom="0.984251968503937" header="0.5118110236220472" footer="0.5118110236220472"/>
  <pageSetup horizontalDpi="600" verticalDpi="600" orientation="portrait" paperSize="9" scale="64" r:id="rId4"/>
  <headerFooter alignWithMargins="0">
    <oddHeader>&amp;CVerze: 4. května 2011</oddHeader>
  </headerFooter>
  <rowBreaks count="1" manualBreakCount="1">
    <brk id="46" max="9" man="1"/>
  </rowBreaks>
  <drawing r:id="rId3"/>
  <legacyDrawing r:id="rId2"/>
</worksheet>
</file>

<file path=xl/worksheets/sheet2.xml><?xml version="1.0" encoding="utf-8"?>
<worksheet xmlns="http://schemas.openxmlformats.org/spreadsheetml/2006/main" xmlns:r="http://schemas.openxmlformats.org/officeDocument/2006/relationships">
  <dimension ref="B1:J153"/>
  <sheetViews>
    <sheetView view="pageBreakPreview" zoomScaleSheetLayoutView="100" zoomScalePageLayoutView="0" workbookViewId="0" topLeftCell="B70">
      <selection activeCell="J87" sqref="J87"/>
    </sheetView>
  </sheetViews>
  <sheetFormatPr defaultColWidth="9.140625" defaultRowHeight="12.75"/>
  <cols>
    <col min="1" max="1" width="2.8515625" style="0" hidden="1" customWidth="1"/>
    <col min="2" max="2" width="14.140625" style="0" customWidth="1"/>
    <col min="3" max="3" width="10.00390625" style="0" customWidth="1"/>
    <col min="4" max="4" width="10.421875" style="0" customWidth="1"/>
    <col min="6" max="6" width="12.00390625" style="0" customWidth="1"/>
    <col min="9" max="9" width="20.421875" style="0" customWidth="1"/>
    <col min="11" max="11" width="10.8515625" style="0" customWidth="1"/>
  </cols>
  <sheetData>
    <row r="1" spans="2:10" s="5" customFormat="1" ht="125.25" customHeight="1">
      <c r="B1" s="723"/>
      <c r="C1" s="724"/>
      <c r="D1" s="724"/>
      <c r="E1" s="724"/>
      <c r="F1" s="724"/>
      <c r="G1" s="724"/>
      <c r="H1" s="724"/>
      <c r="I1" s="724"/>
      <c r="J1" s="724"/>
    </row>
    <row r="2" ht="9" customHeight="1"/>
    <row r="3" spans="2:9" ht="24" customHeight="1">
      <c r="B3" s="818" t="s">
        <v>109</v>
      </c>
      <c r="C3" s="819"/>
      <c r="D3" s="819"/>
      <c r="E3" s="819"/>
      <c r="F3" s="819"/>
      <c r="G3" s="819"/>
      <c r="H3" s="819"/>
      <c r="I3" s="819"/>
    </row>
    <row r="4" ht="8.25" customHeight="1"/>
    <row r="5" spans="2:9" ht="15">
      <c r="B5" s="725" t="s">
        <v>6</v>
      </c>
      <c r="C5" s="726"/>
      <c r="D5" s="726"/>
      <c r="E5" s="726"/>
      <c r="F5" s="726"/>
      <c r="G5" s="726"/>
      <c r="H5" s="726"/>
      <c r="I5" s="726"/>
    </row>
    <row r="6" spans="2:9" ht="19.5" customHeight="1" thickBot="1">
      <c r="B6" s="69"/>
      <c r="C6" s="70" t="s">
        <v>247</v>
      </c>
      <c r="D6" s="48"/>
      <c r="E6" s="48"/>
      <c r="F6" s="48"/>
      <c r="G6" s="48"/>
      <c r="H6" s="48"/>
      <c r="I6" s="48"/>
    </row>
    <row r="7" spans="2:9" ht="19.5" customHeight="1" thickBot="1">
      <c r="B7" s="729" t="s">
        <v>9</v>
      </c>
      <c r="C7" s="764"/>
      <c r="D7" s="792" t="s">
        <v>432</v>
      </c>
      <c r="E7" s="813"/>
      <c r="F7" s="813"/>
      <c r="G7" s="813"/>
      <c r="H7" s="813"/>
      <c r="I7" s="814"/>
    </row>
    <row r="8" spans="2:9" ht="6" customHeight="1" thickBot="1">
      <c r="B8" s="49"/>
      <c r="C8" s="46"/>
      <c r="D8" s="8"/>
      <c r="E8" s="8"/>
      <c r="F8" s="8"/>
      <c r="G8" s="8"/>
      <c r="H8" s="8"/>
      <c r="I8" s="8"/>
    </row>
    <row r="9" spans="2:9" ht="19.5" customHeight="1" thickBot="1">
      <c r="B9" s="729" t="s">
        <v>10</v>
      </c>
      <c r="C9" s="764"/>
      <c r="D9" s="792" t="s">
        <v>433</v>
      </c>
      <c r="E9" s="813"/>
      <c r="F9" s="813"/>
      <c r="G9" s="814"/>
      <c r="H9" s="8"/>
      <c r="I9" s="8"/>
    </row>
    <row r="10" spans="2:7" ht="15" customHeight="1" thickBot="1">
      <c r="B10" s="50"/>
      <c r="C10" s="43"/>
      <c r="D10" s="19"/>
      <c r="E10" s="19"/>
      <c r="F10" s="19"/>
      <c r="G10" s="19"/>
    </row>
    <row r="11" spans="2:9" ht="19.5" customHeight="1" thickBot="1">
      <c r="B11" s="663" t="s">
        <v>12</v>
      </c>
      <c r="C11" s="815"/>
      <c r="D11" s="792" t="s">
        <v>363</v>
      </c>
      <c r="E11" s="813"/>
      <c r="F11" s="813"/>
      <c r="G11" s="813"/>
      <c r="H11" s="813"/>
      <c r="I11" s="814"/>
    </row>
    <row r="12" ht="6" customHeight="1" thickBot="1"/>
    <row r="13" spans="2:9" ht="19.5" customHeight="1" thickBot="1">
      <c r="B13" s="729" t="s">
        <v>66</v>
      </c>
      <c r="C13" s="791"/>
      <c r="D13" s="792" t="s">
        <v>434</v>
      </c>
      <c r="E13" s="813"/>
      <c r="F13" s="813"/>
      <c r="G13" s="813"/>
      <c r="H13" s="813"/>
      <c r="I13" s="814"/>
    </row>
    <row r="14" spans="2:9" ht="6" customHeight="1" thickBot="1">
      <c r="B14" s="49"/>
      <c r="C14" s="46"/>
      <c r="D14" s="8"/>
      <c r="E14" s="8"/>
      <c r="F14" s="8"/>
      <c r="G14" s="8"/>
      <c r="H14" s="8"/>
      <c r="I14" s="8"/>
    </row>
    <row r="15" spans="2:9" ht="19.5" customHeight="1" thickBot="1">
      <c r="B15" s="729" t="s">
        <v>13</v>
      </c>
      <c r="C15" s="791"/>
      <c r="D15" s="792" t="s">
        <v>435</v>
      </c>
      <c r="E15" s="813"/>
      <c r="F15" s="813"/>
      <c r="G15" s="813"/>
      <c r="H15" s="813"/>
      <c r="I15" s="814"/>
    </row>
    <row r="16" spans="2:9" ht="6" customHeight="1" thickBot="1">
      <c r="B16" s="49"/>
      <c r="C16" s="46"/>
      <c r="D16" s="8"/>
      <c r="E16" s="8"/>
      <c r="F16" s="8"/>
      <c r="G16" s="8"/>
      <c r="H16" s="8"/>
      <c r="I16" s="8"/>
    </row>
    <row r="17" spans="2:9" ht="19.5" customHeight="1" thickBot="1">
      <c r="B17" s="729" t="s">
        <v>38</v>
      </c>
      <c r="C17" s="791"/>
      <c r="D17" s="792" t="s">
        <v>438</v>
      </c>
      <c r="E17" s="813"/>
      <c r="F17" s="813"/>
      <c r="G17" s="813"/>
      <c r="H17" s="813"/>
      <c r="I17" s="814"/>
    </row>
    <row r="18" spans="2:9" ht="6" customHeight="1" thickBot="1">
      <c r="B18" s="49"/>
      <c r="C18" s="46"/>
      <c r="D18" s="8"/>
      <c r="E18" s="8"/>
      <c r="F18" s="8"/>
      <c r="G18" s="8"/>
      <c r="H18" s="8"/>
      <c r="I18" s="8"/>
    </row>
    <row r="19" spans="2:9" ht="19.5" customHeight="1" thickBot="1">
      <c r="B19" s="729" t="s">
        <v>65</v>
      </c>
      <c r="C19" s="791"/>
      <c r="D19" s="792" t="s">
        <v>437</v>
      </c>
      <c r="E19" s="813"/>
      <c r="F19" s="813"/>
      <c r="G19" s="813"/>
      <c r="H19" s="813"/>
      <c r="I19" s="814"/>
    </row>
    <row r="20" spans="2:9" ht="6" customHeight="1" thickBot="1">
      <c r="B20" s="49"/>
      <c r="C20" s="46"/>
      <c r="D20" s="8"/>
      <c r="E20" s="8"/>
      <c r="F20" s="8"/>
      <c r="G20" s="8"/>
      <c r="H20" s="8"/>
      <c r="I20" s="8"/>
    </row>
    <row r="21" spans="2:9" ht="19.5" customHeight="1" thickBot="1">
      <c r="B21" s="729" t="s">
        <v>11</v>
      </c>
      <c r="C21" s="791"/>
      <c r="D21" s="823" t="s">
        <v>512</v>
      </c>
      <c r="E21" s="824"/>
      <c r="F21" s="824"/>
      <c r="G21" s="825"/>
      <c r="H21" s="8"/>
      <c r="I21" s="8"/>
    </row>
    <row r="22" spans="2:9" ht="19.5" customHeight="1" thickBot="1">
      <c r="B22" s="50"/>
      <c r="C22" s="43"/>
      <c r="D22" s="19"/>
      <c r="E22" s="19"/>
      <c r="F22" s="19"/>
      <c r="G22" s="19"/>
      <c r="H22" s="36"/>
      <c r="I22" s="36"/>
    </row>
    <row r="23" spans="2:5" ht="19.5" customHeight="1" thickBot="1">
      <c r="B23" s="820" t="s">
        <v>14</v>
      </c>
      <c r="C23" s="821"/>
      <c r="D23" s="792" t="s">
        <v>539</v>
      </c>
      <c r="E23" s="793"/>
    </row>
    <row r="24" ht="6" customHeight="1" thickBot="1">
      <c r="B24" s="2"/>
    </row>
    <row r="25" spans="2:9" ht="28.5" customHeight="1" thickBot="1">
      <c r="B25" s="696" t="s">
        <v>246</v>
      </c>
      <c r="C25" s="822"/>
      <c r="D25" s="794" t="s">
        <v>526</v>
      </c>
      <c r="E25" s="795"/>
      <c r="F25" s="795"/>
      <c r="G25" s="795"/>
      <c r="H25" s="795"/>
      <c r="I25" s="796"/>
    </row>
    <row r="26" spans="2:7" ht="6" customHeight="1">
      <c r="B26" s="49"/>
      <c r="C26" s="46"/>
      <c r="D26" s="8"/>
      <c r="E26" s="8"/>
      <c r="F26" s="8"/>
      <c r="G26" s="8"/>
    </row>
    <row r="27" ht="19.5" customHeight="1" thickBot="1"/>
    <row r="28" spans="2:9" ht="27.75" customHeight="1">
      <c r="B28" s="765" t="s">
        <v>248</v>
      </c>
      <c r="C28" s="766"/>
      <c r="D28" s="766"/>
      <c r="E28" s="766"/>
      <c r="F28" s="766"/>
      <c r="G28" s="766"/>
      <c r="H28" s="766"/>
      <c r="I28" s="767"/>
    </row>
    <row r="29" spans="2:9" ht="13.5" customHeight="1">
      <c r="B29" s="776" t="s">
        <v>249</v>
      </c>
      <c r="C29" s="774"/>
      <c r="D29" s="774"/>
      <c r="E29" s="774" t="s">
        <v>86</v>
      </c>
      <c r="F29" s="774"/>
      <c r="G29" s="774"/>
      <c r="H29" s="774"/>
      <c r="I29" s="775"/>
    </row>
    <row r="30" spans="2:9" ht="17.25" customHeight="1">
      <c r="B30" s="777"/>
      <c r="C30" s="778"/>
      <c r="D30" s="778"/>
      <c r="E30" s="774" t="s">
        <v>87</v>
      </c>
      <c r="F30" s="774"/>
      <c r="G30" s="774" t="s">
        <v>88</v>
      </c>
      <c r="H30" s="774"/>
      <c r="I30" s="775"/>
    </row>
    <row r="31" spans="2:9" ht="17.25" customHeight="1">
      <c r="B31" s="790">
        <v>1</v>
      </c>
      <c r="C31" s="741"/>
      <c r="D31" s="741"/>
      <c r="E31" s="742">
        <v>41185</v>
      </c>
      <c r="F31" s="743"/>
      <c r="G31" s="742">
        <v>41425</v>
      </c>
      <c r="H31" s="743"/>
      <c r="I31" s="744"/>
    </row>
    <row r="32" spans="2:9" ht="17.25" customHeight="1">
      <c r="B32" s="790">
        <v>2</v>
      </c>
      <c r="C32" s="741"/>
      <c r="D32" s="741">
        <v>2</v>
      </c>
      <c r="E32" s="742">
        <v>41426</v>
      </c>
      <c r="F32" s="743"/>
      <c r="G32" s="742">
        <v>41608</v>
      </c>
      <c r="H32" s="743"/>
      <c r="I32" s="744"/>
    </row>
    <row r="33" spans="2:9" ht="20.25" customHeight="1" thickBot="1">
      <c r="B33" s="800">
        <v>3</v>
      </c>
      <c r="C33" s="753"/>
      <c r="D33" s="753"/>
      <c r="E33" s="797">
        <v>41609</v>
      </c>
      <c r="F33" s="798"/>
      <c r="G33" s="797">
        <v>41790</v>
      </c>
      <c r="H33" s="798"/>
      <c r="I33" s="799"/>
    </row>
    <row r="34" spans="2:9" ht="13.5" thickBot="1">
      <c r="B34" s="49"/>
      <c r="C34" s="46"/>
      <c r="D34" s="8"/>
      <c r="E34" s="8"/>
      <c r="F34" s="8"/>
      <c r="G34" s="8"/>
      <c r="H34" s="19"/>
      <c r="I34" s="19"/>
    </row>
    <row r="35" spans="2:9" ht="124.5" customHeight="1" thickBot="1">
      <c r="B35" s="768" t="s">
        <v>726</v>
      </c>
      <c r="C35" s="769"/>
      <c r="D35" s="769"/>
      <c r="E35" s="769"/>
      <c r="F35" s="769"/>
      <c r="G35" s="769"/>
      <c r="H35" s="769"/>
      <c r="I35" s="770"/>
    </row>
    <row r="36" spans="2:9" ht="15.75" thickBot="1">
      <c r="B36" s="39"/>
      <c r="C36" s="42"/>
      <c r="D36" s="43"/>
      <c r="E36" s="8"/>
      <c r="F36" s="8"/>
      <c r="G36" s="8"/>
      <c r="H36" s="19"/>
      <c r="I36" s="19"/>
    </row>
    <row r="37" spans="2:9" ht="28.5" customHeight="1" thickBot="1">
      <c r="B37" s="768" t="s">
        <v>89</v>
      </c>
      <c r="C37" s="769"/>
      <c r="D37" s="769"/>
      <c r="E37" s="769"/>
      <c r="F37" s="769"/>
      <c r="G37" s="769"/>
      <c r="H37" s="769"/>
      <c r="I37" s="770"/>
    </row>
    <row r="38" spans="2:9" ht="62.25" customHeight="1" thickBot="1">
      <c r="B38" s="768" t="s">
        <v>733</v>
      </c>
      <c r="C38" s="835"/>
      <c r="D38" s="835"/>
      <c r="E38" s="835"/>
      <c r="F38" s="835"/>
      <c r="G38" s="835"/>
      <c r="H38" s="835"/>
      <c r="I38" s="836"/>
    </row>
    <row r="39" spans="2:9" ht="56.25" customHeight="1" thickBot="1">
      <c r="B39" s="768" t="s">
        <v>540</v>
      </c>
      <c r="C39" s="835"/>
      <c r="D39" s="835"/>
      <c r="E39" s="835"/>
      <c r="F39" s="835"/>
      <c r="G39" s="835"/>
      <c r="H39" s="835"/>
      <c r="I39" s="836"/>
    </row>
    <row r="40" spans="2:9" ht="33.75" customHeight="1" thickBot="1">
      <c r="B40" s="768" t="s">
        <v>735</v>
      </c>
      <c r="C40" s="835"/>
      <c r="D40" s="835"/>
      <c r="E40" s="835"/>
      <c r="F40" s="835"/>
      <c r="G40" s="835"/>
      <c r="H40" s="835"/>
      <c r="I40" s="836"/>
    </row>
    <row r="41" spans="2:9" ht="45.75" customHeight="1" thickBot="1">
      <c r="B41" s="768" t="s">
        <v>545</v>
      </c>
      <c r="C41" s="835"/>
      <c r="D41" s="835"/>
      <c r="E41" s="835"/>
      <c r="F41" s="835"/>
      <c r="G41" s="835"/>
      <c r="H41" s="835"/>
      <c r="I41" s="836"/>
    </row>
    <row r="42" spans="2:9" ht="68.25" customHeight="1" thickBot="1">
      <c r="B42" s="768" t="s">
        <v>541</v>
      </c>
      <c r="C42" s="835"/>
      <c r="D42" s="835"/>
      <c r="E42" s="835"/>
      <c r="F42" s="835"/>
      <c r="G42" s="835"/>
      <c r="H42" s="835"/>
      <c r="I42" s="836"/>
    </row>
    <row r="43" spans="2:9" ht="48.75" customHeight="1" thickBot="1">
      <c r="B43" s="768" t="s">
        <v>727</v>
      </c>
      <c r="C43" s="835"/>
      <c r="D43" s="835"/>
      <c r="E43" s="835"/>
      <c r="F43" s="835"/>
      <c r="G43" s="835"/>
      <c r="H43" s="835"/>
      <c r="I43" s="836"/>
    </row>
    <row r="44" spans="2:9" ht="42.75" customHeight="1" thickBot="1">
      <c r="B44" s="768" t="s">
        <v>729</v>
      </c>
      <c r="C44" s="835"/>
      <c r="D44" s="835"/>
      <c r="E44" s="835"/>
      <c r="F44" s="835"/>
      <c r="G44" s="835"/>
      <c r="H44" s="835"/>
      <c r="I44" s="836"/>
    </row>
    <row r="45" spans="2:9" ht="62.25" customHeight="1" thickBot="1">
      <c r="B45" s="768" t="s">
        <v>728</v>
      </c>
      <c r="C45" s="835"/>
      <c r="D45" s="835"/>
      <c r="E45" s="835"/>
      <c r="F45" s="835"/>
      <c r="G45" s="835"/>
      <c r="H45" s="835"/>
      <c r="I45" s="836"/>
    </row>
    <row r="46" spans="2:9" ht="45.75" customHeight="1" thickBot="1">
      <c r="B46" s="768" t="s">
        <v>543</v>
      </c>
      <c r="C46" s="835"/>
      <c r="D46" s="835"/>
      <c r="E46" s="835"/>
      <c r="F46" s="835"/>
      <c r="G46" s="835"/>
      <c r="H46" s="835"/>
      <c r="I46" s="836"/>
    </row>
    <row r="47" spans="2:9" ht="48" customHeight="1" thickBot="1">
      <c r="B47" s="768" t="s">
        <v>544</v>
      </c>
      <c r="C47" s="835"/>
      <c r="D47" s="835"/>
      <c r="E47" s="835"/>
      <c r="F47" s="835"/>
      <c r="G47" s="835"/>
      <c r="H47" s="835"/>
      <c r="I47" s="836"/>
    </row>
    <row r="48" spans="2:9" ht="49.5" customHeight="1" thickBot="1">
      <c r="B48" s="768" t="s">
        <v>730</v>
      </c>
      <c r="C48" s="835"/>
      <c r="D48" s="835"/>
      <c r="E48" s="835"/>
      <c r="F48" s="835"/>
      <c r="G48" s="835"/>
      <c r="H48" s="835"/>
      <c r="I48" s="836"/>
    </row>
    <row r="49" spans="2:9" ht="71.25" customHeight="1" thickBot="1">
      <c r="B49" s="768" t="s">
        <v>734</v>
      </c>
      <c r="C49" s="835"/>
      <c r="D49" s="835"/>
      <c r="E49" s="835"/>
      <c r="F49" s="835"/>
      <c r="G49" s="835"/>
      <c r="H49" s="835"/>
      <c r="I49" s="836"/>
    </row>
    <row r="50" spans="2:9" ht="172.5" customHeight="1" thickBot="1">
      <c r="B50" s="768" t="s">
        <v>736</v>
      </c>
      <c r="C50" s="835"/>
      <c r="D50" s="835"/>
      <c r="E50" s="835"/>
      <c r="F50" s="835"/>
      <c r="G50" s="835"/>
      <c r="H50" s="835"/>
      <c r="I50" s="836"/>
    </row>
    <row r="51" spans="2:9" ht="69.75" customHeight="1" thickBot="1">
      <c r="B51" s="768" t="s">
        <v>724</v>
      </c>
      <c r="C51" s="835"/>
      <c r="D51" s="835"/>
      <c r="E51" s="835"/>
      <c r="F51" s="835"/>
      <c r="G51" s="835"/>
      <c r="H51" s="835"/>
      <c r="I51" s="836"/>
    </row>
    <row r="52" spans="2:9" ht="83.25" customHeight="1" thickBot="1">
      <c r="B52" s="768" t="s">
        <v>737</v>
      </c>
      <c r="C52" s="835"/>
      <c r="D52" s="835"/>
      <c r="E52" s="835"/>
      <c r="F52" s="835"/>
      <c r="G52" s="835"/>
      <c r="H52" s="835"/>
      <c r="I52" s="836"/>
    </row>
    <row r="53" spans="2:9" ht="12.75" customHeight="1" thickBot="1">
      <c r="B53" s="39"/>
      <c r="C53" s="42"/>
      <c r="D53" s="43"/>
      <c r="E53" s="8"/>
      <c r="F53" s="8"/>
      <c r="G53" s="8"/>
      <c r="H53" s="19"/>
      <c r="I53" s="19"/>
    </row>
    <row r="54" spans="2:10" ht="54" customHeight="1" thickBot="1">
      <c r="B54" s="768" t="s">
        <v>516</v>
      </c>
      <c r="C54" s="769"/>
      <c r="D54" s="769"/>
      <c r="E54" s="769"/>
      <c r="F54" s="769"/>
      <c r="G54" s="769"/>
      <c r="H54" s="769"/>
      <c r="I54" s="770"/>
      <c r="J54" t="s">
        <v>449</v>
      </c>
    </row>
    <row r="55" spans="2:9" ht="17.25" customHeight="1" thickBot="1">
      <c r="B55" s="98"/>
      <c r="C55" s="98"/>
      <c r="D55" s="98"/>
      <c r="E55" s="98"/>
      <c r="F55" s="98"/>
      <c r="G55" s="98"/>
      <c r="H55" s="98"/>
      <c r="I55" s="98"/>
    </row>
    <row r="56" spans="2:9" ht="17.25" customHeight="1">
      <c r="B56" s="771" t="s">
        <v>90</v>
      </c>
      <c r="C56" s="772"/>
      <c r="D56" s="772"/>
      <c r="E56" s="772"/>
      <c r="F56" s="772"/>
      <c r="G56" s="772"/>
      <c r="H56" s="772"/>
      <c r="I56" s="773"/>
    </row>
    <row r="57" spans="2:9" ht="17.25" customHeight="1">
      <c r="B57" s="745" t="s">
        <v>118</v>
      </c>
      <c r="C57" s="746"/>
      <c r="D57" s="746"/>
      <c r="E57" s="746"/>
      <c r="F57" s="746"/>
      <c r="G57" s="746"/>
      <c r="H57" s="746"/>
      <c r="I57" s="748"/>
    </row>
    <row r="58" spans="2:9" ht="26.25" customHeight="1">
      <c r="B58" s="781" t="s">
        <v>108</v>
      </c>
      <c r="C58" s="782"/>
      <c r="D58" s="782"/>
      <c r="E58" s="783"/>
      <c r="F58" s="762" t="s">
        <v>79</v>
      </c>
      <c r="G58" s="783"/>
      <c r="H58" s="762" t="s">
        <v>80</v>
      </c>
      <c r="I58" s="763"/>
    </row>
    <row r="59" spans="2:9" ht="30.75" customHeight="1">
      <c r="B59" s="745" t="s">
        <v>465</v>
      </c>
      <c r="C59" s="746"/>
      <c r="D59" s="746"/>
      <c r="E59" s="747"/>
      <c r="F59" s="735">
        <v>42004</v>
      </c>
      <c r="G59" s="747"/>
      <c r="H59" s="735" t="s">
        <v>528</v>
      </c>
      <c r="I59" s="748"/>
    </row>
    <row r="60" spans="2:9" ht="17.25" customHeight="1">
      <c r="B60" s="745" t="s">
        <v>498</v>
      </c>
      <c r="C60" s="746"/>
      <c r="D60" s="746"/>
      <c r="E60" s="747"/>
      <c r="F60" s="735">
        <v>42004</v>
      </c>
      <c r="G60" s="747"/>
      <c r="H60" s="735" t="s">
        <v>517</v>
      </c>
      <c r="I60" s="748"/>
    </row>
    <row r="61" spans="2:9" ht="17.25" customHeight="1">
      <c r="B61" s="745" t="s">
        <v>470</v>
      </c>
      <c r="C61" s="746"/>
      <c r="D61" s="746"/>
      <c r="E61" s="747"/>
      <c r="F61" s="735">
        <v>42004</v>
      </c>
      <c r="G61" s="747"/>
      <c r="H61" s="735" t="s">
        <v>519</v>
      </c>
      <c r="I61" s="748"/>
    </row>
    <row r="62" spans="2:9" ht="24" customHeight="1">
      <c r="B62" s="745" t="s">
        <v>482</v>
      </c>
      <c r="C62" s="746"/>
      <c r="D62" s="746"/>
      <c r="E62" s="747"/>
      <c r="F62" s="735">
        <v>42004</v>
      </c>
      <c r="G62" s="747"/>
      <c r="H62" s="735" t="s">
        <v>520</v>
      </c>
      <c r="I62" s="748"/>
    </row>
    <row r="63" spans="2:9" ht="26.25" customHeight="1">
      <c r="B63" s="745" t="s">
        <v>466</v>
      </c>
      <c r="C63" s="746"/>
      <c r="D63" s="746"/>
      <c r="E63" s="747"/>
      <c r="F63" s="735">
        <v>41820</v>
      </c>
      <c r="G63" s="747"/>
      <c r="H63" s="735" t="s">
        <v>523</v>
      </c>
      <c r="I63" s="748"/>
    </row>
    <row r="64" spans="2:9" ht="17.25" customHeight="1">
      <c r="B64" s="745" t="s">
        <v>467</v>
      </c>
      <c r="C64" s="746"/>
      <c r="D64" s="746"/>
      <c r="E64" s="747"/>
      <c r="F64" s="735">
        <v>41971</v>
      </c>
      <c r="G64" s="747"/>
      <c r="H64" s="735">
        <v>41410</v>
      </c>
      <c r="I64" s="748"/>
    </row>
    <row r="65" spans="2:9" ht="25.5" customHeight="1">
      <c r="B65" s="745" t="s">
        <v>502</v>
      </c>
      <c r="C65" s="746"/>
      <c r="D65" s="746"/>
      <c r="E65" s="747"/>
      <c r="F65" s="735">
        <v>42004</v>
      </c>
      <c r="G65" s="736"/>
      <c r="H65" s="735" t="s">
        <v>521</v>
      </c>
      <c r="I65" s="748"/>
    </row>
    <row r="66" spans="2:9" ht="17.25" customHeight="1">
      <c r="B66" s="745" t="s">
        <v>481</v>
      </c>
      <c r="C66" s="746"/>
      <c r="D66" s="746"/>
      <c r="E66" s="747"/>
      <c r="F66" s="735">
        <v>42004</v>
      </c>
      <c r="G66" s="736"/>
      <c r="H66" s="735" t="s">
        <v>529</v>
      </c>
      <c r="I66" s="748"/>
    </row>
    <row r="67" spans="2:9" ht="17.25" customHeight="1">
      <c r="B67" s="745" t="s">
        <v>468</v>
      </c>
      <c r="C67" s="746"/>
      <c r="D67" s="746"/>
      <c r="E67" s="747"/>
      <c r="F67" s="735">
        <v>41971</v>
      </c>
      <c r="G67" s="747"/>
      <c r="H67" s="735" t="s">
        <v>530</v>
      </c>
      <c r="I67" s="748"/>
    </row>
    <row r="68" spans="2:9" ht="17.25" customHeight="1">
      <c r="B68" s="745" t="s">
        <v>469</v>
      </c>
      <c r="C68" s="746"/>
      <c r="D68" s="746"/>
      <c r="E68" s="747"/>
      <c r="F68" s="735">
        <v>41971</v>
      </c>
      <c r="G68" s="747"/>
      <c r="H68" s="735" t="s">
        <v>531</v>
      </c>
      <c r="I68" s="748"/>
    </row>
    <row r="69" spans="2:9" ht="17.25" customHeight="1">
      <c r="B69" s="745" t="s">
        <v>496</v>
      </c>
      <c r="C69" s="746"/>
      <c r="D69" s="746"/>
      <c r="E69" s="747"/>
      <c r="F69" s="735">
        <v>41971</v>
      </c>
      <c r="G69" s="747"/>
      <c r="H69" s="735" t="s">
        <v>532</v>
      </c>
      <c r="I69" s="748"/>
    </row>
    <row r="70" spans="2:9" ht="17.25" customHeight="1">
      <c r="B70" s="745" t="s">
        <v>480</v>
      </c>
      <c r="C70" s="746"/>
      <c r="D70" s="746"/>
      <c r="E70" s="747"/>
      <c r="F70" s="735">
        <v>42004</v>
      </c>
      <c r="G70" s="736"/>
      <c r="H70" s="735" t="s">
        <v>533</v>
      </c>
      <c r="I70" s="748"/>
    </row>
    <row r="71" spans="2:9" ht="17.25" customHeight="1">
      <c r="B71" s="745" t="s">
        <v>501</v>
      </c>
      <c r="C71" s="746"/>
      <c r="D71" s="746"/>
      <c r="E71" s="747"/>
      <c r="F71" s="735">
        <v>42004</v>
      </c>
      <c r="G71" s="736"/>
      <c r="H71" s="735" t="s">
        <v>518</v>
      </c>
      <c r="I71" s="748"/>
    </row>
    <row r="72" spans="2:9" ht="17.25" customHeight="1">
      <c r="B72" s="745" t="s">
        <v>471</v>
      </c>
      <c r="C72" s="746"/>
      <c r="D72" s="746"/>
      <c r="E72" s="747"/>
      <c r="F72" s="735">
        <v>42004</v>
      </c>
      <c r="G72" s="736"/>
      <c r="H72" s="735" t="s">
        <v>534</v>
      </c>
      <c r="I72" s="748"/>
    </row>
    <row r="73" spans="2:9" ht="30" customHeight="1">
      <c r="B73" s="745" t="s">
        <v>504</v>
      </c>
      <c r="C73" s="746"/>
      <c r="D73" s="746"/>
      <c r="E73" s="747"/>
      <c r="F73" s="735">
        <v>42004</v>
      </c>
      <c r="G73" s="736"/>
      <c r="H73" s="735" t="s">
        <v>535</v>
      </c>
      <c r="I73" s="748"/>
    </row>
    <row r="74" spans="2:9" ht="17.25" customHeight="1">
      <c r="B74" s="745" t="s">
        <v>479</v>
      </c>
      <c r="C74" s="746"/>
      <c r="D74" s="746"/>
      <c r="E74" s="747"/>
      <c r="F74" s="735">
        <v>42004</v>
      </c>
      <c r="G74" s="736"/>
      <c r="H74" s="735">
        <v>41971</v>
      </c>
      <c r="I74" s="748"/>
    </row>
    <row r="75" spans="2:9" ht="26.25" customHeight="1">
      <c r="B75" s="745" t="s">
        <v>484</v>
      </c>
      <c r="C75" s="746"/>
      <c r="D75" s="746"/>
      <c r="E75" s="747"/>
      <c r="F75" s="735">
        <v>42004</v>
      </c>
      <c r="G75" s="736"/>
      <c r="H75" s="760" t="s">
        <v>731</v>
      </c>
      <c r="I75" s="761"/>
    </row>
    <row r="76" spans="2:9" ht="17.25" customHeight="1">
      <c r="B76" s="745" t="s">
        <v>476</v>
      </c>
      <c r="C76" s="746"/>
      <c r="D76" s="746"/>
      <c r="E76" s="747"/>
      <c r="F76" s="735">
        <v>42004</v>
      </c>
      <c r="G76" s="736"/>
      <c r="H76" s="735" t="s">
        <v>542</v>
      </c>
      <c r="I76" s="748"/>
    </row>
    <row r="77" spans="2:9" ht="17.25" customHeight="1">
      <c r="B77" s="745" t="s">
        <v>485</v>
      </c>
      <c r="C77" s="746"/>
      <c r="D77" s="746"/>
      <c r="E77" s="747"/>
      <c r="F77" s="735">
        <v>42004</v>
      </c>
      <c r="G77" s="736"/>
      <c r="H77" s="735" t="s">
        <v>513</v>
      </c>
      <c r="I77" s="748"/>
    </row>
    <row r="78" spans="2:9" ht="17.25" customHeight="1">
      <c r="B78" s="745" t="s">
        <v>477</v>
      </c>
      <c r="C78" s="746"/>
      <c r="D78" s="746"/>
      <c r="E78" s="747"/>
      <c r="F78" s="735">
        <v>42004</v>
      </c>
      <c r="G78" s="736"/>
      <c r="H78" s="735">
        <v>41486</v>
      </c>
      <c r="I78" s="748"/>
    </row>
    <row r="79" spans="2:9" ht="17.25" customHeight="1">
      <c r="B79" s="745" t="s">
        <v>478</v>
      </c>
      <c r="C79" s="746"/>
      <c r="D79" s="746"/>
      <c r="E79" s="747"/>
      <c r="F79" s="735">
        <v>42004</v>
      </c>
      <c r="G79" s="736"/>
      <c r="H79" s="735">
        <v>41486</v>
      </c>
      <c r="I79" s="748"/>
    </row>
    <row r="80" spans="2:9" ht="17.25" customHeight="1">
      <c r="B80" s="745" t="s">
        <v>507</v>
      </c>
      <c r="C80" s="746"/>
      <c r="D80" s="746"/>
      <c r="E80" s="747"/>
      <c r="F80" s="735">
        <v>42004</v>
      </c>
      <c r="G80" s="736"/>
      <c r="H80" s="735">
        <v>41516</v>
      </c>
      <c r="I80" s="748"/>
    </row>
    <row r="81" spans="2:9" ht="17.25" customHeight="1">
      <c r="B81" s="745" t="s">
        <v>483</v>
      </c>
      <c r="C81" s="746"/>
      <c r="D81" s="746"/>
      <c r="E81" s="747"/>
      <c r="F81" s="735">
        <v>41820</v>
      </c>
      <c r="G81" s="736"/>
      <c r="H81" s="735" t="s">
        <v>522</v>
      </c>
      <c r="I81" s="748"/>
    </row>
    <row r="82" spans="2:9" ht="17.25" customHeight="1">
      <c r="B82" s="745" t="s">
        <v>472</v>
      </c>
      <c r="C82" s="746"/>
      <c r="D82" s="746"/>
      <c r="E82" s="747"/>
      <c r="F82" s="735">
        <v>41698</v>
      </c>
      <c r="G82" s="736"/>
      <c r="H82" s="735">
        <v>41691</v>
      </c>
      <c r="I82" s="748"/>
    </row>
    <row r="83" spans="2:9" ht="17.25" customHeight="1">
      <c r="B83" s="745" t="s">
        <v>473</v>
      </c>
      <c r="C83" s="746"/>
      <c r="D83" s="746"/>
      <c r="E83" s="747"/>
      <c r="F83" s="735">
        <v>41971</v>
      </c>
      <c r="G83" s="736"/>
      <c r="H83" s="735">
        <v>41932</v>
      </c>
      <c r="I83" s="748"/>
    </row>
    <row r="84" spans="2:9" ht="15" customHeight="1" thickBot="1">
      <c r="B84" s="802" t="s">
        <v>536</v>
      </c>
      <c r="C84" s="803"/>
      <c r="D84" s="803"/>
      <c r="E84" s="803"/>
      <c r="F84" s="803"/>
      <c r="G84" s="803"/>
      <c r="H84" s="803"/>
      <c r="I84" s="804"/>
    </row>
    <row r="85" ht="13.5" thickBot="1"/>
    <row r="86" spans="2:10" ht="111" customHeight="1" thickBot="1">
      <c r="B86" s="768" t="s">
        <v>739</v>
      </c>
      <c r="C86" s="807"/>
      <c r="D86" s="807"/>
      <c r="E86" s="807"/>
      <c r="F86" s="807"/>
      <c r="G86" s="807"/>
      <c r="H86" s="807"/>
      <c r="I86" s="808"/>
      <c r="J86" s="46" t="s">
        <v>449</v>
      </c>
    </row>
    <row r="87" spans="2:9" ht="13.5" thickBot="1">
      <c r="B87" s="83"/>
      <c r="C87" s="84"/>
      <c r="D87" s="84"/>
      <c r="E87" s="84"/>
      <c r="F87" s="84"/>
      <c r="G87" s="84"/>
      <c r="H87" s="84"/>
      <c r="I87" s="84"/>
    </row>
    <row r="88" spans="2:9" ht="12.75">
      <c r="B88" s="787" t="s">
        <v>91</v>
      </c>
      <c r="C88" s="788"/>
      <c r="D88" s="788"/>
      <c r="E88" s="788"/>
      <c r="F88" s="788"/>
      <c r="G88" s="788"/>
      <c r="H88" s="788"/>
      <c r="I88" s="789"/>
    </row>
    <row r="89" spans="2:9" ht="12.75">
      <c r="B89" s="751" t="s">
        <v>92</v>
      </c>
      <c r="C89" s="749"/>
      <c r="D89" s="749"/>
      <c r="E89" s="749"/>
      <c r="F89" s="749"/>
      <c r="G89" s="749"/>
      <c r="H89" s="749"/>
      <c r="I89" s="750"/>
    </row>
    <row r="90" spans="2:9" ht="12.75">
      <c r="B90" s="805" t="s">
        <v>81</v>
      </c>
      <c r="C90" s="806"/>
      <c r="D90" s="806"/>
      <c r="E90" s="806" t="s">
        <v>82</v>
      </c>
      <c r="F90" s="806"/>
      <c r="G90" s="806" t="s">
        <v>83</v>
      </c>
      <c r="H90" s="806"/>
      <c r="I90" s="809"/>
    </row>
    <row r="91" spans="2:9" ht="12.75">
      <c r="B91" s="751" t="s">
        <v>459</v>
      </c>
      <c r="C91" s="749"/>
      <c r="D91" s="749"/>
      <c r="E91" s="749">
        <v>6</v>
      </c>
      <c r="F91" s="749"/>
      <c r="G91" s="749">
        <v>6</v>
      </c>
      <c r="H91" s="749"/>
      <c r="I91" s="750"/>
    </row>
    <row r="92" spans="2:9" ht="25.5" customHeight="1">
      <c r="B92" s="751" t="s">
        <v>499</v>
      </c>
      <c r="C92" s="749"/>
      <c r="D92" s="749"/>
      <c r="E92" s="749">
        <v>2</v>
      </c>
      <c r="F92" s="749"/>
      <c r="G92" s="749">
        <v>2</v>
      </c>
      <c r="H92" s="749"/>
      <c r="I92" s="750"/>
    </row>
    <row r="93" spans="2:9" ht="12.75">
      <c r="B93" s="751" t="s">
        <v>460</v>
      </c>
      <c r="C93" s="749"/>
      <c r="D93" s="749"/>
      <c r="E93" s="749">
        <v>2</v>
      </c>
      <c r="F93" s="749"/>
      <c r="G93" s="749">
        <v>2</v>
      </c>
      <c r="H93" s="749"/>
      <c r="I93" s="750"/>
    </row>
    <row r="94" spans="2:9" ht="12.75">
      <c r="B94" s="751" t="s">
        <v>461</v>
      </c>
      <c r="C94" s="749"/>
      <c r="D94" s="749"/>
      <c r="E94" s="749">
        <v>3</v>
      </c>
      <c r="F94" s="749"/>
      <c r="G94" s="749">
        <v>3</v>
      </c>
      <c r="H94" s="749"/>
      <c r="I94" s="750"/>
    </row>
    <row r="95" spans="2:9" ht="12.75">
      <c r="B95" s="751" t="s">
        <v>462</v>
      </c>
      <c r="C95" s="749"/>
      <c r="D95" s="749"/>
      <c r="E95" s="749">
        <v>3</v>
      </c>
      <c r="F95" s="749"/>
      <c r="G95" s="749">
        <v>3</v>
      </c>
      <c r="H95" s="749"/>
      <c r="I95" s="750"/>
    </row>
    <row r="96" spans="2:9" ht="12.75">
      <c r="B96" s="751" t="s">
        <v>463</v>
      </c>
      <c r="C96" s="749"/>
      <c r="D96" s="749"/>
      <c r="E96" s="749">
        <v>1</v>
      </c>
      <c r="F96" s="749"/>
      <c r="G96" s="749">
        <v>1</v>
      </c>
      <c r="H96" s="749"/>
      <c r="I96" s="750"/>
    </row>
    <row r="97" spans="2:9" ht="12.75">
      <c r="B97" s="751" t="s">
        <v>503</v>
      </c>
      <c r="C97" s="749"/>
      <c r="D97" s="749"/>
      <c r="E97" s="749">
        <v>6</v>
      </c>
      <c r="F97" s="749"/>
      <c r="G97" s="749">
        <v>6</v>
      </c>
      <c r="H97" s="749"/>
      <c r="I97" s="750"/>
    </row>
    <row r="98" spans="2:9" ht="12.75">
      <c r="B98" s="751" t="s">
        <v>486</v>
      </c>
      <c r="C98" s="749"/>
      <c r="D98" s="749"/>
      <c r="E98" s="749">
        <v>2</v>
      </c>
      <c r="F98" s="749"/>
      <c r="G98" s="749">
        <v>2</v>
      </c>
      <c r="H98" s="749"/>
      <c r="I98" s="750"/>
    </row>
    <row r="99" spans="2:9" ht="12.75">
      <c r="B99" s="751" t="s">
        <v>487</v>
      </c>
      <c r="C99" s="749"/>
      <c r="D99" s="749"/>
      <c r="E99" s="749">
        <v>2</v>
      </c>
      <c r="F99" s="749"/>
      <c r="G99" s="749">
        <v>2</v>
      </c>
      <c r="H99" s="749"/>
      <c r="I99" s="750"/>
    </row>
    <row r="100" spans="2:9" ht="12.75">
      <c r="B100" s="751" t="s">
        <v>488</v>
      </c>
      <c r="C100" s="749"/>
      <c r="D100" s="749"/>
      <c r="E100" s="749">
        <v>2</v>
      </c>
      <c r="F100" s="749"/>
      <c r="G100" s="749">
        <v>2</v>
      </c>
      <c r="H100" s="749"/>
      <c r="I100" s="750"/>
    </row>
    <row r="101" spans="2:9" ht="12.75">
      <c r="B101" s="751" t="s">
        <v>497</v>
      </c>
      <c r="C101" s="749"/>
      <c r="D101" s="749"/>
      <c r="E101" s="749">
        <v>3</v>
      </c>
      <c r="F101" s="749"/>
      <c r="G101" s="749">
        <v>3</v>
      </c>
      <c r="H101" s="749"/>
      <c r="I101" s="750"/>
    </row>
    <row r="102" spans="2:9" ht="12.75">
      <c r="B102" s="751" t="s">
        <v>489</v>
      </c>
      <c r="C102" s="749"/>
      <c r="D102" s="749"/>
      <c r="E102" s="749">
        <v>2</v>
      </c>
      <c r="F102" s="749"/>
      <c r="G102" s="749">
        <v>2</v>
      </c>
      <c r="H102" s="749"/>
      <c r="I102" s="750"/>
    </row>
    <row r="103" spans="2:9" ht="12.75" customHeight="1">
      <c r="B103" s="751" t="s">
        <v>500</v>
      </c>
      <c r="C103" s="749"/>
      <c r="D103" s="749"/>
      <c r="E103" s="749">
        <v>3</v>
      </c>
      <c r="F103" s="749"/>
      <c r="G103" s="749">
        <v>3</v>
      </c>
      <c r="H103" s="749"/>
      <c r="I103" s="750"/>
    </row>
    <row r="104" spans="2:9" ht="12.75" customHeight="1">
      <c r="B104" s="751" t="s">
        <v>490</v>
      </c>
      <c r="C104" s="749"/>
      <c r="D104" s="749"/>
      <c r="E104" s="749">
        <v>2</v>
      </c>
      <c r="F104" s="749"/>
      <c r="G104" s="749">
        <v>2</v>
      </c>
      <c r="H104" s="749"/>
      <c r="I104" s="750"/>
    </row>
    <row r="105" spans="2:9" ht="12.75">
      <c r="B105" s="751" t="s">
        <v>505</v>
      </c>
      <c r="C105" s="749"/>
      <c r="D105" s="749"/>
      <c r="E105" s="749">
        <v>6</v>
      </c>
      <c r="F105" s="749"/>
      <c r="G105" s="749">
        <v>6</v>
      </c>
      <c r="H105" s="749"/>
      <c r="I105" s="750"/>
    </row>
    <row r="106" spans="2:9" ht="12.75">
      <c r="B106" s="751" t="s">
        <v>479</v>
      </c>
      <c r="C106" s="749"/>
      <c r="D106" s="749"/>
      <c r="E106" s="749">
        <v>1</v>
      </c>
      <c r="F106" s="749"/>
      <c r="G106" s="749">
        <v>1</v>
      </c>
      <c r="H106" s="749"/>
      <c r="I106" s="750"/>
    </row>
    <row r="107" spans="2:9" ht="12.75">
      <c r="B107" s="751" t="s">
        <v>474</v>
      </c>
      <c r="C107" s="749"/>
      <c r="D107" s="749"/>
      <c r="E107" s="749">
        <v>8</v>
      </c>
      <c r="F107" s="749"/>
      <c r="G107" s="749">
        <v>8</v>
      </c>
      <c r="H107" s="749"/>
      <c r="I107" s="750"/>
    </row>
    <row r="108" spans="2:9" ht="12.75">
      <c r="B108" s="751" t="s">
        <v>475</v>
      </c>
      <c r="C108" s="749"/>
      <c r="D108" s="749"/>
      <c r="E108" s="749">
        <v>3</v>
      </c>
      <c r="F108" s="749"/>
      <c r="G108" s="749">
        <v>3</v>
      </c>
      <c r="H108" s="749"/>
      <c r="I108" s="750"/>
    </row>
    <row r="109" spans="2:9" ht="12.75">
      <c r="B109" s="751" t="s">
        <v>491</v>
      </c>
      <c r="C109" s="749"/>
      <c r="D109" s="749"/>
      <c r="E109" s="749">
        <v>2</v>
      </c>
      <c r="F109" s="749"/>
      <c r="G109" s="749">
        <v>2</v>
      </c>
      <c r="H109" s="749"/>
      <c r="I109" s="750"/>
    </row>
    <row r="110" spans="2:9" ht="12.75">
      <c r="B110" s="751" t="s">
        <v>492</v>
      </c>
      <c r="C110" s="749"/>
      <c r="D110" s="749"/>
      <c r="E110" s="749">
        <v>1</v>
      </c>
      <c r="F110" s="749"/>
      <c r="G110" s="749">
        <v>1</v>
      </c>
      <c r="H110" s="749"/>
      <c r="I110" s="750"/>
    </row>
    <row r="111" spans="2:9" ht="12.75">
      <c r="B111" s="751" t="s">
        <v>478</v>
      </c>
      <c r="C111" s="749"/>
      <c r="D111" s="749"/>
      <c r="E111" s="749">
        <v>1</v>
      </c>
      <c r="F111" s="749"/>
      <c r="G111" s="749">
        <v>1</v>
      </c>
      <c r="H111" s="749"/>
      <c r="I111" s="750"/>
    </row>
    <row r="112" spans="2:9" ht="12.75">
      <c r="B112" s="751" t="s">
        <v>507</v>
      </c>
      <c r="C112" s="749"/>
      <c r="D112" s="749"/>
      <c r="E112" s="749">
        <v>1</v>
      </c>
      <c r="F112" s="749"/>
      <c r="G112" s="749">
        <v>1</v>
      </c>
      <c r="H112" s="749"/>
      <c r="I112" s="750"/>
    </row>
    <row r="113" spans="2:9" ht="12.75">
      <c r="B113" s="751" t="s">
        <v>493</v>
      </c>
      <c r="C113" s="749"/>
      <c r="D113" s="749"/>
      <c r="E113" s="749">
        <v>2</v>
      </c>
      <c r="F113" s="749"/>
      <c r="G113" s="749">
        <v>2</v>
      </c>
      <c r="H113" s="749"/>
      <c r="I113" s="750"/>
    </row>
    <row r="114" spans="2:9" ht="12.75">
      <c r="B114" s="751" t="s">
        <v>494</v>
      </c>
      <c r="C114" s="749"/>
      <c r="D114" s="749"/>
      <c r="E114" s="749">
        <v>1</v>
      </c>
      <c r="F114" s="749"/>
      <c r="G114" s="749">
        <v>1</v>
      </c>
      <c r="H114" s="749"/>
      <c r="I114" s="750"/>
    </row>
    <row r="115" spans="2:9" ht="12.75">
      <c r="B115" s="751" t="s">
        <v>495</v>
      </c>
      <c r="C115" s="749"/>
      <c r="D115" s="749"/>
      <c r="E115" s="749">
        <v>1</v>
      </c>
      <c r="F115" s="749"/>
      <c r="G115" s="749">
        <v>1</v>
      </c>
      <c r="H115" s="749"/>
      <c r="I115" s="750"/>
    </row>
    <row r="116" spans="2:9" ht="34.5" customHeight="1" thickBot="1">
      <c r="B116" s="802" t="s">
        <v>537</v>
      </c>
      <c r="C116" s="803"/>
      <c r="D116" s="803"/>
      <c r="E116" s="803"/>
      <c r="F116" s="803"/>
      <c r="G116" s="803"/>
      <c r="H116" s="803"/>
      <c r="I116" s="804"/>
    </row>
    <row r="117" ht="13.5" thickBot="1"/>
    <row r="118" spans="2:9" ht="46.5" customHeight="1" thickBot="1">
      <c r="B118" s="830" t="s">
        <v>455</v>
      </c>
      <c r="C118" s="831"/>
      <c r="D118" s="831"/>
      <c r="E118" s="831"/>
      <c r="F118" s="831"/>
      <c r="G118" s="831"/>
      <c r="H118" s="831"/>
      <c r="I118" s="832"/>
    </row>
    <row r="119" spans="2:9" ht="13.5" thickBot="1">
      <c r="B119" s="83"/>
      <c r="C119" s="84"/>
      <c r="D119" s="84"/>
      <c r="E119" s="84"/>
      <c r="F119" s="84"/>
      <c r="G119" s="84"/>
      <c r="H119" s="84"/>
      <c r="I119" s="84"/>
    </row>
    <row r="120" spans="2:9" ht="46.5" customHeight="1" thickBot="1">
      <c r="B120" s="768" t="s">
        <v>514</v>
      </c>
      <c r="C120" s="816"/>
      <c r="D120" s="816"/>
      <c r="E120" s="816"/>
      <c r="F120" s="816"/>
      <c r="G120" s="816"/>
      <c r="H120" s="816"/>
      <c r="I120" s="817"/>
    </row>
    <row r="121" spans="2:9" s="36" customFormat="1" ht="18.75" customHeight="1">
      <c r="B121" s="83"/>
      <c r="C121" s="84"/>
      <c r="D121" s="84"/>
      <c r="E121" s="84"/>
      <c r="F121" s="84"/>
      <c r="G121" s="84"/>
      <c r="H121" s="84"/>
      <c r="I121" s="84"/>
    </row>
    <row r="122" spans="2:9" s="36" customFormat="1" ht="42.75" customHeight="1">
      <c r="B122" s="833" t="s">
        <v>261</v>
      </c>
      <c r="C122" s="828"/>
      <c r="D122" s="828"/>
      <c r="E122" s="828"/>
      <c r="F122" s="828"/>
      <c r="G122" s="828"/>
      <c r="H122" s="828"/>
      <c r="I122" s="834"/>
    </row>
    <row r="123" spans="2:9" s="36" customFormat="1" ht="18.75" customHeight="1">
      <c r="B123" s="83"/>
      <c r="C123" s="84"/>
      <c r="D123" s="84"/>
      <c r="E123" s="84"/>
      <c r="F123" s="84"/>
      <c r="G123" s="84"/>
      <c r="H123" s="84"/>
      <c r="I123" s="84"/>
    </row>
    <row r="124" spans="2:9" ht="13.5" thickBot="1">
      <c r="B124" s="86" t="s">
        <v>93</v>
      </c>
      <c r="C124" s="85"/>
      <c r="D124" s="85"/>
      <c r="E124" s="85"/>
      <c r="F124" s="85"/>
      <c r="G124" s="85"/>
      <c r="H124" s="85"/>
      <c r="I124" s="85"/>
    </row>
    <row r="125" spans="2:9" ht="42.75" customHeight="1" thickBot="1">
      <c r="B125" s="768" t="s">
        <v>527</v>
      </c>
      <c r="C125" s="807"/>
      <c r="D125" s="807"/>
      <c r="E125" s="807"/>
      <c r="F125" s="807"/>
      <c r="G125" s="807"/>
      <c r="H125" s="807"/>
      <c r="I125" s="808"/>
    </row>
    <row r="127" ht="12.75">
      <c r="B127" t="s">
        <v>94</v>
      </c>
    </row>
    <row r="128" ht="13.5" thickBot="1"/>
    <row r="129" spans="2:9" ht="21.75" customHeight="1">
      <c r="B129" s="827" t="s">
        <v>119</v>
      </c>
      <c r="C129" s="788"/>
      <c r="D129" s="788"/>
      <c r="E129" s="788"/>
      <c r="F129" s="788"/>
      <c r="G129" s="788"/>
      <c r="H129" s="788"/>
      <c r="I129" s="789"/>
    </row>
    <row r="130" spans="2:9" ht="171.75" customHeight="1">
      <c r="B130" s="745" t="s">
        <v>732</v>
      </c>
      <c r="C130" s="828"/>
      <c r="D130" s="828"/>
      <c r="E130" s="828"/>
      <c r="F130" s="828"/>
      <c r="G130" s="828"/>
      <c r="H130" s="828"/>
      <c r="I130" s="829"/>
    </row>
    <row r="131" spans="2:9" ht="45.75" customHeight="1" thickBot="1">
      <c r="B131" s="757" t="s">
        <v>725</v>
      </c>
      <c r="C131" s="758"/>
      <c r="D131" s="758"/>
      <c r="E131" s="758"/>
      <c r="F131" s="758"/>
      <c r="G131" s="758"/>
      <c r="H131" s="758"/>
      <c r="I131" s="759"/>
    </row>
    <row r="132" ht="13.5" thickBot="1"/>
    <row r="133" spans="2:9" ht="12.75">
      <c r="B133" s="810" t="s">
        <v>120</v>
      </c>
      <c r="C133" s="811"/>
      <c r="D133" s="811"/>
      <c r="E133" s="811"/>
      <c r="F133" s="811"/>
      <c r="G133" s="811"/>
      <c r="H133" s="811"/>
      <c r="I133" s="812"/>
    </row>
    <row r="134" spans="2:9" ht="12.75">
      <c r="B134" s="740" t="s">
        <v>84</v>
      </c>
      <c r="C134" s="741"/>
      <c r="D134" s="741" t="s">
        <v>85</v>
      </c>
      <c r="E134" s="741"/>
      <c r="F134" s="741"/>
      <c r="G134" s="741"/>
      <c r="H134" s="741"/>
      <c r="I134" s="826"/>
    </row>
    <row r="135" spans="2:9" ht="12.75">
      <c r="B135" s="740">
        <v>1</v>
      </c>
      <c r="C135" s="741"/>
      <c r="D135" s="737" t="s">
        <v>456</v>
      </c>
      <c r="E135" s="738"/>
      <c r="F135" s="738"/>
      <c r="G135" s="738"/>
      <c r="H135" s="738"/>
      <c r="I135" s="739"/>
    </row>
    <row r="136" spans="2:9" ht="12.75">
      <c r="B136" s="740">
        <v>2</v>
      </c>
      <c r="C136" s="741"/>
      <c r="D136" s="737" t="s">
        <v>457</v>
      </c>
      <c r="E136" s="738"/>
      <c r="F136" s="738"/>
      <c r="G136" s="738"/>
      <c r="H136" s="738"/>
      <c r="I136" s="739"/>
    </row>
    <row r="137" spans="2:9" ht="13.5" thickBot="1">
      <c r="B137" s="752">
        <v>3</v>
      </c>
      <c r="C137" s="753"/>
      <c r="D137" s="754" t="s">
        <v>524</v>
      </c>
      <c r="E137" s="755"/>
      <c r="F137" s="755"/>
      <c r="G137" s="755"/>
      <c r="H137" s="755"/>
      <c r="I137" s="756"/>
    </row>
    <row r="138" spans="2:9" ht="13.5" thickBot="1">
      <c r="B138" s="19"/>
      <c r="C138" s="19"/>
      <c r="D138" s="279"/>
      <c r="E138" s="279"/>
      <c r="F138" s="279"/>
      <c r="G138" s="279"/>
      <c r="H138" s="279"/>
      <c r="I138" s="279"/>
    </row>
    <row r="139" spans="2:9" ht="12.75">
      <c r="B139" s="784" t="s">
        <v>251</v>
      </c>
      <c r="C139" s="785"/>
      <c r="D139" s="785"/>
      <c r="E139" s="785"/>
      <c r="F139" s="785"/>
      <c r="G139" s="785"/>
      <c r="H139" s="785"/>
      <c r="I139" s="786"/>
    </row>
    <row r="140" spans="2:9" ht="13.5" thickBot="1">
      <c r="B140" s="284"/>
      <c r="C140" s="285"/>
      <c r="D140" s="286" t="s">
        <v>171</v>
      </c>
      <c r="E140" s="286" t="s">
        <v>458</v>
      </c>
      <c r="F140" s="287"/>
      <c r="G140" s="286" t="s">
        <v>250</v>
      </c>
      <c r="H140" s="286"/>
      <c r="I140" s="288"/>
    </row>
    <row r="141" spans="2:9" ht="12.75">
      <c r="B141" s="19"/>
      <c r="C141" s="19"/>
      <c r="D141" s="279"/>
      <c r="E141" s="279"/>
      <c r="F141" s="279"/>
      <c r="G141" s="279"/>
      <c r="H141" s="279"/>
      <c r="I141" s="279"/>
    </row>
    <row r="142" spans="2:9" ht="12.75">
      <c r="B142" s="83"/>
      <c r="C142" s="84"/>
      <c r="D142" s="84"/>
      <c r="E142" s="84"/>
      <c r="F142" s="84"/>
      <c r="G142" s="84"/>
      <c r="H142" s="84"/>
      <c r="I142" s="84"/>
    </row>
    <row r="143" spans="2:6" ht="12.75">
      <c r="B143" s="32" t="s">
        <v>31</v>
      </c>
      <c r="C143" s="603" t="s">
        <v>438</v>
      </c>
      <c r="D143" s="15"/>
      <c r="E143" s="15"/>
      <c r="F143" s="15"/>
    </row>
    <row r="144" ht="9" customHeight="1"/>
    <row r="145" spans="2:6" ht="12.75">
      <c r="B145" s="32" t="s">
        <v>62</v>
      </c>
      <c r="C145" s="15" t="s">
        <v>2</v>
      </c>
      <c r="D145" s="15"/>
      <c r="E145" s="15"/>
      <c r="F145" s="15"/>
    </row>
    <row r="146" ht="8.25" customHeight="1"/>
    <row r="147" spans="2:6" ht="12.75">
      <c r="B147" s="32" t="s">
        <v>32</v>
      </c>
      <c r="C147" s="801" t="s">
        <v>506</v>
      </c>
      <c r="D147" s="780"/>
      <c r="E147" s="780"/>
      <c r="F147" s="780"/>
    </row>
    <row r="149" spans="2:7" ht="12.75">
      <c r="B149" s="32" t="s">
        <v>158</v>
      </c>
      <c r="C149" s="32"/>
      <c r="D149" s="779" t="s">
        <v>436</v>
      </c>
      <c r="E149" s="780"/>
      <c r="F149" s="780"/>
      <c r="G149" s="780"/>
    </row>
    <row r="151" spans="2:6" ht="25.5">
      <c r="B151" s="47" t="s">
        <v>33</v>
      </c>
      <c r="C151" s="15" t="s">
        <v>3</v>
      </c>
      <c r="D151" s="15"/>
      <c r="E151" s="15"/>
      <c r="F151" s="15"/>
    </row>
    <row r="153" spans="2:4" ht="12.75">
      <c r="B153" s="32" t="s">
        <v>7</v>
      </c>
      <c r="C153" s="15" t="s">
        <v>4</v>
      </c>
      <c r="D153" s="15"/>
    </row>
  </sheetData>
  <sheetProtection/>
  <mergeCells count="237">
    <mergeCell ref="B49:I49"/>
    <mergeCell ref="B50:I50"/>
    <mergeCell ref="B51:I51"/>
    <mergeCell ref="B52:I52"/>
    <mergeCell ref="B43:I43"/>
    <mergeCell ref="B44:I44"/>
    <mergeCell ref="B46:I46"/>
    <mergeCell ref="B47:I47"/>
    <mergeCell ref="B48:I48"/>
    <mergeCell ref="B38:I38"/>
    <mergeCell ref="B39:I39"/>
    <mergeCell ref="B40:I40"/>
    <mergeCell ref="B41:I41"/>
    <mergeCell ref="B42:I42"/>
    <mergeCell ref="B45:I45"/>
    <mergeCell ref="G115:I115"/>
    <mergeCell ref="G106:I106"/>
    <mergeCell ref="G107:I107"/>
    <mergeCell ref="E114:F114"/>
    <mergeCell ref="G109:I109"/>
    <mergeCell ref="G112:I112"/>
    <mergeCell ref="G111:I111"/>
    <mergeCell ref="E111:F111"/>
    <mergeCell ref="E110:F110"/>
    <mergeCell ref="G110:I110"/>
    <mergeCell ref="G101:I101"/>
    <mergeCell ref="G103:I103"/>
    <mergeCell ref="E103:F103"/>
    <mergeCell ref="G102:I102"/>
    <mergeCell ref="E102:F102"/>
    <mergeCell ref="E105:F105"/>
    <mergeCell ref="B66:E66"/>
    <mergeCell ref="B94:D94"/>
    <mergeCell ref="B95:D95"/>
    <mergeCell ref="B101:D101"/>
    <mergeCell ref="B102:D102"/>
    <mergeCell ref="B100:D100"/>
    <mergeCell ref="B76:E76"/>
    <mergeCell ref="B78:E78"/>
    <mergeCell ref="B79:E79"/>
    <mergeCell ref="E101:F101"/>
    <mergeCell ref="B104:D104"/>
    <mergeCell ref="B112:D112"/>
    <mergeCell ref="E112:F112"/>
    <mergeCell ref="B103:D103"/>
    <mergeCell ref="B111:D111"/>
    <mergeCell ref="E104:F104"/>
    <mergeCell ref="E106:F106"/>
    <mergeCell ref="G113:I113"/>
    <mergeCell ref="G108:I108"/>
    <mergeCell ref="B105:D105"/>
    <mergeCell ref="B114:D114"/>
    <mergeCell ref="G104:I104"/>
    <mergeCell ref="E113:F113"/>
    <mergeCell ref="B109:D109"/>
    <mergeCell ref="B106:D106"/>
    <mergeCell ref="B110:D110"/>
    <mergeCell ref="B113:D113"/>
    <mergeCell ref="E115:F115"/>
    <mergeCell ref="E107:F107"/>
    <mergeCell ref="E108:F108"/>
    <mergeCell ref="E109:F109"/>
    <mergeCell ref="G98:I98"/>
    <mergeCell ref="G99:I99"/>
    <mergeCell ref="G100:I100"/>
    <mergeCell ref="G105:I105"/>
    <mergeCell ref="E99:F99"/>
    <mergeCell ref="G114:I114"/>
    <mergeCell ref="H78:I78"/>
    <mergeCell ref="H79:I79"/>
    <mergeCell ref="B81:E81"/>
    <mergeCell ref="E98:F98"/>
    <mergeCell ref="B84:I84"/>
    <mergeCell ref="F78:G78"/>
    <mergeCell ref="F82:G82"/>
    <mergeCell ref="G91:I91"/>
    <mergeCell ref="B98:D98"/>
    <mergeCell ref="B82:E82"/>
    <mergeCell ref="B99:D99"/>
    <mergeCell ref="B86:I86"/>
    <mergeCell ref="H82:I82"/>
    <mergeCell ref="H83:I83"/>
    <mergeCell ref="F79:G79"/>
    <mergeCell ref="B91:D91"/>
    <mergeCell ref="G92:I92"/>
    <mergeCell ref="E91:F91"/>
    <mergeCell ref="G95:I95"/>
    <mergeCell ref="E90:F90"/>
    <mergeCell ref="F68:G68"/>
    <mergeCell ref="F69:G69"/>
    <mergeCell ref="F70:G70"/>
    <mergeCell ref="B67:E67"/>
    <mergeCell ref="B68:E68"/>
    <mergeCell ref="B83:E83"/>
    <mergeCell ref="F75:G75"/>
    <mergeCell ref="B77:E77"/>
    <mergeCell ref="F77:G77"/>
    <mergeCell ref="B75:E75"/>
    <mergeCell ref="F73:G73"/>
    <mergeCell ref="B71:E71"/>
    <mergeCell ref="B72:E72"/>
    <mergeCell ref="F71:G71"/>
    <mergeCell ref="B73:E73"/>
    <mergeCell ref="F72:G72"/>
    <mergeCell ref="B1:J1"/>
    <mergeCell ref="D135:I135"/>
    <mergeCell ref="D134:I134"/>
    <mergeCell ref="B129:I129"/>
    <mergeCell ref="B130:I130"/>
    <mergeCell ref="B118:I118"/>
    <mergeCell ref="B134:C134"/>
    <mergeCell ref="B122:I122"/>
    <mergeCell ref="B69:E69"/>
    <mergeCell ref="B70:E70"/>
    <mergeCell ref="B120:I120"/>
    <mergeCell ref="H73:I73"/>
    <mergeCell ref="B3:I3"/>
    <mergeCell ref="D17:I17"/>
    <mergeCell ref="B23:C23"/>
    <mergeCell ref="B25:C25"/>
    <mergeCell ref="D21:G21"/>
    <mergeCell ref="B21:C21"/>
    <mergeCell ref="B17:C17"/>
    <mergeCell ref="D19:I19"/>
    <mergeCell ref="B5:I5"/>
    <mergeCell ref="D13:I13"/>
    <mergeCell ref="D15:I15"/>
    <mergeCell ref="D9:G9"/>
    <mergeCell ref="D7:I7"/>
    <mergeCell ref="B15:C15"/>
    <mergeCell ref="B13:C13"/>
    <mergeCell ref="D11:I11"/>
    <mergeCell ref="B11:C11"/>
    <mergeCell ref="B7:C7"/>
    <mergeCell ref="C147:F147"/>
    <mergeCell ref="B116:I116"/>
    <mergeCell ref="B90:D90"/>
    <mergeCell ref="B125:I125"/>
    <mergeCell ref="G90:I90"/>
    <mergeCell ref="B133:I133"/>
    <mergeCell ref="B97:D97"/>
    <mergeCell ref="E97:F97"/>
    <mergeCell ref="B96:D96"/>
    <mergeCell ref="E92:F92"/>
    <mergeCell ref="E30:F30"/>
    <mergeCell ref="B19:C19"/>
    <mergeCell ref="B59:E59"/>
    <mergeCell ref="H59:I59"/>
    <mergeCell ref="D23:E23"/>
    <mergeCell ref="D25:I25"/>
    <mergeCell ref="E33:F33"/>
    <mergeCell ref="G33:I33"/>
    <mergeCell ref="B32:D32"/>
    <mergeCell ref="B33:D33"/>
    <mergeCell ref="D149:G149"/>
    <mergeCell ref="B58:E58"/>
    <mergeCell ref="F58:G58"/>
    <mergeCell ref="B135:C135"/>
    <mergeCell ref="B139:I139"/>
    <mergeCell ref="E31:F31"/>
    <mergeCell ref="B89:I89"/>
    <mergeCell ref="F59:G59"/>
    <mergeCell ref="B88:I88"/>
    <mergeCell ref="B31:D31"/>
    <mergeCell ref="B9:C9"/>
    <mergeCell ref="B28:I28"/>
    <mergeCell ref="B35:I35"/>
    <mergeCell ref="B56:I56"/>
    <mergeCell ref="B37:I37"/>
    <mergeCell ref="E29:I29"/>
    <mergeCell ref="B54:I54"/>
    <mergeCell ref="G31:I31"/>
    <mergeCell ref="B29:D30"/>
    <mergeCell ref="G30:I30"/>
    <mergeCell ref="H58:I58"/>
    <mergeCell ref="B57:I57"/>
    <mergeCell ref="F81:G81"/>
    <mergeCell ref="H81:I81"/>
    <mergeCell ref="H67:I67"/>
    <mergeCell ref="H68:I68"/>
    <mergeCell ref="H69:I69"/>
    <mergeCell ref="H70:I70"/>
    <mergeCell ref="H72:I72"/>
    <mergeCell ref="B74:E74"/>
    <mergeCell ref="H74:I74"/>
    <mergeCell ref="H77:I77"/>
    <mergeCell ref="F76:G76"/>
    <mergeCell ref="F62:G62"/>
    <mergeCell ref="F64:G64"/>
    <mergeCell ref="H65:I65"/>
    <mergeCell ref="F63:G63"/>
    <mergeCell ref="H75:I75"/>
    <mergeCell ref="H76:I76"/>
    <mergeCell ref="F74:G74"/>
    <mergeCell ref="H60:I60"/>
    <mergeCell ref="H71:I71"/>
    <mergeCell ref="F66:G66"/>
    <mergeCell ref="H66:I66"/>
    <mergeCell ref="F67:G67"/>
    <mergeCell ref="H61:I61"/>
    <mergeCell ref="H62:I62"/>
    <mergeCell ref="H63:I63"/>
    <mergeCell ref="H64:I64"/>
    <mergeCell ref="F65:G65"/>
    <mergeCell ref="B60:E60"/>
    <mergeCell ref="B61:E61"/>
    <mergeCell ref="B62:E62"/>
    <mergeCell ref="B63:E63"/>
    <mergeCell ref="F61:G61"/>
    <mergeCell ref="B64:E64"/>
    <mergeCell ref="F60:G60"/>
    <mergeCell ref="B92:D92"/>
    <mergeCell ref="B93:D93"/>
    <mergeCell ref="B137:C137"/>
    <mergeCell ref="D137:I137"/>
    <mergeCell ref="B131:I131"/>
    <mergeCell ref="B107:D107"/>
    <mergeCell ref="B108:D108"/>
    <mergeCell ref="E93:F93"/>
    <mergeCell ref="E94:F94"/>
    <mergeCell ref="B115:D115"/>
    <mergeCell ref="E96:F96"/>
    <mergeCell ref="E100:F100"/>
    <mergeCell ref="G96:I96"/>
    <mergeCell ref="G93:I93"/>
    <mergeCell ref="G94:I94"/>
    <mergeCell ref="G97:I97"/>
    <mergeCell ref="F83:G83"/>
    <mergeCell ref="D136:I136"/>
    <mergeCell ref="B136:C136"/>
    <mergeCell ref="E32:F32"/>
    <mergeCell ref="G32:I32"/>
    <mergeCell ref="B80:E80"/>
    <mergeCell ref="F80:G80"/>
    <mergeCell ref="H80:I80"/>
    <mergeCell ref="B65:E65"/>
    <mergeCell ref="E95:F95"/>
  </mergeCells>
  <printOptions horizontalCentered="1"/>
  <pageMargins left="0.4330708661417323" right="0.3937007874015748" top="0.5118110236220472" bottom="0.984251968503937" header="0.5118110236220472" footer="0.5118110236220472"/>
  <pageSetup cellComments="asDisplayed" fitToHeight="3" horizontalDpi="600" verticalDpi="600" orientation="portrait" paperSize="9" scale="84" r:id="rId4"/>
  <headerFooter alignWithMargins="0">
    <oddHeader>&amp;CVerze: 4. května 2011</oddHeader>
  </headerFooter>
  <rowBreaks count="2" manualBreakCount="2">
    <brk id="36" min="1" max="10" man="1"/>
    <brk id="119" min="1" max="10" man="1"/>
  </rowBreaks>
  <drawing r:id="rId3"/>
  <legacyDrawing r:id="rId2"/>
</worksheet>
</file>

<file path=xl/worksheets/sheet3.xml><?xml version="1.0" encoding="utf-8"?>
<worksheet xmlns="http://schemas.openxmlformats.org/spreadsheetml/2006/main" xmlns:r="http://schemas.openxmlformats.org/officeDocument/2006/relationships">
  <dimension ref="A1:P98"/>
  <sheetViews>
    <sheetView tabSelected="1" view="pageBreakPreview" zoomScaleSheetLayoutView="100" zoomScalePageLayoutView="0" workbookViewId="0" topLeftCell="A1">
      <selection activeCell="H3" sqref="H3"/>
    </sheetView>
  </sheetViews>
  <sheetFormatPr defaultColWidth="9.140625" defaultRowHeight="12.75"/>
  <cols>
    <col min="1" max="1" width="2.57421875" style="0" customWidth="1"/>
    <col min="2" max="2" width="27.57421875" style="0" customWidth="1"/>
    <col min="3" max="3" width="15.8515625" style="0" customWidth="1"/>
    <col min="4" max="4" width="15.57421875" style="0" customWidth="1"/>
    <col min="5" max="5" width="16.8515625" style="0" customWidth="1"/>
    <col min="6" max="6" width="15.00390625" style="0" customWidth="1"/>
    <col min="7" max="7" width="14.8515625" style="0" customWidth="1"/>
    <col min="8" max="8" width="18.7109375" style="0" customWidth="1"/>
    <col min="9" max="9" width="11.7109375" style="0" customWidth="1"/>
    <col min="10" max="10" width="14.421875" style="0" customWidth="1"/>
    <col min="11" max="11" width="16.00390625" style="0" customWidth="1"/>
  </cols>
  <sheetData>
    <row r="1" spans="2:10" s="5" customFormat="1" ht="125.25" customHeight="1">
      <c r="B1" s="723"/>
      <c r="C1" s="724"/>
      <c r="D1" s="724"/>
      <c r="E1" s="724"/>
      <c r="F1" s="724"/>
      <c r="G1" s="724"/>
      <c r="H1" s="724"/>
      <c r="I1" s="724"/>
      <c r="J1" s="724"/>
    </row>
    <row r="2" spans="1:11" ht="24.75" customHeight="1">
      <c r="A2" s="837" t="s">
        <v>110</v>
      </c>
      <c r="B2" s="837"/>
      <c r="C2" s="837"/>
      <c r="D2" s="837"/>
      <c r="E2" s="837"/>
      <c r="F2" s="837"/>
      <c r="G2" s="837"/>
      <c r="H2" s="13"/>
      <c r="I2" s="13"/>
      <c r="J2" s="13"/>
      <c r="K2" s="13"/>
    </row>
    <row r="3" ht="11.25" customHeight="1"/>
    <row r="4" spans="2:16" ht="19.5" customHeight="1">
      <c r="B4" s="25"/>
      <c r="C4" s="820" t="s">
        <v>6</v>
      </c>
      <c r="D4" s="820"/>
      <c r="E4" s="820"/>
      <c r="F4" s="820"/>
      <c r="G4" s="820"/>
      <c r="I4" s="856"/>
      <c r="J4" s="857"/>
      <c r="K4" s="857"/>
      <c r="L4" s="857"/>
      <c r="M4" s="857"/>
      <c r="N4" s="857"/>
      <c r="O4" s="857"/>
      <c r="P4" s="857"/>
    </row>
    <row r="5" spans="2:7" ht="15" customHeight="1" thickBot="1">
      <c r="B5" s="39"/>
      <c r="C5" s="40"/>
      <c r="D5" s="5"/>
      <c r="E5" s="5"/>
      <c r="F5" s="5"/>
      <c r="G5" s="5"/>
    </row>
    <row r="6" spans="2:7" ht="19.5" customHeight="1" thickBot="1">
      <c r="B6" s="32" t="s">
        <v>9</v>
      </c>
      <c r="C6" s="858" t="str">
        <f>'6.Zpráva o pokroku'!D7</f>
        <v>ANGAŽOVANCI</v>
      </c>
      <c r="D6" s="859"/>
      <c r="E6" s="859"/>
      <c r="F6" s="859"/>
      <c r="G6" s="860"/>
    </row>
    <row r="7" spans="2:7" ht="6" customHeight="1" thickBot="1">
      <c r="B7" s="41"/>
      <c r="C7" s="336"/>
      <c r="D7" s="336"/>
      <c r="E7" s="336"/>
      <c r="F7" s="336"/>
      <c r="G7" s="336"/>
    </row>
    <row r="8" spans="2:7" ht="19.5" customHeight="1" thickBot="1">
      <c r="B8" s="32" t="s">
        <v>34</v>
      </c>
      <c r="C8" s="838" t="str">
        <f>'6.Zpráva o pokroku'!D9</f>
        <v>M00253</v>
      </c>
      <c r="D8" s="840"/>
      <c r="E8" s="840"/>
      <c r="F8" s="840"/>
      <c r="G8" s="839"/>
    </row>
    <row r="9" spans="2:7" ht="11.25" customHeight="1" thickBot="1">
      <c r="B9" s="41"/>
      <c r="C9" s="337"/>
      <c r="D9" s="337"/>
      <c r="E9" s="337"/>
      <c r="F9" s="337"/>
      <c r="G9" s="337"/>
    </row>
    <row r="10" spans="2:7" ht="19.5" customHeight="1" thickBot="1">
      <c r="B10" s="62" t="s">
        <v>95</v>
      </c>
      <c r="C10" s="838" t="str">
        <f>'6.Zpráva o pokroku'!D13</f>
        <v>Kraj Vysočina</v>
      </c>
      <c r="D10" s="840"/>
      <c r="E10" s="840"/>
      <c r="F10" s="840"/>
      <c r="G10" s="839"/>
    </row>
    <row r="11" spans="3:7" s="58" customFormat="1" ht="6" customHeight="1" thickBot="1">
      <c r="C11" s="861"/>
      <c r="D11" s="861"/>
      <c r="E11" s="861"/>
      <c r="F11" s="861"/>
      <c r="G11" s="861"/>
    </row>
    <row r="12" spans="2:7" ht="19.5" customHeight="1" thickBot="1">
      <c r="B12" s="63" t="s">
        <v>12</v>
      </c>
      <c r="C12" s="838" t="str">
        <f>'6.Zpráva o pokroku'!D11</f>
        <v>LP</v>
      </c>
      <c r="D12" s="839"/>
      <c r="E12" s="32" t="s">
        <v>35</v>
      </c>
      <c r="F12" s="823" t="s">
        <v>36</v>
      </c>
      <c r="G12" s="825"/>
    </row>
    <row r="13" spans="2:7" ht="6" customHeight="1" thickBot="1">
      <c r="B13" s="41"/>
      <c r="C13" s="336"/>
      <c r="D13" s="336"/>
      <c r="E13" s="44"/>
      <c r="F13" s="44"/>
      <c r="G13" s="42"/>
    </row>
    <row r="14" spans="2:7" ht="19.5" customHeight="1" thickBot="1">
      <c r="B14" s="32" t="s">
        <v>13</v>
      </c>
      <c r="C14" s="838" t="str">
        <f>'6.Zpráva o pokroku'!D15</f>
        <v>Žižkova 57, 587 33 Jihlava</v>
      </c>
      <c r="D14" s="839"/>
      <c r="E14" s="71" t="s">
        <v>37</v>
      </c>
      <c r="F14" s="823" t="s">
        <v>440</v>
      </c>
      <c r="G14" s="825"/>
    </row>
    <row r="15" spans="2:7" ht="6" customHeight="1" thickBot="1">
      <c r="B15" s="41"/>
      <c r="C15" s="336"/>
      <c r="D15" s="336"/>
      <c r="E15" s="44"/>
      <c r="F15" s="44"/>
      <c r="G15" s="42"/>
    </row>
    <row r="16" spans="2:7" ht="19.5" customHeight="1" thickBot="1">
      <c r="B16" s="32" t="s">
        <v>38</v>
      </c>
      <c r="C16" s="838" t="str">
        <f>'6.Zpráva o pokroku'!D17</f>
        <v>Ing. Petr Holý</v>
      </c>
      <c r="D16" s="839"/>
      <c r="E16" s="32" t="s">
        <v>39</v>
      </c>
      <c r="F16" s="851" t="s">
        <v>441</v>
      </c>
      <c r="G16" s="825"/>
    </row>
    <row r="17" spans="2:7" ht="6" customHeight="1" thickBot="1">
      <c r="B17" s="41"/>
      <c r="C17" s="43"/>
      <c r="D17" s="43"/>
      <c r="E17" s="41"/>
      <c r="F17" s="43"/>
      <c r="G17" s="43"/>
    </row>
    <row r="18" spans="2:7" ht="19.5" customHeight="1" thickBot="1">
      <c r="B18" s="32" t="s">
        <v>11</v>
      </c>
      <c r="C18" s="823" t="str">
        <f>'6.Zpráva o pokroku'!D21</f>
        <v>Vedoucí partner/Projektový partner</v>
      </c>
      <c r="D18" s="825"/>
      <c r="E18" s="32" t="s">
        <v>8</v>
      </c>
      <c r="F18" s="823">
        <v>564602538</v>
      </c>
      <c r="G18" s="825"/>
    </row>
    <row r="19" spans="2:7" ht="19.5" customHeight="1" thickBot="1">
      <c r="B19" s="41"/>
      <c r="C19" s="43"/>
      <c r="D19" s="43"/>
      <c r="E19" s="43"/>
      <c r="F19" s="43"/>
      <c r="G19" s="43"/>
    </row>
    <row r="20" spans="2:7" ht="19.5" customHeight="1" thickBot="1">
      <c r="B20" s="290" t="s">
        <v>244</v>
      </c>
      <c r="C20" s="823">
        <v>4</v>
      </c>
      <c r="D20" s="825"/>
      <c r="E20" s="331" t="s">
        <v>14</v>
      </c>
      <c r="F20" s="823" t="s">
        <v>539</v>
      </c>
      <c r="G20" s="841"/>
    </row>
    <row r="21" spans="2:7" ht="6" customHeight="1" thickBot="1">
      <c r="B21" s="41"/>
      <c r="C21" s="43"/>
      <c r="D21" s="43"/>
      <c r="E21" s="291"/>
      <c r="F21" s="292"/>
      <c r="G21" s="292"/>
    </row>
    <row r="22" spans="2:7" ht="40.5" customHeight="1" thickBot="1">
      <c r="B22" s="47" t="s">
        <v>245</v>
      </c>
      <c r="C22" s="794" t="s">
        <v>538</v>
      </c>
      <c r="D22" s="863"/>
      <c r="E22" s="863"/>
      <c r="F22" s="863"/>
      <c r="G22" s="864"/>
    </row>
    <row r="23" ht="20.25" customHeight="1" thickBot="1">
      <c r="A23" s="2"/>
    </row>
    <row r="24" spans="2:7" ht="19.5" customHeight="1" thickBot="1">
      <c r="B24" s="32" t="s">
        <v>40</v>
      </c>
      <c r="C24" s="823" t="s">
        <v>442</v>
      </c>
      <c r="D24" s="825"/>
      <c r="E24" s="32" t="s">
        <v>41</v>
      </c>
      <c r="F24" s="823" t="s">
        <v>443</v>
      </c>
      <c r="G24" s="825"/>
    </row>
    <row r="25" spans="2:7" ht="6" customHeight="1" thickBot="1">
      <c r="B25" s="41"/>
      <c r="C25" s="45"/>
      <c r="D25" s="42"/>
      <c r="E25" s="41"/>
      <c r="F25" s="41"/>
      <c r="G25" s="42"/>
    </row>
    <row r="26" spans="2:7" ht="19.5" customHeight="1" thickBot="1">
      <c r="B26" s="32" t="s">
        <v>42</v>
      </c>
      <c r="C26" s="823" t="s">
        <v>444</v>
      </c>
      <c r="D26" s="825"/>
      <c r="E26" s="32" t="s">
        <v>1</v>
      </c>
      <c r="F26" s="823" t="s">
        <v>446</v>
      </c>
      <c r="G26" s="825"/>
    </row>
    <row r="27" spans="2:7" ht="6" customHeight="1" thickBot="1">
      <c r="B27" s="41"/>
      <c r="C27" s="42"/>
      <c r="D27" s="42"/>
      <c r="E27" s="46"/>
      <c r="F27" s="46"/>
      <c r="G27" s="46"/>
    </row>
    <row r="28" spans="2:7" ht="19.5" customHeight="1" thickBot="1">
      <c r="B28" s="32" t="s">
        <v>43</v>
      </c>
      <c r="C28" s="823" t="s">
        <v>434</v>
      </c>
      <c r="D28" s="825"/>
      <c r="E28" s="32" t="s">
        <v>64</v>
      </c>
      <c r="F28" s="823"/>
      <c r="G28" s="825"/>
    </row>
    <row r="29" spans="2:7" ht="6" customHeight="1" thickBot="1">
      <c r="B29" s="41"/>
      <c r="C29" s="42"/>
      <c r="D29" s="42"/>
      <c r="E29" s="41"/>
      <c r="F29" s="41"/>
      <c r="G29" s="42"/>
    </row>
    <row r="30" spans="2:7" ht="19.5" customHeight="1" thickBot="1">
      <c r="B30" s="32" t="s">
        <v>44</v>
      </c>
      <c r="C30" s="823" t="s">
        <v>445</v>
      </c>
      <c r="D30" s="825"/>
      <c r="E30" s="46"/>
      <c r="F30" s="46"/>
      <c r="G30" s="46"/>
    </row>
    <row r="31" spans="2:7" ht="6" customHeight="1">
      <c r="B31" s="39"/>
      <c r="C31" s="36"/>
      <c r="D31" s="36"/>
      <c r="E31" s="39"/>
      <c r="F31" s="39"/>
      <c r="G31" s="36"/>
    </row>
    <row r="32" spans="2:7" ht="19.5" customHeight="1">
      <c r="B32" s="39"/>
      <c r="C32" s="36"/>
      <c r="D32" s="36"/>
      <c r="E32" s="39"/>
      <c r="F32" s="39"/>
      <c r="G32" s="36"/>
    </row>
    <row r="33" spans="2:7" ht="19.5" customHeight="1">
      <c r="B33" s="865" t="s">
        <v>55</v>
      </c>
      <c r="C33" s="865"/>
      <c r="D33" s="865"/>
      <c r="E33" s="865"/>
      <c r="F33" s="865"/>
      <c r="G33" s="865"/>
    </row>
    <row r="34" spans="2:6" ht="15" customHeight="1">
      <c r="B34" s="2"/>
      <c r="E34" s="2"/>
      <c r="F34" s="2"/>
    </row>
    <row r="35" spans="1:11" ht="15" customHeight="1" thickBot="1">
      <c r="A35" s="1"/>
      <c r="B35" s="1"/>
      <c r="C35" s="1"/>
      <c r="D35" s="1"/>
      <c r="E35" s="1"/>
      <c r="F35" s="1"/>
      <c r="G35" s="1"/>
      <c r="H35" s="1"/>
      <c r="I35" s="1"/>
      <c r="J35" s="1"/>
      <c r="K35" s="1"/>
    </row>
    <row r="36" spans="1:12" ht="38.25" customHeight="1" thickBot="1">
      <c r="A36" s="10"/>
      <c r="B36" s="26" t="s">
        <v>16</v>
      </c>
      <c r="C36" s="27" t="s">
        <v>17</v>
      </c>
      <c r="D36" s="27" t="s">
        <v>270</v>
      </c>
      <c r="E36" s="103" t="s">
        <v>271</v>
      </c>
      <c r="F36" s="104" t="s">
        <v>45</v>
      </c>
      <c r="G36" s="27" t="s">
        <v>56</v>
      </c>
      <c r="H36" s="11"/>
      <c r="I36" s="11"/>
      <c r="J36" s="11"/>
      <c r="K36" s="11"/>
      <c r="L36" s="9"/>
    </row>
    <row r="37" spans="1:12" ht="18.75" customHeight="1" thickBot="1">
      <c r="A37" s="10"/>
      <c r="B37" s="35"/>
      <c r="C37" s="27" t="s">
        <v>113</v>
      </c>
      <c r="D37" s="27" t="s">
        <v>114</v>
      </c>
      <c r="E37" s="27" t="s">
        <v>115</v>
      </c>
      <c r="F37" s="105" t="s">
        <v>272</v>
      </c>
      <c r="G37" s="105" t="s">
        <v>117</v>
      </c>
      <c r="H37" s="11"/>
      <c r="I37" s="11"/>
      <c r="J37" s="11"/>
      <c r="K37" s="11"/>
      <c r="L37" s="9"/>
    </row>
    <row r="38" spans="1:11" ht="20.25" customHeight="1">
      <c r="A38" s="12"/>
      <c r="B38" s="28" t="s">
        <v>20</v>
      </c>
      <c r="C38" s="294">
        <v>42820</v>
      </c>
      <c r="D38" s="294">
        <v>25500.55</v>
      </c>
      <c r="E38" s="294">
        <f>'8.Soupiska výdajů'!R22</f>
        <v>9778.949999999999</v>
      </c>
      <c r="F38" s="306">
        <f>(D38+E38)/C38</f>
        <v>0.8239023820644559</v>
      </c>
      <c r="G38" s="307">
        <f>C38-D38-E38</f>
        <v>7540.500000000002</v>
      </c>
      <c r="H38" s="1"/>
      <c r="I38" s="1"/>
      <c r="J38" s="1"/>
      <c r="K38" s="1"/>
    </row>
    <row r="39" spans="1:11" ht="20.25" customHeight="1">
      <c r="A39" s="12"/>
      <c r="B39" s="29" t="s">
        <v>67</v>
      </c>
      <c r="C39" s="294">
        <v>104667</v>
      </c>
      <c r="D39" s="294">
        <v>39044.41</v>
      </c>
      <c r="E39" s="294">
        <f>'8.Soupiska výdajů'!R78</f>
        <v>36449.37</v>
      </c>
      <c r="F39" s="306">
        <f>(D39+E39)/C39</f>
        <v>0.7212758558093764</v>
      </c>
      <c r="G39" s="307">
        <f>C39-D39-E39</f>
        <v>29173.219999999994</v>
      </c>
      <c r="H39" s="1"/>
      <c r="I39" s="1"/>
      <c r="J39" s="1"/>
      <c r="K39" s="1"/>
    </row>
    <row r="40" spans="1:11" ht="20.25" customHeight="1">
      <c r="A40" s="12"/>
      <c r="B40" s="29" t="s">
        <v>21</v>
      </c>
      <c r="C40" s="294">
        <v>0</v>
      </c>
      <c r="D40" s="294">
        <v>0</v>
      </c>
      <c r="E40" s="294">
        <f>'8.Soupiska výdajů'!R87</f>
        <v>0</v>
      </c>
      <c r="F40" s="306" t="e">
        <f>(D40+E40)/C40</f>
        <v>#DIV/0!</v>
      </c>
      <c r="G40" s="307">
        <f>C40-D40-E40</f>
        <v>0</v>
      </c>
      <c r="H40" s="1"/>
      <c r="I40" s="1"/>
      <c r="J40" s="1"/>
      <c r="K40" s="1"/>
    </row>
    <row r="41" spans="1:11" ht="20.25" customHeight="1" thickBot="1">
      <c r="A41" s="12"/>
      <c r="B41" s="72" t="s">
        <v>283</v>
      </c>
      <c r="C41" s="294">
        <v>0</v>
      </c>
      <c r="D41" s="294">
        <v>0</v>
      </c>
      <c r="E41" s="294">
        <v>0</v>
      </c>
      <c r="F41" s="306" t="e">
        <f>(D41+E41)/C41</f>
        <v>#DIV/0!</v>
      </c>
      <c r="G41" s="307">
        <f>C41-D41-E41</f>
        <v>0</v>
      </c>
      <c r="H41" s="1"/>
      <c r="I41" s="1"/>
      <c r="J41" s="1"/>
      <c r="K41" s="1"/>
    </row>
    <row r="42" spans="1:11" ht="20.25" customHeight="1" thickBot="1">
      <c r="A42" s="12"/>
      <c r="B42" s="30" t="s">
        <v>22</v>
      </c>
      <c r="C42" s="305">
        <f>SUM(C38:C40)-C41</f>
        <v>147487</v>
      </c>
      <c r="D42" s="305">
        <f>SUM(D38:D40)-D41</f>
        <v>64544.96000000001</v>
      </c>
      <c r="E42" s="305">
        <f>SUM(E38:E40)-E41</f>
        <v>46228.32</v>
      </c>
      <c r="F42" s="296">
        <f>(D42+E42)/C42</f>
        <v>0.7510714842664099</v>
      </c>
      <c r="G42" s="302">
        <f>SUM(G38:G40)-G41</f>
        <v>36713.719999999994</v>
      </c>
      <c r="H42" s="1"/>
      <c r="I42" s="1"/>
      <c r="J42" s="1"/>
      <c r="K42" s="1"/>
    </row>
    <row r="43" spans="1:11" ht="41.25" customHeight="1">
      <c r="A43" s="12"/>
      <c r="B43" s="853" t="s">
        <v>282</v>
      </c>
      <c r="C43" s="720"/>
      <c r="D43" s="720"/>
      <c r="E43" s="720"/>
      <c r="F43" s="720"/>
      <c r="G43" s="720"/>
      <c r="H43" s="1"/>
      <c r="I43" s="1"/>
      <c r="J43" s="1"/>
      <c r="K43" s="1"/>
    </row>
    <row r="44" spans="1:11" ht="18.75" customHeight="1" thickBot="1">
      <c r="A44" s="12"/>
      <c r="B44" t="s">
        <v>23</v>
      </c>
      <c r="C44" s="18"/>
      <c r="D44" s="18"/>
      <c r="E44" s="18"/>
      <c r="F44" s="18"/>
      <c r="G44" s="18"/>
      <c r="H44" s="1"/>
      <c r="I44" s="1"/>
      <c r="J44" s="1"/>
      <c r="K44" s="1"/>
    </row>
    <row r="45" spans="1:11" ht="18" customHeight="1" thickBot="1">
      <c r="A45" s="12"/>
      <c r="B45" s="866" t="s">
        <v>24</v>
      </c>
      <c r="C45" s="867"/>
      <c r="D45" s="868"/>
      <c r="E45" s="293"/>
      <c r="F45" s="18"/>
      <c r="G45" s="18"/>
      <c r="H45" s="1"/>
      <c r="I45" s="1"/>
      <c r="J45" s="1"/>
      <c r="K45" s="1"/>
    </row>
    <row r="46" spans="1:11" ht="18" customHeight="1" thickBot="1">
      <c r="A46" s="12"/>
      <c r="B46" s="88" t="s">
        <v>68</v>
      </c>
      <c r="C46" s="89"/>
      <c r="D46" s="90"/>
      <c r="E46" s="308">
        <f>E45/$C$42</f>
        <v>0</v>
      </c>
      <c r="F46" s="18"/>
      <c r="G46" s="18"/>
      <c r="H46" s="1"/>
      <c r="I46" s="1"/>
      <c r="J46" s="1"/>
      <c r="K46" s="1"/>
    </row>
    <row r="47" spans="1:11" ht="18" customHeight="1" thickBot="1">
      <c r="A47" s="12"/>
      <c r="B47" s="91" t="s">
        <v>57</v>
      </c>
      <c r="C47" s="92"/>
      <c r="D47" s="93"/>
      <c r="E47" s="293">
        <f>'8.Soupiska výdajů'!R101</f>
        <v>0</v>
      </c>
      <c r="F47" s="18"/>
      <c r="G47" s="18"/>
      <c r="H47" s="1"/>
      <c r="I47" s="1"/>
      <c r="J47" s="1"/>
      <c r="K47" s="1"/>
    </row>
    <row r="48" spans="1:11" ht="18" customHeight="1" thickBot="1">
      <c r="A48" s="12"/>
      <c r="B48" s="88" t="s">
        <v>68</v>
      </c>
      <c r="C48" s="89"/>
      <c r="D48" s="90"/>
      <c r="E48" s="308">
        <f>E47/$C$42</f>
        <v>0</v>
      </c>
      <c r="F48" s="18"/>
      <c r="G48" s="18"/>
      <c r="H48" s="1"/>
      <c r="I48" s="1"/>
      <c r="J48" s="1"/>
      <c r="K48" s="1"/>
    </row>
    <row r="49" spans="1:11" ht="18" customHeight="1" thickBot="1">
      <c r="A49" s="12"/>
      <c r="B49" s="91" t="s">
        <v>156</v>
      </c>
      <c r="C49" s="92"/>
      <c r="D49" s="93"/>
      <c r="E49" s="293"/>
      <c r="F49" s="18"/>
      <c r="G49" s="18"/>
      <c r="H49" s="1"/>
      <c r="I49" s="1"/>
      <c r="J49" s="1"/>
      <c r="K49" s="1"/>
    </row>
    <row r="50" spans="1:11" ht="18" customHeight="1" thickBot="1">
      <c r="A50" s="12"/>
      <c r="B50" s="88" t="s">
        <v>68</v>
      </c>
      <c r="C50" s="89"/>
      <c r="D50" s="90"/>
      <c r="E50" s="308">
        <f>E49/$C$42</f>
        <v>0</v>
      </c>
      <c r="F50" s="18"/>
      <c r="G50" s="18"/>
      <c r="H50" s="1"/>
      <c r="I50" s="1"/>
      <c r="J50" s="1"/>
      <c r="K50" s="1"/>
    </row>
    <row r="51" spans="1:11" ht="18" customHeight="1" thickBot="1">
      <c r="A51" s="12"/>
      <c r="B51" s="87" t="s">
        <v>58</v>
      </c>
      <c r="C51" s="60"/>
      <c r="D51" s="60"/>
      <c r="E51" s="293"/>
      <c r="F51" s="18"/>
      <c r="G51" s="18"/>
      <c r="H51" s="1"/>
      <c r="I51" s="1"/>
      <c r="J51" s="1"/>
      <c r="K51" s="1"/>
    </row>
    <row r="52" spans="1:11" ht="18" customHeight="1" thickBot="1">
      <c r="A52" s="12"/>
      <c r="B52" s="88" t="s">
        <v>68</v>
      </c>
      <c r="C52" s="89"/>
      <c r="D52" s="89"/>
      <c r="E52" s="308">
        <f>E51/$C$42</f>
        <v>0</v>
      </c>
      <c r="F52" s="18"/>
      <c r="G52" s="18"/>
      <c r="H52" s="1"/>
      <c r="I52" s="1"/>
      <c r="J52" s="1"/>
      <c r="K52" s="1"/>
    </row>
    <row r="53" spans="1:11" ht="19.5" customHeight="1">
      <c r="A53" s="12"/>
      <c r="B53" s="3"/>
      <c r="C53" s="1"/>
      <c r="D53" s="1"/>
      <c r="E53" s="1"/>
      <c r="F53" s="1"/>
      <c r="G53" s="1"/>
      <c r="H53" s="1"/>
      <c r="I53" s="1"/>
      <c r="J53" s="1"/>
      <c r="K53" s="1"/>
    </row>
    <row r="54" spans="1:11" ht="20.25" customHeight="1" thickBot="1">
      <c r="A54" s="12"/>
      <c r="B54" s="852" t="s">
        <v>53</v>
      </c>
      <c r="C54" s="852"/>
      <c r="D54" s="852"/>
      <c r="E54" s="34"/>
      <c r="F54" s="148"/>
      <c r="G54" s="18"/>
      <c r="H54" s="1"/>
      <c r="I54" s="1"/>
      <c r="J54" s="1"/>
      <c r="K54" s="1"/>
    </row>
    <row r="55" spans="1:11" ht="56.25" customHeight="1" thickBot="1">
      <c r="A55" s="12"/>
      <c r="B55" s="27" t="s">
        <v>273</v>
      </c>
      <c r="C55" s="31" t="s">
        <v>26</v>
      </c>
      <c r="D55" s="73" t="s">
        <v>274</v>
      </c>
      <c r="E55" s="75" t="s">
        <v>27</v>
      </c>
      <c r="F55" s="31" t="s">
        <v>59</v>
      </c>
      <c r="G55" s="146"/>
      <c r="H55" s="1"/>
      <c r="I55" s="1"/>
      <c r="J55" s="1"/>
      <c r="K55" s="1"/>
    </row>
    <row r="56" spans="1:11" ht="27.75" customHeight="1" thickBot="1">
      <c r="A56" s="12"/>
      <c r="B56" s="295">
        <v>125363</v>
      </c>
      <c r="C56" s="295">
        <v>54862</v>
      </c>
      <c r="D56" s="295">
        <v>39294</v>
      </c>
      <c r="E56" s="303">
        <f>SUM(C56:D56)/B56</f>
        <v>0.7510669017174126</v>
      </c>
      <c r="F56" s="304">
        <f>B56-C56-D56</f>
        <v>31207</v>
      </c>
      <c r="G56" s="147"/>
      <c r="H56" s="1"/>
      <c r="I56" s="1"/>
      <c r="J56" s="1"/>
      <c r="K56" s="1"/>
    </row>
    <row r="57" spans="1:11" ht="19.5" customHeight="1">
      <c r="A57" s="12"/>
      <c r="B57" s="1"/>
      <c r="C57" s="1"/>
      <c r="D57" s="1"/>
      <c r="E57" s="1"/>
      <c r="F57" s="1"/>
      <c r="G57" s="1"/>
      <c r="H57" s="1"/>
      <c r="I57" s="1"/>
      <c r="J57" s="1"/>
      <c r="K57" s="1"/>
    </row>
    <row r="58" spans="1:11" ht="19.5" customHeight="1" thickBot="1">
      <c r="A58" s="12"/>
      <c r="B58" s="852" t="s">
        <v>284</v>
      </c>
      <c r="C58" s="852"/>
      <c r="D58" s="852"/>
      <c r="E58" s="34"/>
      <c r="F58" s="148"/>
      <c r="G58" s="1"/>
      <c r="H58" s="1"/>
      <c r="I58" s="1"/>
      <c r="J58" s="1"/>
      <c r="K58" s="1"/>
    </row>
    <row r="59" spans="1:11" ht="61.5" customHeight="1" thickBot="1">
      <c r="A59" s="12"/>
      <c r="B59" s="27" t="s">
        <v>265</v>
      </c>
      <c r="C59" s="31" t="s">
        <v>269</v>
      </c>
      <c r="D59" s="73" t="s">
        <v>266</v>
      </c>
      <c r="E59" s="75" t="s">
        <v>267</v>
      </c>
      <c r="F59" s="27" t="s">
        <v>268</v>
      </c>
      <c r="G59" s="1"/>
      <c r="H59" s="1"/>
      <c r="I59" s="1"/>
      <c r="J59" s="1"/>
      <c r="K59" s="1"/>
    </row>
    <row r="60" spans="1:11" ht="28.5" customHeight="1" thickBot="1">
      <c r="A60" s="12"/>
      <c r="B60" s="295"/>
      <c r="C60" s="295"/>
      <c r="D60" s="295"/>
      <c r="E60" s="303" t="e">
        <f>SUM(C60:D60)/B60</f>
        <v>#DIV/0!</v>
      </c>
      <c r="F60" s="322">
        <f>B60-C60-D60</f>
        <v>0</v>
      </c>
      <c r="G60" s="1"/>
      <c r="H60" s="1"/>
      <c r="I60" s="1"/>
      <c r="J60" s="1"/>
      <c r="K60" s="1"/>
    </row>
    <row r="61" spans="1:11" ht="44.25" customHeight="1">
      <c r="A61" s="12"/>
      <c r="B61" s="854" t="s">
        <v>286</v>
      </c>
      <c r="C61" s="855"/>
      <c r="D61" s="855"/>
      <c r="E61" s="855"/>
      <c r="F61" s="855"/>
      <c r="G61" s="1"/>
      <c r="H61" s="1"/>
      <c r="I61" s="1"/>
      <c r="J61" s="1"/>
      <c r="K61" s="1"/>
    </row>
    <row r="62" spans="1:11" ht="14.25" customHeight="1">
      <c r="A62" s="12"/>
      <c r="B62" s="14"/>
      <c r="C62" s="24"/>
      <c r="D62" s="24"/>
      <c r="E62" s="24"/>
      <c r="F62" s="24"/>
      <c r="G62" s="24"/>
      <c r="H62" s="1"/>
      <c r="I62" s="1"/>
      <c r="J62" s="1"/>
      <c r="K62" s="1"/>
    </row>
    <row r="63" spans="1:11" ht="20.25" customHeight="1">
      <c r="A63" s="12"/>
      <c r="B63" s="289" t="s">
        <v>252</v>
      </c>
      <c r="D63" s="24"/>
      <c r="E63" s="24"/>
      <c r="F63" s="24"/>
      <c r="G63" s="24"/>
      <c r="H63" s="1"/>
      <c r="I63" s="1"/>
      <c r="J63" s="1"/>
      <c r="K63" s="1"/>
    </row>
    <row r="64" spans="1:11" ht="15" customHeight="1">
      <c r="A64" s="1"/>
      <c r="B64" s="32" t="s">
        <v>31</v>
      </c>
      <c r="C64" s="15" t="s">
        <v>447</v>
      </c>
      <c r="D64" s="15"/>
      <c r="E64" s="36"/>
      <c r="F64" s="36"/>
      <c r="H64" s="1"/>
      <c r="I64" s="1"/>
      <c r="J64" s="1"/>
      <c r="K64" s="1"/>
    </row>
    <row r="65" spans="1:11" ht="9.75" customHeight="1">
      <c r="A65" s="10"/>
      <c r="E65" s="36"/>
      <c r="F65" s="36"/>
      <c r="H65" s="11"/>
      <c r="I65" s="11"/>
      <c r="J65" s="11"/>
      <c r="K65" s="11"/>
    </row>
    <row r="66" spans="1:11" ht="16.5" customHeight="1">
      <c r="A66" s="10"/>
      <c r="B66" s="32" t="s">
        <v>62</v>
      </c>
      <c r="C66" s="15" t="s">
        <v>159</v>
      </c>
      <c r="D66" s="15"/>
      <c r="E66" s="36"/>
      <c r="F66" s="36"/>
      <c r="H66" s="11"/>
      <c r="I66" s="11"/>
      <c r="J66" s="11"/>
      <c r="K66" s="11"/>
    </row>
    <row r="67" spans="1:11" ht="9.75" customHeight="1">
      <c r="A67" s="10"/>
      <c r="E67" s="36"/>
      <c r="F67" s="36"/>
      <c r="H67" s="11"/>
      <c r="I67" s="11"/>
      <c r="J67" s="11"/>
      <c r="K67" s="11"/>
    </row>
    <row r="68" spans="1:11" ht="16.5" customHeight="1">
      <c r="A68" s="10"/>
      <c r="B68" s="32" t="s">
        <v>32</v>
      </c>
      <c r="C68" s="143" t="s">
        <v>448</v>
      </c>
      <c r="D68" s="143"/>
      <c r="E68" s="5"/>
      <c r="F68" s="5"/>
      <c r="H68" s="11"/>
      <c r="I68" s="11"/>
      <c r="J68" s="11"/>
      <c r="K68" s="11"/>
    </row>
    <row r="69" spans="1:11" ht="9.75" customHeight="1">
      <c r="A69" s="10"/>
      <c r="H69" s="11"/>
      <c r="I69" s="11"/>
      <c r="J69" s="11"/>
      <c r="K69" s="11"/>
    </row>
    <row r="70" spans="1:11" ht="15" customHeight="1">
      <c r="A70" s="10"/>
      <c r="B70" s="32" t="s">
        <v>158</v>
      </c>
      <c r="C70" s="32"/>
      <c r="D70" s="143" t="s">
        <v>436</v>
      </c>
      <c r="E70" s="143"/>
      <c r="F70" s="5"/>
      <c r="G70" s="5"/>
      <c r="H70" s="11"/>
      <c r="I70" s="11"/>
      <c r="J70" s="11"/>
      <c r="K70" s="11"/>
    </row>
    <row r="71" spans="1:11" ht="7.5" customHeight="1" thickBot="1">
      <c r="A71" s="10"/>
      <c r="H71" s="11"/>
      <c r="I71" s="11"/>
      <c r="J71" s="11"/>
      <c r="K71" s="11"/>
    </row>
    <row r="72" spans="1:11" ht="36.75" customHeight="1">
      <c r="A72" s="12"/>
      <c r="B72" s="764" t="s">
        <v>33</v>
      </c>
      <c r="C72" s="842"/>
      <c r="D72" s="843"/>
      <c r="E72" s="844"/>
      <c r="F72" s="19"/>
      <c r="G72" s="1"/>
      <c r="H72" s="1"/>
      <c r="I72" s="1"/>
      <c r="J72" s="1"/>
      <c r="K72" s="1"/>
    </row>
    <row r="73" spans="1:11" ht="19.5" customHeight="1">
      <c r="A73" s="12"/>
      <c r="B73" s="764"/>
      <c r="C73" s="845"/>
      <c r="D73" s="846"/>
      <c r="E73" s="847"/>
      <c r="F73" s="19"/>
      <c r="G73" s="1"/>
      <c r="H73" s="1"/>
      <c r="I73" s="1"/>
      <c r="J73" s="1"/>
      <c r="K73" s="1"/>
    </row>
    <row r="74" spans="1:11" ht="21.75" customHeight="1" thickBot="1">
      <c r="A74" s="12"/>
      <c r="B74" s="764"/>
      <c r="C74" s="848"/>
      <c r="D74" s="849"/>
      <c r="E74" s="850"/>
      <c r="F74" s="19"/>
      <c r="G74" s="1"/>
      <c r="H74" s="1"/>
      <c r="I74" s="1"/>
      <c r="J74" s="1"/>
      <c r="K74" s="1"/>
    </row>
    <row r="75" spans="1:11" ht="12.75">
      <c r="A75" s="12"/>
      <c r="C75" s="1"/>
      <c r="D75" s="1"/>
      <c r="E75" s="1"/>
      <c r="F75" s="1"/>
      <c r="G75" s="1"/>
      <c r="H75" s="1"/>
      <c r="I75" s="1"/>
      <c r="J75" s="1"/>
      <c r="K75" s="1"/>
    </row>
    <row r="76" spans="1:11" ht="17.25" customHeight="1">
      <c r="A76" s="12"/>
      <c r="B76" s="32" t="s">
        <v>7</v>
      </c>
      <c r="C76" s="33" t="s">
        <v>5</v>
      </c>
      <c r="D76" s="1"/>
      <c r="E76" s="1"/>
      <c r="F76" s="1"/>
      <c r="G76" s="1"/>
      <c r="H76" s="1"/>
      <c r="I76" s="1"/>
      <c r="J76" s="1"/>
      <c r="K76" s="1"/>
    </row>
    <row r="77" spans="1:11" ht="12.75">
      <c r="A77" s="12"/>
      <c r="B77" s="1"/>
      <c r="C77" s="1"/>
      <c r="D77" s="1"/>
      <c r="E77" s="1"/>
      <c r="F77" s="1"/>
      <c r="G77" s="1"/>
      <c r="H77" s="1"/>
      <c r="I77" s="1"/>
      <c r="J77" s="1"/>
      <c r="K77" s="1"/>
    </row>
    <row r="78" spans="1:11" ht="12.75">
      <c r="A78" s="12"/>
      <c r="B78" s="1"/>
      <c r="C78" s="1"/>
      <c r="D78" s="1"/>
      <c r="E78" s="1"/>
      <c r="F78" s="1"/>
      <c r="G78" s="1"/>
      <c r="H78" s="1"/>
      <c r="I78" s="1"/>
      <c r="J78" s="1"/>
      <c r="K78" s="1"/>
    </row>
    <row r="79" spans="1:11" ht="12.75">
      <c r="A79" s="12"/>
      <c r="B79" s="1"/>
      <c r="C79" s="1"/>
      <c r="D79" s="1"/>
      <c r="E79" s="1"/>
      <c r="F79" s="1"/>
      <c r="G79" s="1"/>
      <c r="H79" s="1"/>
      <c r="I79" s="1"/>
      <c r="J79" s="1"/>
      <c r="K79" s="1"/>
    </row>
    <row r="80" spans="1:11" ht="12.75">
      <c r="A80" s="12"/>
      <c r="B80" s="1"/>
      <c r="C80" s="1"/>
      <c r="D80" s="1"/>
      <c r="E80" s="1"/>
      <c r="F80" s="1"/>
      <c r="G80" s="1"/>
      <c r="H80" s="1"/>
      <c r="I80" s="1"/>
      <c r="J80" s="1"/>
      <c r="K80" s="1"/>
    </row>
    <row r="81" spans="1:11" ht="12.75">
      <c r="A81" s="12"/>
      <c r="B81" s="1"/>
      <c r="C81" s="1"/>
      <c r="D81" s="1"/>
      <c r="E81" s="1"/>
      <c r="F81" s="1"/>
      <c r="G81" s="1"/>
      <c r="H81" s="1"/>
      <c r="I81" s="1"/>
      <c r="J81" s="1"/>
      <c r="K81" s="1"/>
    </row>
    <row r="82" spans="1:11" ht="13.5">
      <c r="A82" s="862"/>
      <c r="B82" s="862"/>
      <c r="C82" s="862"/>
      <c r="D82" s="862"/>
      <c r="E82" s="862"/>
      <c r="F82" s="862"/>
      <c r="G82" s="862"/>
      <c r="H82" s="862"/>
      <c r="I82" s="4"/>
      <c r="J82" s="4"/>
      <c r="K82" s="4"/>
    </row>
    <row r="83" spans="1:11" ht="12.75">
      <c r="A83" s="1"/>
      <c r="B83" s="1"/>
      <c r="C83" s="1"/>
      <c r="D83" s="1"/>
      <c r="E83" s="1"/>
      <c r="F83" s="1"/>
      <c r="G83" s="1"/>
      <c r="H83" s="1"/>
      <c r="I83" s="1"/>
      <c r="J83" s="1"/>
      <c r="K83" s="1"/>
    </row>
    <row r="84" spans="1:11" ht="12.75">
      <c r="A84" s="1"/>
      <c r="B84" s="1"/>
      <c r="C84" s="1"/>
      <c r="D84" s="1"/>
      <c r="E84" s="1"/>
      <c r="F84" s="1"/>
      <c r="G84" s="1"/>
      <c r="H84" s="1"/>
      <c r="I84" s="1"/>
      <c r="J84" s="1"/>
      <c r="K84" s="1"/>
    </row>
    <row r="85" spans="1:11" ht="13.5">
      <c r="A85" s="3"/>
      <c r="B85" s="4"/>
      <c r="C85" s="1"/>
      <c r="D85" s="1"/>
      <c r="E85" s="1"/>
      <c r="F85" s="1"/>
      <c r="G85" s="1"/>
      <c r="H85" s="1"/>
      <c r="I85" s="1"/>
      <c r="J85" s="1"/>
      <c r="K85" s="1"/>
    </row>
    <row r="86" spans="1:11" ht="8.25" customHeight="1">
      <c r="A86" s="1"/>
      <c r="B86" s="1"/>
      <c r="C86" s="1"/>
      <c r="D86" s="1"/>
      <c r="E86" s="1"/>
      <c r="F86" s="1"/>
      <c r="G86" s="1"/>
      <c r="H86" s="1"/>
      <c r="I86" s="1"/>
      <c r="J86" s="1"/>
      <c r="K86" s="1"/>
    </row>
    <row r="87" spans="1:11" ht="12.75">
      <c r="A87" s="10"/>
      <c r="B87" s="10"/>
      <c r="C87" s="11"/>
      <c r="D87" s="11"/>
      <c r="E87" s="11"/>
      <c r="F87" s="11"/>
      <c r="G87" s="11"/>
      <c r="H87" s="11"/>
      <c r="I87" s="11"/>
      <c r="J87" s="11"/>
      <c r="K87" s="11"/>
    </row>
    <row r="88" spans="1:11" ht="12.75">
      <c r="A88" s="12"/>
      <c r="B88" s="1"/>
      <c r="C88" s="1"/>
      <c r="D88" s="1"/>
      <c r="E88" s="1"/>
      <c r="F88" s="1"/>
      <c r="G88" s="1"/>
      <c r="H88" s="1"/>
      <c r="I88" s="1"/>
      <c r="J88" s="1"/>
      <c r="K88" s="1"/>
    </row>
    <row r="89" spans="1:11" ht="12.75">
      <c r="A89" s="12"/>
      <c r="B89" s="1"/>
      <c r="C89" s="1"/>
      <c r="D89" s="1"/>
      <c r="E89" s="1"/>
      <c r="F89" s="1"/>
      <c r="G89" s="1"/>
      <c r="H89" s="1"/>
      <c r="I89" s="1"/>
      <c r="J89" s="1"/>
      <c r="K89" s="1"/>
    </row>
    <row r="90" spans="1:11" ht="12.75">
      <c r="A90" s="12"/>
      <c r="B90" s="1"/>
      <c r="C90" s="1"/>
      <c r="D90" s="1"/>
      <c r="E90" s="1"/>
      <c r="F90" s="1"/>
      <c r="G90" s="1"/>
      <c r="H90" s="1"/>
      <c r="I90" s="1"/>
      <c r="J90" s="1"/>
      <c r="K90" s="1"/>
    </row>
    <row r="91" spans="1:11" ht="12.75">
      <c r="A91" s="12"/>
      <c r="B91" s="1"/>
      <c r="C91" s="1"/>
      <c r="D91" s="1"/>
      <c r="E91" s="1"/>
      <c r="F91" s="1"/>
      <c r="G91" s="1"/>
      <c r="H91" s="1"/>
      <c r="I91" s="1"/>
      <c r="J91" s="1"/>
      <c r="K91" s="1"/>
    </row>
    <row r="92" spans="1:11" ht="12.75">
      <c r="A92" s="12"/>
      <c r="B92" s="1"/>
      <c r="C92" s="1"/>
      <c r="D92" s="1"/>
      <c r="E92" s="1"/>
      <c r="F92" s="1"/>
      <c r="G92" s="1"/>
      <c r="H92" s="1"/>
      <c r="I92" s="1"/>
      <c r="J92" s="1"/>
      <c r="K92" s="1"/>
    </row>
    <row r="93" spans="1:11" ht="12.75">
      <c r="A93" s="12"/>
      <c r="B93" s="1"/>
      <c r="C93" s="1"/>
      <c r="D93" s="1"/>
      <c r="E93" s="1"/>
      <c r="F93" s="1"/>
      <c r="G93" s="1"/>
      <c r="H93" s="1"/>
      <c r="I93" s="1"/>
      <c r="J93" s="1"/>
      <c r="K93" s="1"/>
    </row>
    <row r="94" spans="1:11" ht="12.75">
      <c r="A94" s="12"/>
      <c r="B94" s="1"/>
      <c r="C94" s="1"/>
      <c r="D94" s="1"/>
      <c r="E94" s="1"/>
      <c r="F94" s="1"/>
      <c r="G94" s="1"/>
      <c r="H94" s="1"/>
      <c r="I94" s="1"/>
      <c r="J94" s="1"/>
      <c r="K94" s="1"/>
    </row>
    <row r="95" spans="1:11" ht="12.75">
      <c r="A95" s="12"/>
      <c r="B95" s="1"/>
      <c r="C95" s="1"/>
      <c r="D95" s="1"/>
      <c r="E95" s="1"/>
      <c r="F95" s="1"/>
      <c r="G95" s="1"/>
      <c r="H95" s="1"/>
      <c r="I95" s="1"/>
      <c r="J95" s="1"/>
      <c r="K95" s="1"/>
    </row>
    <row r="96" spans="1:11" ht="12.75">
      <c r="A96" s="12"/>
      <c r="B96" s="1"/>
      <c r="C96" s="1"/>
      <c r="D96" s="1"/>
      <c r="E96" s="1"/>
      <c r="F96" s="1"/>
      <c r="G96" s="1"/>
      <c r="H96" s="1"/>
      <c r="I96" s="1"/>
      <c r="J96" s="1"/>
      <c r="K96" s="1"/>
    </row>
    <row r="97" spans="1:11" ht="12.75">
      <c r="A97" s="12"/>
      <c r="B97" s="1"/>
      <c r="C97" s="1"/>
      <c r="D97" s="1"/>
      <c r="E97" s="1"/>
      <c r="F97" s="1"/>
      <c r="G97" s="1"/>
      <c r="H97" s="1"/>
      <c r="I97" s="1"/>
      <c r="J97" s="1"/>
      <c r="K97" s="1"/>
    </row>
    <row r="98" spans="1:11" ht="13.5">
      <c r="A98" s="862"/>
      <c r="B98" s="862"/>
      <c r="C98" s="862"/>
      <c r="D98" s="862"/>
      <c r="E98" s="862"/>
      <c r="F98" s="862"/>
      <c r="G98" s="862"/>
      <c r="H98" s="862"/>
      <c r="I98" s="4"/>
      <c r="J98" s="4"/>
      <c r="K98" s="4"/>
    </row>
  </sheetData>
  <sheetProtection/>
  <mergeCells count="36">
    <mergeCell ref="A98:H98"/>
    <mergeCell ref="A82:H82"/>
    <mergeCell ref="C22:G22"/>
    <mergeCell ref="B72:B74"/>
    <mergeCell ref="B33:G33"/>
    <mergeCell ref="B45:D45"/>
    <mergeCell ref="F24:G24"/>
    <mergeCell ref="C26:D26"/>
    <mergeCell ref="B54:D54"/>
    <mergeCell ref="F28:G28"/>
    <mergeCell ref="I4:P4"/>
    <mergeCell ref="C6:G6"/>
    <mergeCell ref="C11:G11"/>
    <mergeCell ref="F14:G14"/>
    <mergeCell ref="C14:D14"/>
    <mergeCell ref="C4:G4"/>
    <mergeCell ref="C8:G8"/>
    <mergeCell ref="C12:D12"/>
    <mergeCell ref="C72:E74"/>
    <mergeCell ref="F16:G16"/>
    <mergeCell ref="B58:D58"/>
    <mergeCell ref="C30:D30"/>
    <mergeCell ref="C28:D28"/>
    <mergeCell ref="B43:G43"/>
    <mergeCell ref="B61:F61"/>
    <mergeCell ref="C24:D24"/>
    <mergeCell ref="B1:J1"/>
    <mergeCell ref="A2:G2"/>
    <mergeCell ref="F26:G26"/>
    <mergeCell ref="C16:D16"/>
    <mergeCell ref="C10:G10"/>
    <mergeCell ref="C20:D20"/>
    <mergeCell ref="F20:G20"/>
    <mergeCell ref="F12:G12"/>
    <mergeCell ref="C18:D18"/>
    <mergeCell ref="F18:G18"/>
  </mergeCells>
  <hyperlinks>
    <hyperlink ref="F16" r:id="rId1" display="holy.p@kr-vysocina.cz"/>
  </hyperlinks>
  <printOptions horizontalCentered="1"/>
  <pageMargins left="0.5118110236220472" right="0.4330708661417323" top="0.5511811023622047" bottom="0.5905511811023623" header="0.5118110236220472" footer="0.5118110236220472"/>
  <pageSetup cellComments="asDisplayed" horizontalDpi="600" verticalDpi="600" orientation="portrait" paperSize="9" scale="68" r:id="rId5"/>
  <headerFooter alignWithMargins="0">
    <oddHeader>&amp;CVerze: 4. května 2011</oddHeader>
  </headerFooter>
  <rowBreaks count="2" manualBreakCount="2">
    <brk id="53" max="7" man="1"/>
    <brk id="78" max="5" man="1"/>
  </rowBreaks>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AQ122"/>
  <sheetViews>
    <sheetView view="pageBreakPreview" zoomScale="50" zoomScaleNormal="75" zoomScaleSheetLayoutView="50" zoomScalePageLayoutView="0" workbookViewId="0" topLeftCell="A32">
      <selection activeCell="S33" sqref="S33"/>
    </sheetView>
  </sheetViews>
  <sheetFormatPr defaultColWidth="9.140625" defaultRowHeight="12.75"/>
  <cols>
    <col min="1" max="1" width="7.140625" style="46" customWidth="1"/>
    <col min="2" max="2" width="12.57421875" style="46" customWidth="1"/>
    <col min="3" max="3" width="21.8515625" style="46" customWidth="1"/>
    <col min="4" max="4" width="17.00390625" style="46" customWidth="1"/>
    <col min="5" max="5" width="16.00390625" style="605" customWidth="1"/>
    <col min="6" max="6" width="11.57421875" style="46" customWidth="1"/>
    <col min="7" max="7" width="15.28125" style="46" customWidth="1"/>
    <col min="8" max="8" width="13.7109375" style="46" customWidth="1"/>
    <col min="9" max="9" width="16.00390625" style="46" customWidth="1"/>
    <col min="10" max="10" width="17.57421875" style="46" customWidth="1"/>
    <col min="11" max="11" width="13.7109375" style="46" customWidth="1"/>
    <col min="12" max="13" width="11.421875" style="46" customWidth="1"/>
    <col min="14" max="14" width="12.140625" style="46" customWidth="1"/>
    <col min="15" max="15" width="11.421875" style="46" customWidth="1"/>
    <col min="16" max="16" width="14.28125" style="46" customWidth="1"/>
    <col min="17" max="17" width="11.8515625" style="46" customWidth="1"/>
    <col min="18" max="18" width="14.57421875" style="46" customWidth="1"/>
    <col min="19" max="19" width="10.421875" style="46" customWidth="1"/>
    <col min="20" max="20" width="16.421875" style="46" customWidth="1"/>
    <col min="21" max="21" width="14.421875" style="46" customWidth="1"/>
    <col min="22" max="22" width="16.00390625" style="46" customWidth="1"/>
    <col min="23" max="23" width="25.7109375" style="46" customWidth="1"/>
    <col min="24" max="24" width="20.421875" style="46" customWidth="1"/>
    <col min="25" max="26" width="9.28125" style="46" bestFit="1" customWidth="1"/>
    <col min="27" max="16384" width="9.140625" style="46" customWidth="1"/>
  </cols>
  <sheetData>
    <row r="1" spans="1:43" ht="24" customHeight="1" thickBot="1">
      <c r="A1" s="106" t="s">
        <v>264</v>
      </c>
      <c r="B1" s="218"/>
      <c r="C1" s="218"/>
      <c r="D1" s="218"/>
      <c r="E1" s="606"/>
      <c r="F1" s="219"/>
      <c r="G1" s="219"/>
      <c r="H1" s="219"/>
      <c r="I1" s="989" t="str">
        <f>'7. Finanční zpráva '!C22</f>
        <v>č. 4 od 01/6/2014 - 31/12/2014</v>
      </c>
      <c r="J1" s="990"/>
      <c r="K1" s="319"/>
      <c r="L1" s="320"/>
      <c r="M1" s="219"/>
      <c r="N1" s="219"/>
      <c r="O1" s="219"/>
      <c r="P1" s="219"/>
      <c r="Q1" s="219"/>
      <c r="R1" s="220"/>
      <c r="S1" s="220"/>
      <c r="AP1" t="s">
        <v>162</v>
      </c>
      <c r="AQ1" s="152" t="s">
        <v>163</v>
      </c>
    </row>
    <row r="2" spans="1:43" s="42" customFormat="1" ht="15.75" thickBot="1">
      <c r="A2" s="107"/>
      <c r="B2" s="107"/>
      <c r="C2" s="107"/>
      <c r="D2" s="107"/>
      <c r="E2" s="607"/>
      <c r="F2" s="108"/>
      <c r="G2" s="108"/>
      <c r="H2" s="108"/>
      <c r="I2" s="107"/>
      <c r="J2" s="107"/>
      <c r="K2" s="107"/>
      <c r="L2" s="109"/>
      <c r="M2" s="109"/>
      <c r="N2" s="109"/>
      <c r="O2" s="109"/>
      <c r="P2" s="109"/>
      <c r="Q2" s="109"/>
      <c r="R2" s="109"/>
      <c r="S2" s="109"/>
      <c r="T2" s="109"/>
      <c r="U2" s="109"/>
      <c r="V2" s="221"/>
      <c r="AP2"/>
      <c r="AQ2" s="152" t="s">
        <v>164</v>
      </c>
    </row>
    <row r="3" spans="1:43" s="42" customFormat="1" ht="15">
      <c r="A3" s="110"/>
      <c r="B3" s="869" t="s">
        <v>122</v>
      </c>
      <c r="C3" s="870"/>
      <c r="D3" s="870"/>
      <c r="E3" s="870"/>
      <c r="F3" s="871">
        <f>'7. Finanční zpráva '!C20</f>
        <v>4</v>
      </c>
      <c r="G3" s="872"/>
      <c r="H3" s="873" t="s">
        <v>66</v>
      </c>
      <c r="I3" s="874"/>
      <c r="J3" s="875" t="str">
        <f>'7. Finanční zpráva '!C10</f>
        <v>Kraj Vysočina</v>
      </c>
      <c r="K3" s="876"/>
      <c r="L3" s="876"/>
      <c r="M3" s="876"/>
      <c r="N3" s="876"/>
      <c r="O3" s="876"/>
      <c r="P3" s="876"/>
      <c r="Q3" s="877"/>
      <c r="R3" s="109"/>
      <c r="S3" s="109"/>
      <c r="T3" s="109"/>
      <c r="U3" s="109"/>
      <c r="V3" s="221"/>
      <c r="AP3" t="s">
        <v>165</v>
      </c>
      <c r="AQ3" s="152" t="s">
        <v>166</v>
      </c>
    </row>
    <row r="4" spans="1:43" s="42" customFormat="1" ht="15.75" thickBot="1">
      <c r="A4" s="107"/>
      <c r="B4" s="878" t="s">
        <v>123</v>
      </c>
      <c r="C4" s="879"/>
      <c r="D4" s="879"/>
      <c r="E4" s="879"/>
      <c r="F4" s="880" t="str">
        <f>'7. Finanční zpráva '!C8</f>
        <v>M00253</v>
      </c>
      <c r="G4" s="881"/>
      <c r="H4" s="882" t="s">
        <v>9</v>
      </c>
      <c r="I4" s="883"/>
      <c r="J4" s="884" t="s">
        <v>432</v>
      </c>
      <c r="K4" s="885"/>
      <c r="L4" s="885"/>
      <c r="M4" s="885"/>
      <c r="N4" s="885"/>
      <c r="O4" s="885"/>
      <c r="P4" s="885"/>
      <c r="Q4" s="886"/>
      <c r="R4" s="109"/>
      <c r="S4" s="109"/>
      <c r="T4" s="109"/>
      <c r="U4" s="109"/>
      <c r="V4" s="221"/>
      <c r="AP4" t="s">
        <v>167</v>
      </c>
      <c r="AQ4" s="152" t="s">
        <v>168</v>
      </c>
    </row>
    <row r="5" spans="1:43" s="42" customFormat="1" ht="15.75" thickBot="1">
      <c r="A5" s="110"/>
      <c r="B5" s="110"/>
      <c r="C5" s="110"/>
      <c r="D5" s="110"/>
      <c r="E5" s="608"/>
      <c r="F5" s="108"/>
      <c r="G5" s="108"/>
      <c r="K5" s="107"/>
      <c r="L5" s="109"/>
      <c r="M5" s="109"/>
      <c r="N5" s="109"/>
      <c r="O5" s="109"/>
      <c r="P5" s="109"/>
      <c r="Q5" s="109"/>
      <c r="R5" s="109"/>
      <c r="S5" s="109"/>
      <c r="T5" s="109"/>
      <c r="U5" s="109"/>
      <c r="V5" s="221"/>
      <c r="AP5" t="s">
        <v>169</v>
      </c>
      <c r="AQ5" s="152" t="s">
        <v>170</v>
      </c>
    </row>
    <row r="6" spans="1:43" s="42" customFormat="1" ht="15.75" thickBot="1">
      <c r="A6" s="110"/>
      <c r="B6" s="890" t="s">
        <v>124</v>
      </c>
      <c r="C6" s="891"/>
      <c r="D6" s="153" t="s">
        <v>171</v>
      </c>
      <c r="E6" s="609"/>
      <c r="F6" s="108"/>
      <c r="G6" s="108"/>
      <c r="H6" s="109"/>
      <c r="I6" s="109"/>
      <c r="J6" s="109"/>
      <c r="K6" s="109"/>
      <c r="L6" s="109"/>
      <c r="M6" s="109"/>
      <c r="N6" s="109"/>
      <c r="O6" s="109"/>
      <c r="P6" s="109"/>
      <c r="Q6" s="109"/>
      <c r="R6" s="109"/>
      <c r="S6" s="109"/>
      <c r="T6" s="109"/>
      <c r="U6" s="109"/>
      <c r="V6" s="222"/>
      <c r="AP6" t="s">
        <v>172</v>
      </c>
      <c r="AQ6" s="152" t="s">
        <v>173</v>
      </c>
    </row>
    <row r="7" spans="1:43" s="42" customFormat="1" ht="15.75" customHeight="1">
      <c r="A7" s="110"/>
      <c r="B7" s="892" t="s">
        <v>174</v>
      </c>
      <c r="C7" s="893"/>
      <c r="D7" s="898" t="s">
        <v>250</v>
      </c>
      <c r="E7" s="609"/>
      <c r="F7" s="108"/>
      <c r="G7" s="108"/>
      <c r="H7" s="223" t="s">
        <v>125</v>
      </c>
      <c r="I7" s="901">
        <v>27.728</v>
      </c>
      <c r="J7" s="902"/>
      <c r="K7" s="903"/>
      <c r="L7" s="109"/>
      <c r="M7" s="109"/>
      <c r="N7" s="109"/>
      <c r="O7" s="109"/>
      <c r="P7" s="109"/>
      <c r="Q7" s="109"/>
      <c r="R7" s="109"/>
      <c r="S7" s="109"/>
      <c r="T7" s="109"/>
      <c r="U7" s="109"/>
      <c r="V7" s="221"/>
      <c r="AP7" t="s">
        <v>175</v>
      </c>
      <c r="AQ7" s="152" t="s">
        <v>176</v>
      </c>
    </row>
    <row r="8" spans="1:43" s="42" customFormat="1" ht="15.75" thickBot="1">
      <c r="A8" s="107"/>
      <c r="B8" s="894"/>
      <c r="C8" s="895"/>
      <c r="D8" s="899"/>
      <c r="E8" s="609"/>
      <c r="F8" s="108"/>
      <c r="G8" s="108"/>
      <c r="H8" s="224" t="s">
        <v>126</v>
      </c>
      <c r="I8" s="904">
        <v>41800</v>
      </c>
      <c r="J8" s="905"/>
      <c r="K8" s="906"/>
      <c r="L8" s="109"/>
      <c r="M8" s="109"/>
      <c r="N8" s="109"/>
      <c r="O8" s="109"/>
      <c r="P8" s="109"/>
      <c r="Q8" s="109"/>
      <c r="R8" s="109"/>
      <c r="S8" s="109"/>
      <c r="T8" s="109"/>
      <c r="U8" s="109"/>
      <c r="V8" s="221"/>
      <c r="AP8" t="s">
        <v>177</v>
      </c>
      <c r="AQ8" s="152" t="s">
        <v>178</v>
      </c>
    </row>
    <row r="9" spans="1:43" s="42" customFormat="1" ht="15.75" thickBot="1">
      <c r="A9" s="107"/>
      <c r="B9" s="896"/>
      <c r="C9" s="897"/>
      <c r="D9" s="900"/>
      <c r="E9" s="609"/>
      <c r="F9" s="108"/>
      <c r="G9" s="108"/>
      <c r="H9" s="108"/>
      <c r="I9" s="107"/>
      <c r="J9" s="107"/>
      <c r="K9" s="107"/>
      <c r="L9" s="109"/>
      <c r="M9" s="109"/>
      <c r="N9" s="109"/>
      <c r="O9" s="109"/>
      <c r="P9" s="109"/>
      <c r="Q9" s="109"/>
      <c r="R9" s="109"/>
      <c r="S9" s="109"/>
      <c r="T9" s="109"/>
      <c r="U9" s="109"/>
      <c r="V9" s="221"/>
      <c r="AP9" t="s">
        <v>179</v>
      </c>
      <c r="AQ9" s="152" t="s">
        <v>180</v>
      </c>
    </row>
    <row r="10" spans="1:43" s="226" customFormat="1" ht="15" thickBot="1">
      <c r="A10" s="225"/>
      <c r="B10" s="225"/>
      <c r="C10" s="225"/>
      <c r="D10" s="225"/>
      <c r="E10" s="610"/>
      <c r="F10" s="112"/>
      <c r="G10" s="112"/>
      <c r="H10" s="112"/>
      <c r="I10" s="112"/>
      <c r="J10" s="111"/>
      <c r="K10" s="113"/>
      <c r="L10" s="114"/>
      <c r="M10" s="114"/>
      <c r="N10" s="114"/>
      <c r="O10" s="114"/>
      <c r="P10" s="114"/>
      <c r="Q10" s="114"/>
      <c r="R10" s="115"/>
      <c r="S10" s="115"/>
      <c r="T10" s="115"/>
      <c r="U10" s="115"/>
      <c r="AP10" t="s">
        <v>181</v>
      </c>
      <c r="AQ10" s="152" t="s">
        <v>182</v>
      </c>
    </row>
    <row r="11" spans="1:43" ht="13.5" customHeight="1" thickBot="1">
      <c r="A11" s="227"/>
      <c r="B11" s="911" t="s">
        <v>127</v>
      </c>
      <c r="C11" s="912"/>
      <c r="D11" s="912"/>
      <c r="E11" s="912"/>
      <c r="F11" s="912"/>
      <c r="G11" s="912"/>
      <c r="H11" s="912"/>
      <c r="I11" s="912"/>
      <c r="J11" s="912"/>
      <c r="K11" s="912"/>
      <c r="L11" s="912"/>
      <c r="M11" s="912"/>
      <c r="N11" s="912"/>
      <c r="O11" s="912"/>
      <c r="P11" s="912"/>
      <c r="Q11" s="912"/>
      <c r="R11" s="912"/>
      <c r="S11" s="913"/>
      <c r="T11" s="917" t="s">
        <v>128</v>
      </c>
      <c r="U11" s="918"/>
      <c r="V11" s="918"/>
      <c r="W11" s="919"/>
      <c r="AP11" t="s">
        <v>183</v>
      </c>
      <c r="AQ11" s="152" t="s">
        <v>145</v>
      </c>
    </row>
    <row r="12" spans="1:43" ht="12.75" customHeight="1">
      <c r="A12" s="945"/>
      <c r="B12" s="947" t="s">
        <v>184</v>
      </c>
      <c r="C12" s="922" t="s">
        <v>129</v>
      </c>
      <c r="D12" s="950"/>
      <c r="E12" s="950"/>
      <c r="F12" s="923"/>
      <c r="G12" s="951" t="s">
        <v>130</v>
      </c>
      <c r="H12" s="920" t="s">
        <v>131</v>
      </c>
      <c r="I12" s="922" t="s">
        <v>132</v>
      </c>
      <c r="J12" s="923"/>
      <c r="K12" s="920" t="s">
        <v>133</v>
      </c>
      <c r="L12" s="920" t="s">
        <v>134</v>
      </c>
      <c r="M12" s="887" t="s">
        <v>185</v>
      </c>
      <c r="N12" s="924" t="s">
        <v>186</v>
      </c>
      <c r="O12" s="925"/>
      <c r="P12" s="925"/>
      <c r="Q12" s="926"/>
      <c r="R12" s="942" t="s">
        <v>187</v>
      </c>
      <c r="S12" s="932" t="s">
        <v>135</v>
      </c>
      <c r="T12" s="914" t="s">
        <v>232</v>
      </c>
      <c r="U12" s="915"/>
      <c r="V12" s="914" t="s">
        <v>146</v>
      </c>
      <c r="W12" s="930" t="s">
        <v>188</v>
      </c>
      <c r="AQ12" s="152" t="s">
        <v>189</v>
      </c>
    </row>
    <row r="13" spans="1:23" ht="12.75" customHeight="1">
      <c r="A13" s="946"/>
      <c r="B13" s="948"/>
      <c r="C13" s="907" t="s">
        <v>136</v>
      </c>
      <c r="D13" s="909" t="s">
        <v>190</v>
      </c>
      <c r="E13" s="907" t="s">
        <v>137</v>
      </c>
      <c r="F13" s="907" t="s">
        <v>138</v>
      </c>
      <c r="G13" s="952"/>
      <c r="H13" s="921"/>
      <c r="I13" s="907" t="s">
        <v>139</v>
      </c>
      <c r="J13" s="907" t="s">
        <v>140</v>
      </c>
      <c r="K13" s="921"/>
      <c r="L13" s="921"/>
      <c r="M13" s="888"/>
      <c r="N13" s="927"/>
      <c r="O13" s="928"/>
      <c r="P13" s="928"/>
      <c r="Q13" s="929"/>
      <c r="R13" s="943"/>
      <c r="S13" s="933"/>
      <c r="T13" s="916"/>
      <c r="U13" s="916"/>
      <c r="V13" s="935"/>
      <c r="W13" s="931"/>
    </row>
    <row r="14" spans="1:23" ht="51.75" customHeight="1" thickBot="1">
      <c r="A14" s="946"/>
      <c r="B14" s="949"/>
      <c r="C14" s="908"/>
      <c r="D14" s="910"/>
      <c r="E14" s="908"/>
      <c r="F14" s="908"/>
      <c r="G14" s="953"/>
      <c r="H14" s="908"/>
      <c r="I14" s="908"/>
      <c r="J14" s="908"/>
      <c r="K14" s="908"/>
      <c r="L14" s="908"/>
      <c r="M14" s="889"/>
      <c r="N14" s="229" t="s">
        <v>142</v>
      </c>
      <c r="O14" s="230" t="s">
        <v>143</v>
      </c>
      <c r="P14" s="231" t="s">
        <v>144</v>
      </c>
      <c r="Q14" s="231" t="s">
        <v>141</v>
      </c>
      <c r="R14" s="944"/>
      <c r="S14" s="934"/>
      <c r="T14" s="228" t="s">
        <v>149</v>
      </c>
      <c r="U14" s="228" t="s">
        <v>191</v>
      </c>
      <c r="V14" s="935"/>
      <c r="W14" s="931"/>
    </row>
    <row r="15" spans="1:23" ht="21" customHeight="1" thickBot="1">
      <c r="A15" s="232"/>
      <c r="B15" s="233">
        <v>1</v>
      </c>
      <c r="C15" s="234">
        <v>2</v>
      </c>
      <c r="D15" s="234">
        <v>3</v>
      </c>
      <c r="E15" s="611">
        <v>4</v>
      </c>
      <c r="F15" s="234">
        <v>5</v>
      </c>
      <c r="G15" s="234">
        <v>6</v>
      </c>
      <c r="H15" s="233">
        <v>7</v>
      </c>
      <c r="I15" s="234">
        <v>8</v>
      </c>
      <c r="J15" s="234">
        <v>9</v>
      </c>
      <c r="K15" s="233">
        <v>10</v>
      </c>
      <c r="L15" s="234">
        <v>11</v>
      </c>
      <c r="M15" s="235">
        <v>12</v>
      </c>
      <c r="N15" s="233">
        <v>13</v>
      </c>
      <c r="O15" s="234">
        <v>14</v>
      </c>
      <c r="P15" s="234">
        <v>15</v>
      </c>
      <c r="Q15" s="236" t="s">
        <v>147</v>
      </c>
      <c r="R15" s="234">
        <v>16</v>
      </c>
      <c r="S15" s="233">
        <v>17</v>
      </c>
      <c r="T15" s="234">
        <v>18</v>
      </c>
      <c r="U15" s="234">
        <v>19</v>
      </c>
      <c r="V15" s="233">
        <v>20</v>
      </c>
      <c r="W15" s="237">
        <v>21</v>
      </c>
    </row>
    <row r="16" spans="1:43" ht="48.75" customHeight="1">
      <c r="A16" s="954" t="s">
        <v>547</v>
      </c>
      <c r="B16" s="629" t="s">
        <v>509</v>
      </c>
      <c r="C16" s="601" t="s">
        <v>450</v>
      </c>
      <c r="D16" s="154" t="s">
        <v>163</v>
      </c>
      <c r="E16" s="601"/>
      <c r="F16" s="155" t="s">
        <v>148</v>
      </c>
      <c r="G16" s="156"/>
      <c r="H16" s="155"/>
      <c r="I16" s="157" t="s">
        <v>434</v>
      </c>
      <c r="J16" s="158">
        <v>70890749</v>
      </c>
      <c r="K16" s="159"/>
      <c r="L16" s="170"/>
      <c r="M16" s="160" t="s">
        <v>149</v>
      </c>
      <c r="N16" s="161">
        <v>118429.2</v>
      </c>
      <c r="O16" s="162">
        <v>0</v>
      </c>
      <c r="P16" s="238">
        <f aca="true" t="shared" si="0" ref="P16:P21">IF($D$6="ANO",IF($D$7="NE",SUM(N16:O16),N16),SUM(N16:O16))</f>
        <v>118429.2</v>
      </c>
      <c r="Q16" s="162">
        <v>0</v>
      </c>
      <c r="R16" s="238">
        <f aca="true" t="shared" si="1" ref="R16:R21">ROUND(IF(M16="EUR",P16,(P16/$I$7)),2)</f>
        <v>4271.11</v>
      </c>
      <c r="S16" s="163"/>
      <c r="T16" s="164"/>
      <c r="U16" s="164"/>
      <c r="V16" s="239">
        <f aca="true" t="shared" si="2" ref="V16:V21">ROUND(IF(M16="CZK",R16-(T16/$I$7),R16-U16),2)</f>
        <v>4271.11</v>
      </c>
      <c r="W16" s="116"/>
      <c r="AQ16" s="42"/>
    </row>
    <row r="17" spans="1:43" ht="48.75" customHeight="1">
      <c r="A17" s="954"/>
      <c r="B17" s="629" t="s">
        <v>510</v>
      </c>
      <c r="C17" s="601" t="s">
        <v>511</v>
      </c>
      <c r="D17" s="154" t="s">
        <v>163</v>
      </c>
      <c r="E17" s="622"/>
      <c r="F17" s="155" t="s">
        <v>148</v>
      </c>
      <c r="G17" s="156"/>
      <c r="H17" s="623"/>
      <c r="I17" s="157" t="s">
        <v>434</v>
      </c>
      <c r="J17" s="158">
        <v>70890749</v>
      </c>
      <c r="K17" s="624"/>
      <c r="L17" s="170"/>
      <c r="M17" s="160" t="s">
        <v>149</v>
      </c>
      <c r="N17" s="161">
        <v>12474</v>
      </c>
      <c r="O17" s="625">
        <v>0</v>
      </c>
      <c r="P17" s="238">
        <f t="shared" si="0"/>
        <v>12474</v>
      </c>
      <c r="Q17" s="162">
        <v>0</v>
      </c>
      <c r="R17" s="238">
        <f t="shared" si="1"/>
        <v>449.87</v>
      </c>
      <c r="S17" s="163"/>
      <c r="T17" s="164"/>
      <c r="U17" s="164"/>
      <c r="V17" s="239">
        <f t="shared" si="2"/>
        <v>449.87</v>
      </c>
      <c r="W17" s="116"/>
      <c r="AQ17" s="42"/>
    </row>
    <row r="18" spans="1:43" ht="48.75" customHeight="1">
      <c r="A18" s="954"/>
      <c r="B18" s="629" t="s">
        <v>508</v>
      </c>
      <c r="C18" s="601" t="s">
        <v>525</v>
      </c>
      <c r="D18" s="154" t="s">
        <v>163</v>
      </c>
      <c r="E18" s="622"/>
      <c r="F18" s="155" t="s">
        <v>148</v>
      </c>
      <c r="G18" s="156"/>
      <c r="H18" s="623"/>
      <c r="I18" s="157" t="s">
        <v>434</v>
      </c>
      <c r="J18" s="158">
        <v>70890749</v>
      </c>
      <c r="K18" s="624"/>
      <c r="L18" s="170"/>
      <c r="M18" s="160" t="s">
        <v>149</v>
      </c>
      <c r="N18" s="161">
        <v>127191.6</v>
      </c>
      <c r="O18" s="625">
        <v>0</v>
      </c>
      <c r="P18" s="238">
        <f>IF($D$6="ANO",IF($D$7="NE",SUM(N18:O18),N18),SUM(N18:O18))</f>
        <v>127191.6</v>
      </c>
      <c r="Q18" s="162">
        <v>1</v>
      </c>
      <c r="R18" s="238">
        <f>ROUND(IF(M18="EUR",P18,(P18/$I$7)),2)</f>
        <v>4587.12</v>
      </c>
      <c r="S18" s="163"/>
      <c r="T18" s="164"/>
      <c r="U18" s="164"/>
      <c r="V18" s="239">
        <f t="shared" si="2"/>
        <v>4587.12</v>
      </c>
      <c r="W18" s="116"/>
      <c r="AQ18" s="42"/>
    </row>
    <row r="19" spans="1:23" ht="51" customHeight="1">
      <c r="A19" s="954"/>
      <c r="B19" s="629" t="s">
        <v>453</v>
      </c>
      <c r="C19" s="601" t="s">
        <v>451</v>
      </c>
      <c r="D19" s="602" t="s">
        <v>166</v>
      </c>
      <c r="E19" s="612"/>
      <c r="F19" s="155" t="s">
        <v>148</v>
      </c>
      <c r="G19" s="118"/>
      <c r="H19" s="612"/>
      <c r="I19" s="157" t="s">
        <v>434</v>
      </c>
      <c r="J19" s="158">
        <v>70890749</v>
      </c>
      <c r="K19" s="165"/>
      <c r="L19" s="170"/>
      <c r="M19" s="160" t="s">
        <v>149</v>
      </c>
      <c r="N19" s="634">
        <v>978</v>
      </c>
      <c r="O19" s="167">
        <v>0</v>
      </c>
      <c r="P19" s="238">
        <f t="shared" si="0"/>
        <v>978</v>
      </c>
      <c r="Q19" s="167">
        <v>0</v>
      </c>
      <c r="R19" s="238">
        <f t="shared" si="1"/>
        <v>35.27</v>
      </c>
      <c r="S19" s="168"/>
      <c r="T19" s="164"/>
      <c r="U19" s="164"/>
      <c r="V19" s="239">
        <f t="shared" si="2"/>
        <v>35.27</v>
      </c>
      <c r="W19" s="116"/>
    </row>
    <row r="20" spans="1:23" ht="51" customHeight="1">
      <c r="A20" s="954"/>
      <c r="B20" s="629" t="s">
        <v>454</v>
      </c>
      <c r="C20" s="628" t="s">
        <v>452</v>
      </c>
      <c r="D20" s="602" t="s">
        <v>168</v>
      </c>
      <c r="E20" s="612"/>
      <c r="F20" s="155" t="s">
        <v>148</v>
      </c>
      <c r="G20" s="118"/>
      <c r="H20" s="612"/>
      <c r="I20" s="157" t="s">
        <v>434</v>
      </c>
      <c r="J20" s="158">
        <v>70890749</v>
      </c>
      <c r="K20" s="165"/>
      <c r="L20" s="170"/>
      <c r="M20" s="160" t="s">
        <v>149</v>
      </c>
      <c r="N20" s="166">
        <v>11246</v>
      </c>
      <c r="O20" s="167">
        <v>0</v>
      </c>
      <c r="P20" s="238">
        <f t="shared" si="0"/>
        <v>11246</v>
      </c>
      <c r="Q20" s="162">
        <v>0</v>
      </c>
      <c r="R20" s="238">
        <f t="shared" si="1"/>
        <v>405.58</v>
      </c>
      <c r="S20" s="168"/>
      <c r="T20" s="164"/>
      <c r="U20" s="164"/>
      <c r="V20" s="239">
        <f t="shared" si="2"/>
        <v>405.58</v>
      </c>
      <c r="W20" s="116"/>
    </row>
    <row r="21" spans="1:23" ht="27.75" thickBot="1">
      <c r="A21" s="954"/>
      <c r="B21" s="629" t="s">
        <v>454</v>
      </c>
      <c r="C21" s="628" t="s">
        <v>515</v>
      </c>
      <c r="D21" s="602" t="s">
        <v>168</v>
      </c>
      <c r="E21" s="613"/>
      <c r="F21" s="155" t="s">
        <v>148</v>
      </c>
      <c r="G21" s="119"/>
      <c r="H21" s="119"/>
      <c r="I21" s="157" t="s">
        <v>434</v>
      </c>
      <c r="J21" s="158">
        <v>70890749</v>
      </c>
      <c r="K21" s="169"/>
      <c r="L21" s="170"/>
      <c r="M21" s="160" t="s">
        <v>191</v>
      </c>
      <c r="N21" s="166">
        <v>30</v>
      </c>
      <c r="O21" s="167">
        <v>0</v>
      </c>
      <c r="P21" s="238">
        <f t="shared" si="0"/>
        <v>30</v>
      </c>
      <c r="Q21" s="162">
        <v>0</v>
      </c>
      <c r="R21" s="238">
        <f t="shared" si="1"/>
        <v>30</v>
      </c>
      <c r="S21" s="168"/>
      <c r="T21" s="164"/>
      <c r="U21" s="164"/>
      <c r="V21" s="239">
        <f t="shared" si="2"/>
        <v>30</v>
      </c>
      <c r="W21" s="116"/>
    </row>
    <row r="22" spans="1:23" ht="13.5" thickBot="1">
      <c r="A22" s="955"/>
      <c r="B22" s="939" t="s">
        <v>192</v>
      </c>
      <c r="C22" s="940"/>
      <c r="D22" s="940"/>
      <c r="E22" s="940"/>
      <c r="F22" s="940"/>
      <c r="G22" s="940"/>
      <c r="H22" s="940"/>
      <c r="I22" s="940"/>
      <c r="J22" s="940"/>
      <c r="K22" s="940"/>
      <c r="L22" s="940"/>
      <c r="M22" s="940"/>
      <c r="N22" s="940"/>
      <c r="O22" s="940"/>
      <c r="P22" s="941"/>
      <c r="Q22" s="240">
        <f aca="true" t="shared" si="3" ref="Q22:V22">SUM(Q16:Q21)</f>
        <v>1</v>
      </c>
      <c r="R22" s="241">
        <f t="shared" si="3"/>
        <v>9778.949999999999</v>
      </c>
      <c r="S22" s="242">
        <f t="shared" si="3"/>
        <v>0</v>
      </c>
      <c r="T22" s="241">
        <f t="shared" si="3"/>
        <v>0</v>
      </c>
      <c r="U22" s="241">
        <f t="shared" si="3"/>
        <v>0</v>
      </c>
      <c r="V22" s="241">
        <f t="shared" si="3"/>
        <v>9778.949999999999</v>
      </c>
      <c r="W22" s="243"/>
    </row>
    <row r="23" spans="1:23" ht="110.25">
      <c r="A23" s="936" t="s">
        <v>546</v>
      </c>
      <c r="B23" s="635" t="s">
        <v>740</v>
      </c>
      <c r="C23" s="601" t="s">
        <v>607</v>
      </c>
      <c r="D23" s="154" t="s">
        <v>189</v>
      </c>
      <c r="E23" s="622"/>
      <c r="F23" s="155" t="s">
        <v>148</v>
      </c>
      <c r="G23" s="126" t="s">
        <v>608</v>
      </c>
      <c r="H23" s="126" t="s">
        <v>609</v>
      </c>
      <c r="I23" s="601" t="s">
        <v>610</v>
      </c>
      <c r="J23" s="158">
        <v>70851131</v>
      </c>
      <c r="K23" s="170">
        <v>41786</v>
      </c>
      <c r="L23" s="170">
        <v>41830</v>
      </c>
      <c r="M23" s="160" t="s">
        <v>149</v>
      </c>
      <c r="N23" s="626">
        <v>9504.06</v>
      </c>
      <c r="O23" s="627">
        <v>1995.94</v>
      </c>
      <c r="P23" s="238">
        <f>IF($D$6="ANO",IF($D$7="NE",SUM(N23:O23),N23),SUM(N23:O23))</f>
        <v>11500</v>
      </c>
      <c r="Q23" s="627"/>
      <c r="R23" s="238">
        <f>ROUND(IF(M23="EUR",P23,(P23/$I$7)),2)</f>
        <v>414.74</v>
      </c>
      <c r="S23" s="163">
        <v>8</v>
      </c>
      <c r="T23" s="164"/>
      <c r="U23" s="164"/>
      <c r="V23" s="239">
        <f>ROUND(IF(M23="CZK",R23-(T23/$I$7),R23-U23),2)</f>
        <v>414.74</v>
      </c>
      <c r="W23" s="127"/>
    </row>
    <row r="24" spans="1:23" ht="150" customHeight="1">
      <c r="A24" s="937"/>
      <c r="B24" s="177" t="s">
        <v>741</v>
      </c>
      <c r="C24" s="601" t="s">
        <v>673</v>
      </c>
      <c r="D24" s="154" t="s">
        <v>189</v>
      </c>
      <c r="E24" s="622"/>
      <c r="F24" s="155" t="s">
        <v>148</v>
      </c>
      <c r="G24" s="126" t="s">
        <v>674</v>
      </c>
      <c r="H24" s="126" t="s">
        <v>675</v>
      </c>
      <c r="I24" s="601" t="s">
        <v>610</v>
      </c>
      <c r="J24" s="158">
        <v>70851131</v>
      </c>
      <c r="K24" s="170">
        <v>41947</v>
      </c>
      <c r="L24" s="170">
        <v>41962</v>
      </c>
      <c r="M24" s="160" t="s">
        <v>149</v>
      </c>
      <c r="N24" s="161">
        <v>4959</v>
      </c>
      <c r="O24" s="625">
        <v>1041</v>
      </c>
      <c r="P24" s="238">
        <f aca="true" t="shared" si="4" ref="P24:P77">IF($D$6="ANO",IF($D$7="NE",SUM(N24:O24),N24),SUM(N24:O24))</f>
        <v>6000</v>
      </c>
      <c r="Q24" s="162">
        <v>0</v>
      </c>
      <c r="R24" s="238">
        <f aca="true" t="shared" si="5" ref="R24:R77">ROUND(IF(M24="EUR",P24,(P24/$I$7)),2)</f>
        <v>216.39</v>
      </c>
      <c r="S24" s="163">
        <v>7</v>
      </c>
      <c r="T24" s="164"/>
      <c r="U24" s="164"/>
      <c r="V24" s="239">
        <f aca="true" t="shared" si="6" ref="V24:V77">ROUND(IF(M24="CZK",R24-(T24/$I$7),R24-U24),2)</f>
        <v>216.39</v>
      </c>
      <c r="W24" s="127"/>
    </row>
    <row r="25" spans="1:23" ht="150" customHeight="1">
      <c r="A25" s="937"/>
      <c r="B25" s="177" t="s">
        <v>742</v>
      </c>
      <c r="C25" s="601" t="s">
        <v>708</v>
      </c>
      <c r="D25" s="154" t="s">
        <v>170</v>
      </c>
      <c r="E25" s="622"/>
      <c r="F25" s="155" t="s">
        <v>148</v>
      </c>
      <c r="G25" s="126" t="s">
        <v>709</v>
      </c>
      <c r="H25" s="126" t="s">
        <v>710</v>
      </c>
      <c r="I25" s="601" t="s">
        <v>657</v>
      </c>
      <c r="J25" s="158">
        <v>26643090</v>
      </c>
      <c r="K25" s="170">
        <v>41975</v>
      </c>
      <c r="L25" s="170">
        <v>41990</v>
      </c>
      <c r="M25" s="160" t="s">
        <v>149</v>
      </c>
      <c r="N25" s="161">
        <v>17160</v>
      </c>
      <c r="O25" s="625">
        <v>0</v>
      </c>
      <c r="P25" s="238">
        <f t="shared" si="4"/>
        <v>17160</v>
      </c>
      <c r="Q25" s="162"/>
      <c r="R25" s="238">
        <f t="shared" si="5"/>
        <v>618.87</v>
      </c>
      <c r="S25" s="163">
        <v>12</v>
      </c>
      <c r="T25" s="164"/>
      <c r="U25" s="164"/>
      <c r="V25" s="239">
        <f t="shared" si="6"/>
        <v>618.87</v>
      </c>
      <c r="W25" s="127"/>
    </row>
    <row r="26" spans="1:23" ht="54.75">
      <c r="A26" s="937"/>
      <c r="B26" s="177" t="s">
        <v>743</v>
      </c>
      <c r="C26" s="601" t="s">
        <v>721</v>
      </c>
      <c r="D26" s="154" t="s">
        <v>170</v>
      </c>
      <c r="E26" s="622"/>
      <c r="F26" s="155" t="s">
        <v>148</v>
      </c>
      <c r="G26" s="126" t="s">
        <v>589</v>
      </c>
      <c r="H26" s="126" t="s">
        <v>590</v>
      </c>
      <c r="I26" s="601" t="s">
        <v>591</v>
      </c>
      <c r="J26" s="158">
        <v>72244933</v>
      </c>
      <c r="K26" s="170">
        <v>41792</v>
      </c>
      <c r="L26" s="170">
        <v>41820</v>
      </c>
      <c r="M26" s="160" t="s">
        <v>149</v>
      </c>
      <c r="N26" s="161">
        <v>2938</v>
      </c>
      <c r="O26" s="625">
        <v>617</v>
      </c>
      <c r="P26" s="238">
        <f>IF($D$6="ANO",IF($D$7="NE",SUM(N26:O26),N26),SUM(N26:O26))</f>
        <v>3555</v>
      </c>
      <c r="Q26" s="625"/>
      <c r="R26" s="238">
        <f>ROUND(IF(M26="EUR",P26,(P26/$I$7)),2)</f>
        <v>128.21</v>
      </c>
      <c r="S26" s="163">
        <v>7</v>
      </c>
      <c r="T26" s="164"/>
      <c r="U26" s="164"/>
      <c r="V26" s="239">
        <f t="shared" si="6"/>
        <v>128.21</v>
      </c>
      <c r="W26" s="127"/>
    </row>
    <row r="27" spans="1:23" ht="96" customHeight="1">
      <c r="A27" s="937"/>
      <c r="B27" s="177" t="s">
        <v>744</v>
      </c>
      <c r="C27" s="601" t="s">
        <v>616</v>
      </c>
      <c r="D27" s="154" t="s">
        <v>170</v>
      </c>
      <c r="E27" s="622"/>
      <c r="F27" s="155" t="s">
        <v>148</v>
      </c>
      <c r="G27" s="126" t="s">
        <v>617</v>
      </c>
      <c r="H27" s="126" t="s">
        <v>618</v>
      </c>
      <c r="I27" s="601" t="s">
        <v>591</v>
      </c>
      <c r="J27" s="158">
        <v>72244933</v>
      </c>
      <c r="K27" s="170">
        <v>41821</v>
      </c>
      <c r="L27" s="170">
        <v>41830</v>
      </c>
      <c r="M27" s="160" t="s">
        <v>149</v>
      </c>
      <c r="N27" s="161">
        <v>9463</v>
      </c>
      <c r="O27" s="625">
        <v>1987</v>
      </c>
      <c r="P27" s="238">
        <f t="shared" si="4"/>
        <v>11450</v>
      </c>
      <c r="Q27" s="625">
        <v>0</v>
      </c>
      <c r="R27" s="238">
        <f t="shared" si="5"/>
        <v>412.94</v>
      </c>
      <c r="S27" s="163">
        <v>7</v>
      </c>
      <c r="T27" s="164"/>
      <c r="U27" s="164"/>
      <c r="V27" s="239">
        <f t="shared" si="6"/>
        <v>412.94</v>
      </c>
      <c r="W27" s="127"/>
    </row>
    <row r="28" spans="1:23" ht="54.75">
      <c r="A28" s="937"/>
      <c r="B28" s="177" t="s">
        <v>745</v>
      </c>
      <c r="C28" s="601" t="s">
        <v>616</v>
      </c>
      <c r="D28" s="154" t="s">
        <v>170</v>
      </c>
      <c r="E28" s="622"/>
      <c r="F28" s="155" t="s">
        <v>148</v>
      </c>
      <c r="G28" s="126" t="s">
        <v>629</v>
      </c>
      <c r="H28" s="126" t="s">
        <v>630</v>
      </c>
      <c r="I28" s="601" t="s">
        <v>591</v>
      </c>
      <c r="J28" s="158">
        <v>72244933</v>
      </c>
      <c r="K28" s="170">
        <v>41851</v>
      </c>
      <c r="L28" s="170">
        <v>41877</v>
      </c>
      <c r="M28" s="160" t="s">
        <v>149</v>
      </c>
      <c r="N28" s="166">
        <v>6756</v>
      </c>
      <c r="O28" s="167">
        <v>1419</v>
      </c>
      <c r="P28" s="238">
        <f t="shared" si="4"/>
        <v>8175</v>
      </c>
      <c r="Q28" s="167">
        <v>0</v>
      </c>
      <c r="R28" s="238">
        <f t="shared" si="5"/>
        <v>294.83</v>
      </c>
      <c r="S28" s="168">
        <v>8</v>
      </c>
      <c r="T28" s="164"/>
      <c r="U28" s="164"/>
      <c r="V28" s="239">
        <f t="shared" si="6"/>
        <v>294.83</v>
      </c>
      <c r="W28" s="127"/>
    </row>
    <row r="29" spans="1:23" ht="54.75">
      <c r="A29" s="937"/>
      <c r="B29" s="177" t="s">
        <v>746</v>
      </c>
      <c r="C29" s="601" t="s">
        <v>616</v>
      </c>
      <c r="D29" s="154" t="s">
        <v>170</v>
      </c>
      <c r="E29" s="622"/>
      <c r="F29" s="155" t="s">
        <v>148</v>
      </c>
      <c r="G29" s="126" t="s">
        <v>652</v>
      </c>
      <c r="H29" s="126" t="s">
        <v>653</v>
      </c>
      <c r="I29" s="601" t="s">
        <v>591</v>
      </c>
      <c r="J29" s="158">
        <v>72244933</v>
      </c>
      <c r="K29" s="170">
        <v>41887</v>
      </c>
      <c r="L29" s="170">
        <v>41913</v>
      </c>
      <c r="M29" s="160" t="s">
        <v>149</v>
      </c>
      <c r="N29" s="166">
        <v>4635.8</v>
      </c>
      <c r="O29" s="167">
        <v>973.2</v>
      </c>
      <c r="P29" s="238">
        <f t="shared" si="4"/>
        <v>5609</v>
      </c>
      <c r="Q29" s="167"/>
      <c r="R29" s="238">
        <f t="shared" si="5"/>
        <v>202.29</v>
      </c>
      <c r="S29" s="168">
        <v>7</v>
      </c>
      <c r="T29" s="164"/>
      <c r="U29" s="164"/>
      <c r="V29" s="239">
        <f t="shared" si="6"/>
        <v>202.29</v>
      </c>
      <c r="W29" s="127"/>
    </row>
    <row r="30" spans="1:23" ht="54.75">
      <c r="A30" s="937"/>
      <c r="B30" s="177" t="s">
        <v>747</v>
      </c>
      <c r="C30" s="601" t="s">
        <v>616</v>
      </c>
      <c r="D30" s="154" t="s">
        <v>170</v>
      </c>
      <c r="E30" s="622"/>
      <c r="F30" s="155" t="s">
        <v>148</v>
      </c>
      <c r="G30" s="126" t="s">
        <v>665</v>
      </c>
      <c r="H30" s="126" t="s">
        <v>666</v>
      </c>
      <c r="I30" s="601" t="s">
        <v>591</v>
      </c>
      <c r="J30" s="158">
        <v>72244933</v>
      </c>
      <c r="K30" s="170">
        <v>41912</v>
      </c>
      <c r="L30" s="170">
        <v>41939</v>
      </c>
      <c r="M30" s="160" t="s">
        <v>149</v>
      </c>
      <c r="N30" s="166">
        <v>1411.2</v>
      </c>
      <c r="O30" s="167">
        <v>296.8</v>
      </c>
      <c r="P30" s="238">
        <f t="shared" si="4"/>
        <v>1708</v>
      </c>
      <c r="Q30" s="167"/>
      <c r="R30" s="238">
        <f t="shared" si="5"/>
        <v>61.6</v>
      </c>
      <c r="S30" s="168">
        <v>7</v>
      </c>
      <c r="T30" s="164"/>
      <c r="U30" s="164"/>
      <c r="V30" s="239">
        <f t="shared" si="6"/>
        <v>61.6</v>
      </c>
      <c r="W30" s="127"/>
    </row>
    <row r="31" spans="1:23" ht="54.75">
      <c r="A31" s="937"/>
      <c r="B31" s="177" t="s">
        <v>748</v>
      </c>
      <c r="C31" s="601" t="s">
        <v>616</v>
      </c>
      <c r="D31" s="154" t="s">
        <v>170</v>
      </c>
      <c r="E31" s="622"/>
      <c r="F31" s="155" t="s">
        <v>148</v>
      </c>
      <c r="G31" s="126" t="s">
        <v>702</v>
      </c>
      <c r="H31" s="126" t="s">
        <v>703</v>
      </c>
      <c r="I31" s="601" t="s">
        <v>591</v>
      </c>
      <c r="J31" s="158">
        <v>72244933</v>
      </c>
      <c r="K31" s="170">
        <v>41953</v>
      </c>
      <c r="L31" s="170">
        <v>41976</v>
      </c>
      <c r="M31" s="160" t="s">
        <v>149</v>
      </c>
      <c r="N31" s="166">
        <v>2747</v>
      </c>
      <c r="O31" s="167">
        <v>577</v>
      </c>
      <c r="P31" s="238">
        <f t="shared" si="4"/>
        <v>3324</v>
      </c>
      <c r="Q31" s="167"/>
      <c r="R31" s="238">
        <f t="shared" si="5"/>
        <v>119.88</v>
      </c>
      <c r="S31" s="168">
        <v>8</v>
      </c>
      <c r="T31" s="164"/>
      <c r="U31" s="164"/>
      <c r="V31" s="239">
        <f t="shared" si="6"/>
        <v>119.88</v>
      </c>
      <c r="W31" s="127"/>
    </row>
    <row r="32" spans="1:23" ht="54.75">
      <c r="A32" s="937"/>
      <c r="B32" s="177" t="s">
        <v>749</v>
      </c>
      <c r="C32" s="601" t="s">
        <v>616</v>
      </c>
      <c r="D32" s="154" t="s">
        <v>170</v>
      </c>
      <c r="E32" s="622"/>
      <c r="F32" s="155" t="s">
        <v>148</v>
      </c>
      <c r="G32" s="126" t="s">
        <v>716</v>
      </c>
      <c r="H32" s="126" t="s">
        <v>717</v>
      </c>
      <c r="I32" s="601" t="s">
        <v>591</v>
      </c>
      <c r="J32" s="158">
        <v>72244933</v>
      </c>
      <c r="K32" s="170">
        <v>41978</v>
      </c>
      <c r="L32" s="170">
        <v>41976</v>
      </c>
      <c r="M32" s="160" t="s">
        <v>149</v>
      </c>
      <c r="N32" s="166">
        <v>1353.6</v>
      </c>
      <c r="O32" s="167">
        <v>284.4</v>
      </c>
      <c r="P32" s="238">
        <f t="shared" si="4"/>
        <v>1638</v>
      </c>
      <c r="Q32" s="167"/>
      <c r="R32" s="238">
        <f t="shared" si="5"/>
        <v>59.07</v>
      </c>
      <c r="S32" s="168">
        <v>5</v>
      </c>
      <c r="T32" s="164"/>
      <c r="U32" s="164"/>
      <c r="V32" s="239">
        <f t="shared" si="6"/>
        <v>59.07</v>
      </c>
      <c r="W32" s="127"/>
    </row>
    <row r="33" spans="1:23" ht="54.75">
      <c r="A33" s="937"/>
      <c r="B33" s="177" t="s">
        <v>750</v>
      </c>
      <c r="C33" s="601" t="s">
        <v>616</v>
      </c>
      <c r="D33" s="154" t="s">
        <v>170</v>
      </c>
      <c r="E33" s="622"/>
      <c r="F33" s="155" t="s">
        <v>148</v>
      </c>
      <c r="G33" s="126" t="s">
        <v>720</v>
      </c>
      <c r="H33" s="636" t="s">
        <v>795</v>
      </c>
      <c r="I33" s="601" t="s">
        <v>591</v>
      </c>
      <c r="J33" s="158">
        <v>72244933</v>
      </c>
      <c r="K33" s="170">
        <v>42006</v>
      </c>
      <c r="L33" s="170">
        <v>42031</v>
      </c>
      <c r="M33" s="160" t="s">
        <v>149</v>
      </c>
      <c r="N33" s="166">
        <v>2182.5</v>
      </c>
      <c r="O33" s="167">
        <v>458.5</v>
      </c>
      <c r="P33" s="238">
        <f t="shared" si="4"/>
        <v>2641</v>
      </c>
      <c r="Q33" s="167"/>
      <c r="R33" s="238">
        <f t="shared" si="5"/>
        <v>95.25</v>
      </c>
      <c r="S33" s="638">
        <v>6</v>
      </c>
      <c r="T33" s="164"/>
      <c r="U33" s="164"/>
      <c r="V33" s="239">
        <f t="shared" si="6"/>
        <v>95.25</v>
      </c>
      <c r="W33" s="127"/>
    </row>
    <row r="34" spans="1:23" ht="82.5">
      <c r="A34" s="937"/>
      <c r="B34" s="177" t="s">
        <v>751</v>
      </c>
      <c r="C34" s="601" t="s">
        <v>638</v>
      </c>
      <c r="D34" s="154" t="s">
        <v>170</v>
      </c>
      <c r="E34" s="631"/>
      <c r="F34" s="155" t="s">
        <v>148</v>
      </c>
      <c r="G34" s="126" t="s">
        <v>636</v>
      </c>
      <c r="H34" s="126" t="s">
        <v>637</v>
      </c>
      <c r="I34" s="601" t="s">
        <v>570</v>
      </c>
      <c r="J34" s="155" t="s">
        <v>571</v>
      </c>
      <c r="K34" s="170">
        <v>41879</v>
      </c>
      <c r="L34" s="170">
        <v>41906</v>
      </c>
      <c r="M34" s="160" t="s">
        <v>149</v>
      </c>
      <c r="N34" s="626">
        <v>11080</v>
      </c>
      <c r="O34" s="627">
        <v>2327</v>
      </c>
      <c r="P34" s="238">
        <f>IF($D$6="ANO",IF($D$7="NE",SUM(N34:O34),N34),SUM(N34:O34))</f>
        <v>13407</v>
      </c>
      <c r="Q34" s="627"/>
      <c r="R34" s="238">
        <f>ROUND(IF(M34="EUR",P34,(P34/$I$7)),2)</f>
        <v>483.52</v>
      </c>
      <c r="S34" s="163">
        <v>5</v>
      </c>
      <c r="T34" s="164"/>
      <c r="U34" s="164"/>
      <c r="V34" s="239">
        <f>ROUND(IF(M34="CZK",R34-(T34/$I$7),R34-U34),2)</f>
        <v>483.52</v>
      </c>
      <c r="W34" s="127"/>
    </row>
    <row r="35" spans="1:23" ht="82.5">
      <c r="A35" s="937"/>
      <c r="B35" s="177" t="s">
        <v>752</v>
      </c>
      <c r="C35" s="601" t="s">
        <v>722</v>
      </c>
      <c r="D35" s="154" t="s">
        <v>170</v>
      </c>
      <c r="E35" s="631"/>
      <c r="F35" s="155" t="s">
        <v>148</v>
      </c>
      <c r="G35" s="126" t="s">
        <v>723</v>
      </c>
      <c r="H35" s="636" t="s">
        <v>738</v>
      </c>
      <c r="I35" s="601" t="s">
        <v>570</v>
      </c>
      <c r="J35" s="155" t="s">
        <v>571</v>
      </c>
      <c r="K35" s="170">
        <v>42023</v>
      </c>
      <c r="L35" s="170">
        <v>42026</v>
      </c>
      <c r="M35" s="160" t="s">
        <v>149</v>
      </c>
      <c r="N35" s="626">
        <v>13808</v>
      </c>
      <c r="O35" s="627">
        <v>2899.5</v>
      </c>
      <c r="P35" s="238">
        <f>IF($D$6="ANO",IF($D$7="NE",SUM(N35:O35),N35),SUM(N35:O35))</f>
        <v>16707.5</v>
      </c>
      <c r="Q35" s="627"/>
      <c r="R35" s="238">
        <f>ROUND(IF(M35="EUR",P35,(P35/$I$7)),2)</f>
        <v>602.55</v>
      </c>
      <c r="S35" s="637">
        <v>5</v>
      </c>
      <c r="T35" s="164"/>
      <c r="U35" s="164"/>
      <c r="V35" s="239">
        <f>ROUND(IF(M35="CZK",R35-(T35/$I$7),R35-U35),2)</f>
        <v>602.55</v>
      </c>
      <c r="W35" s="127"/>
    </row>
    <row r="36" spans="1:23" ht="82.5">
      <c r="A36" s="937"/>
      <c r="B36" s="177" t="s">
        <v>753</v>
      </c>
      <c r="C36" s="601" t="s">
        <v>567</v>
      </c>
      <c r="D36" s="154" t="s">
        <v>170</v>
      </c>
      <c r="E36" s="631"/>
      <c r="F36" s="155" t="s">
        <v>148</v>
      </c>
      <c r="G36" s="126" t="s">
        <v>568</v>
      </c>
      <c r="H36" s="126" t="s">
        <v>569</v>
      </c>
      <c r="I36" s="601" t="s">
        <v>570</v>
      </c>
      <c r="J36" s="155" t="s">
        <v>571</v>
      </c>
      <c r="K36" s="170">
        <v>41732</v>
      </c>
      <c r="L36" s="170">
        <v>41802</v>
      </c>
      <c r="M36" s="160" t="s">
        <v>149</v>
      </c>
      <c r="N36" s="166">
        <v>6825</v>
      </c>
      <c r="O36" s="167">
        <v>1433</v>
      </c>
      <c r="P36" s="238">
        <f t="shared" si="4"/>
        <v>8258</v>
      </c>
      <c r="Q36" s="167"/>
      <c r="R36" s="238">
        <f t="shared" si="5"/>
        <v>297.82</v>
      </c>
      <c r="S36" s="168">
        <v>6</v>
      </c>
      <c r="T36" s="164"/>
      <c r="U36" s="164"/>
      <c r="V36" s="239">
        <f t="shared" si="6"/>
        <v>297.82</v>
      </c>
      <c r="W36" s="127"/>
    </row>
    <row r="37" spans="1:23" ht="82.5">
      <c r="A37" s="937"/>
      <c r="B37" s="177" t="s">
        <v>754</v>
      </c>
      <c r="C37" s="601" t="s">
        <v>572</v>
      </c>
      <c r="D37" s="154" t="s">
        <v>170</v>
      </c>
      <c r="E37" s="631"/>
      <c r="F37" s="155" t="s">
        <v>148</v>
      </c>
      <c r="G37" s="126" t="s">
        <v>573</v>
      </c>
      <c r="H37" s="126" t="s">
        <v>574</v>
      </c>
      <c r="I37" s="601" t="s">
        <v>570</v>
      </c>
      <c r="J37" s="155" t="s">
        <v>571</v>
      </c>
      <c r="K37" s="170">
        <v>41732</v>
      </c>
      <c r="L37" s="170">
        <v>41802</v>
      </c>
      <c r="M37" s="160" t="s">
        <v>149</v>
      </c>
      <c r="N37" s="166">
        <v>9587.5</v>
      </c>
      <c r="O37" s="167">
        <v>2013.5</v>
      </c>
      <c r="P37" s="238">
        <f t="shared" si="4"/>
        <v>11601</v>
      </c>
      <c r="Q37" s="167"/>
      <c r="R37" s="238">
        <f t="shared" si="5"/>
        <v>418.39</v>
      </c>
      <c r="S37" s="168">
        <v>9</v>
      </c>
      <c r="T37" s="164"/>
      <c r="U37" s="164"/>
      <c r="V37" s="239">
        <f t="shared" si="6"/>
        <v>418.39</v>
      </c>
      <c r="W37" s="127"/>
    </row>
    <row r="38" spans="1:23" ht="82.5">
      <c r="A38" s="937"/>
      <c r="B38" s="177" t="s">
        <v>755</v>
      </c>
      <c r="C38" s="601" t="s">
        <v>639</v>
      </c>
      <c r="D38" s="154" t="s">
        <v>170</v>
      </c>
      <c r="E38" s="631"/>
      <c r="F38" s="155" t="s">
        <v>148</v>
      </c>
      <c r="G38" s="126" t="s">
        <v>624</v>
      </c>
      <c r="H38" s="126" t="s">
        <v>625</v>
      </c>
      <c r="I38" s="601" t="s">
        <v>570</v>
      </c>
      <c r="J38" s="155" t="s">
        <v>571</v>
      </c>
      <c r="K38" s="170">
        <v>41835</v>
      </c>
      <c r="L38" s="170">
        <v>41845</v>
      </c>
      <c r="M38" s="160" t="s">
        <v>149</v>
      </c>
      <c r="N38" s="166">
        <v>2600</v>
      </c>
      <c r="O38" s="167">
        <v>546</v>
      </c>
      <c r="P38" s="238">
        <f t="shared" si="4"/>
        <v>3146</v>
      </c>
      <c r="Q38" s="167">
        <v>0</v>
      </c>
      <c r="R38" s="238">
        <f t="shared" si="5"/>
        <v>113.46</v>
      </c>
      <c r="S38" s="168">
        <v>5</v>
      </c>
      <c r="T38" s="164"/>
      <c r="U38" s="164"/>
      <c r="V38" s="239">
        <f t="shared" si="6"/>
        <v>113.46</v>
      </c>
      <c r="W38" s="127"/>
    </row>
    <row r="39" spans="1:23" ht="82.5">
      <c r="A39" s="937"/>
      <c r="B39" s="177" t="s">
        <v>756</v>
      </c>
      <c r="C39" s="601" t="s">
        <v>626</v>
      </c>
      <c r="D39" s="154" t="s">
        <v>170</v>
      </c>
      <c r="E39" s="631"/>
      <c r="F39" s="155" t="s">
        <v>148</v>
      </c>
      <c r="G39" s="126" t="s">
        <v>627</v>
      </c>
      <c r="H39" s="126" t="s">
        <v>628</v>
      </c>
      <c r="I39" s="601" t="s">
        <v>570</v>
      </c>
      <c r="J39" s="155" t="s">
        <v>571</v>
      </c>
      <c r="K39" s="170">
        <v>41845</v>
      </c>
      <c r="L39" s="170">
        <v>41852</v>
      </c>
      <c r="M39" s="160" t="s">
        <v>149</v>
      </c>
      <c r="N39" s="166">
        <v>5850</v>
      </c>
      <c r="O39" s="167">
        <v>1229</v>
      </c>
      <c r="P39" s="238">
        <f t="shared" si="4"/>
        <v>7079</v>
      </c>
      <c r="Q39" s="627"/>
      <c r="R39" s="238">
        <f t="shared" si="5"/>
        <v>255.3</v>
      </c>
      <c r="S39" s="163">
        <v>5</v>
      </c>
      <c r="T39" s="164"/>
      <c r="U39" s="164"/>
      <c r="V39" s="239">
        <f t="shared" si="6"/>
        <v>255.3</v>
      </c>
      <c r="W39" s="127"/>
    </row>
    <row r="40" spans="1:23" ht="82.5">
      <c r="A40" s="937"/>
      <c r="B40" s="177" t="s">
        <v>757</v>
      </c>
      <c r="C40" s="601" t="s">
        <v>640</v>
      </c>
      <c r="D40" s="154" t="s">
        <v>170</v>
      </c>
      <c r="E40" s="631"/>
      <c r="F40" s="155" t="s">
        <v>148</v>
      </c>
      <c r="G40" s="126" t="s">
        <v>641</v>
      </c>
      <c r="H40" s="126" t="s">
        <v>642</v>
      </c>
      <c r="I40" s="601" t="s">
        <v>570</v>
      </c>
      <c r="J40" s="155" t="s">
        <v>571</v>
      </c>
      <c r="K40" s="170">
        <v>41879</v>
      </c>
      <c r="L40" s="170">
        <v>41906</v>
      </c>
      <c r="M40" s="160" t="s">
        <v>149</v>
      </c>
      <c r="N40" s="626">
        <v>21450</v>
      </c>
      <c r="O40" s="627">
        <v>4505</v>
      </c>
      <c r="P40" s="238">
        <f t="shared" si="4"/>
        <v>25955</v>
      </c>
      <c r="Q40" s="627"/>
      <c r="R40" s="238">
        <f t="shared" si="5"/>
        <v>936.06</v>
      </c>
      <c r="S40" s="163">
        <v>6</v>
      </c>
      <c r="T40" s="164"/>
      <c r="U40" s="164"/>
      <c r="V40" s="239">
        <f t="shared" si="6"/>
        <v>936.06</v>
      </c>
      <c r="W40" s="127"/>
    </row>
    <row r="41" spans="1:23" ht="82.5">
      <c r="A41" s="937"/>
      <c r="B41" s="177" t="s">
        <v>758</v>
      </c>
      <c r="C41" s="601" t="s">
        <v>722</v>
      </c>
      <c r="D41" s="154" t="s">
        <v>170</v>
      </c>
      <c r="E41" s="631"/>
      <c r="F41" s="155" t="s">
        <v>148</v>
      </c>
      <c r="G41" s="126" t="s">
        <v>723</v>
      </c>
      <c r="H41" s="636" t="s">
        <v>738</v>
      </c>
      <c r="I41" s="601" t="s">
        <v>570</v>
      </c>
      <c r="J41" s="155" t="s">
        <v>571</v>
      </c>
      <c r="K41" s="170">
        <v>42023</v>
      </c>
      <c r="L41" s="170">
        <v>42026</v>
      </c>
      <c r="M41" s="160" t="s">
        <v>149</v>
      </c>
      <c r="N41" s="626">
        <v>4550</v>
      </c>
      <c r="O41" s="627">
        <v>955.5</v>
      </c>
      <c r="P41" s="238">
        <f t="shared" si="4"/>
        <v>5505.5</v>
      </c>
      <c r="Q41" s="627"/>
      <c r="R41" s="238">
        <f t="shared" si="5"/>
        <v>198.55</v>
      </c>
      <c r="S41" s="637">
        <v>5</v>
      </c>
      <c r="T41" s="164"/>
      <c r="U41" s="164"/>
      <c r="V41" s="239">
        <f t="shared" si="6"/>
        <v>198.55</v>
      </c>
      <c r="W41" s="127"/>
    </row>
    <row r="42" spans="1:23" ht="69">
      <c r="A42" s="937"/>
      <c r="B42" s="177" t="s">
        <v>759</v>
      </c>
      <c r="C42" s="601" t="s">
        <v>553</v>
      </c>
      <c r="D42" s="154" t="s">
        <v>170</v>
      </c>
      <c r="E42" s="622"/>
      <c r="F42" s="155" t="s">
        <v>148</v>
      </c>
      <c r="G42" s="126" t="s">
        <v>554</v>
      </c>
      <c r="H42" s="126" t="s">
        <v>555</v>
      </c>
      <c r="I42" s="601" t="s">
        <v>556</v>
      </c>
      <c r="J42" s="158">
        <v>26108721</v>
      </c>
      <c r="K42" s="170">
        <v>41785</v>
      </c>
      <c r="L42" s="170">
        <v>41788</v>
      </c>
      <c r="M42" s="160" t="s">
        <v>149</v>
      </c>
      <c r="N42" s="626">
        <v>6500</v>
      </c>
      <c r="O42" s="627">
        <v>0</v>
      </c>
      <c r="P42" s="238">
        <f t="shared" si="4"/>
        <v>6500</v>
      </c>
      <c r="Q42" s="627"/>
      <c r="R42" s="238">
        <f t="shared" si="5"/>
        <v>234.42</v>
      </c>
      <c r="S42" s="163">
        <v>8</v>
      </c>
      <c r="T42" s="164"/>
      <c r="U42" s="164"/>
      <c r="V42" s="239">
        <f t="shared" si="6"/>
        <v>234.42</v>
      </c>
      <c r="W42" s="127"/>
    </row>
    <row r="43" spans="1:23" ht="96">
      <c r="A43" s="937"/>
      <c r="B43" s="177" t="s">
        <v>760</v>
      </c>
      <c r="C43" s="601" t="s">
        <v>558</v>
      </c>
      <c r="D43" s="154" t="s">
        <v>170</v>
      </c>
      <c r="E43" s="622"/>
      <c r="F43" s="155" t="s">
        <v>148</v>
      </c>
      <c r="G43" s="126" t="s">
        <v>559</v>
      </c>
      <c r="H43" s="126" t="s">
        <v>560</v>
      </c>
      <c r="I43" s="601" t="s">
        <v>561</v>
      </c>
      <c r="J43" s="158">
        <v>75032333</v>
      </c>
      <c r="K43" s="170">
        <v>41792</v>
      </c>
      <c r="L43" s="170">
        <v>41800</v>
      </c>
      <c r="M43" s="160" t="s">
        <v>149</v>
      </c>
      <c r="N43" s="626">
        <v>9000</v>
      </c>
      <c r="O43" s="627">
        <v>1890</v>
      </c>
      <c r="P43" s="238">
        <f t="shared" si="4"/>
        <v>10890</v>
      </c>
      <c r="Q43" s="627"/>
      <c r="R43" s="238">
        <f t="shared" si="5"/>
        <v>392.74</v>
      </c>
      <c r="S43" s="163">
        <v>12</v>
      </c>
      <c r="T43" s="164"/>
      <c r="U43" s="164"/>
      <c r="V43" s="239">
        <f t="shared" si="6"/>
        <v>392.74</v>
      </c>
      <c r="W43" s="127"/>
    </row>
    <row r="44" spans="1:23" ht="82.5">
      <c r="A44" s="937"/>
      <c r="B44" s="177" t="s">
        <v>761</v>
      </c>
      <c r="C44" s="601" t="s">
        <v>611</v>
      </c>
      <c r="D44" s="154" t="s">
        <v>170</v>
      </c>
      <c r="E44" s="622"/>
      <c r="F44" s="155" t="s">
        <v>148</v>
      </c>
      <c r="G44" s="126" t="s">
        <v>612</v>
      </c>
      <c r="H44" s="126" t="s">
        <v>613</v>
      </c>
      <c r="I44" s="601" t="s">
        <v>614</v>
      </c>
      <c r="J44" s="158">
        <v>25940058</v>
      </c>
      <c r="K44" s="170">
        <v>41803</v>
      </c>
      <c r="L44" s="170">
        <v>41830</v>
      </c>
      <c r="M44" s="160" t="s">
        <v>149</v>
      </c>
      <c r="N44" s="626">
        <v>2066</v>
      </c>
      <c r="O44" s="627">
        <v>434</v>
      </c>
      <c r="P44" s="238">
        <f t="shared" si="4"/>
        <v>2500</v>
      </c>
      <c r="Q44" s="627"/>
      <c r="R44" s="238">
        <f t="shared" si="5"/>
        <v>90.16</v>
      </c>
      <c r="S44" s="163">
        <v>8</v>
      </c>
      <c r="T44" s="164"/>
      <c r="U44" s="164"/>
      <c r="V44" s="239">
        <f t="shared" si="6"/>
        <v>90.16</v>
      </c>
      <c r="W44" s="127"/>
    </row>
    <row r="45" spans="1:23" ht="82.5">
      <c r="A45" s="937"/>
      <c r="B45" s="177" t="s">
        <v>762</v>
      </c>
      <c r="C45" s="601" t="s">
        <v>693</v>
      </c>
      <c r="D45" s="154" t="s">
        <v>170</v>
      </c>
      <c r="E45" s="622"/>
      <c r="F45" s="155" t="s">
        <v>148</v>
      </c>
      <c r="G45" s="126" t="s">
        <v>690</v>
      </c>
      <c r="H45" s="126" t="s">
        <v>691</v>
      </c>
      <c r="I45" s="601" t="s">
        <v>692</v>
      </c>
      <c r="J45" s="158">
        <v>28551265</v>
      </c>
      <c r="K45" s="170">
        <v>41935</v>
      </c>
      <c r="L45" s="170">
        <v>41968</v>
      </c>
      <c r="M45" s="160" t="s">
        <v>149</v>
      </c>
      <c r="N45" s="626">
        <v>3600</v>
      </c>
      <c r="O45" s="627">
        <v>0</v>
      </c>
      <c r="P45" s="238">
        <f t="shared" si="4"/>
        <v>3600</v>
      </c>
      <c r="Q45" s="627"/>
      <c r="R45" s="238">
        <f t="shared" si="5"/>
        <v>129.83</v>
      </c>
      <c r="S45" s="163">
        <v>11</v>
      </c>
      <c r="T45" s="164"/>
      <c r="U45" s="164"/>
      <c r="V45" s="239">
        <f t="shared" si="6"/>
        <v>129.83</v>
      </c>
      <c r="W45" s="127"/>
    </row>
    <row r="46" spans="1:23" ht="69">
      <c r="A46" s="937"/>
      <c r="B46" s="177" t="s">
        <v>763</v>
      </c>
      <c r="C46" s="601" t="s">
        <v>698</v>
      </c>
      <c r="D46" s="154" t="s">
        <v>170</v>
      </c>
      <c r="E46" s="622"/>
      <c r="F46" s="155" t="s">
        <v>148</v>
      </c>
      <c r="G46" s="126" t="s">
        <v>699</v>
      </c>
      <c r="H46" s="126" t="s">
        <v>700</v>
      </c>
      <c r="I46" s="601" t="s">
        <v>701</v>
      </c>
      <c r="J46" s="158">
        <v>40396011</v>
      </c>
      <c r="K46" s="170">
        <v>41928</v>
      </c>
      <c r="L46" s="170">
        <v>41969</v>
      </c>
      <c r="M46" s="160" t="s">
        <v>149</v>
      </c>
      <c r="N46" s="626">
        <v>1735</v>
      </c>
      <c r="O46" s="627">
        <v>0</v>
      </c>
      <c r="P46" s="238">
        <f t="shared" si="4"/>
        <v>1735</v>
      </c>
      <c r="Q46" s="627"/>
      <c r="R46" s="238">
        <f t="shared" si="5"/>
        <v>62.57</v>
      </c>
      <c r="S46" s="163">
        <v>5</v>
      </c>
      <c r="T46" s="164"/>
      <c r="U46" s="164"/>
      <c r="V46" s="239">
        <f t="shared" si="6"/>
        <v>62.57</v>
      </c>
      <c r="W46" s="127"/>
    </row>
    <row r="47" spans="1:23" ht="96">
      <c r="A47" s="937"/>
      <c r="B47" s="177" t="s">
        <v>764</v>
      </c>
      <c r="C47" s="601" t="s">
        <v>664</v>
      </c>
      <c r="D47" s="154" t="s">
        <v>170</v>
      </c>
      <c r="E47" s="622"/>
      <c r="F47" s="155" t="s">
        <v>148</v>
      </c>
      <c r="G47" s="126" t="s">
        <v>661</v>
      </c>
      <c r="H47" s="126" t="s">
        <v>662</v>
      </c>
      <c r="I47" s="601" t="s">
        <v>663</v>
      </c>
      <c r="J47" s="158">
        <v>67707521</v>
      </c>
      <c r="K47" s="170">
        <v>41918</v>
      </c>
      <c r="L47" s="170">
        <v>41929</v>
      </c>
      <c r="M47" s="160" t="s">
        <v>149</v>
      </c>
      <c r="N47" s="626">
        <v>2530</v>
      </c>
      <c r="O47" s="627"/>
      <c r="P47" s="238">
        <f t="shared" si="4"/>
        <v>2530</v>
      </c>
      <c r="Q47" s="627"/>
      <c r="R47" s="238">
        <f t="shared" si="5"/>
        <v>91.24</v>
      </c>
      <c r="S47" s="163">
        <v>11</v>
      </c>
      <c r="T47" s="164"/>
      <c r="U47" s="164"/>
      <c r="V47" s="239">
        <f t="shared" si="6"/>
        <v>91.24</v>
      </c>
      <c r="W47" s="127"/>
    </row>
    <row r="48" spans="1:23" ht="54.75">
      <c r="A48" s="937"/>
      <c r="B48" s="177" t="s">
        <v>765</v>
      </c>
      <c r="C48" s="601" t="s">
        <v>711</v>
      </c>
      <c r="D48" s="154" t="s">
        <v>170</v>
      </c>
      <c r="E48" s="622"/>
      <c r="F48" s="155" t="s">
        <v>148</v>
      </c>
      <c r="G48" s="126" t="s">
        <v>712</v>
      </c>
      <c r="H48" s="126" t="s">
        <v>715</v>
      </c>
      <c r="I48" s="601" t="s">
        <v>713</v>
      </c>
      <c r="J48" s="158">
        <v>26261057</v>
      </c>
      <c r="K48" s="170">
        <v>41982</v>
      </c>
      <c r="L48" s="170">
        <v>41990</v>
      </c>
      <c r="M48" s="160" t="s">
        <v>149</v>
      </c>
      <c r="N48" s="626">
        <v>68300</v>
      </c>
      <c r="O48" s="627">
        <v>14343</v>
      </c>
      <c r="P48" s="238">
        <f t="shared" si="4"/>
        <v>82643</v>
      </c>
      <c r="Q48" s="627"/>
      <c r="R48" s="238">
        <f t="shared" si="5"/>
        <v>2980.49</v>
      </c>
      <c r="S48" s="163">
        <v>17</v>
      </c>
      <c r="T48" s="164"/>
      <c r="U48" s="164"/>
      <c r="V48" s="239">
        <f t="shared" si="6"/>
        <v>2980.49</v>
      </c>
      <c r="W48" s="127"/>
    </row>
    <row r="49" spans="1:23" ht="54.75">
      <c r="A49" s="937"/>
      <c r="B49" s="177" t="s">
        <v>766</v>
      </c>
      <c r="C49" s="601" t="s">
        <v>585</v>
      </c>
      <c r="D49" s="154" t="s">
        <v>170</v>
      </c>
      <c r="E49" s="622"/>
      <c r="F49" s="155" t="s">
        <v>148</v>
      </c>
      <c r="G49" s="126" t="s">
        <v>586</v>
      </c>
      <c r="H49" s="126" t="s">
        <v>587</v>
      </c>
      <c r="I49" s="601" t="s">
        <v>588</v>
      </c>
      <c r="J49" s="158">
        <v>63582783</v>
      </c>
      <c r="K49" s="170">
        <v>41788</v>
      </c>
      <c r="L49" s="170">
        <v>41817</v>
      </c>
      <c r="M49" s="160" t="s">
        <v>149</v>
      </c>
      <c r="N49" s="626">
        <v>10000</v>
      </c>
      <c r="O49" s="627">
        <v>0</v>
      </c>
      <c r="P49" s="238">
        <f t="shared" si="4"/>
        <v>10000</v>
      </c>
      <c r="Q49" s="627"/>
      <c r="R49" s="238">
        <f t="shared" si="5"/>
        <v>360.65</v>
      </c>
      <c r="S49" s="163">
        <v>12</v>
      </c>
      <c r="T49" s="164"/>
      <c r="U49" s="164"/>
      <c r="V49" s="239">
        <f t="shared" si="6"/>
        <v>360.65</v>
      </c>
      <c r="W49" s="127"/>
    </row>
    <row r="50" spans="1:23" ht="69">
      <c r="A50" s="937"/>
      <c r="B50" s="177" t="s">
        <v>767</v>
      </c>
      <c r="C50" s="601" t="s">
        <v>654</v>
      </c>
      <c r="D50" s="154" t="s">
        <v>170</v>
      </c>
      <c r="E50" s="622"/>
      <c r="F50" s="155" t="s">
        <v>148</v>
      </c>
      <c r="G50" s="126" t="s">
        <v>655</v>
      </c>
      <c r="H50" s="126" t="s">
        <v>656</v>
      </c>
      <c r="I50" s="601" t="s">
        <v>657</v>
      </c>
      <c r="J50" s="158">
        <v>26643090</v>
      </c>
      <c r="K50" s="170">
        <v>41900</v>
      </c>
      <c r="L50" s="170">
        <v>41928</v>
      </c>
      <c r="M50" s="160" t="s">
        <v>149</v>
      </c>
      <c r="N50" s="626">
        <v>9100</v>
      </c>
      <c r="O50" s="627">
        <v>0</v>
      </c>
      <c r="P50" s="238">
        <f t="shared" si="4"/>
        <v>9100</v>
      </c>
      <c r="Q50" s="627"/>
      <c r="R50" s="238">
        <f t="shared" si="5"/>
        <v>328.19</v>
      </c>
      <c r="S50" s="163">
        <v>10</v>
      </c>
      <c r="T50" s="164"/>
      <c r="U50" s="164"/>
      <c r="V50" s="239">
        <f t="shared" si="6"/>
        <v>328.19</v>
      </c>
      <c r="W50" s="127"/>
    </row>
    <row r="51" spans="1:23" ht="69">
      <c r="A51" s="937"/>
      <c r="B51" s="177" t="s">
        <v>768</v>
      </c>
      <c r="C51" s="601" t="s">
        <v>658</v>
      </c>
      <c r="D51" s="154" t="s">
        <v>170</v>
      </c>
      <c r="E51" s="622"/>
      <c r="F51" s="155" t="s">
        <v>148</v>
      </c>
      <c r="G51" s="126" t="s">
        <v>659</v>
      </c>
      <c r="H51" s="126" t="s">
        <v>660</v>
      </c>
      <c r="I51" s="601" t="s">
        <v>657</v>
      </c>
      <c r="J51" s="158">
        <v>26643090</v>
      </c>
      <c r="K51" s="170">
        <v>41900</v>
      </c>
      <c r="L51" s="170">
        <v>41928</v>
      </c>
      <c r="M51" s="160" t="s">
        <v>149</v>
      </c>
      <c r="N51" s="626">
        <v>34888</v>
      </c>
      <c r="O51" s="627">
        <v>0</v>
      </c>
      <c r="P51" s="238">
        <f t="shared" si="4"/>
        <v>34888</v>
      </c>
      <c r="Q51" s="627"/>
      <c r="R51" s="238">
        <f t="shared" si="5"/>
        <v>1258.22</v>
      </c>
      <c r="S51" s="163">
        <v>9</v>
      </c>
      <c r="T51" s="164"/>
      <c r="U51" s="164"/>
      <c r="V51" s="239">
        <f t="shared" si="6"/>
        <v>1258.22</v>
      </c>
      <c r="W51" s="127"/>
    </row>
    <row r="52" spans="1:23" ht="69">
      <c r="A52" s="937"/>
      <c r="B52" s="177" t="s">
        <v>769</v>
      </c>
      <c r="C52" s="601" t="s">
        <v>670</v>
      </c>
      <c r="D52" s="154" t="s">
        <v>170</v>
      </c>
      <c r="E52" s="622"/>
      <c r="F52" s="155" t="s">
        <v>148</v>
      </c>
      <c r="G52" s="126" t="s">
        <v>671</v>
      </c>
      <c r="H52" s="126" t="s">
        <v>672</v>
      </c>
      <c r="I52" s="601" t="s">
        <v>588</v>
      </c>
      <c r="J52" s="158">
        <v>63582783</v>
      </c>
      <c r="K52" s="170">
        <v>41933</v>
      </c>
      <c r="L52" s="170">
        <v>41962</v>
      </c>
      <c r="M52" s="160" t="s">
        <v>149</v>
      </c>
      <c r="N52" s="626">
        <v>20000</v>
      </c>
      <c r="O52" s="627">
        <v>0</v>
      </c>
      <c r="P52" s="238">
        <f t="shared" si="4"/>
        <v>20000</v>
      </c>
      <c r="Q52" s="627"/>
      <c r="R52" s="238">
        <f t="shared" si="5"/>
        <v>721.29</v>
      </c>
      <c r="S52" s="163">
        <v>12</v>
      </c>
      <c r="T52" s="164"/>
      <c r="U52" s="164"/>
      <c r="V52" s="239">
        <f t="shared" si="6"/>
        <v>721.29</v>
      </c>
      <c r="W52" s="127"/>
    </row>
    <row r="53" spans="1:23" ht="54.75">
      <c r="A53" s="937"/>
      <c r="B53" s="177" t="s">
        <v>770</v>
      </c>
      <c r="C53" s="601" t="s">
        <v>695</v>
      </c>
      <c r="D53" s="154" t="s">
        <v>170</v>
      </c>
      <c r="E53" s="622"/>
      <c r="F53" s="155" t="s">
        <v>148</v>
      </c>
      <c r="G53" s="126" t="s">
        <v>696</v>
      </c>
      <c r="H53" s="126" t="s">
        <v>697</v>
      </c>
      <c r="I53" s="601" t="s">
        <v>588</v>
      </c>
      <c r="J53" s="158">
        <v>63582783</v>
      </c>
      <c r="K53" s="170">
        <v>41943</v>
      </c>
      <c r="L53" s="170">
        <v>41969</v>
      </c>
      <c r="M53" s="160" t="s">
        <v>149</v>
      </c>
      <c r="N53" s="626">
        <v>10000</v>
      </c>
      <c r="O53" s="627">
        <v>0</v>
      </c>
      <c r="P53" s="238">
        <f t="shared" si="4"/>
        <v>10000</v>
      </c>
      <c r="Q53" s="627"/>
      <c r="R53" s="238">
        <f t="shared" si="5"/>
        <v>360.65</v>
      </c>
      <c r="S53" s="163">
        <v>12</v>
      </c>
      <c r="T53" s="164"/>
      <c r="U53" s="164"/>
      <c r="V53" s="239">
        <f t="shared" si="6"/>
        <v>360.65</v>
      </c>
      <c r="W53" s="127"/>
    </row>
    <row r="54" spans="1:23" ht="69">
      <c r="A54" s="937"/>
      <c r="B54" s="177" t="s">
        <v>771</v>
      </c>
      <c r="C54" s="601" t="s">
        <v>654</v>
      </c>
      <c r="D54" s="154" t="s">
        <v>170</v>
      </c>
      <c r="E54" s="622"/>
      <c r="F54" s="155" t="s">
        <v>148</v>
      </c>
      <c r="G54" s="126" t="s">
        <v>718</v>
      </c>
      <c r="H54" s="126" t="s">
        <v>719</v>
      </c>
      <c r="I54" s="601" t="s">
        <v>657</v>
      </c>
      <c r="J54" s="158">
        <v>26643090</v>
      </c>
      <c r="K54" s="170">
        <v>41975</v>
      </c>
      <c r="L54" s="170">
        <v>41995</v>
      </c>
      <c r="M54" s="160" t="s">
        <v>149</v>
      </c>
      <c r="N54" s="626">
        <v>4900</v>
      </c>
      <c r="O54" s="627">
        <v>0</v>
      </c>
      <c r="P54" s="238">
        <f t="shared" si="4"/>
        <v>4900</v>
      </c>
      <c r="Q54" s="627"/>
      <c r="R54" s="238">
        <f t="shared" si="5"/>
        <v>176.72</v>
      </c>
      <c r="S54" s="163">
        <v>8</v>
      </c>
      <c r="T54" s="164"/>
      <c r="U54" s="164"/>
      <c r="V54" s="239">
        <f t="shared" si="6"/>
        <v>176.72</v>
      </c>
      <c r="W54" s="127"/>
    </row>
    <row r="55" spans="1:23" ht="69">
      <c r="A55" s="937"/>
      <c r="B55" s="177" t="s">
        <v>772</v>
      </c>
      <c r="C55" s="601" t="s">
        <v>557</v>
      </c>
      <c r="D55" s="154" t="s">
        <v>170</v>
      </c>
      <c r="E55" s="622"/>
      <c r="F55" s="155" t="s">
        <v>148</v>
      </c>
      <c r="G55" s="126" t="s">
        <v>554</v>
      </c>
      <c r="H55" s="126" t="s">
        <v>555</v>
      </c>
      <c r="I55" s="601" t="s">
        <v>556</v>
      </c>
      <c r="J55" s="158">
        <v>26108721</v>
      </c>
      <c r="K55" s="170">
        <v>41785</v>
      </c>
      <c r="L55" s="170">
        <v>41788</v>
      </c>
      <c r="M55" s="160" t="s">
        <v>149</v>
      </c>
      <c r="N55" s="626">
        <v>500</v>
      </c>
      <c r="O55" s="627">
        <v>0</v>
      </c>
      <c r="P55" s="238">
        <f>IF($D$6="ANO",IF($D$7="NE",SUM(N55:O55),N55),SUM(N55:O55))</f>
        <v>500</v>
      </c>
      <c r="Q55" s="627"/>
      <c r="R55" s="238">
        <f>ROUND(IF(M55="EUR",P55,(P55/$I$7)),2)</f>
        <v>18.03</v>
      </c>
      <c r="S55" s="163">
        <v>8</v>
      </c>
      <c r="T55" s="164"/>
      <c r="U55" s="164"/>
      <c r="V55" s="239">
        <f t="shared" si="6"/>
        <v>18.03</v>
      </c>
      <c r="W55" s="127"/>
    </row>
    <row r="56" spans="1:23" ht="69">
      <c r="A56" s="937"/>
      <c r="B56" s="177" t="s">
        <v>773</v>
      </c>
      <c r="C56" s="601" t="s">
        <v>592</v>
      </c>
      <c r="D56" s="154" t="s">
        <v>170</v>
      </c>
      <c r="E56" s="622"/>
      <c r="F56" s="155" t="s">
        <v>148</v>
      </c>
      <c r="G56" s="126" t="s">
        <v>593</v>
      </c>
      <c r="H56" s="126" t="s">
        <v>594</v>
      </c>
      <c r="I56" s="601" t="s">
        <v>556</v>
      </c>
      <c r="J56" s="158">
        <v>26108721</v>
      </c>
      <c r="K56" s="170">
        <v>41793</v>
      </c>
      <c r="L56" s="170">
        <v>41821</v>
      </c>
      <c r="M56" s="160" t="s">
        <v>149</v>
      </c>
      <c r="N56" s="626">
        <v>8700</v>
      </c>
      <c r="O56" s="627">
        <v>0</v>
      </c>
      <c r="P56" s="238">
        <f>IF($D$6="ANO",IF($D$7="NE",SUM(N56:O56),N56),SUM(N56:O56))</f>
        <v>8700</v>
      </c>
      <c r="Q56" s="627"/>
      <c r="R56" s="238">
        <f>ROUND(IF(M56="EUR",P56,(P56/$I$7)),2)</f>
        <v>313.76</v>
      </c>
      <c r="S56" s="163">
        <v>8</v>
      </c>
      <c r="T56" s="164"/>
      <c r="U56" s="164"/>
      <c r="V56" s="239">
        <f t="shared" si="6"/>
        <v>313.76</v>
      </c>
      <c r="W56" s="127"/>
    </row>
    <row r="57" spans="1:23" ht="82.5">
      <c r="A57" s="937"/>
      <c r="B57" s="177" t="s">
        <v>774</v>
      </c>
      <c r="C57" s="601" t="s">
        <v>595</v>
      </c>
      <c r="D57" s="154" t="s">
        <v>170</v>
      </c>
      <c r="E57" s="622"/>
      <c r="F57" s="155" t="s">
        <v>148</v>
      </c>
      <c r="G57" s="126" t="s">
        <v>596</v>
      </c>
      <c r="H57" s="126" t="s">
        <v>597</v>
      </c>
      <c r="I57" s="601" t="s">
        <v>598</v>
      </c>
      <c r="J57" s="158"/>
      <c r="K57" s="170">
        <v>41712</v>
      </c>
      <c r="L57" s="170">
        <v>41822</v>
      </c>
      <c r="M57" s="160" t="s">
        <v>191</v>
      </c>
      <c r="N57" s="626">
        <v>218.4</v>
      </c>
      <c r="O57" s="627">
        <v>0</v>
      </c>
      <c r="P57" s="238">
        <f>IF($D$6="ANO",IF($D$7="NE",SUM(N57:O57),N57),SUM(N57:O57))</f>
        <v>218.4</v>
      </c>
      <c r="Q57" s="627"/>
      <c r="R57" s="238">
        <f>ROUND(IF(M57="EUR",P57,(P57/$I$7)),2)</f>
        <v>218.4</v>
      </c>
      <c r="S57" s="163">
        <v>9</v>
      </c>
      <c r="T57" s="164"/>
      <c r="U57" s="164"/>
      <c r="V57" s="239">
        <f t="shared" si="6"/>
        <v>218.4</v>
      </c>
      <c r="W57" s="127"/>
    </row>
    <row r="58" spans="1:23" ht="69">
      <c r="A58" s="937"/>
      <c r="B58" s="177" t="s">
        <v>775</v>
      </c>
      <c r="C58" s="601" t="s">
        <v>603</v>
      </c>
      <c r="D58" s="154" t="s">
        <v>170</v>
      </c>
      <c r="E58" s="622"/>
      <c r="F58" s="155" t="s">
        <v>148</v>
      </c>
      <c r="G58" s="126" t="s">
        <v>604</v>
      </c>
      <c r="H58" s="126" t="s">
        <v>605</v>
      </c>
      <c r="I58" s="601" t="s">
        <v>606</v>
      </c>
      <c r="J58" s="158">
        <v>207829</v>
      </c>
      <c r="K58" s="170">
        <v>41800</v>
      </c>
      <c r="L58" s="170">
        <v>41827</v>
      </c>
      <c r="M58" s="160" t="s">
        <v>149</v>
      </c>
      <c r="N58" s="626">
        <v>24792</v>
      </c>
      <c r="O58" s="627">
        <v>5208</v>
      </c>
      <c r="P58" s="238">
        <f>IF($D$6="ANO",IF($D$7="NE",SUM(N58:O58),N58),SUM(N58:O58))</f>
        <v>30000</v>
      </c>
      <c r="Q58" s="627"/>
      <c r="R58" s="238">
        <f>ROUND(IF(M58="EUR",P58,(P58/$I$7)),2)</f>
        <v>1081.94</v>
      </c>
      <c r="S58" s="163">
        <v>18</v>
      </c>
      <c r="T58" s="164"/>
      <c r="U58" s="164"/>
      <c r="V58" s="239">
        <f t="shared" si="6"/>
        <v>1081.94</v>
      </c>
      <c r="W58" s="127"/>
    </row>
    <row r="59" spans="1:23" ht="69">
      <c r="A59" s="937"/>
      <c r="B59" s="177" t="s">
        <v>776</v>
      </c>
      <c r="C59" s="601" t="s">
        <v>615</v>
      </c>
      <c r="D59" s="154" t="s">
        <v>170</v>
      </c>
      <c r="E59" s="622"/>
      <c r="F59" s="155" t="s">
        <v>148</v>
      </c>
      <c r="G59" s="126" t="s">
        <v>612</v>
      </c>
      <c r="H59" s="126" t="s">
        <v>613</v>
      </c>
      <c r="I59" s="601" t="s">
        <v>614</v>
      </c>
      <c r="J59" s="158">
        <v>25940058</v>
      </c>
      <c r="K59" s="170">
        <v>41803</v>
      </c>
      <c r="L59" s="170">
        <v>41830</v>
      </c>
      <c r="M59" s="160" t="s">
        <v>149</v>
      </c>
      <c r="N59" s="626">
        <v>9355</v>
      </c>
      <c r="O59" s="627">
        <v>1965</v>
      </c>
      <c r="P59" s="238">
        <f>IF($D$6="ANO",IF($D$7="NE",SUM(N59:O59),N59),SUM(N59:O59))</f>
        <v>11320</v>
      </c>
      <c r="Q59" s="627"/>
      <c r="R59" s="238">
        <f>ROUND(IF(M59="EUR",P59,(P59/$I$7)),2)</f>
        <v>408.25</v>
      </c>
      <c r="S59" s="163">
        <v>8</v>
      </c>
      <c r="T59" s="164"/>
      <c r="U59" s="164"/>
      <c r="V59" s="239">
        <f t="shared" si="6"/>
        <v>408.25</v>
      </c>
      <c r="W59" s="127"/>
    </row>
    <row r="60" spans="1:23" ht="82.5">
      <c r="A60" s="937"/>
      <c r="B60" s="177" t="s">
        <v>777</v>
      </c>
      <c r="C60" s="601" t="s">
        <v>635</v>
      </c>
      <c r="D60" s="154" t="s">
        <v>170</v>
      </c>
      <c r="E60" s="622"/>
      <c r="F60" s="155" t="s">
        <v>148</v>
      </c>
      <c r="G60" s="126" t="s">
        <v>631</v>
      </c>
      <c r="H60" s="126" t="s">
        <v>632</v>
      </c>
      <c r="I60" s="601" t="s">
        <v>633</v>
      </c>
      <c r="J60" s="158">
        <v>267791</v>
      </c>
      <c r="K60" s="170">
        <v>41883</v>
      </c>
      <c r="L60" s="170">
        <v>41892</v>
      </c>
      <c r="M60" s="160" t="s">
        <v>149</v>
      </c>
      <c r="N60" s="626">
        <v>9915.98</v>
      </c>
      <c r="O60" s="627">
        <v>2083.02</v>
      </c>
      <c r="P60" s="238">
        <f aca="true" t="shared" si="7" ref="P60:P65">IF($D$6="ANO",IF($D$7="NE",SUM(N60:O60),N60),SUM(N60:O60))</f>
        <v>11999</v>
      </c>
      <c r="Q60" s="627"/>
      <c r="R60" s="238">
        <f aca="true" t="shared" si="8" ref="R60:R65">ROUND(IF(M60="EUR",P60,(P60/$I$7)),2)</f>
        <v>432.74</v>
      </c>
      <c r="S60" s="163">
        <v>11</v>
      </c>
      <c r="T60" s="164"/>
      <c r="U60" s="164"/>
      <c r="V60" s="239">
        <f t="shared" si="6"/>
        <v>432.74</v>
      </c>
      <c r="W60" s="127"/>
    </row>
    <row r="61" spans="1:23" ht="69">
      <c r="A61" s="937"/>
      <c r="B61" s="177" t="s">
        <v>778</v>
      </c>
      <c r="C61" s="601" t="s">
        <v>648</v>
      </c>
      <c r="D61" s="154" t="s">
        <v>170</v>
      </c>
      <c r="E61" s="622"/>
      <c r="F61" s="155" t="s">
        <v>148</v>
      </c>
      <c r="G61" s="126" t="s">
        <v>649</v>
      </c>
      <c r="H61" s="126" t="s">
        <v>650</v>
      </c>
      <c r="I61" s="601" t="s">
        <v>651</v>
      </c>
      <c r="J61" s="158">
        <v>836591</v>
      </c>
      <c r="K61" s="170">
        <v>41893</v>
      </c>
      <c r="L61" s="170">
        <v>41911</v>
      </c>
      <c r="M61" s="160" t="s">
        <v>149</v>
      </c>
      <c r="N61" s="626">
        <v>1217</v>
      </c>
      <c r="O61" s="627">
        <v>0</v>
      </c>
      <c r="P61" s="238">
        <f t="shared" si="7"/>
        <v>1217</v>
      </c>
      <c r="Q61" s="627"/>
      <c r="R61" s="238">
        <f t="shared" si="8"/>
        <v>43.89</v>
      </c>
      <c r="S61" s="163">
        <v>6</v>
      </c>
      <c r="T61" s="164"/>
      <c r="U61" s="164"/>
      <c r="V61" s="239">
        <f t="shared" si="6"/>
        <v>43.89</v>
      </c>
      <c r="W61" s="127"/>
    </row>
    <row r="62" spans="1:23" ht="82.5">
      <c r="A62" s="937"/>
      <c r="B62" s="177" t="s">
        <v>779</v>
      </c>
      <c r="C62" s="601" t="s">
        <v>689</v>
      </c>
      <c r="D62" s="154" t="s">
        <v>170</v>
      </c>
      <c r="E62" s="622"/>
      <c r="F62" s="155" t="s">
        <v>148</v>
      </c>
      <c r="G62" s="126" t="s">
        <v>690</v>
      </c>
      <c r="H62" s="126" t="s">
        <v>691</v>
      </c>
      <c r="I62" s="601" t="s">
        <v>692</v>
      </c>
      <c r="J62" s="158">
        <v>28551265</v>
      </c>
      <c r="K62" s="170">
        <v>41935</v>
      </c>
      <c r="L62" s="170">
        <v>41968</v>
      </c>
      <c r="M62" s="160" t="s">
        <v>149</v>
      </c>
      <c r="N62" s="626">
        <v>10410</v>
      </c>
      <c r="O62" s="627">
        <v>0</v>
      </c>
      <c r="P62" s="238">
        <f t="shared" si="7"/>
        <v>10410</v>
      </c>
      <c r="Q62" s="627"/>
      <c r="R62" s="238">
        <f t="shared" si="8"/>
        <v>375.43</v>
      </c>
      <c r="S62" s="163">
        <v>11</v>
      </c>
      <c r="T62" s="164"/>
      <c r="U62" s="164"/>
      <c r="V62" s="239">
        <f t="shared" si="6"/>
        <v>375.43</v>
      </c>
      <c r="W62" s="127"/>
    </row>
    <row r="63" spans="1:23" ht="123.75">
      <c r="A63" s="937"/>
      <c r="B63" s="177" t="s">
        <v>780</v>
      </c>
      <c r="C63" s="601" t="s">
        <v>704</v>
      </c>
      <c r="D63" s="154" t="s">
        <v>170</v>
      </c>
      <c r="E63" s="622"/>
      <c r="F63" s="155" t="s">
        <v>148</v>
      </c>
      <c r="G63" s="126" t="s">
        <v>705</v>
      </c>
      <c r="H63" s="126" t="s">
        <v>706</v>
      </c>
      <c r="I63" s="601" t="s">
        <v>707</v>
      </c>
      <c r="J63" s="158">
        <v>48895377</v>
      </c>
      <c r="K63" s="170">
        <v>41955</v>
      </c>
      <c r="L63" s="170">
        <v>41985</v>
      </c>
      <c r="M63" s="160" t="s">
        <v>149</v>
      </c>
      <c r="N63" s="626">
        <v>40403.3</v>
      </c>
      <c r="O63" s="627">
        <v>8484.7</v>
      </c>
      <c r="P63" s="238">
        <f t="shared" si="7"/>
        <v>48888</v>
      </c>
      <c r="Q63" s="627"/>
      <c r="R63" s="238">
        <f t="shared" si="8"/>
        <v>1763.13</v>
      </c>
      <c r="S63" s="163">
        <v>9</v>
      </c>
      <c r="T63" s="164"/>
      <c r="U63" s="164"/>
      <c r="V63" s="239">
        <f t="shared" si="6"/>
        <v>1763.13</v>
      </c>
      <c r="W63" s="127"/>
    </row>
    <row r="64" spans="1:23" ht="82.5">
      <c r="A64" s="937"/>
      <c r="B64" s="177" t="s">
        <v>781</v>
      </c>
      <c r="C64" s="601" t="s">
        <v>634</v>
      </c>
      <c r="D64" s="154" t="s">
        <v>170</v>
      </c>
      <c r="E64" s="622"/>
      <c r="F64" s="155" t="s">
        <v>148</v>
      </c>
      <c r="G64" s="126" t="s">
        <v>631</v>
      </c>
      <c r="H64" s="126" t="s">
        <v>632</v>
      </c>
      <c r="I64" s="601" t="s">
        <v>633</v>
      </c>
      <c r="J64" s="158">
        <v>267791</v>
      </c>
      <c r="K64" s="170">
        <v>41883</v>
      </c>
      <c r="L64" s="170">
        <v>41892</v>
      </c>
      <c r="M64" s="160" t="s">
        <v>149</v>
      </c>
      <c r="N64" s="626">
        <v>4382.78</v>
      </c>
      <c r="O64" s="627">
        <v>657.22</v>
      </c>
      <c r="P64" s="238">
        <f t="shared" si="7"/>
        <v>5040</v>
      </c>
      <c r="Q64" s="627"/>
      <c r="R64" s="238">
        <f t="shared" si="8"/>
        <v>181.77</v>
      </c>
      <c r="S64" s="163">
        <v>11</v>
      </c>
      <c r="T64" s="164"/>
      <c r="U64" s="164"/>
      <c r="V64" s="239">
        <f t="shared" si="6"/>
        <v>181.77</v>
      </c>
      <c r="W64" s="127"/>
    </row>
    <row r="65" spans="1:23" ht="82.5">
      <c r="A65" s="937"/>
      <c r="B65" s="177" t="s">
        <v>782</v>
      </c>
      <c r="C65" s="601" t="s">
        <v>694</v>
      </c>
      <c r="D65" s="154" t="s">
        <v>170</v>
      </c>
      <c r="E65" s="622"/>
      <c r="F65" s="155" t="s">
        <v>148</v>
      </c>
      <c r="G65" s="126" t="s">
        <v>690</v>
      </c>
      <c r="H65" s="126" t="s">
        <v>691</v>
      </c>
      <c r="I65" s="601" t="s">
        <v>692</v>
      </c>
      <c r="J65" s="158">
        <v>28551265</v>
      </c>
      <c r="K65" s="170">
        <v>41935</v>
      </c>
      <c r="L65" s="170">
        <v>41968</v>
      </c>
      <c r="M65" s="160" t="s">
        <v>149</v>
      </c>
      <c r="N65" s="626">
        <v>5700</v>
      </c>
      <c r="O65" s="627">
        <v>0</v>
      </c>
      <c r="P65" s="238">
        <f t="shared" si="7"/>
        <v>5700</v>
      </c>
      <c r="Q65" s="627"/>
      <c r="R65" s="238">
        <f t="shared" si="8"/>
        <v>205.57</v>
      </c>
      <c r="S65" s="163">
        <v>11</v>
      </c>
      <c r="T65" s="164"/>
      <c r="U65" s="164"/>
      <c r="V65" s="239">
        <f t="shared" si="6"/>
        <v>205.57</v>
      </c>
      <c r="W65" s="127"/>
    </row>
    <row r="66" spans="1:23" ht="41.25">
      <c r="A66" s="937"/>
      <c r="B66" s="177" t="s">
        <v>783</v>
      </c>
      <c r="C66" s="601" t="s">
        <v>714</v>
      </c>
      <c r="D66" s="154" t="s">
        <v>170</v>
      </c>
      <c r="E66" s="622"/>
      <c r="F66" s="155" t="s">
        <v>148</v>
      </c>
      <c r="G66" s="126" t="s">
        <v>712</v>
      </c>
      <c r="H66" s="126" t="s">
        <v>715</v>
      </c>
      <c r="I66" s="601" t="s">
        <v>713</v>
      </c>
      <c r="J66" s="158">
        <v>26261057</v>
      </c>
      <c r="K66" s="170">
        <v>41982</v>
      </c>
      <c r="L66" s="170">
        <v>41990</v>
      </c>
      <c r="M66" s="160" t="s">
        <v>149</v>
      </c>
      <c r="N66" s="161">
        <v>181600</v>
      </c>
      <c r="O66" s="162">
        <v>38136</v>
      </c>
      <c r="P66" s="238">
        <f t="shared" si="4"/>
        <v>219736</v>
      </c>
      <c r="Q66" s="162"/>
      <c r="R66" s="238">
        <f t="shared" si="5"/>
        <v>7924.7</v>
      </c>
      <c r="S66" s="163">
        <v>17</v>
      </c>
      <c r="T66" s="164"/>
      <c r="U66" s="164"/>
      <c r="V66" s="239">
        <f t="shared" si="6"/>
        <v>7924.7</v>
      </c>
      <c r="W66" s="127"/>
    </row>
    <row r="67" spans="1:23" ht="69">
      <c r="A67" s="937"/>
      <c r="B67" s="635" t="s">
        <v>784</v>
      </c>
      <c r="C67" s="601" t="s">
        <v>575</v>
      </c>
      <c r="D67" s="154" t="s">
        <v>170</v>
      </c>
      <c r="E67" s="621"/>
      <c r="F67" s="155" t="s">
        <v>148</v>
      </c>
      <c r="G67" s="126" t="s">
        <v>576</v>
      </c>
      <c r="H67" s="126" t="s">
        <v>577</v>
      </c>
      <c r="I67" s="601" t="s">
        <v>578</v>
      </c>
      <c r="J67" s="155" t="s">
        <v>579</v>
      </c>
      <c r="K67" s="170">
        <v>41799</v>
      </c>
      <c r="L67" s="170">
        <v>41808</v>
      </c>
      <c r="M67" s="160" t="s">
        <v>149</v>
      </c>
      <c r="N67" s="161">
        <v>2000</v>
      </c>
      <c r="O67" s="162">
        <v>0</v>
      </c>
      <c r="P67" s="238">
        <f>IF($D$6="ANO",IF($D$7="NE",SUM(N67:O67),N67),SUM(N67:O67))</f>
        <v>2000</v>
      </c>
      <c r="Q67" s="162">
        <v>0</v>
      </c>
      <c r="R67" s="238">
        <f>ROUND(IF(M67="EUR",P67,(P67/$I$7)),2)</f>
        <v>72.13</v>
      </c>
      <c r="S67" s="163">
        <v>6</v>
      </c>
      <c r="T67" s="164"/>
      <c r="U67" s="164"/>
      <c r="V67" s="239">
        <f>ROUND(IF(M67="CZK",R67-(T67/$I$7),R67-U67),2)</f>
        <v>72.13</v>
      </c>
      <c r="W67" s="127"/>
    </row>
    <row r="68" spans="1:23" ht="69">
      <c r="A68" s="937"/>
      <c r="B68" s="635" t="s">
        <v>785</v>
      </c>
      <c r="C68" s="601" t="s">
        <v>667</v>
      </c>
      <c r="D68" s="154" t="s">
        <v>170</v>
      </c>
      <c r="E68" s="621"/>
      <c r="F68" s="155" t="s">
        <v>148</v>
      </c>
      <c r="G68" s="126" t="s">
        <v>668</v>
      </c>
      <c r="H68" s="126" t="s">
        <v>669</v>
      </c>
      <c r="I68" s="601" t="s">
        <v>578</v>
      </c>
      <c r="J68" s="155" t="s">
        <v>579</v>
      </c>
      <c r="K68" s="170">
        <v>41947</v>
      </c>
      <c r="L68" s="170">
        <v>41955</v>
      </c>
      <c r="M68" s="160" t="s">
        <v>149</v>
      </c>
      <c r="N68" s="161">
        <v>2000</v>
      </c>
      <c r="O68" s="162"/>
      <c r="P68" s="238">
        <f>IF($D$6="ANO",IF($D$7="NE",SUM(N68:O68),N68),SUM(N68:O68))</f>
        <v>2000</v>
      </c>
      <c r="Q68" s="162">
        <v>0</v>
      </c>
      <c r="R68" s="238">
        <f>ROUND(IF(M68="EUR",P68,(P68/$I$7)),2)</f>
        <v>72.13</v>
      </c>
      <c r="S68" s="163">
        <v>6</v>
      </c>
      <c r="T68" s="164"/>
      <c r="U68" s="164"/>
      <c r="V68" s="239">
        <f>ROUND(IF(M68="CZK",R68-(T68/$I$7),R68-U68),2)</f>
        <v>72.13</v>
      </c>
      <c r="W68" s="127"/>
    </row>
    <row r="69" spans="1:23" ht="54.75">
      <c r="A69" s="937"/>
      <c r="B69" s="177" t="s">
        <v>786</v>
      </c>
      <c r="C69" s="601" t="s">
        <v>562</v>
      </c>
      <c r="D69" s="154" t="s">
        <v>170</v>
      </c>
      <c r="E69" s="621"/>
      <c r="F69" s="155" t="s">
        <v>148</v>
      </c>
      <c r="G69" s="632" t="s">
        <v>563</v>
      </c>
      <c r="H69" s="126" t="s">
        <v>564</v>
      </c>
      <c r="I69" s="601" t="s">
        <v>565</v>
      </c>
      <c r="J69" s="155" t="s">
        <v>566</v>
      </c>
      <c r="K69" s="170">
        <v>41792</v>
      </c>
      <c r="L69" s="170">
        <v>41800</v>
      </c>
      <c r="M69" s="160" t="s">
        <v>149</v>
      </c>
      <c r="N69" s="161">
        <v>10000</v>
      </c>
      <c r="O69" s="162"/>
      <c r="P69" s="238">
        <f t="shared" si="4"/>
        <v>10000</v>
      </c>
      <c r="Q69" s="162"/>
      <c r="R69" s="238">
        <f t="shared" si="5"/>
        <v>360.65</v>
      </c>
      <c r="S69" s="163">
        <v>5</v>
      </c>
      <c r="T69" s="164"/>
      <c r="U69" s="164"/>
      <c r="V69" s="239">
        <f t="shared" si="6"/>
        <v>360.65</v>
      </c>
      <c r="W69" s="127"/>
    </row>
    <row r="70" spans="1:23" ht="69">
      <c r="A70" s="937"/>
      <c r="B70" s="177" t="s">
        <v>787</v>
      </c>
      <c r="C70" s="601" t="s">
        <v>643</v>
      </c>
      <c r="D70" s="154" t="s">
        <v>170</v>
      </c>
      <c r="E70" s="621"/>
      <c r="F70" s="155" t="s">
        <v>148</v>
      </c>
      <c r="G70" s="632" t="s">
        <v>644</v>
      </c>
      <c r="H70" s="126" t="s">
        <v>645</v>
      </c>
      <c r="I70" s="601" t="s">
        <v>646</v>
      </c>
      <c r="J70" s="155" t="s">
        <v>647</v>
      </c>
      <c r="K70" s="170">
        <v>41894</v>
      </c>
      <c r="L70" s="170">
        <v>41907</v>
      </c>
      <c r="M70" s="160" t="s">
        <v>149</v>
      </c>
      <c r="N70" s="161">
        <v>58907</v>
      </c>
      <c r="O70" s="162">
        <v>0</v>
      </c>
      <c r="P70" s="238">
        <f t="shared" si="4"/>
        <v>58907</v>
      </c>
      <c r="Q70" s="162"/>
      <c r="R70" s="238">
        <f t="shared" si="5"/>
        <v>2124.46</v>
      </c>
      <c r="S70" s="163">
        <v>11</v>
      </c>
      <c r="T70" s="164"/>
      <c r="U70" s="164"/>
      <c r="V70" s="239">
        <f t="shared" si="6"/>
        <v>2124.46</v>
      </c>
      <c r="W70" s="127"/>
    </row>
    <row r="71" spans="1:23" ht="69">
      <c r="A71" s="937"/>
      <c r="B71" s="177" t="s">
        <v>788</v>
      </c>
      <c r="C71" s="601" t="s">
        <v>681</v>
      </c>
      <c r="D71" s="154" t="s">
        <v>170</v>
      </c>
      <c r="E71" s="621"/>
      <c r="F71" s="155" t="s">
        <v>148</v>
      </c>
      <c r="G71" s="632" t="s">
        <v>682</v>
      </c>
      <c r="H71" s="126" t="s">
        <v>683</v>
      </c>
      <c r="I71" s="601" t="s">
        <v>684</v>
      </c>
      <c r="J71" s="155" t="s">
        <v>685</v>
      </c>
      <c r="K71" s="170">
        <v>41942</v>
      </c>
      <c r="L71" s="170">
        <v>41964</v>
      </c>
      <c r="M71" s="160" t="s">
        <v>149</v>
      </c>
      <c r="N71" s="161">
        <v>6000</v>
      </c>
      <c r="O71" s="162"/>
      <c r="P71" s="238">
        <f t="shared" si="4"/>
        <v>6000</v>
      </c>
      <c r="Q71" s="162"/>
      <c r="R71" s="238">
        <f t="shared" si="5"/>
        <v>216.39</v>
      </c>
      <c r="S71" s="163">
        <v>5</v>
      </c>
      <c r="T71" s="164"/>
      <c r="U71" s="164"/>
      <c r="V71" s="239">
        <f t="shared" si="6"/>
        <v>216.39</v>
      </c>
      <c r="W71" s="127"/>
    </row>
    <row r="72" spans="1:23" ht="54.75">
      <c r="A72" s="937"/>
      <c r="B72" s="177" t="s">
        <v>789</v>
      </c>
      <c r="C72" s="601" t="s">
        <v>548</v>
      </c>
      <c r="D72" s="154" t="s">
        <v>170</v>
      </c>
      <c r="E72" s="621"/>
      <c r="F72" s="155" t="s">
        <v>148</v>
      </c>
      <c r="G72" s="632" t="s">
        <v>549</v>
      </c>
      <c r="H72" s="126" t="s">
        <v>550</v>
      </c>
      <c r="I72" s="601" t="s">
        <v>551</v>
      </c>
      <c r="J72" s="155" t="s">
        <v>552</v>
      </c>
      <c r="K72" s="170">
        <v>41708</v>
      </c>
      <c r="L72" s="170">
        <v>41795</v>
      </c>
      <c r="M72" s="160" t="s">
        <v>149</v>
      </c>
      <c r="N72" s="161">
        <v>2500</v>
      </c>
      <c r="O72" s="162">
        <v>0</v>
      </c>
      <c r="P72" s="238">
        <f>IF($D$6="ANO",IF($D$7="NE",SUM(N72:O72),N72),SUM(N72:O72))</f>
        <v>2500</v>
      </c>
      <c r="Q72" s="162">
        <v>0</v>
      </c>
      <c r="R72" s="238">
        <f>ROUND(IF(M72="EUR",P72,(P72/$I$7)),2)</f>
        <v>90.16</v>
      </c>
      <c r="S72" s="163">
        <v>5</v>
      </c>
      <c r="T72" s="164"/>
      <c r="U72" s="164"/>
      <c r="V72" s="239">
        <f>ROUND(IF(M72="CZK",R72-(T72/$I$7),R72-U72),2)</f>
        <v>90.16</v>
      </c>
      <c r="W72" s="127"/>
    </row>
    <row r="73" spans="1:23" ht="110.25">
      <c r="A73" s="937"/>
      <c r="B73" s="177" t="s">
        <v>790</v>
      </c>
      <c r="C73" s="601" t="s">
        <v>623</v>
      </c>
      <c r="D73" s="154" t="s">
        <v>170</v>
      </c>
      <c r="E73" s="621"/>
      <c r="F73" s="155" t="s">
        <v>148</v>
      </c>
      <c r="G73" s="632" t="s">
        <v>619</v>
      </c>
      <c r="H73" s="126" t="s">
        <v>622</v>
      </c>
      <c r="I73" s="601" t="s">
        <v>620</v>
      </c>
      <c r="J73" s="155" t="s">
        <v>621</v>
      </c>
      <c r="K73" s="170">
        <v>41788</v>
      </c>
      <c r="L73" s="170">
        <v>41830</v>
      </c>
      <c r="M73" s="160" t="s">
        <v>149</v>
      </c>
      <c r="N73" s="161">
        <v>5300</v>
      </c>
      <c r="O73" s="162">
        <v>0</v>
      </c>
      <c r="P73" s="238">
        <f t="shared" si="4"/>
        <v>5300</v>
      </c>
      <c r="Q73" s="162"/>
      <c r="R73" s="238">
        <f t="shared" si="5"/>
        <v>191.14</v>
      </c>
      <c r="S73" s="163">
        <v>7</v>
      </c>
      <c r="T73" s="164"/>
      <c r="U73" s="164"/>
      <c r="V73" s="239">
        <f t="shared" si="6"/>
        <v>191.14</v>
      </c>
      <c r="W73" s="127"/>
    </row>
    <row r="74" spans="1:23" ht="54.75">
      <c r="A74" s="937"/>
      <c r="B74" s="177" t="s">
        <v>791</v>
      </c>
      <c r="C74" s="601" t="s">
        <v>686</v>
      </c>
      <c r="D74" s="154" t="s">
        <v>170</v>
      </c>
      <c r="E74" s="621"/>
      <c r="F74" s="155" t="s">
        <v>148</v>
      </c>
      <c r="G74" s="632" t="s">
        <v>687</v>
      </c>
      <c r="H74" s="126" t="s">
        <v>688</v>
      </c>
      <c r="I74" s="601" t="s">
        <v>551</v>
      </c>
      <c r="J74" s="155" t="s">
        <v>552</v>
      </c>
      <c r="K74" s="170">
        <v>41943</v>
      </c>
      <c r="L74" s="170">
        <v>41964</v>
      </c>
      <c r="M74" s="160" t="s">
        <v>149</v>
      </c>
      <c r="N74" s="161">
        <v>2500</v>
      </c>
      <c r="O74" s="162">
        <v>0</v>
      </c>
      <c r="P74" s="238">
        <f t="shared" si="4"/>
        <v>2500</v>
      </c>
      <c r="Q74" s="162"/>
      <c r="R74" s="238">
        <f t="shared" si="5"/>
        <v>90.16</v>
      </c>
      <c r="S74" s="163">
        <v>5</v>
      </c>
      <c r="T74" s="164"/>
      <c r="U74" s="164"/>
      <c r="V74" s="239">
        <f t="shared" si="6"/>
        <v>90.16</v>
      </c>
      <c r="W74" s="127"/>
    </row>
    <row r="75" spans="1:23" ht="69">
      <c r="A75" s="937"/>
      <c r="B75" s="177" t="s">
        <v>792</v>
      </c>
      <c r="C75" s="601" t="s">
        <v>676</v>
      </c>
      <c r="D75" s="154" t="s">
        <v>170</v>
      </c>
      <c r="E75" s="621"/>
      <c r="F75" s="155" t="s">
        <v>148</v>
      </c>
      <c r="G75" s="632" t="s">
        <v>677</v>
      </c>
      <c r="H75" s="126" t="s">
        <v>678</v>
      </c>
      <c r="I75" s="633" t="s">
        <v>679</v>
      </c>
      <c r="J75" s="155" t="s">
        <v>680</v>
      </c>
      <c r="K75" s="170">
        <v>41933</v>
      </c>
      <c r="L75" s="170">
        <v>41964</v>
      </c>
      <c r="M75" s="160" t="s">
        <v>149</v>
      </c>
      <c r="N75" s="161">
        <v>139000</v>
      </c>
      <c r="O75" s="162">
        <v>29190</v>
      </c>
      <c r="P75" s="238">
        <f t="shared" si="4"/>
        <v>168190</v>
      </c>
      <c r="Q75" s="162"/>
      <c r="R75" s="238">
        <f t="shared" si="5"/>
        <v>6065.71</v>
      </c>
      <c r="S75" s="163">
        <v>13</v>
      </c>
      <c r="T75" s="164"/>
      <c r="U75" s="164"/>
      <c r="V75" s="239">
        <f t="shared" si="6"/>
        <v>6065.71</v>
      </c>
      <c r="W75" s="127"/>
    </row>
    <row r="76" spans="1:23" ht="69">
      <c r="A76" s="937"/>
      <c r="B76" s="177" t="s">
        <v>793</v>
      </c>
      <c r="C76" s="601" t="s">
        <v>580</v>
      </c>
      <c r="D76" s="154" t="s">
        <v>170</v>
      </c>
      <c r="E76" s="621"/>
      <c r="F76" s="155" t="s">
        <v>148</v>
      </c>
      <c r="G76" s="126" t="s">
        <v>581</v>
      </c>
      <c r="H76" s="126" t="s">
        <v>582</v>
      </c>
      <c r="I76" s="601" t="s">
        <v>583</v>
      </c>
      <c r="J76" s="155" t="s">
        <v>584</v>
      </c>
      <c r="K76" s="170">
        <v>41792</v>
      </c>
      <c r="L76" s="170">
        <v>41814</v>
      </c>
      <c r="M76" s="160" t="s">
        <v>149</v>
      </c>
      <c r="N76" s="161">
        <v>8346.6</v>
      </c>
      <c r="O76" s="162">
        <v>1753.4</v>
      </c>
      <c r="P76" s="238">
        <f t="shared" si="4"/>
        <v>10100</v>
      </c>
      <c r="Q76" s="162"/>
      <c r="R76" s="238">
        <f t="shared" si="5"/>
        <v>364.25</v>
      </c>
      <c r="S76" s="163">
        <v>8</v>
      </c>
      <c r="T76" s="164"/>
      <c r="U76" s="164"/>
      <c r="V76" s="239">
        <f t="shared" si="6"/>
        <v>364.25</v>
      </c>
      <c r="W76" s="127"/>
    </row>
    <row r="77" spans="1:23" ht="83.25" thickBot="1">
      <c r="A77" s="937"/>
      <c r="B77" s="177" t="s">
        <v>794</v>
      </c>
      <c r="C77" s="601" t="s">
        <v>599</v>
      </c>
      <c r="D77" s="154" t="s">
        <v>170</v>
      </c>
      <c r="E77" s="621"/>
      <c r="F77" s="155" t="s">
        <v>148</v>
      </c>
      <c r="G77" s="126" t="s">
        <v>600</v>
      </c>
      <c r="H77" s="126" t="s">
        <v>597</v>
      </c>
      <c r="I77" s="601" t="s">
        <v>601</v>
      </c>
      <c r="J77" s="155" t="s">
        <v>602</v>
      </c>
      <c r="K77" s="170">
        <v>41788</v>
      </c>
      <c r="L77" s="170">
        <v>41822</v>
      </c>
      <c r="M77" s="160" t="s">
        <v>149</v>
      </c>
      <c r="N77" s="161">
        <v>19900</v>
      </c>
      <c r="O77" s="162">
        <v>0</v>
      </c>
      <c r="P77" s="238">
        <f t="shared" si="4"/>
        <v>19900</v>
      </c>
      <c r="Q77" s="162">
        <v>0</v>
      </c>
      <c r="R77" s="238">
        <f t="shared" si="5"/>
        <v>717.69</v>
      </c>
      <c r="S77" s="163">
        <v>7</v>
      </c>
      <c r="T77" s="164"/>
      <c r="U77" s="164"/>
      <c r="V77" s="239">
        <f t="shared" si="6"/>
        <v>717.69</v>
      </c>
      <c r="W77" s="127"/>
    </row>
    <row r="78" spans="1:23" ht="13.5" thickBot="1">
      <c r="A78" s="630"/>
      <c r="B78" s="939" t="s">
        <v>193</v>
      </c>
      <c r="C78" s="940"/>
      <c r="D78" s="940"/>
      <c r="E78" s="940"/>
      <c r="F78" s="940"/>
      <c r="G78" s="940"/>
      <c r="H78" s="940"/>
      <c r="I78" s="940"/>
      <c r="J78" s="940"/>
      <c r="K78" s="940"/>
      <c r="L78" s="940"/>
      <c r="M78" s="940"/>
      <c r="N78" s="940" t="e">
        <f>SUM(#REF!)</f>
        <v>#REF!</v>
      </c>
      <c r="O78" s="940" t="e">
        <f>SUM(#REF!)</f>
        <v>#REF!</v>
      </c>
      <c r="P78" s="941" t="e">
        <f>SUM(#REF!)</f>
        <v>#REF!</v>
      </c>
      <c r="Q78" s="240" t="e">
        <f>SUM(#REF!)</f>
        <v>#REF!</v>
      </c>
      <c r="R78" s="241">
        <f>SUM(R23:R77)</f>
        <v>36449.37</v>
      </c>
      <c r="S78" s="242">
        <f>SUM(S23:S77)</f>
        <v>468</v>
      </c>
      <c r="T78" s="241" t="e">
        <f>SUM(#REF!)</f>
        <v>#REF!</v>
      </c>
      <c r="U78" s="241" t="e">
        <f>SUM(#REF!)</f>
        <v>#REF!</v>
      </c>
      <c r="V78" s="241">
        <f>SUM(V23:V77)</f>
        <v>36449.37</v>
      </c>
      <c r="W78" s="243"/>
    </row>
    <row r="79" spans="1:23" ht="13.5">
      <c r="A79" s="936" t="s">
        <v>228</v>
      </c>
      <c r="B79" s="177"/>
      <c r="C79" s="125"/>
      <c r="D79" s="154"/>
      <c r="E79" s="616"/>
      <c r="F79" s="155" t="s">
        <v>148</v>
      </c>
      <c r="G79" s="126"/>
      <c r="H79" s="126"/>
      <c r="I79" s="125"/>
      <c r="J79" s="125"/>
      <c r="K79" s="170"/>
      <c r="L79" s="170"/>
      <c r="M79" s="160" t="s">
        <v>149</v>
      </c>
      <c r="N79" s="161">
        <v>0</v>
      </c>
      <c r="O79" s="162"/>
      <c r="P79" s="238">
        <f>IF($D$6="ANO",IF($D$7="NE",SUM(N79:O79),N79),SUM(N79:O79))</f>
        <v>0</v>
      </c>
      <c r="Q79" s="162">
        <v>0</v>
      </c>
      <c r="R79" s="238">
        <f>ROUND(IF(M79="EUR",P79,(P79/$I$7)),2)</f>
        <v>0</v>
      </c>
      <c r="S79" s="163"/>
      <c r="T79" s="164"/>
      <c r="U79" s="164"/>
      <c r="V79" s="239">
        <f>ROUND(IF(M79="CZK",R79-(T79/$I$7),R79-U79),2)</f>
        <v>0</v>
      </c>
      <c r="W79" s="127"/>
    </row>
    <row r="80" spans="1:23" ht="12.75" customHeight="1">
      <c r="A80" s="937"/>
      <c r="B80" s="177"/>
      <c r="C80" s="121"/>
      <c r="D80" s="154"/>
      <c r="E80" s="614"/>
      <c r="F80" s="155" t="s">
        <v>148</v>
      </c>
      <c r="G80" s="120"/>
      <c r="H80" s="120"/>
      <c r="I80" s="121"/>
      <c r="J80" s="121"/>
      <c r="K80" s="170"/>
      <c r="L80" s="170"/>
      <c r="M80" s="160" t="s">
        <v>149</v>
      </c>
      <c r="N80" s="161"/>
      <c r="O80" s="162"/>
      <c r="P80" s="238">
        <f aca="true" t="shared" si="9" ref="P80:P86">IF($D$6="ANO",IF($D$7="NE",SUM(N80:O80),N80),SUM(N80:O80))</f>
        <v>0</v>
      </c>
      <c r="Q80" s="162"/>
      <c r="R80" s="238">
        <f aca="true" t="shared" si="10" ref="R80:R86">ROUND(IF(M80="EUR",P80,(P80/$I$7)),2)</f>
        <v>0</v>
      </c>
      <c r="S80" s="168"/>
      <c r="T80" s="164"/>
      <c r="U80" s="164"/>
      <c r="V80" s="239">
        <f aca="true" t="shared" si="11" ref="V80:V86">ROUND(IF(M80="CZK",R80-(T80/$I$7),R80-U80),2)</f>
        <v>0</v>
      </c>
      <c r="W80" s="116"/>
    </row>
    <row r="81" spans="1:23" ht="13.5">
      <c r="A81" s="937"/>
      <c r="B81" s="177"/>
      <c r="C81" s="121"/>
      <c r="D81" s="154"/>
      <c r="E81" s="614"/>
      <c r="F81" s="155" t="s">
        <v>148</v>
      </c>
      <c r="G81" s="120"/>
      <c r="H81" s="120"/>
      <c r="I81" s="121"/>
      <c r="J81" s="121"/>
      <c r="K81" s="170"/>
      <c r="L81" s="170"/>
      <c r="M81" s="160" t="s">
        <v>149</v>
      </c>
      <c r="N81" s="166"/>
      <c r="O81" s="167"/>
      <c r="P81" s="238">
        <f t="shared" si="9"/>
        <v>0</v>
      </c>
      <c r="Q81" s="167"/>
      <c r="R81" s="238">
        <f t="shared" si="10"/>
        <v>0</v>
      </c>
      <c r="S81" s="168"/>
      <c r="T81" s="164"/>
      <c r="U81" s="164"/>
      <c r="V81" s="239">
        <f>ROUND(IF(M81="CZK",R81-(T81/$I$7),R81-U81),2)</f>
        <v>0</v>
      </c>
      <c r="W81" s="116"/>
    </row>
    <row r="82" spans="1:23" ht="13.5">
      <c r="A82" s="937"/>
      <c r="B82" s="177"/>
      <c r="C82" s="121"/>
      <c r="D82" s="154"/>
      <c r="E82" s="614"/>
      <c r="F82" s="155" t="s">
        <v>194</v>
      </c>
      <c r="G82" s="120"/>
      <c r="H82" s="120"/>
      <c r="I82" s="121"/>
      <c r="J82" s="121"/>
      <c r="K82" s="170"/>
      <c r="L82" s="170"/>
      <c r="M82" s="160" t="s">
        <v>149</v>
      </c>
      <c r="N82" s="166"/>
      <c r="O82" s="167"/>
      <c r="P82" s="238">
        <f t="shared" si="9"/>
        <v>0</v>
      </c>
      <c r="Q82" s="167"/>
      <c r="R82" s="238">
        <f t="shared" si="10"/>
        <v>0</v>
      </c>
      <c r="S82" s="168"/>
      <c r="T82" s="164"/>
      <c r="U82" s="164"/>
      <c r="V82" s="239">
        <f>ROUND(IF(M82="CZK",R82-(T82/$I$7),R82-U82),2)</f>
        <v>0</v>
      </c>
      <c r="W82" s="116"/>
    </row>
    <row r="83" spans="1:23" ht="13.5">
      <c r="A83" s="937"/>
      <c r="B83" s="177"/>
      <c r="C83" s="121"/>
      <c r="D83" s="154"/>
      <c r="E83" s="614"/>
      <c r="F83" s="155" t="s">
        <v>148</v>
      </c>
      <c r="G83" s="120"/>
      <c r="H83" s="120"/>
      <c r="I83" s="121"/>
      <c r="J83" s="121"/>
      <c r="K83" s="170"/>
      <c r="L83" s="170"/>
      <c r="M83" s="160" t="s">
        <v>149</v>
      </c>
      <c r="N83" s="166"/>
      <c r="O83" s="167"/>
      <c r="P83" s="238">
        <f t="shared" si="9"/>
        <v>0</v>
      </c>
      <c r="Q83" s="167"/>
      <c r="R83" s="238">
        <f t="shared" si="10"/>
        <v>0</v>
      </c>
      <c r="S83" s="168"/>
      <c r="T83" s="164"/>
      <c r="U83" s="164"/>
      <c r="V83" s="239">
        <f t="shared" si="11"/>
        <v>0</v>
      </c>
      <c r="W83" s="116"/>
    </row>
    <row r="84" spans="1:23" ht="13.5">
      <c r="A84" s="937"/>
      <c r="B84" s="177"/>
      <c r="C84" s="121"/>
      <c r="D84" s="154"/>
      <c r="E84" s="614"/>
      <c r="F84" s="155" t="s">
        <v>148</v>
      </c>
      <c r="G84" s="120"/>
      <c r="H84" s="120"/>
      <c r="I84" s="121"/>
      <c r="J84" s="121"/>
      <c r="K84" s="170"/>
      <c r="L84" s="170"/>
      <c r="M84" s="160" t="s">
        <v>149</v>
      </c>
      <c r="N84" s="171"/>
      <c r="O84" s="172"/>
      <c r="P84" s="238">
        <f t="shared" si="9"/>
        <v>0</v>
      </c>
      <c r="Q84" s="172"/>
      <c r="R84" s="238">
        <f t="shared" si="10"/>
        <v>0</v>
      </c>
      <c r="S84" s="168"/>
      <c r="T84" s="164"/>
      <c r="U84" s="164"/>
      <c r="V84" s="239">
        <f t="shared" si="11"/>
        <v>0</v>
      </c>
      <c r="W84" s="116"/>
    </row>
    <row r="85" spans="1:23" ht="13.5">
      <c r="A85" s="937"/>
      <c r="B85" s="177"/>
      <c r="C85" s="121"/>
      <c r="D85" s="154"/>
      <c r="E85" s="614"/>
      <c r="F85" s="155" t="s">
        <v>148</v>
      </c>
      <c r="G85" s="120"/>
      <c r="H85" s="120"/>
      <c r="I85" s="121"/>
      <c r="J85" s="121"/>
      <c r="K85" s="170"/>
      <c r="L85" s="170"/>
      <c r="M85" s="160" t="s">
        <v>149</v>
      </c>
      <c r="N85" s="171">
        <v>0</v>
      </c>
      <c r="O85" s="173"/>
      <c r="P85" s="238">
        <f t="shared" si="9"/>
        <v>0</v>
      </c>
      <c r="Q85" s="173"/>
      <c r="R85" s="238">
        <f t="shared" si="10"/>
        <v>0</v>
      </c>
      <c r="S85" s="168"/>
      <c r="T85" s="164"/>
      <c r="U85" s="164"/>
      <c r="V85" s="239">
        <f t="shared" si="11"/>
        <v>0</v>
      </c>
      <c r="W85" s="116"/>
    </row>
    <row r="86" spans="1:23" ht="14.25" thickBot="1">
      <c r="A86" s="937"/>
      <c r="B86" s="177"/>
      <c r="C86" s="122"/>
      <c r="D86" s="154"/>
      <c r="E86" s="615"/>
      <c r="F86" s="155" t="s">
        <v>148</v>
      </c>
      <c r="G86" s="123"/>
      <c r="H86" s="123"/>
      <c r="I86" s="122"/>
      <c r="J86" s="122"/>
      <c r="K86" s="170"/>
      <c r="L86" s="170"/>
      <c r="M86" s="160" t="s">
        <v>149</v>
      </c>
      <c r="N86" s="174"/>
      <c r="O86" s="175"/>
      <c r="P86" s="238">
        <f t="shared" si="9"/>
        <v>0</v>
      </c>
      <c r="Q86" s="175"/>
      <c r="R86" s="238">
        <f t="shared" si="10"/>
        <v>0</v>
      </c>
      <c r="S86" s="176"/>
      <c r="T86" s="164"/>
      <c r="U86" s="164"/>
      <c r="V86" s="239">
        <f t="shared" si="11"/>
        <v>0</v>
      </c>
      <c r="W86" s="124"/>
    </row>
    <row r="87" spans="1:23" ht="13.5" thickBot="1">
      <c r="A87" s="938"/>
      <c r="B87" s="939" t="s">
        <v>195</v>
      </c>
      <c r="C87" s="940"/>
      <c r="D87" s="940"/>
      <c r="E87" s="940"/>
      <c r="F87" s="940"/>
      <c r="G87" s="940"/>
      <c r="H87" s="940"/>
      <c r="I87" s="940"/>
      <c r="J87" s="940"/>
      <c r="K87" s="940"/>
      <c r="L87" s="940"/>
      <c r="M87" s="940"/>
      <c r="N87" s="940">
        <f aca="true" t="shared" si="12" ref="N87:V87">SUM(N79:N86)</f>
        <v>0</v>
      </c>
      <c r="O87" s="940">
        <f t="shared" si="12"/>
        <v>0</v>
      </c>
      <c r="P87" s="941">
        <f t="shared" si="12"/>
        <v>0</v>
      </c>
      <c r="Q87" s="240">
        <f t="shared" si="12"/>
        <v>0</v>
      </c>
      <c r="R87" s="241">
        <f t="shared" si="12"/>
        <v>0</v>
      </c>
      <c r="S87" s="242">
        <f t="shared" si="12"/>
        <v>0</v>
      </c>
      <c r="T87" s="241">
        <f t="shared" si="12"/>
        <v>0</v>
      </c>
      <c r="U87" s="241">
        <f t="shared" si="12"/>
        <v>0</v>
      </c>
      <c r="V87" s="241">
        <f t="shared" si="12"/>
        <v>0</v>
      </c>
      <c r="W87" s="243"/>
    </row>
    <row r="88" spans="1:43" s="245" customFormat="1" ht="23.25" customHeight="1" thickBot="1">
      <c r="A88" s="963"/>
      <c r="B88" s="964"/>
      <c r="C88" s="964"/>
      <c r="D88" s="964"/>
      <c r="E88" s="964"/>
      <c r="F88" s="964"/>
      <c r="G88" s="964"/>
      <c r="H88" s="964"/>
      <c r="I88" s="964"/>
      <c r="J88" s="964"/>
      <c r="K88" s="964"/>
      <c r="L88" s="132"/>
      <c r="M88" s="132"/>
      <c r="N88" s="132"/>
      <c r="O88" s="132"/>
      <c r="P88" s="132"/>
      <c r="Q88" s="132"/>
      <c r="R88" s="956"/>
      <c r="S88" s="956"/>
      <c r="T88" s="956"/>
      <c r="U88" s="956"/>
      <c r="V88" s="267"/>
      <c r="W88" s="268"/>
      <c r="AQ88" s="46"/>
    </row>
    <row r="89" spans="1:43" ht="26.25" customHeight="1" thickBot="1">
      <c r="A89" s="246" t="s">
        <v>234</v>
      </c>
      <c r="B89" s="957" t="s">
        <v>196</v>
      </c>
      <c r="C89" s="958"/>
      <c r="D89" s="958"/>
      <c r="E89" s="958"/>
      <c r="F89" s="958"/>
      <c r="G89" s="958"/>
      <c r="H89" s="958"/>
      <c r="I89" s="958"/>
      <c r="J89" s="958"/>
      <c r="K89" s="958"/>
      <c r="L89" s="958"/>
      <c r="M89" s="958"/>
      <c r="N89" s="959"/>
      <c r="O89" s="960" t="s">
        <v>191</v>
      </c>
      <c r="P89" s="961"/>
      <c r="Q89" s="962"/>
      <c r="R89" s="247">
        <f>R87+R78+R22</f>
        <v>46228.32</v>
      </c>
      <c r="S89" s="248">
        <f>S87+S78+S22</f>
        <v>468</v>
      </c>
      <c r="T89" s="249" t="e">
        <f>T87+T78+T22</f>
        <v>#REF!</v>
      </c>
      <c r="U89" s="249" t="e">
        <f>U87+U78+U22</f>
        <v>#REF!</v>
      </c>
      <c r="V89" s="247">
        <f>V87+V78+V22</f>
        <v>46228.32</v>
      </c>
      <c r="W89" s="268"/>
      <c r="AQ89" s="245"/>
    </row>
    <row r="90" spans="1:43" ht="26.25" customHeight="1" thickBot="1">
      <c r="A90" s="269" t="s">
        <v>235</v>
      </c>
      <c r="B90" s="957" t="s">
        <v>236</v>
      </c>
      <c r="C90" s="958"/>
      <c r="D90" s="958"/>
      <c r="E90" s="958"/>
      <c r="F90" s="958"/>
      <c r="G90" s="958"/>
      <c r="H90" s="958"/>
      <c r="I90" s="958"/>
      <c r="J90" s="958"/>
      <c r="K90" s="958"/>
      <c r="L90" s="958"/>
      <c r="M90" s="958"/>
      <c r="N90" s="959"/>
      <c r="O90" s="247" t="s">
        <v>149</v>
      </c>
      <c r="P90" s="270">
        <v>0</v>
      </c>
      <c r="Q90" s="968"/>
      <c r="R90" s="969"/>
      <c r="S90" s="969"/>
      <c r="T90" s="970"/>
      <c r="U90" s="249" t="s">
        <v>191</v>
      </c>
      <c r="V90" s="249">
        <f>ROUND((P90/$I$7),2)</f>
        <v>0</v>
      </c>
      <c r="W90" s="268"/>
      <c r="AQ90" s="245"/>
    </row>
    <row r="91" spans="1:43" ht="26.25" customHeight="1" thickBot="1">
      <c r="A91" s="269" t="s">
        <v>237</v>
      </c>
      <c r="B91" s="957" t="s">
        <v>238</v>
      </c>
      <c r="C91" s="958"/>
      <c r="D91" s="958"/>
      <c r="E91" s="958"/>
      <c r="F91" s="958"/>
      <c r="G91" s="958"/>
      <c r="H91" s="958"/>
      <c r="I91" s="958"/>
      <c r="J91" s="958"/>
      <c r="K91" s="958"/>
      <c r="L91" s="958"/>
      <c r="M91" s="958"/>
      <c r="N91" s="959"/>
      <c r="O91" s="968"/>
      <c r="P91" s="969"/>
      <c r="Q91" s="969"/>
      <c r="R91" s="969"/>
      <c r="S91" s="969"/>
      <c r="T91" s="970"/>
      <c r="U91" s="249" t="s">
        <v>191</v>
      </c>
      <c r="V91" s="249">
        <f>$V89-$V90</f>
        <v>46228.32</v>
      </c>
      <c r="W91" s="268"/>
      <c r="AQ91" s="245"/>
    </row>
    <row r="92" spans="1:43" s="42" customFormat="1" ht="12.75">
      <c r="A92" s="250"/>
      <c r="B92" s="108"/>
      <c r="C92" s="108"/>
      <c r="D92" s="108"/>
      <c r="E92" s="609"/>
      <c r="F92" s="108"/>
      <c r="G92" s="108"/>
      <c r="H92" s="108"/>
      <c r="I92" s="108"/>
      <c r="J92" s="108"/>
      <c r="K92" s="108"/>
      <c r="L92" s="133"/>
      <c r="M92" s="133"/>
      <c r="N92" s="133"/>
      <c r="O92" s="133"/>
      <c r="P92" s="133"/>
      <c r="Q92" s="133"/>
      <c r="R92" s="971"/>
      <c r="S92" s="972"/>
      <c r="T92" s="271"/>
      <c r="U92" s="133"/>
      <c r="V92" s="133"/>
      <c r="W92" s="268"/>
      <c r="AQ92" s="46"/>
    </row>
    <row r="93" spans="1:23" s="42" customFormat="1" ht="22.5" customHeight="1" thickBot="1">
      <c r="A93" s="178" t="s">
        <v>197</v>
      </c>
      <c r="B93" s="108"/>
      <c r="C93" s="108"/>
      <c r="D93" s="108"/>
      <c r="E93" s="609"/>
      <c r="F93" s="108"/>
      <c r="G93" s="108"/>
      <c r="H93" s="108"/>
      <c r="I93" s="108"/>
      <c r="J93" s="108"/>
      <c r="K93" s="108"/>
      <c r="L93" s="133"/>
      <c r="M93" s="133"/>
      <c r="N93" s="133"/>
      <c r="O93" s="133"/>
      <c r="P93" s="133"/>
      <c r="Q93" s="133"/>
      <c r="R93" s="179"/>
      <c r="S93" s="179"/>
      <c r="T93" s="179"/>
      <c r="U93" s="179"/>
      <c r="V93" s="179"/>
      <c r="W93" s="179"/>
    </row>
    <row r="94" spans="1:23" s="42" customFormat="1" ht="15" customHeight="1">
      <c r="A94" s="973" t="s">
        <v>198</v>
      </c>
      <c r="B94" s="251"/>
      <c r="C94" s="180"/>
      <c r="D94" s="181"/>
      <c r="E94" s="617"/>
      <c r="F94" s="182" t="s">
        <v>148</v>
      </c>
      <c r="G94" s="183"/>
      <c r="H94" s="183"/>
      <c r="I94" s="180"/>
      <c r="J94" s="180"/>
      <c r="K94" s="184"/>
      <c r="L94" s="184"/>
      <c r="M94" s="185" t="s">
        <v>149</v>
      </c>
      <c r="N94" s="186">
        <v>0</v>
      </c>
      <c r="O94" s="187"/>
      <c r="P94" s="272">
        <f aca="true" t="shared" si="13" ref="P94:P100">IF($D$6="ANO",IF($D$7="NE",SUM(N94:O94),N94),SUM(N94:O94))</f>
        <v>0</v>
      </c>
      <c r="Q94" s="187">
        <v>0</v>
      </c>
      <c r="R94" s="272">
        <f aca="true" t="shared" si="14" ref="R94:R100">ROUND(IF(M94="EUR",P94,(P94/$I$7)),2)</f>
        <v>0</v>
      </c>
      <c r="S94" s="188">
        <v>0</v>
      </c>
      <c r="T94" s="189"/>
      <c r="U94" s="189"/>
      <c r="V94" s="252">
        <f>ROUND(IF(M94="CZK",R94-(T94/$I$7),R94-U94),2)</f>
        <v>0</v>
      </c>
      <c r="W94" s="190"/>
    </row>
    <row r="95" spans="1:23" s="42" customFormat="1" ht="13.5">
      <c r="A95" s="974"/>
      <c r="B95" s="117"/>
      <c r="C95" s="121"/>
      <c r="D95" s="154"/>
      <c r="E95" s="614"/>
      <c r="F95" s="155" t="s">
        <v>148</v>
      </c>
      <c r="G95" s="120"/>
      <c r="H95" s="120"/>
      <c r="I95" s="121"/>
      <c r="J95" s="121"/>
      <c r="K95" s="170"/>
      <c r="L95" s="170"/>
      <c r="M95" s="160" t="s">
        <v>149</v>
      </c>
      <c r="N95" s="161"/>
      <c r="O95" s="162"/>
      <c r="P95" s="238">
        <f t="shared" si="13"/>
        <v>0</v>
      </c>
      <c r="Q95" s="162"/>
      <c r="R95" s="238">
        <f t="shared" si="14"/>
        <v>0</v>
      </c>
      <c r="S95" s="168"/>
      <c r="T95" s="164"/>
      <c r="U95" s="164"/>
      <c r="V95" s="253">
        <f aca="true" t="shared" si="15" ref="V95:V100">ROUND(IF(M95="CZK",R95-(T95/$I$7),R95-U95),2)</f>
        <v>0</v>
      </c>
      <c r="W95" s="116"/>
    </row>
    <row r="96" spans="1:23" s="42" customFormat="1" ht="13.5">
      <c r="A96" s="974"/>
      <c r="B96" s="117"/>
      <c r="C96" s="121"/>
      <c r="D96" s="154"/>
      <c r="E96" s="614"/>
      <c r="F96" s="155" t="s">
        <v>148</v>
      </c>
      <c r="G96" s="120"/>
      <c r="H96" s="120"/>
      <c r="I96" s="121"/>
      <c r="J96" s="121"/>
      <c r="K96" s="170"/>
      <c r="L96" s="170"/>
      <c r="M96" s="160" t="s">
        <v>191</v>
      </c>
      <c r="N96" s="166"/>
      <c r="O96" s="167"/>
      <c r="P96" s="238">
        <f t="shared" si="13"/>
        <v>0</v>
      </c>
      <c r="Q96" s="167"/>
      <c r="R96" s="238">
        <f t="shared" si="14"/>
        <v>0</v>
      </c>
      <c r="S96" s="168"/>
      <c r="T96" s="164"/>
      <c r="U96" s="164"/>
      <c r="V96" s="253">
        <f t="shared" si="15"/>
        <v>0</v>
      </c>
      <c r="W96" s="116"/>
    </row>
    <row r="97" spans="1:23" s="42" customFormat="1" ht="13.5">
      <c r="A97" s="974"/>
      <c r="B97" s="117"/>
      <c r="C97" s="121"/>
      <c r="D97" s="154"/>
      <c r="E97" s="614"/>
      <c r="F97" s="155" t="s">
        <v>148</v>
      </c>
      <c r="G97" s="120"/>
      <c r="H97" s="120"/>
      <c r="I97" s="121"/>
      <c r="J97" s="121"/>
      <c r="K97" s="170"/>
      <c r="L97" s="170"/>
      <c r="M97" s="160" t="s">
        <v>149</v>
      </c>
      <c r="N97" s="166"/>
      <c r="O97" s="167"/>
      <c r="P97" s="238">
        <f t="shared" si="13"/>
        <v>0</v>
      </c>
      <c r="Q97" s="167"/>
      <c r="R97" s="238">
        <f t="shared" si="14"/>
        <v>0</v>
      </c>
      <c r="S97" s="168"/>
      <c r="T97" s="164"/>
      <c r="U97" s="164"/>
      <c r="V97" s="253">
        <f t="shared" si="15"/>
        <v>0</v>
      </c>
      <c r="W97" s="116"/>
    </row>
    <row r="98" spans="1:23" s="42" customFormat="1" ht="13.5">
      <c r="A98" s="974"/>
      <c r="B98" s="117"/>
      <c r="C98" s="121"/>
      <c r="D98" s="154"/>
      <c r="E98" s="614"/>
      <c r="F98" s="155" t="s">
        <v>148</v>
      </c>
      <c r="G98" s="120"/>
      <c r="H98" s="120"/>
      <c r="I98" s="121"/>
      <c r="J98" s="121"/>
      <c r="K98" s="170"/>
      <c r="L98" s="170"/>
      <c r="M98" s="160" t="s">
        <v>149</v>
      </c>
      <c r="N98" s="171">
        <v>0</v>
      </c>
      <c r="O98" s="172"/>
      <c r="P98" s="238">
        <f t="shared" si="13"/>
        <v>0</v>
      </c>
      <c r="Q98" s="172"/>
      <c r="R98" s="238">
        <f t="shared" si="14"/>
        <v>0</v>
      </c>
      <c r="S98" s="168"/>
      <c r="T98" s="164"/>
      <c r="U98" s="164"/>
      <c r="V98" s="253">
        <f t="shared" si="15"/>
        <v>0</v>
      </c>
      <c r="W98" s="116"/>
    </row>
    <row r="99" spans="1:23" s="42" customFormat="1" ht="13.5">
      <c r="A99" s="974"/>
      <c r="B99" s="117"/>
      <c r="C99" s="121"/>
      <c r="D99" s="154"/>
      <c r="E99" s="614"/>
      <c r="F99" s="155" t="s">
        <v>148</v>
      </c>
      <c r="G99" s="120"/>
      <c r="H99" s="120"/>
      <c r="I99" s="121"/>
      <c r="J99" s="121"/>
      <c r="K99" s="170"/>
      <c r="L99" s="170"/>
      <c r="M99" s="160" t="s">
        <v>149</v>
      </c>
      <c r="N99" s="171"/>
      <c r="O99" s="173"/>
      <c r="P99" s="238">
        <f t="shared" si="13"/>
        <v>0</v>
      </c>
      <c r="Q99" s="173"/>
      <c r="R99" s="238">
        <f t="shared" si="14"/>
        <v>0</v>
      </c>
      <c r="S99" s="168"/>
      <c r="T99" s="164"/>
      <c r="U99" s="164"/>
      <c r="V99" s="253">
        <f t="shared" si="15"/>
        <v>0</v>
      </c>
      <c r="W99" s="116"/>
    </row>
    <row r="100" spans="1:23" s="42" customFormat="1" ht="14.25" thickBot="1">
      <c r="A100" s="974"/>
      <c r="B100" s="244"/>
      <c r="C100" s="122"/>
      <c r="D100" s="154"/>
      <c r="E100" s="615"/>
      <c r="F100" s="155" t="s">
        <v>148</v>
      </c>
      <c r="G100" s="123"/>
      <c r="H100" s="123"/>
      <c r="I100" s="122"/>
      <c r="J100" s="122"/>
      <c r="K100" s="170"/>
      <c r="L100" s="170"/>
      <c r="M100" s="160" t="s">
        <v>149</v>
      </c>
      <c r="N100" s="174"/>
      <c r="O100" s="175"/>
      <c r="P100" s="238">
        <f t="shared" si="13"/>
        <v>0</v>
      </c>
      <c r="Q100" s="175"/>
      <c r="R100" s="238">
        <f t="shared" si="14"/>
        <v>0</v>
      </c>
      <c r="S100" s="176"/>
      <c r="T100" s="164"/>
      <c r="U100" s="164"/>
      <c r="V100" s="253">
        <f t="shared" si="15"/>
        <v>0</v>
      </c>
      <c r="W100" s="124"/>
    </row>
    <row r="101" spans="1:23" s="42" customFormat="1" ht="13.5" thickBot="1">
      <c r="A101" s="975"/>
      <c r="B101" s="939" t="s">
        <v>199</v>
      </c>
      <c r="C101" s="940"/>
      <c r="D101" s="940"/>
      <c r="E101" s="940"/>
      <c r="F101" s="940"/>
      <c r="G101" s="940"/>
      <c r="H101" s="940"/>
      <c r="I101" s="940"/>
      <c r="J101" s="940"/>
      <c r="K101" s="940"/>
      <c r="L101" s="940"/>
      <c r="M101" s="940"/>
      <c r="N101" s="940"/>
      <c r="O101" s="940"/>
      <c r="P101" s="941"/>
      <c r="Q101" s="240">
        <f aca="true" t="shared" si="16" ref="Q101:V101">SUM(Q94:Q100)</f>
        <v>0</v>
      </c>
      <c r="R101" s="241">
        <f t="shared" si="16"/>
        <v>0</v>
      </c>
      <c r="S101" s="242">
        <f t="shared" si="16"/>
        <v>0</v>
      </c>
      <c r="T101" s="241">
        <f t="shared" si="16"/>
        <v>0</v>
      </c>
      <c r="U101" s="241">
        <f t="shared" si="16"/>
        <v>0</v>
      </c>
      <c r="V101" s="241">
        <f t="shared" si="16"/>
        <v>0</v>
      </c>
      <c r="W101" s="243"/>
    </row>
    <row r="102" spans="1:23" s="42" customFormat="1" ht="13.5" thickBot="1">
      <c r="A102" s="250"/>
      <c r="B102" s="108"/>
      <c r="C102" s="108"/>
      <c r="D102" s="108"/>
      <c r="E102" s="609"/>
      <c r="F102" s="108"/>
      <c r="G102" s="108"/>
      <c r="H102" s="108"/>
      <c r="I102" s="108"/>
      <c r="J102" s="108"/>
      <c r="K102" s="108"/>
      <c r="L102" s="133"/>
      <c r="M102" s="133"/>
      <c r="N102" s="133"/>
      <c r="O102" s="133"/>
      <c r="P102" s="133"/>
      <c r="Q102" s="133"/>
      <c r="R102" s="179"/>
      <c r="S102" s="179"/>
      <c r="T102" s="179"/>
      <c r="U102" s="179"/>
      <c r="V102" s="179"/>
      <c r="W102" s="179"/>
    </row>
    <row r="103" spans="1:43" s="54" customFormat="1" ht="15.75" customHeight="1" thickBot="1">
      <c r="A103" s="134"/>
      <c r="B103" s="254"/>
      <c r="C103" s="135"/>
      <c r="D103" s="135"/>
      <c r="E103" s="618"/>
      <c r="F103" s="136"/>
      <c r="G103" s="136"/>
      <c r="H103" s="136"/>
      <c r="I103" s="135"/>
      <c r="J103" s="135"/>
      <c r="K103" s="128"/>
      <c r="T103" s="965" t="s">
        <v>150</v>
      </c>
      <c r="U103" s="966"/>
      <c r="V103" s="967"/>
      <c r="W103" s="191">
        <f>V91</f>
        <v>46228.32</v>
      </c>
      <c r="X103" s="128"/>
      <c r="Y103" s="54" t="s">
        <v>207</v>
      </c>
      <c r="AC103" s="128"/>
      <c r="AD103" s="128"/>
      <c r="AE103" s="128"/>
      <c r="AF103" s="128"/>
      <c r="AG103" s="128"/>
      <c r="AH103" s="128"/>
      <c r="AI103" s="128"/>
      <c r="AQ103" s="42"/>
    </row>
    <row r="104" spans="1:43" ht="16.5" customHeight="1" thickBot="1">
      <c r="A104" s="192" t="s">
        <v>200</v>
      </c>
      <c r="B104" s="193"/>
      <c r="C104" s="194"/>
      <c r="D104" s="194"/>
      <c r="E104" s="619"/>
      <c r="F104" s="194"/>
      <c r="G104" s="195"/>
      <c r="H104" s="144"/>
      <c r="I104" s="144"/>
      <c r="J104" s="145"/>
      <c r="K104" s="1"/>
      <c r="L104" s="54"/>
      <c r="R104" s="979" t="s">
        <v>233</v>
      </c>
      <c r="S104" s="980"/>
      <c r="T104" s="981" t="s">
        <v>151</v>
      </c>
      <c r="U104" s="981"/>
      <c r="V104" s="982"/>
      <c r="W104" s="191">
        <f>R89-V89</f>
        <v>0</v>
      </c>
      <c r="X104" s="309" t="s">
        <v>239</v>
      </c>
      <c r="Y104" s="273" t="s">
        <v>241</v>
      </c>
      <c r="Z104" s="274" t="s">
        <v>242</v>
      </c>
      <c r="AC104" s="130"/>
      <c r="AD104" s="130"/>
      <c r="AE104" s="130"/>
      <c r="AF104" s="130"/>
      <c r="AG104" s="130"/>
      <c r="AH104" s="130"/>
      <c r="AI104" s="130"/>
      <c r="AQ104" s="54"/>
    </row>
    <row r="105" spans="1:43" s="42" customFormat="1" ht="13.5" customHeight="1" thickBot="1">
      <c r="A105" s="196" t="s">
        <v>201</v>
      </c>
      <c r="B105" s="45" t="s">
        <v>202</v>
      </c>
      <c r="C105" s="18"/>
      <c r="D105" s="18"/>
      <c r="E105" s="279"/>
      <c r="F105" s="137"/>
      <c r="G105" s="130"/>
      <c r="H105" s="1"/>
      <c r="I105" s="1"/>
      <c r="J105" s="197"/>
      <c r="K105" s="1"/>
      <c r="L105" s="45"/>
      <c r="R105" s="310">
        <f>FLOOR(($V111*W105),1)</f>
        <v>0</v>
      </c>
      <c r="S105" s="255" t="s">
        <v>194</v>
      </c>
      <c r="T105" s="983" t="s">
        <v>152</v>
      </c>
      <c r="U105" s="983"/>
      <c r="V105" s="984"/>
      <c r="W105" s="198">
        <f>$X105-($X105/$V89*$V90)</f>
        <v>0</v>
      </c>
      <c r="X105" s="311">
        <f>SUMIF(F16:F87,"IV",V16:V87)</f>
        <v>0</v>
      </c>
      <c r="Y105" s="275">
        <f>W105/V91</f>
        <v>0</v>
      </c>
      <c r="Z105" s="275">
        <f>R105/W111</f>
        <v>0</v>
      </c>
      <c r="AC105" s="128"/>
      <c r="AD105" s="128"/>
      <c r="AE105" s="128"/>
      <c r="AF105" s="128"/>
      <c r="AG105" s="128"/>
      <c r="AH105" s="128"/>
      <c r="AI105" s="128"/>
      <c r="AQ105" s="46"/>
    </row>
    <row r="106" spans="1:35" s="42" customFormat="1" ht="13.5" customHeight="1" thickBot="1">
      <c r="A106" s="196" t="s">
        <v>203</v>
      </c>
      <c r="B106" s="45" t="s">
        <v>204</v>
      </c>
      <c r="C106" s="18"/>
      <c r="D106" s="18"/>
      <c r="E106" s="279"/>
      <c r="F106" s="135"/>
      <c r="G106" s="128"/>
      <c r="H106" s="18"/>
      <c r="I106" s="18"/>
      <c r="J106" s="199"/>
      <c r="K106" s="18"/>
      <c r="L106" s="45"/>
      <c r="R106" s="312">
        <f>W111-R105</f>
        <v>2311</v>
      </c>
      <c r="S106" s="256" t="s">
        <v>148</v>
      </c>
      <c r="T106" s="983" t="s">
        <v>153</v>
      </c>
      <c r="U106" s="983"/>
      <c r="V106" s="984"/>
      <c r="W106" s="198">
        <f>$X106-($X106/$V89*$V90)</f>
        <v>46228.32</v>
      </c>
      <c r="X106" s="311">
        <f>SUMIF(F16:F87,"NIV",V16:V87)</f>
        <v>46228.32</v>
      </c>
      <c r="Y106" s="275">
        <f>W106/V91</f>
        <v>1</v>
      </c>
      <c r="Z106" s="275">
        <f>R106/W111</f>
        <v>1</v>
      </c>
      <c r="AC106" s="128"/>
      <c r="AD106" s="128"/>
      <c r="AE106" s="128"/>
      <c r="AF106" s="128"/>
      <c r="AG106" s="128"/>
      <c r="AH106" s="128"/>
      <c r="AI106" s="128"/>
    </row>
    <row r="107" spans="1:35" s="42" customFormat="1" ht="13.5" customHeight="1" thickBot="1">
      <c r="A107" s="196" t="s">
        <v>205</v>
      </c>
      <c r="B107" s="45" t="s">
        <v>206</v>
      </c>
      <c r="C107" s="18"/>
      <c r="D107" s="18"/>
      <c r="E107" s="279"/>
      <c r="F107" s="135"/>
      <c r="G107" s="128"/>
      <c r="H107" s="18"/>
      <c r="I107" s="18"/>
      <c r="J107" s="199"/>
      <c r="K107" s="18"/>
      <c r="L107" s="45"/>
      <c r="Q107" s="313" t="s">
        <v>240</v>
      </c>
      <c r="R107" s="314">
        <f>SUM(R105:R106)</f>
        <v>2311</v>
      </c>
      <c r="S107" s="128"/>
      <c r="T107" s="128"/>
      <c r="U107" s="129" t="s">
        <v>207</v>
      </c>
      <c r="V107" s="985" t="str">
        <f>IF((W105+W106)=V91,"OK","ZKONTROLUJ     NIV/IV ")</f>
        <v>OK</v>
      </c>
      <c r="W107" s="985"/>
      <c r="Y107" s="276">
        <f>SUM(Y105:Y106)</f>
        <v>1</v>
      </c>
      <c r="Z107" s="276">
        <f>SUM(Z105:Z106)</f>
        <v>1</v>
      </c>
      <c r="AC107" s="128"/>
      <c r="AD107" s="128"/>
      <c r="AE107" s="128"/>
      <c r="AF107" s="128"/>
      <c r="AG107" s="128"/>
      <c r="AH107" s="128"/>
      <c r="AI107" s="128"/>
    </row>
    <row r="108" spans="1:43" ht="12.75">
      <c r="A108" s="196" t="s">
        <v>208</v>
      </c>
      <c r="B108" s="45" t="s">
        <v>209</v>
      </c>
      <c r="C108" s="1"/>
      <c r="D108" s="1"/>
      <c r="E108" s="206"/>
      <c r="F108" s="135"/>
      <c r="G108" s="128"/>
      <c r="H108" s="18"/>
      <c r="I108" s="18"/>
      <c r="J108" s="199"/>
      <c r="K108" s="18"/>
      <c r="L108" s="54"/>
      <c r="O108" s="42"/>
      <c r="P108" s="42"/>
      <c r="Q108" s="42"/>
      <c r="R108" s="42"/>
      <c r="S108" s="128"/>
      <c r="T108" s="986" t="s">
        <v>210</v>
      </c>
      <c r="U108" s="987"/>
      <c r="V108" s="987"/>
      <c r="W108" s="988"/>
      <c r="X108" s="131"/>
      <c r="AC108" s="131"/>
      <c r="AD108" s="131"/>
      <c r="AE108" s="131"/>
      <c r="AF108" s="131"/>
      <c r="AG108" s="131"/>
      <c r="AH108" s="131"/>
      <c r="AI108" s="131"/>
      <c r="AQ108" s="42"/>
    </row>
    <row r="109" spans="1:35" ht="12.75">
      <c r="A109" s="196" t="s">
        <v>211</v>
      </c>
      <c r="B109" s="45" t="s">
        <v>212</v>
      </c>
      <c r="C109" s="1"/>
      <c r="D109" s="1"/>
      <c r="E109" s="206"/>
      <c r="F109" s="1"/>
      <c r="G109" s="1"/>
      <c r="H109" s="1"/>
      <c r="I109" s="1"/>
      <c r="J109" s="197"/>
      <c r="K109" s="257"/>
      <c r="L109" s="257"/>
      <c r="M109" s="257"/>
      <c r="O109" s="42"/>
      <c r="P109" s="42"/>
      <c r="Q109" s="42"/>
      <c r="R109" s="42"/>
      <c r="S109" s="258"/>
      <c r="T109" s="1009" t="s">
        <v>213</v>
      </c>
      <c r="U109" s="1010"/>
      <c r="V109" s="200" t="s">
        <v>214</v>
      </c>
      <c r="W109" s="259" t="s">
        <v>210</v>
      </c>
      <c r="X109" s="54"/>
      <c r="Y109" s="54"/>
      <c r="Z109" s="54"/>
      <c r="AA109" s="54"/>
      <c r="AB109" s="54"/>
      <c r="AC109" s="54"/>
      <c r="AD109" s="54"/>
      <c r="AE109" s="54"/>
      <c r="AF109" s="54"/>
      <c r="AG109" s="54"/>
      <c r="AH109" s="54"/>
      <c r="AI109" s="54"/>
    </row>
    <row r="110" spans="1:35" ht="12.75">
      <c r="A110" s="196" t="s">
        <v>215</v>
      </c>
      <c r="B110" s="45" t="s">
        <v>216</v>
      </c>
      <c r="C110" s="1"/>
      <c r="D110" s="1"/>
      <c r="E110" s="206"/>
      <c r="F110" s="1"/>
      <c r="G110" s="1"/>
      <c r="H110" s="1"/>
      <c r="I110" s="1"/>
      <c r="J110" s="197"/>
      <c r="K110" s="257"/>
      <c r="L110" s="257"/>
      <c r="M110" s="257"/>
      <c r="O110" s="42"/>
      <c r="P110" s="42"/>
      <c r="Q110" s="42"/>
      <c r="R110" s="128"/>
      <c r="S110" s="315"/>
      <c r="T110" s="1011" t="s">
        <v>217</v>
      </c>
      <c r="U110" s="1012"/>
      <c r="V110" s="201">
        <v>0.85</v>
      </c>
      <c r="W110" s="260">
        <f>FLOOR(($V110*$V91),1)</f>
        <v>39294</v>
      </c>
      <c r="X110" s="261"/>
      <c r="Y110" s="261"/>
      <c r="Z110" s="261"/>
      <c r="AA110" s="261"/>
      <c r="AB110" s="261"/>
      <c r="AC110" s="261"/>
      <c r="AD110" s="261"/>
      <c r="AE110" s="261"/>
      <c r="AF110" s="261"/>
      <c r="AG110" s="261"/>
      <c r="AH110" s="261"/>
      <c r="AI110" s="261"/>
    </row>
    <row r="111" spans="1:35" ht="12.75">
      <c r="A111" s="196" t="s">
        <v>218</v>
      </c>
      <c r="B111" s="45" t="s">
        <v>219</v>
      </c>
      <c r="C111" s="1"/>
      <c r="D111" s="1"/>
      <c r="E111" s="206"/>
      <c r="F111" s="1"/>
      <c r="G111" s="1"/>
      <c r="H111" s="1"/>
      <c r="I111" s="1"/>
      <c r="J111" s="197"/>
      <c r="K111" s="257"/>
      <c r="L111" s="257"/>
      <c r="M111" s="257"/>
      <c r="R111" s="128"/>
      <c r="S111" s="315"/>
      <c r="T111" s="1009" t="s">
        <v>220</v>
      </c>
      <c r="U111" s="1010"/>
      <c r="V111" s="262">
        <v>0.05</v>
      </c>
      <c r="W111" s="260">
        <f>IF(V112=0%,V91-W110,FLOOR(($V111*$V91),1))</f>
        <v>2311</v>
      </c>
      <c r="X111" s="263"/>
      <c r="Y111" s="263"/>
      <c r="Z111" s="263"/>
      <c r="AA111" s="263"/>
      <c r="AB111" s="263"/>
      <c r="AC111" s="263"/>
      <c r="AD111" s="263"/>
      <c r="AE111" s="263"/>
      <c r="AF111" s="263"/>
      <c r="AG111" s="263"/>
      <c r="AH111" s="263"/>
      <c r="AI111" s="263"/>
    </row>
    <row r="112" spans="1:35" ht="12.75">
      <c r="A112" s="196"/>
      <c r="B112" s="45" t="s">
        <v>221</v>
      </c>
      <c r="C112" s="1"/>
      <c r="D112" s="1"/>
      <c r="E112" s="206"/>
      <c r="F112" s="1"/>
      <c r="G112" s="1"/>
      <c r="H112" s="1"/>
      <c r="I112" s="1"/>
      <c r="J112" s="197"/>
      <c r="K112" s="257"/>
      <c r="L112" s="257"/>
      <c r="M112" s="257"/>
      <c r="R112" s="128"/>
      <c r="S112" s="316"/>
      <c r="T112" s="1011" t="s">
        <v>222</v>
      </c>
      <c r="U112" s="1012"/>
      <c r="V112" s="317">
        <f>V113-V110-V111</f>
        <v>0.10000000000000002</v>
      </c>
      <c r="W112" s="260">
        <f>V91-W110-W111</f>
        <v>4623.32</v>
      </c>
      <c r="X112" s="263"/>
      <c r="Y112" s="263"/>
      <c r="Z112" s="263"/>
      <c r="AA112" s="263"/>
      <c r="AB112" s="263"/>
      <c r="AC112" s="263"/>
      <c r="AD112" s="263"/>
      <c r="AE112" s="263"/>
      <c r="AF112" s="263"/>
      <c r="AG112" s="263"/>
      <c r="AH112" s="263"/>
      <c r="AI112" s="263"/>
    </row>
    <row r="113" spans="1:35" ht="13.5" thickBot="1">
      <c r="A113" s="202"/>
      <c r="B113" s="45" t="s">
        <v>223</v>
      </c>
      <c r="C113" s="1"/>
      <c r="D113" s="1"/>
      <c r="E113" s="206"/>
      <c r="F113" s="1"/>
      <c r="G113" s="1"/>
      <c r="H113" s="1"/>
      <c r="I113" s="1"/>
      <c r="J113" s="197"/>
      <c r="K113" s="257"/>
      <c r="L113" s="257"/>
      <c r="M113" s="257"/>
      <c r="R113" s="128"/>
      <c r="S113" s="316"/>
      <c r="T113" s="1013" t="s">
        <v>224</v>
      </c>
      <c r="U113" s="1014"/>
      <c r="V113" s="264">
        <v>1</v>
      </c>
      <c r="W113" s="265">
        <f>SUM(W110:W112)</f>
        <v>46228.32</v>
      </c>
      <c r="X113" s="263"/>
      <c r="Y113" s="263"/>
      <c r="Z113" s="263"/>
      <c r="AA113" s="263"/>
      <c r="AB113" s="263"/>
      <c r="AC113" s="263"/>
      <c r="AD113" s="263"/>
      <c r="AE113" s="263"/>
      <c r="AF113" s="263"/>
      <c r="AG113" s="263"/>
      <c r="AH113" s="263"/>
      <c r="AI113" s="263"/>
    </row>
    <row r="114" spans="1:35" ht="13.5" thickBot="1">
      <c r="A114" s="203" t="s">
        <v>277</v>
      </c>
      <c r="B114" s="204" t="s">
        <v>278</v>
      </c>
      <c r="C114" s="204"/>
      <c r="D114" s="204"/>
      <c r="E114" s="604"/>
      <c r="F114" s="204"/>
      <c r="G114" s="204"/>
      <c r="H114" s="204"/>
      <c r="I114" s="204"/>
      <c r="J114" s="205"/>
      <c r="K114" s="257"/>
      <c r="L114" s="257"/>
      <c r="M114" s="257"/>
      <c r="R114" s="258"/>
      <c r="S114" s="316"/>
      <c r="W114" s="258"/>
      <c r="X114" s="263"/>
      <c r="Y114" s="263"/>
      <c r="Z114" s="263"/>
      <c r="AA114" s="263"/>
      <c r="AB114" s="263"/>
      <c r="AC114" s="263"/>
      <c r="AD114" s="263"/>
      <c r="AE114" s="263"/>
      <c r="AF114" s="263"/>
      <c r="AG114" s="263"/>
      <c r="AH114" s="263"/>
      <c r="AI114" s="263"/>
    </row>
    <row r="115" spans="1:35" ht="15" customHeight="1">
      <c r="A115" s="257"/>
      <c r="B115" s="257"/>
      <c r="C115" s="257"/>
      <c r="D115" s="257"/>
      <c r="E115" s="620"/>
      <c r="F115" s="257"/>
      <c r="G115" s="257"/>
      <c r="H115" s="257"/>
      <c r="I115" s="257"/>
      <c r="J115" s="257"/>
      <c r="K115" s="257"/>
      <c r="L115" s="257"/>
      <c r="M115" s="257"/>
      <c r="O115" s="976" t="s">
        <v>225</v>
      </c>
      <c r="P115" s="977"/>
      <c r="Q115" s="977"/>
      <c r="R115" s="978"/>
      <c r="S115" s="315"/>
      <c r="T115" s="976" t="s">
        <v>154</v>
      </c>
      <c r="U115" s="977"/>
      <c r="V115" s="977"/>
      <c r="W115" s="978"/>
      <c r="X115" s="266"/>
      <c r="Y115" s="266"/>
      <c r="Z115" s="266"/>
      <c r="AA115" s="266"/>
      <c r="AB115" s="266"/>
      <c r="AC115" s="266"/>
      <c r="AD115" s="266"/>
      <c r="AE115" s="266"/>
      <c r="AF115" s="266"/>
      <c r="AG115" s="266"/>
      <c r="AH115" s="266"/>
      <c r="AI115" s="266"/>
    </row>
    <row r="116" spans="3:35" ht="12.75">
      <c r="C116" s="257"/>
      <c r="D116" s="257"/>
      <c r="E116" s="138"/>
      <c r="F116" s="138"/>
      <c r="G116" s="138"/>
      <c r="H116" s="138"/>
      <c r="I116" s="139"/>
      <c r="J116" s="140"/>
      <c r="K116" s="139"/>
      <c r="L116" s="139"/>
      <c r="M116" s="139"/>
      <c r="N116" s="139"/>
      <c r="O116" s="991" t="s">
        <v>436</v>
      </c>
      <c r="P116" s="992"/>
      <c r="Q116" s="992"/>
      <c r="R116" s="993"/>
      <c r="S116" s="206"/>
      <c r="T116" s="991" t="s">
        <v>226</v>
      </c>
      <c r="U116" s="992"/>
      <c r="V116" s="992"/>
      <c r="W116" s="993"/>
      <c r="X116" s="266"/>
      <c r="Y116" s="266"/>
      <c r="Z116" s="266"/>
      <c r="AA116" s="266"/>
      <c r="AB116" s="266"/>
      <c r="AC116" s="266"/>
      <c r="AD116" s="266"/>
      <c r="AE116" s="266"/>
      <c r="AF116" s="266"/>
      <c r="AG116" s="266"/>
      <c r="AH116" s="266"/>
      <c r="AI116" s="266"/>
    </row>
    <row r="117" spans="3:35" ht="33.75" customHeight="1">
      <c r="C117" s="45"/>
      <c r="D117" s="45"/>
      <c r="E117" s="138"/>
      <c r="F117" s="138"/>
      <c r="G117" s="138"/>
      <c r="H117" s="138"/>
      <c r="I117" s="139"/>
      <c r="J117" s="140"/>
      <c r="K117" s="139"/>
      <c r="L117" s="139"/>
      <c r="M117" s="139"/>
      <c r="N117" s="139"/>
      <c r="O117" s="994"/>
      <c r="P117" s="995"/>
      <c r="Q117" s="995"/>
      <c r="R117" s="996"/>
      <c r="S117" s="206"/>
      <c r="T117" s="994"/>
      <c r="U117" s="995"/>
      <c r="V117" s="995"/>
      <c r="W117" s="996"/>
      <c r="X117" s="54"/>
      <c r="Y117" s="54"/>
      <c r="Z117" s="54"/>
      <c r="AA117" s="54"/>
      <c r="AB117" s="54"/>
      <c r="AC117" s="54"/>
      <c r="AD117" s="54"/>
      <c r="AE117" s="54"/>
      <c r="AF117" s="54"/>
      <c r="AG117" s="54"/>
      <c r="AH117" s="54"/>
      <c r="AI117" s="54"/>
    </row>
    <row r="118" spans="15:23" ht="12.75">
      <c r="O118" s="994"/>
      <c r="P118" s="995"/>
      <c r="Q118" s="995"/>
      <c r="R118" s="996"/>
      <c r="T118" s="994"/>
      <c r="U118" s="995"/>
      <c r="V118" s="995"/>
      <c r="W118" s="996"/>
    </row>
    <row r="119" spans="15:23" ht="12.75">
      <c r="O119" s="997"/>
      <c r="P119" s="998"/>
      <c r="Q119" s="998"/>
      <c r="R119" s="999"/>
      <c r="T119" s="997"/>
      <c r="U119" s="998"/>
      <c r="V119" s="998"/>
      <c r="W119" s="999"/>
    </row>
    <row r="120" spans="15:23" ht="12.75">
      <c r="O120" s="1000" t="s">
        <v>227</v>
      </c>
      <c r="P120" s="1001"/>
      <c r="Q120" s="1001"/>
      <c r="R120" s="1002"/>
      <c r="T120" s="1000" t="s">
        <v>227</v>
      </c>
      <c r="U120" s="1001"/>
      <c r="V120" s="1001"/>
      <c r="W120" s="1002"/>
    </row>
    <row r="121" spans="15:23" ht="12.75">
      <c r="O121" s="1003"/>
      <c r="P121" s="1004"/>
      <c r="Q121" s="1004"/>
      <c r="R121" s="1005"/>
      <c r="T121" s="1003"/>
      <c r="U121" s="1004"/>
      <c r="V121" s="1004"/>
      <c r="W121" s="1005"/>
    </row>
    <row r="122" spans="15:23" ht="13.5" thickBot="1">
      <c r="O122" s="1006"/>
      <c r="P122" s="1007"/>
      <c r="Q122" s="1007"/>
      <c r="R122" s="1008"/>
      <c r="T122" s="1006"/>
      <c r="U122" s="1007"/>
      <c r="V122" s="1007"/>
      <c r="W122" s="1008"/>
    </row>
  </sheetData>
  <sheetProtection/>
  <autoFilter ref="A14:AQ87"/>
  <mergeCells count="73">
    <mergeCell ref="I1:J1"/>
    <mergeCell ref="O116:R119"/>
    <mergeCell ref="T116:W119"/>
    <mergeCell ref="O120:R122"/>
    <mergeCell ref="T120:W122"/>
    <mergeCell ref="T109:U109"/>
    <mergeCell ref="T110:U110"/>
    <mergeCell ref="T111:U111"/>
    <mergeCell ref="T112:U112"/>
    <mergeCell ref="T113:U113"/>
    <mergeCell ref="B90:N90"/>
    <mergeCell ref="Q90:T90"/>
    <mergeCell ref="O115:R115"/>
    <mergeCell ref="T115:W115"/>
    <mergeCell ref="R104:S104"/>
    <mergeCell ref="T104:V104"/>
    <mergeCell ref="T105:V105"/>
    <mergeCell ref="T106:V106"/>
    <mergeCell ref="V107:W107"/>
    <mergeCell ref="T108:W108"/>
    <mergeCell ref="T103:V103"/>
    <mergeCell ref="B91:N91"/>
    <mergeCell ref="O91:T91"/>
    <mergeCell ref="R92:S92"/>
    <mergeCell ref="A94:A101"/>
    <mergeCell ref="B101:P101"/>
    <mergeCell ref="A16:A22"/>
    <mergeCell ref="B22:P22"/>
    <mergeCell ref="B78:P78"/>
    <mergeCell ref="T88:U88"/>
    <mergeCell ref="B89:N89"/>
    <mergeCell ref="O89:Q89"/>
    <mergeCell ref="A88:K88"/>
    <mergeCell ref="R88:S88"/>
    <mergeCell ref="A23:A77"/>
    <mergeCell ref="S12:S14"/>
    <mergeCell ref="I13:I14"/>
    <mergeCell ref="V12:V14"/>
    <mergeCell ref="A79:A87"/>
    <mergeCell ref="B87:P87"/>
    <mergeCell ref="R12:R14"/>
    <mergeCell ref="A12:A14"/>
    <mergeCell ref="B12:B14"/>
    <mergeCell ref="C12:F12"/>
    <mergeCell ref="G12:G14"/>
    <mergeCell ref="B11:S11"/>
    <mergeCell ref="J13:J14"/>
    <mergeCell ref="T12:U13"/>
    <mergeCell ref="T11:W11"/>
    <mergeCell ref="H12:H14"/>
    <mergeCell ref="I12:J12"/>
    <mergeCell ref="K12:K14"/>
    <mergeCell ref="L12:L14"/>
    <mergeCell ref="N12:Q13"/>
    <mergeCell ref="W12:W14"/>
    <mergeCell ref="M12:M14"/>
    <mergeCell ref="B6:C6"/>
    <mergeCell ref="B7:C9"/>
    <mergeCell ref="D7:D9"/>
    <mergeCell ref="I7:K7"/>
    <mergeCell ref="I8:K8"/>
    <mergeCell ref="C13:C14"/>
    <mergeCell ref="D13:D14"/>
    <mergeCell ref="E13:E14"/>
    <mergeCell ref="F13:F14"/>
    <mergeCell ref="B3:E3"/>
    <mergeCell ref="F3:G3"/>
    <mergeCell ref="H3:I3"/>
    <mergeCell ref="J3:Q3"/>
    <mergeCell ref="B4:E4"/>
    <mergeCell ref="F4:G4"/>
    <mergeCell ref="H4:I4"/>
    <mergeCell ref="J4:Q4"/>
  </mergeCells>
  <conditionalFormatting sqref="T79:T86 T94:T100 T16:T21 T69 T28:T33 T71 T76:T77 T24:T26 T50:T66 T36:T48">
    <cfRule type="expression" priority="62" dxfId="11" stopIfTrue="1">
      <formula>M16="EUR"</formula>
    </cfRule>
  </conditionalFormatting>
  <conditionalFormatting sqref="T49">
    <cfRule type="expression" priority="18" dxfId="11" stopIfTrue="1">
      <formula>M49="EUR"</formula>
    </cfRule>
  </conditionalFormatting>
  <conditionalFormatting sqref="T27">
    <cfRule type="expression" priority="15" dxfId="11" stopIfTrue="1">
      <formula>M27="EUR"</formula>
    </cfRule>
  </conditionalFormatting>
  <conditionalFormatting sqref="T70">
    <cfRule type="expression" priority="14" dxfId="11" stopIfTrue="1">
      <formula>M70="EUR"</formula>
    </cfRule>
  </conditionalFormatting>
  <conditionalFormatting sqref="T73:T74">
    <cfRule type="expression" priority="11" dxfId="11" stopIfTrue="1">
      <formula>M73="EUR"</formula>
    </cfRule>
  </conditionalFormatting>
  <conditionalFormatting sqref="T75">
    <cfRule type="expression" priority="9" dxfId="11" stopIfTrue="1">
      <formula>M75="EUR"</formula>
    </cfRule>
  </conditionalFormatting>
  <conditionalFormatting sqref="T72">
    <cfRule type="expression" priority="6" dxfId="11" stopIfTrue="1">
      <formula>M72="EUR"</formula>
    </cfRule>
  </conditionalFormatting>
  <conditionalFormatting sqref="T67:T68">
    <cfRule type="expression" priority="4" dxfId="11" stopIfTrue="1">
      <formula>M67="EUR"</formula>
    </cfRule>
  </conditionalFormatting>
  <conditionalFormatting sqref="T34">
    <cfRule type="expression" priority="3" dxfId="11" stopIfTrue="1">
      <formula>M34="EUR"</formula>
    </cfRule>
  </conditionalFormatting>
  <conditionalFormatting sqref="T35">
    <cfRule type="expression" priority="2" dxfId="11" stopIfTrue="1">
      <formula>M35="EUR"</formula>
    </cfRule>
  </conditionalFormatting>
  <conditionalFormatting sqref="T23">
    <cfRule type="expression" priority="1" dxfId="11" stopIfTrue="1">
      <formula>M23="EUR"</formula>
    </cfRule>
  </conditionalFormatting>
  <dataValidations count="5">
    <dataValidation type="list" allowBlank="1" showInputMessage="1" showErrorMessage="1" sqref="D94:D100 D79:D86 D16:D21 D23:D77">
      <formula1>$AQ$1:$AQ$12</formula1>
    </dataValidation>
    <dataValidation type="list" allowBlank="1" showInputMessage="1" showErrorMessage="1" sqref="E6:E7 D6:D9">
      <formula1>"ANO, NE"</formula1>
    </dataValidation>
    <dataValidation type="list" allowBlank="1" showInputMessage="1" showErrorMessage="1" sqref="F94:F100 F79:F86 F16:F21 F23:F77">
      <formula1>"IV, NIV"</formula1>
    </dataValidation>
    <dataValidation type="list" allowBlank="1" showInputMessage="1" showErrorMessage="1" sqref="M94:M100 M79:M86 M16:M21 M23:M77">
      <formula1>"CZK,EUR"</formula1>
    </dataValidation>
    <dataValidation type="custom" allowBlank="1" showInputMessage="1" showErrorMessage="1" sqref="V94:V100 R94:R100 V113:W113 P79:P86 R105:S106 W105:X106 W103:W104 R89:V89 P94:P100 Q101:V101 S87:U87 Q87 S78:U78 Q78 V90:V91 A104:J114 Y103:Z107 W110:W112 S22:U22 Q22 P16:P21 P23:P77 V16:V87 R16:R87">
      <formula1>V94</formula1>
    </dataValidation>
  </dataValidations>
  <printOptions horizontalCentered="1"/>
  <pageMargins left="0.25" right="0.25" top="0.75" bottom="0.75" header="0.3" footer="0.3"/>
  <pageSetup fitToHeight="0" fitToWidth="1" horizontalDpi="600" verticalDpi="600" orientation="portrait" paperSize="8" scale="43" r:id="rId3"/>
  <headerFooter alignWithMargins="0">
    <oddHeader>&amp;LPříručka pro příjemce dotace Cíl 3 ČR-Rakousko
&amp;RSoupiska výdajů
</oddHeader>
    <oddFooter>&amp;CStránka &amp;P z &amp;N&amp;RSoupiska výdajů  verze  č. 5, aktualizace z 07/05/2010
</oddFooter>
  </headerFooter>
  <legacyDrawing r:id="rId2"/>
</worksheet>
</file>

<file path=xl/worksheets/sheet5.xml><?xml version="1.0" encoding="utf-8"?>
<worksheet xmlns="http://schemas.openxmlformats.org/spreadsheetml/2006/main" xmlns:r="http://schemas.openxmlformats.org/officeDocument/2006/relationships">
  <dimension ref="A1:L43"/>
  <sheetViews>
    <sheetView view="pageBreakPreview" zoomScale="115" zoomScaleSheetLayoutView="115" zoomScalePageLayoutView="0" workbookViewId="0" topLeftCell="A1">
      <selection activeCell="J12" sqref="J12"/>
    </sheetView>
  </sheetViews>
  <sheetFormatPr defaultColWidth="9.140625" defaultRowHeight="12.75"/>
  <cols>
    <col min="1" max="1" width="2.28125" style="0" customWidth="1"/>
    <col min="2" max="2" width="13.00390625" style="0" customWidth="1"/>
    <col min="4" max="4" width="5.57421875" style="0" customWidth="1"/>
    <col min="5" max="5" width="4.421875" style="0" customWidth="1"/>
    <col min="6" max="6" width="4.28125" style="0" customWidth="1"/>
    <col min="8" max="8" width="21.140625" style="0" customWidth="1"/>
    <col min="9" max="9" width="12.57421875" style="0" customWidth="1"/>
    <col min="10" max="10" width="15.00390625" style="0" customWidth="1"/>
    <col min="11" max="11" width="14.57421875" style="0" customWidth="1"/>
  </cols>
  <sheetData>
    <row r="1" spans="2:10" s="5" customFormat="1" ht="117.75" customHeight="1">
      <c r="B1" s="723"/>
      <c r="C1" s="724"/>
      <c r="D1" s="724"/>
      <c r="E1" s="724"/>
      <c r="F1" s="724"/>
      <c r="G1" s="724"/>
      <c r="H1" s="724"/>
      <c r="I1" s="724"/>
      <c r="J1" s="724"/>
    </row>
    <row r="2" ht="9" customHeight="1"/>
    <row r="3" spans="1:10" ht="31.5" customHeight="1">
      <c r="A3" s="1029" t="s">
        <v>97</v>
      </c>
      <c r="B3" s="1029"/>
      <c r="C3" s="1029"/>
      <c r="D3" s="1029"/>
      <c r="E3" s="1029"/>
      <c r="F3" s="1029"/>
      <c r="G3" s="1029"/>
      <c r="H3" s="1029"/>
      <c r="I3" s="1029"/>
      <c r="J3" s="1029"/>
    </row>
    <row r="4" spans="1:10" ht="19.5" customHeight="1" thickBot="1">
      <c r="A4" s="55"/>
      <c r="C4" s="280"/>
      <c r="D4" s="280"/>
      <c r="E4" s="280"/>
      <c r="F4" s="280"/>
      <c r="G4" s="280" t="s">
        <v>262</v>
      </c>
      <c r="H4" s="280"/>
      <c r="I4" s="280"/>
      <c r="J4" s="280"/>
    </row>
    <row r="5" spans="1:10" ht="20.25" customHeight="1" thickBot="1">
      <c r="A5" s="55"/>
      <c r="B5" s="820" t="s">
        <v>54</v>
      </c>
      <c r="C5" s="820"/>
      <c r="D5" s="820"/>
      <c r="E5" s="820"/>
      <c r="F5" s="820"/>
      <c r="G5" s="1025"/>
      <c r="H5" s="1026"/>
      <c r="I5" s="1026"/>
      <c r="J5" s="1027"/>
    </row>
    <row r="6" spans="1:10" s="36" customFormat="1" ht="19.5" customHeight="1" thickBot="1">
      <c r="A6" s="55"/>
      <c r="B6" s="50"/>
      <c r="C6" s="50"/>
      <c r="D6" s="50"/>
      <c r="E6" s="50"/>
      <c r="F6" s="50"/>
      <c r="G6" s="50"/>
      <c r="H6" s="50"/>
      <c r="I6" s="50"/>
      <c r="J6" s="50"/>
    </row>
    <row r="7" spans="2:10" ht="21.75" customHeight="1" thickBot="1">
      <c r="B7" s="820" t="s">
        <v>47</v>
      </c>
      <c r="C7" s="820"/>
      <c r="D7" s="820"/>
      <c r="E7" s="820"/>
      <c r="F7" s="820"/>
      <c r="G7" s="1033" t="s">
        <v>6</v>
      </c>
      <c r="H7" s="1034"/>
      <c r="I7" s="1034"/>
      <c r="J7" s="1035"/>
    </row>
    <row r="8" spans="2:8" s="36" customFormat="1" ht="6" customHeight="1" thickBot="1">
      <c r="B8" s="40"/>
      <c r="C8" s="37"/>
      <c r="D8" s="37"/>
      <c r="E8" s="37"/>
      <c r="F8" s="18"/>
      <c r="G8" s="18"/>
      <c r="H8" s="18"/>
    </row>
    <row r="9" spans="2:10" ht="21" customHeight="1" thickBot="1">
      <c r="B9" s="820" t="s">
        <v>9</v>
      </c>
      <c r="C9" s="820"/>
      <c r="D9" s="820"/>
      <c r="E9" s="820"/>
      <c r="F9" s="820"/>
      <c r="G9" s="1025"/>
      <c r="H9" s="1026"/>
      <c r="I9" s="1026"/>
      <c r="J9" s="1027"/>
    </row>
    <row r="10" spans="2:10" ht="6" customHeight="1" thickBot="1">
      <c r="B10" s="6"/>
      <c r="C10" s="5"/>
      <c r="D10" s="5"/>
      <c r="E10" s="5"/>
      <c r="F10" s="1"/>
      <c r="G10" s="8"/>
      <c r="H10" s="8"/>
      <c r="I10" s="8"/>
      <c r="J10" s="8"/>
    </row>
    <row r="11" spans="2:10" ht="21" customHeight="1" thickBot="1">
      <c r="B11" s="820" t="s">
        <v>10</v>
      </c>
      <c r="C11" s="820"/>
      <c r="D11" s="820"/>
      <c r="E11" s="820"/>
      <c r="F11" s="820"/>
      <c r="G11" s="1025"/>
      <c r="H11" s="1026"/>
      <c r="I11" s="1027"/>
      <c r="J11" s="1"/>
    </row>
    <row r="12" spans="2:10" ht="21" customHeight="1" thickBot="1">
      <c r="B12" s="40"/>
      <c r="C12" s="37"/>
      <c r="D12" s="37"/>
      <c r="E12" s="37"/>
      <c r="F12" s="19"/>
      <c r="G12" s="19"/>
      <c r="H12" s="19"/>
      <c r="I12" s="19"/>
      <c r="J12" s="1"/>
    </row>
    <row r="13" spans="2:10" ht="21" customHeight="1" thickBot="1">
      <c r="B13" s="820" t="s">
        <v>96</v>
      </c>
      <c r="C13" s="820"/>
      <c r="D13" s="820"/>
      <c r="E13" s="820"/>
      <c r="F13" s="820"/>
      <c r="G13" s="1025"/>
      <c r="H13" s="1026"/>
      <c r="I13" s="1026"/>
      <c r="J13" s="1027"/>
    </row>
    <row r="14" spans="2:10" ht="6" customHeight="1" thickBot="1">
      <c r="B14" s="6"/>
      <c r="C14" s="5"/>
      <c r="D14" s="5"/>
      <c r="E14" s="5"/>
      <c r="F14" s="1"/>
      <c r="G14" s="8"/>
      <c r="H14" s="8"/>
      <c r="I14" s="8"/>
      <c r="J14" s="8"/>
    </row>
    <row r="15" spans="2:12" ht="21" customHeight="1" thickBot="1">
      <c r="B15" s="820" t="s">
        <v>48</v>
      </c>
      <c r="C15" s="820"/>
      <c r="D15" s="820"/>
      <c r="E15" s="820"/>
      <c r="F15" s="820"/>
      <c r="G15" s="1030" t="s">
        <v>0</v>
      </c>
      <c r="H15" s="1031"/>
      <c r="I15" s="1032"/>
      <c r="J15" s="1"/>
      <c r="K15" s="1"/>
      <c r="L15" s="1"/>
    </row>
    <row r="16" spans="2:12" ht="6" customHeight="1" thickBot="1">
      <c r="B16" s="7"/>
      <c r="C16" s="5"/>
      <c r="D16" s="5"/>
      <c r="E16" s="5"/>
      <c r="F16" s="1"/>
      <c r="G16" s="1"/>
      <c r="H16" s="1"/>
      <c r="I16" s="1"/>
      <c r="J16" s="1"/>
      <c r="K16" s="1"/>
      <c r="L16" s="1"/>
    </row>
    <row r="17" spans="2:12" ht="21" customHeight="1" thickBot="1">
      <c r="B17" s="820" t="s">
        <v>60</v>
      </c>
      <c r="C17" s="820"/>
      <c r="D17" s="820"/>
      <c r="E17" s="820"/>
      <c r="F17" s="820"/>
      <c r="G17" s="1025"/>
      <c r="H17" s="1026"/>
      <c r="I17" s="1027"/>
      <c r="J17" s="1"/>
      <c r="K17" s="1"/>
      <c r="L17" s="1"/>
    </row>
    <row r="18" spans="2:12" ht="6" customHeight="1" thickBot="1">
      <c r="B18" s="6"/>
      <c r="C18" s="5"/>
      <c r="D18" s="5"/>
      <c r="E18" s="5"/>
      <c r="F18" s="1"/>
      <c r="G18" s="1"/>
      <c r="H18" s="1"/>
      <c r="I18" s="1"/>
      <c r="J18" s="1"/>
      <c r="K18" s="1"/>
      <c r="L18" s="1"/>
    </row>
    <row r="19" spans="2:9" ht="21" customHeight="1" thickBot="1">
      <c r="B19" s="820" t="s">
        <v>61</v>
      </c>
      <c r="C19" s="820"/>
      <c r="D19" s="820"/>
      <c r="E19" s="820"/>
      <c r="F19" s="820"/>
      <c r="G19" s="1025" t="s">
        <v>49</v>
      </c>
      <c r="H19" s="1026"/>
      <c r="I19" s="1027"/>
    </row>
    <row r="20" spans="2:10" ht="6" customHeight="1">
      <c r="B20" s="6"/>
      <c r="C20" s="5"/>
      <c r="D20" s="5"/>
      <c r="E20" s="5"/>
      <c r="F20" s="1"/>
      <c r="G20" s="8"/>
      <c r="H20" s="8"/>
      <c r="I20" s="8"/>
      <c r="J20" s="8"/>
    </row>
    <row r="21" spans="3:8" ht="51.75" customHeight="1" thickBot="1">
      <c r="C21" s="1"/>
      <c r="D21" s="1"/>
      <c r="E21" s="1"/>
      <c r="F21" s="1"/>
      <c r="G21" s="1"/>
      <c r="H21" s="1"/>
    </row>
    <row r="22" spans="2:10" ht="30.75" customHeight="1" thickBot="1">
      <c r="B22" s="1018" t="s">
        <v>50</v>
      </c>
      <c r="C22" s="1018"/>
      <c r="D22" s="1018"/>
      <c r="E22" s="1018"/>
      <c r="F22" s="1018"/>
      <c r="G22" s="1025"/>
      <c r="H22" s="1026"/>
      <c r="I22" s="1026"/>
      <c r="J22" s="1027"/>
    </row>
    <row r="23" spans="2:9" ht="10.5" customHeight="1" thickBot="1">
      <c r="B23" s="6"/>
      <c r="C23" s="6"/>
      <c r="D23" s="6"/>
      <c r="E23" s="6"/>
      <c r="F23" s="1"/>
      <c r="G23" s="8"/>
      <c r="H23" s="8"/>
      <c r="I23" s="8"/>
    </row>
    <row r="24" spans="2:10" ht="27.75" customHeight="1" thickBot="1">
      <c r="B24" s="729" t="s">
        <v>7</v>
      </c>
      <c r="C24" s="729"/>
      <c r="D24" s="1019"/>
      <c r="E24" s="1020"/>
      <c r="F24" s="1021"/>
      <c r="G24" s="1028" t="s">
        <v>51</v>
      </c>
      <c r="H24" s="684"/>
      <c r="I24" s="684"/>
      <c r="J24" s="61"/>
    </row>
    <row r="25" spans="2:9" ht="13.5" customHeight="1" thickBot="1">
      <c r="B25" s="2"/>
      <c r="C25" s="6"/>
      <c r="D25" s="6"/>
      <c r="E25" s="6"/>
      <c r="F25" s="1"/>
      <c r="G25" s="8"/>
      <c r="H25" s="8"/>
      <c r="I25" s="8"/>
    </row>
    <row r="26" spans="2:10" ht="92.25" customHeight="1" thickBot="1">
      <c r="B26" s="1015" t="s">
        <v>62</v>
      </c>
      <c r="C26" s="1016"/>
      <c r="D26" s="1016"/>
      <c r="E26" s="1017"/>
      <c r="F26" s="1"/>
      <c r="G26" s="1022" t="s">
        <v>63</v>
      </c>
      <c r="H26" s="1023"/>
      <c r="I26" s="1023"/>
      <c r="J26" s="1024"/>
    </row>
    <row r="27" spans="2:8" ht="12.75">
      <c r="B27" s="1"/>
      <c r="C27" s="1"/>
      <c r="D27" s="1"/>
      <c r="E27" s="1"/>
      <c r="F27" s="1"/>
      <c r="G27" s="1"/>
      <c r="H27" s="1"/>
    </row>
    <row r="28" spans="2:8" ht="12.75">
      <c r="B28" s="1"/>
      <c r="C28" s="1"/>
      <c r="D28" s="1"/>
      <c r="E28" s="1"/>
      <c r="F28" s="1"/>
      <c r="G28" s="1"/>
      <c r="H28" s="1"/>
    </row>
    <row r="29" spans="2:8" ht="12.75">
      <c r="B29" s="1"/>
      <c r="C29" s="1"/>
      <c r="D29" s="1"/>
      <c r="E29" s="1"/>
      <c r="F29" s="1"/>
      <c r="G29" s="1"/>
      <c r="H29" s="1"/>
    </row>
    <row r="30" spans="2:8" ht="12.75">
      <c r="B30" s="1"/>
      <c r="C30" s="1"/>
      <c r="D30" s="1"/>
      <c r="E30" s="1"/>
      <c r="F30" s="1"/>
      <c r="G30" s="1"/>
      <c r="H30" s="1"/>
    </row>
    <row r="31" spans="2:8" ht="12.75">
      <c r="B31" s="1"/>
      <c r="C31" s="1"/>
      <c r="D31" s="1"/>
      <c r="E31" s="1"/>
      <c r="F31" s="1"/>
      <c r="G31" s="1"/>
      <c r="H31" s="1"/>
    </row>
    <row r="32" spans="2:8" ht="12.75">
      <c r="B32" s="1"/>
      <c r="C32" s="1"/>
      <c r="D32" s="1"/>
      <c r="E32" s="1"/>
      <c r="F32" s="1"/>
      <c r="G32" s="1"/>
      <c r="H32" s="1"/>
    </row>
    <row r="33" spans="2:8" ht="12.75">
      <c r="B33" s="1"/>
      <c r="C33" s="1"/>
      <c r="D33" s="1"/>
      <c r="E33" s="1"/>
      <c r="F33" s="1"/>
      <c r="G33" s="1"/>
      <c r="H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sheetData>
  <sheetProtection/>
  <mergeCells count="25">
    <mergeCell ref="A3:J3"/>
    <mergeCell ref="G9:J9"/>
    <mergeCell ref="G11:I11"/>
    <mergeCell ref="G15:I15"/>
    <mergeCell ref="G13:J13"/>
    <mergeCell ref="B5:F5"/>
    <mergeCell ref="G7:J7"/>
    <mergeCell ref="B7:F7"/>
    <mergeCell ref="B9:F9"/>
    <mergeCell ref="G26:J26"/>
    <mergeCell ref="G22:J22"/>
    <mergeCell ref="G5:J5"/>
    <mergeCell ref="G24:I24"/>
    <mergeCell ref="G17:I17"/>
    <mergeCell ref="G19:I19"/>
    <mergeCell ref="B1:J1"/>
    <mergeCell ref="B26:E26"/>
    <mergeCell ref="B24:C24"/>
    <mergeCell ref="B11:F11"/>
    <mergeCell ref="B15:F15"/>
    <mergeCell ref="B13:F13"/>
    <mergeCell ref="B22:F22"/>
    <mergeCell ref="D24:F24"/>
    <mergeCell ref="B17:F17"/>
    <mergeCell ref="B19:F19"/>
  </mergeCells>
  <printOptions/>
  <pageMargins left="0.3937007874015748" right="0.4330708661417323" top="0.984251968503937" bottom="0.984251968503937" header="0.5118110236220472" footer="0.5118110236220472"/>
  <pageSetup cellComments="asDisplayed" horizontalDpi="600" verticalDpi="600" orientation="portrait" paperSize="9" scale="85" r:id="rId4"/>
  <headerFooter alignWithMargins="0">
    <oddHeader>&amp;CVerze: 4. května 2011</oddHeader>
  </headerFooter>
  <drawing r:id="rId3"/>
  <legacyDrawing r:id="rId2"/>
</worksheet>
</file>

<file path=xl/worksheets/sheet6.xml><?xml version="1.0" encoding="utf-8"?>
<worksheet xmlns="http://schemas.openxmlformats.org/spreadsheetml/2006/main" xmlns:r="http://schemas.openxmlformats.org/officeDocument/2006/relationships">
  <dimension ref="A1:J60"/>
  <sheetViews>
    <sheetView view="pageBreakPreview" zoomScaleSheetLayoutView="100" zoomScalePageLayoutView="0" workbookViewId="0" topLeftCell="A1">
      <selection activeCell="G6" sqref="G6"/>
    </sheetView>
  </sheetViews>
  <sheetFormatPr defaultColWidth="9.140625" defaultRowHeight="12.75"/>
  <cols>
    <col min="1" max="1" width="12.421875" style="0" customWidth="1"/>
    <col min="2" max="2" width="16.421875" style="0" customWidth="1"/>
    <col min="8" max="8" width="18.421875" style="0" customWidth="1"/>
    <col min="9" max="9" width="23.140625" style="0" customWidth="1"/>
  </cols>
  <sheetData>
    <row r="1" spans="2:10" s="5" customFormat="1" ht="117.75" customHeight="1">
      <c r="B1" s="1065"/>
      <c r="C1" s="821"/>
      <c r="D1" s="821"/>
      <c r="E1" s="821"/>
      <c r="F1" s="821"/>
      <c r="G1" s="821"/>
      <c r="H1" s="821"/>
      <c r="I1" s="821"/>
      <c r="J1" s="821"/>
    </row>
    <row r="2" spans="1:8" ht="27.75">
      <c r="A2" s="1066" t="s">
        <v>111</v>
      </c>
      <c r="B2" s="1067"/>
      <c r="C2" s="1067"/>
      <c r="D2" s="1067"/>
      <c r="E2" s="1067"/>
      <c r="F2" s="1067"/>
      <c r="G2" s="1067"/>
      <c r="H2" s="1067"/>
    </row>
    <row r="4" spans="1:8" ht="15">
      <c r="A4" s="725" t="s">
        <v>6</v>
      </c>
      <c r="B4" s="726"/>
      <c r="C4" s="726"/>
      <c r="D4" s="726"/>
      <c r="E4" s="726"/>
      <c r="F4" s="726"/>
      <c r="G4" s="726"/>
      <c r="H4" s="726"/>
    </row>
    <row r="5" spans="1:8" ht="21.75" customHeight="1">
      <c r="A5" s="69"/>
      <c r="B5" s="70" t="s">
        <v>247</v>
      </c>
      <c r="C5" s="48"/>
      <c r="D5" s="48"/>
      <c r="E5" s="48"/>
      <c r="F5" s="48"/>
      <c r="G5" s="48"/>
      <c r="H5" s="48"/>
    </row>
    <row r="6" spans="1:9" ht="27.75" customHeight="1" thickBot="1">
      <c r="A6" s="141" t="s">
        <v>157</v>
      </c>
      <c r="B6" s="141"/>
      <c r="C6" s="142"/>
      <c r="D6" s="142"/>
      <c r="E6" s="142"/>
      <c r="F6" s="142"/>
      <c r="G6" s="142"/>
      <c r="H6" s="142"/>
      <c r="I6" s="46"/>
    </row>
    <row r="7" spans="1:8" ht="21.75" customHeight="1" thickBot="1">
      <c r="A7" s="1054" t="s">
        <v>9</v>
      </c>
      <c r="B7" s="1068"/>
      <c r="C7" s="1051" t="str">
        <f>'6.Zpráva o pokroku'!D7</f>
        <v>ANGAŽOVANCI</v>
      </c>
      <c r="D7" s="1052"/>
      <c r="E7" s="1052"/>
      <c r="F7" s="1052"/>
      <c r="G7" s="1052"/>
      <c r="H7" s="1053"/>
    </row>
    <row r="8" spans="1:8" ht="8.25" customHeight="1" thickBot="1">
      <c r="A8" s="338"/>
      <c r="B8" s="339"/>
      <c r="C8" s="12"/>
      <c r="D8" s="12"/>
      <c r="E8" s="12"/>
      <c r="F8" s="12"/>
      <c r="G8" s="12"/>
      <c r="H8" s="12"/>
    </row>
    <row r="9" spans="1:8" ht="21.75" customHeight="1" thickBot="1">
      <c r="A9" s="1054" t="s">
        <v>10</v>
      </c>
      <c r="B9" s="1068"/>
      <c r="C9" s="1051" t="str">
        <f>'6.Zpráva o pokroku'!D9</f>
        <v>M00253</v>
      </c>
      <c r="D9" s="1052"/>
      <c r="E9" s="1052"/>
      <c r="F9" s="1053"/>
      <c r="G9" s="12"/>
      <c r="H9" s="12"/>
    </row>
    <row r="10" spans="1:8" ht="15" customHeight="1" thickBot="1">
      <c r="A10" s="1055"/>
      <c r="B10" s="1056"/>
      <c r="C10" s="1056"/>
      <c r="D10" s="1056"/>
      <c r="E10" s="1056"/>
      <c r="F10" s="341"/>
      <c r="G10" s="342"/>
      <c r="H10" s="342"/>
    </row>
    <row r="11" spans="1:8" ht="21.75" customHeight="1" thickBot="1">
      <c r="A11" s="1062" t="s">
        <v>12</v>
      </c>
      <c r="B11" s="1063"/>
      <c r="C11" s="1051" t="str">
        <f>'6.Zpráva o pokroku'!D11</f>
        <v>LP</v>
      </c>
      <c r="D11" s="1052"/>
      <c r="E11" s="1052"/>
      <c r="F11" s="1052"/>
      <c r="G11" s="1052"/>
      <c r="H11" s="1053"/>
    </row>
    <row r="12" spans="1:8" ht="9.75" customHeight="1" thickBot="1">
      <c r="A12" s="340"/>
      <c r="B12" s="340"/>
      <c r="C12" s="340"/>
      <c r="D12" s="340"/>
      <c r="E12" s="340"/>
      <c r="F12" s="340"/>
      <c r="G12" s="340"/>
      <c r="H12" s="340"/>
    </row>
    <row r="13" spans="1:8" ht="21.75" customHeight="1" thickBot="1">
      <c r="A13" s="1054" t="s">
        <v>66</v>
      </c>
      <c r="B13" s="996"/>
      <c r="C13" s="1051" t="str">
        <f>'6.Zpráva o pokroku'!D13</f>
        <v>Kraj Vysočina</v>
      </c>
      <c r="D13" s="1052"/>
      <c r="E13" s="1052"/>
      <c r="F13" s="1052"/>
      <c r="G13" s="1052"/>
      <c r="H13" s="1053"/>
    </row>
    <row r="14" spans="1:8" ht="10.5" customHeight="1" thickBot="1">
      <c r="A14" s="338"/>
      <c r="B14" s="339"/>
      <c r="C14" s="12"/>
      <c r="D14" s="12"/>
      <c r="E14" s="12"/>
      <c r="F14" s="12"/>
      <c r="G14" s="12"/>
      <c r="H14" s="12"/>
    </row>
    <row r="15" spans="1:8" ht="21.75" customHeight="1" thickBot="1">
      <c r="A15" s="1054" t="s">
        <v>13</v>
      </c>
      <c r="B15" s="996"/>
      <c r="C15" s="1051" t="str">
        <f>'6.Zpráva o pokroku'!D15</f>
        <v>Žižkova 57, 587 33 Jihlava</v>
      </c>
      <c r="D15" s="1052"/>
      <c r="E15" s="1052"/>
      <c r="F15" s="1052"/>
      <c r="G15" s="1052"/>
      <c r="H15" s="1053"/>
    </row>
    <row r="16" spans="1:8" ht="9" customHeight="1" thickBot="1">
      <c r="A16" s="338"/>
      <c r="B16" s="339"/>
      <c r="C16" s="12"/>
      <c r="D16" s="12"/>
      <c r="E16" s="12"/>
      <c r="F16" s="12"/>
      <c r="G16" s="12"/>
      <c r="H16" s="12"/>
    </row>
    <row r="17" spans="1:8" ht="21.75" customHeight="1" thickBot="1">
      <c r="A17" s="1054" t="s">
        <v>38</v>
      </c>
      <c r="B17" s="996"/>
      <c r="C17" s="1051" t="str">
        <f>'6.Zpráva o pokroku'!D17</f>
        <v>Ing. Petr Holý</v>
      </c>
      <c r="D17" s="1052"/>
      <c r="E17" s="1052"/>
      <c r="F17" s="1052"/>
      <c r="G17" s="1052"/>
      <c r="H17" s="1053"/>
    </row>
    <row r="18" spans="1:8" ht="8.25" customHeight="1" thickBot="1">
      <c r="A18" s="338"/>
      <c r="B18" s="339"/>
      <c r="C18" s="12"/>
      <c r="D18" s="12"/>
      <c r="E18" s="12"/>
      <c r="F18" s="12"/>
      <c r="G18" s="12"/>
      <c r="H18" s="12"/>
    </row>
    <row r="19" spans="1:8" ht="21.75" customHeight="1" thickBot="1">
      <c r="A19" s="1060" t="s">
        <v>65</v>
      </c>
      <c r="B19" s="1061"/>
      <c r="C19" s="1051" t="str">
        <f>'6.Zpráva o pokroku'!D19</f>
        <v>564602538, holy.p@kr-vysocina.cz</v>
      </c>
      <c r="D19" s="1052"/>
      <c r="E19" s="1052"/>
      <c r="F19" s="1052"/>
      <c r="G19" s="1052"/>
      <c r="H19" s="1053"/>
    </row>
    <row r="20" spans="1:8" ht="8.25" customHeight="1" thickBot="1">
      <c r="A20" s="49"/>
      <c r="B20" s="46"/>
      <c r="C20" s="8"/>
      <c r="D20" s="8"/>
      <c r="E20" s="8"/>
      <c r="F20" s="8"/>
      <c r="G20" s="8"/>
      <c r="H20" s="8"/>
    </row>
    <row r="21" spans="1:8" ht="21.75" customHeight="1" thickBot="1">
      <c r="A21" s="729" t="s">
        <v>11</v>
      </c>
      <c r="B21" s="791"/>
      <c r="C21" s="823" t="str">
        <f>'6.Zpráva o pokroku'!D21</f>
        <v>Vedoucí partner/Projektový partner</v>
      </c>
      <c r="D21" s="824"/>
      <c r="E21" s="824"/>
      <c r="F21" s="825"/>
      <c r="G21" s="8"/>
      <c r="H21" s="8"/>
    </row>
    <row r="22" spans="1:8" ht="12.75" customHeight="1">
      <c r="A22" s="50"/>
      <c r="B22" s="43"/>
      <c r="C22" s="19"/>
      <c r="D22" s="19"/>
      <c r="E22" s="19"/>
      <c r="F22" s="19"/>
      <c r="G22" s="36"/>
      <c r="H22" s="36"/>
    </row>
    <row r="23" ht="12" customHeight="1" thickBot="1">
      <c r="A23" s="2"/>
    </row>
    <row r="24" spans="1:8" ht="22.5" customHeight="1" thickBot="1">
      <c r="A24" s="696" t="s">
        <v>246</v>
      </c>
      <c r="B24" s="822"/>
      <c r="C24" s="1064" t="str">
        <f>'6.Zpráva o pokroku'!D25</f>
        <v>č. 4 od 01/06/2014 - 31/12/2014</v>
      </c>
      <c r="D24" s="795"/>
      <c r="E24" s="795"/>
      <c r="F24" s="795"/>
      <c r="G24" s="795"/>
      <c r="H24" s="796"/>
    </row>
    <row r="25" spans="1:6" ht="12.75">
      <c r="A25" s="49"/>
      <c r="B25" s="46"/>
      <c r="C25" s="8"/>
      <c r="D25" s="8"/>
      <c r="E25" s="8"/>
      <c r="F25" s="8"/>
    </row>
    <row r="26" spans="1:8" ht="18">
      <c r="A26" s="1058" t="s">
        <v>99</v>
      </c>
      <c r="B26" s="1059"/>
      <c r="C26" s="1059"/>
      <c r="D26" s="1059"/>
      <c r="E26" s="1059"/>
      <c r="F26" s="1059"/>
      <c r="G26" s="94"/>
      <c r="H26" s="94"/>
    </row>
    <row r="27" spans="1:8" ht="18">
      <c r="A27" s="95"/>
      <c r="B27" s="96"/>
      <c r="C27" s="96"/>
      <c r="D27" s="96"/>
      <c r="E27" s="96"/>
      <c r="F27" s="96"/>
      <c r="G27" s="97"/>
      <c r="H27" s="97"/>
    </row>
    <row r="28" ht="13.5" thickBot="1">
      <c r="A28" t="s">
        <v>98</v>
      </c>
    </row>
    <row r="29" spans="1:8" ht="12.75">
      <c r="A29" s="810" t="s">
        <v>121</v>
      </c>
      <c r="B29" s="811"/>
      <c r="C29" s="811"/>
      <c r="D29" s="811"/>
      <c r="E29" s="811"/>
      <c r="F29" s="811"/>
      <c r="G29" s="811"/>
      <c r="H29" s="812"/>
    </row>
    <row r="30" spans="1:8" ht="22.5" customHeight="1">
      <c r="A30" s="1036" t="s">
        <v>101</v>
      </c>
      <c r="B30" s="1037"/>
      <c r="C30" s="1037"/>
      <c r="D30" s="741"/>
      <c r="E30" s="741"/>
      <c r="F30" s="741"/>
      <c r="G30" s="741"/>
      <c r="H30" s="826"/>
    </row>
    <row r="31" spans="1:8" ht="22.5" customHeight="1">
      <c r="A31" s="1036" t="s">
        <v>255</v>
      </c>
      <c r="B31" s="1037"/>
      <c r="C31" s="1037"/>
      <c r="D31" s="741"/>
      <c r="E31" s="741"/>
      <c r="F31" s="741"/>
      <c r="G31" s="741"/>
      <c r="H31" s="826"/>
    </row>
    <row r="32" spans="1:8" ht="22.5" customHeight="1">
      <c r="A32" s="1036" t="s">
        <v>256</v>
      </c>
      <c r="B32" s="1037"/>
      <c r="C32" s="1037"/>
      <c r="D32" s="741"/>
      <c r="E32" s="741"/>
      <c r="F32" s="741"/>
      <c r="G32" s="741"/>
      <c r="H32" s="826"/>
    </row>
    <row r="33" spans="1:8" ht="22.5" customHeight="1">
      <c r="A33" s="1040" t="s">
        <v>257</v>
      </c>
      <c r="B33" s="1041"/>
      <c r="C33" s="1042"/>
      <c r="D33" s="741"/>
      <c r="E33" s="741"/>
      <c r="F33" s="741"/>
      <c r="G33" s="741"/>
      <c r="H33" s="826"/>
    </row>
    <row r="34" spans="1:8" ht="22.5" customHeight="1">
      <c r="A34" s="1040" t="s">
        <v>102</v>
      </c>
      <c r="B34" s="1041"/>
      <c r="C34" s="1042"/>
      <c r="D34" s="741"/>
      <c r="E34" s="741"/>
      <c r="F34" s="741"/>
      <c r="G34" s="741"/>
      <c r="H34" s="826"/>
    </row>
    <row r="35" spans="1:8" ht="22.5" customHeight="1">
      <c r="A35" s="1036" t="s">
        <v>103</v>
      </c>
      <c r="B35" s="1037"/>
      <c r="C35" s="1037"/>
      <c r="D35" s="741"/>
      <c r="E35" s="741"/>
      <c r="F35" s="741"/>
      <c r="G35" s="741"/>
      <c r="H35" s="826"/>
    </row>
    <row r="36" spans="1:8" ht="22.5" customHeight="1">
      <c r="A36" s="1036" t="s">
        <v>100</v>
      </c>
      <c r="B36" s="1037"/>
      <c r="C36" s="1037"/>
      <c r="D36" s="741"/>
      <c r="E36" s="741"/>
      <c r="F36" s="741"/>
      <c r="G36" s="741"/>
      <c r="H36" s="826"/>
    </row>
    <row r="37" spans="1:8" ht="22.5" customHeight="1">
      <c r="A37" s="1036" t="s">
        <v>104</v>
      </c>
      <c r="B37" s="1037"/>
      <c r="C37" s="1037"/>
      <c r="D37" s="741"/>
      <c r="E37" s="741"/>
      <c r="F37" s="741"/>
      <c r="G37" s="741"/>
      <c r="H37" s="826"/>
    </row>
    <row r="38" spans="1:8" ht="22.5" customHeight="1">
      <c r="A38" s="1045" t="s">
        <v>105</v>
      </c>
      <c r="B38" s="1046"/>
      <c r="C38" s="1047"/>
      <c r="D38" s="741"/>
      <c r="E38" s="741"/>
      <c r="F38" s="741"/>
      <c r="G38" s="741"/>
      <c r="H38" s="826"/>
    </row>
    <row r="39" spans="1:8" ht="22.5" customHeight="1">
      <c r="A39" s="1048" t="s">
        <v>106</v>
      </c>
      <c r="B39" s="1049"/>
      <c r="C39" s="1050"/>
      <c r="D39" s="741"/>
      <c r="E39" s="741"/>
      <c r="F39" s="741"/>
      <c r="G39" s="741"/>
      <c r="H39" s="826"/>
    </row>
    <row r="40" spans="1:8" ht="22.5" customHeight="1" thickBot="1">
      <c r="A40" s="752" t="s">
        <v>107</v>
      </c>
      <c r="B40" s="753"/>
      <c r="C40" s="753"/>
      <c r="D40" s="753"/>
      <c r="E40" s="753"/>
      <c r="F40" s="753"/>
      <c r="G40" s="753"/>
      <c r="H40" s="1038"/>
    </row>
    <row r="41" spans="1:8" ht="12.75">
      <c r="A41" s="19"/>
      <c r="B41" s="19"/>
      <c r="C41" s="19"/>
      <c r="D41" s="19"/>
      <c r="E41" s="19"/>
      <c r="F41" s="19"/>
      <c r="G41" s="19"/>
      <c r="H41" s="19"/>
    </row>
    <row r="43" spans="1:5" ht="12.75">
      <c r="A43" s="32" t="s">
        <v>31</v>
      </c>
      <c r="B43" s="15" t="s">
        <v>159</v>
      </c>
      <c r="C43" s="15"/>
      <c r="D43" s="15"/>
      <c r="E43" s="37"/>
    </row>
    <row r="44" spans="4:5" ht="9.75" customHeight="1">
      <c r="D44" s="36"/>
      <c r="E44" s="37"/>
    </row>
    <row r="45" spans="1:5" ht="18.75" customHeight="1">
      <c r="A45" s="32" t="s">
        <v>62</v>
      </c>
      <c r="B45" s="15" t="s">
        <v>159</v>
      </c>
      <c r="C45" s="15"/>
      <c r="D45" s="15"/>
      <c r="E45" s="37"/>
    </row>
    <row r="46" spans="4:5" ht="9" customHeight="1">
      <c r="D46" s="36"/>
      <c r="E46" s="37"/>
    </row>
    <row r="47" spans="1:5" ht="12.75">
      <c r="A47" s="32" t="s">
        <v>32</v>
      </c>
      <c r="B47" s="143" t="s">
        <v>160</v>
      </c>
      <c r="C47" s="143"/>
      <c r="D47" s="143"/>
      <c r="E47" s="37"/>
    </row>
    <row r="48" ht="10.5" customHeight="1">
      <c r="E48" s="37"/>
    </row>
    <row r="49" spans="1:6" ht="16.5" customHeight="1">
      <c r="A49" s="32" t="s">
        <v>158</v>
      </c>
      <c r="B49" s="32"/>
      <c r="C49" s="143" t="s">
        <v>161</v>
      </c>
      <c r="D49" s="143"/>
      <c r="E49" s="143"/>
      <c r="F49" s="15"/>
    </row>
    <row r="50" ht="12" customHeight="1">
      <c r="E50" s="5"/>
    </row>
    <row r="51" spans="1:5" ht="31.5" customHeight="1">
      <c r="A51" s="47" t="s">
        <v>33</v>
      </c>
      <c r="B51" s="15" t="s">
        <v>3</v>
      </c>
      <c r="C51" s="15"/>
      <c r="D51" s="15"/>
      <c r="E51" s="15"/>
    </row>
    <row r="52" ht="9.75" customHeight="1"/>
    <row r="53" spans="1:3" ht="20.25" customHeight="1">
      <c r="A53" s="32" t="s">
        <v>7</v>
      </c>
      <c r="B53" s="15" t="s">
        <v>4</v>
      </c>
      <c r="C53" s="15"/>
    </row>
    <row r="54" spans="1:8" ht="29.25" customHeight="1">
      <c r="A54" s="1039" t="s">
        <v>275</v>
      </c>
      <c r="B54" s="1039"/>
      <c r="C54" s="1039"/>
      <c r="D54" s="1039"/>
      <c r="E54" s="1039"/>
      <c r="F54" s="1039"/>
      <c r="G54" s="1039"/>
      <c r="H54" s="1039"/>
    </row>
    <row r="55" spans="1:5" ht="42" customHeight="1">
      <c r="A55" s="1057" t="s">
        <v>276</v>
      </c>
      <c r="B55" s="1057"/>
      <c r="C55" s="1057"/>
      <c r="D55" s="1057"/>
      <c r="E55" s="1057"/>
    </row>
    <row r="56" spans="1:5" ht="28.5" customHeight="1">
      <c r="A56" s="277" t="s">
        <v>253</v>
      </c>
      <c r="B56" s="1043" t="s">
        <v>254</v>
      </c>
      <c r="C56" s="1044"/>
      <c r="D56" s="1044"/>
      <c r="E56" s="1044"/>
    </row>
    <row r="57" ht="12.75">
      <c r="A57" s="49"/>
    </row>
    <row r="58" spans="1:5" ht="37.5" customHeight="1">
      <c r="A58" s="47" t="s">
        <v>33</v>
      </c>
      <c r="B58" s="15" t="s">
        <v>3</v>
      </c>
      <c r="C58" s="15"/>
      <c r="D58" s="15"/>
      <c r="E58" s="15"/>
    </row>
    <row r="60" spans="1:3" ht="12.75">
      <c r="A60" s="32" t="s">
        <v>7</v>
      </c>
      <c r="B60" s="15" t="s">
        <v>4</v>
      </c>
      <c r="C60" s="15"/>
    </row>
  </sheetData>
  <sheetProtection/>
  <mergeCells count="49">
    <mergeCell ref="A15:B15"/>
    <mergeCell ref="B1:J1"/>
    <mergeCell ref="A13:B13"/>
    <mergeCell ref="C13:H13"/>
    <mergeCell ref="A2:H2"/>
    <mergeCell ref="A4:H4"/>
    <mergeCell ref="A7:B7"/>
    <mergeCell ref="C7:H7"/>
    <mergeCell ref="A9:B9"/>
    <mergeCell ref="D31:H31"/>
    <mergeCell ref="A30:C30"/>
    <mergeCell ref="A19:B19"/>
    <mergeCell ref="C19:H19"/>
    <mergeCell ref="A11:B11"/>
    <mergeCell ref="C17:H17"/>
    <mergeCell ref="C21:F21"/>
    <mergeCell ref="A24:B24"/>
    <mergeCell ref="A21:B21"/>
    <mergeCell ref="C24:H24"/>
    <mergeCell ref="A40:C40"/>
    <mergeCell ref="C15:H15"/>
    <mergeCell ref="A17:B17"/>
    <mergeCell ref="A10:E10"/>
    <mergeCell ref="A55:E55"/>
    <mergeCell ref="C9:F9"/>
    <mergeCell ref="C11:H11"/>
    <mergeCell ref="A26:F26"/>
    <mergeCell ref="A32:C32"/>
    <mergeCell ref="A31:C31"/>
    <mergeCell ref="A35:C35"/>
    <mergeCell ref="A29:H29"/>
    <mergeCell ref="D36:H36"/>
    <mergeCell ref="D30:H30"/>
    <mergeCell ref="D32:H32"/>
    <mergeCell ref="B56:E56"/>
    <mergeCell ref="A38:C38"/>
    <mergeCell ref="D38:H38"/>
    <mergeCell ref="A39:C39"/>
    <mergeCell ref="D39:H39"/>
    <mergeCell ref="A36:C36"/>
    <mergeCell ref="D40:H40"/>
    <mergeCell ref="D35:H35"/>
    <mergeCell ref="A54:H54"/>
    <mergeCell ref="D33:H33"/>
    <mergeCell ref="A37:C37"/>
    <mergeCell ref="A34:C34"/>
    <mergeCell ref="D34:H34"/>
    <mergeCell ref="A33:C33"/>
    <mergeCell ref="D37:H37"/>
  </mergeCells>
  <printOptions/>
  <pageMargins left="0.7874015748031497" right="0.7874015748031497" top="0.5118110236220472" bottom="0.984251968503937" header="0.5118110236220472" footer="0.5118110236220472"/>
  <pageSetup cellComments="asDisplayed" horizontalDpi="600" verticalDpi="600" orientation="portrait" paperSize="9" scale="75" r:id="rId4"/>
  <headerFooter alignWithMargins="0">
    <oddHeader>&amp;CVerze: 4. května 2011</oddHeader>
  </headerFooter>
  <rowBreaks count="1" manualBreakCount="1">
    <brk id="42" max="7" man="1"/>
  </rowBreaks>
  <drawing r:id="rId3"/>
  <legacyDrawing r:id="rId2"/>
</worksheet>
</file>

<file path=xl/worksheets/sheet7.xml><?xml version="1.0" encoding="utf-8"?>
<worksheet xmlns="http://schemas.openxmlformats.org/spreadsheetml/2006/main" xmlns:r="http://schemas.openxmlformats.org/officeDocument/2006/relationships">
  <dimension ref="A2:L92"/>
  <sheetViews>
    <sheetView view="pageBreakPreview" zoomScaleSheetLayoutView="100" zoomScalePageLayoutView="0" workbookViewId="0" topLeftCell="A1">
      <selection activeCell="J9" sqref="J9"/>
    </sheetView>
  </sheetViews>
  <sheetFormatPr defaultColWidth="11.421875" defaultRowHeight="12.75"/>
  <cols>
    <col min="1" max="1" width="3.28125" style="542" customWidth="1"/>
    <col min="2" max="2" width="11.421875" style="542" customWidth="1"/>
    <col min="3" max="3" width="19.140625" style="542" customWidth="1"/>
    <col min="4" max="6" width="11.421875" style="542" customWidth="1"/>
    <col min="7" max="7" width="24.7109375" style="542" customWidth="1"/>
    <col min="8" max="9" width="11.421875" style="542" customWidth="1"/>
    <col min="10" max="10" width="15.421875" style="542" customWidth="1"/>
    <col min="11" max="16384" width="11.421875" style="542" customWidth="1"/>
  </cols>
  <sheetData>
    <row r="1" ht="122.25" customHeight="1"/>
    <row r="2" spans="1:10" ht="12.75">
      <c r="A2" s="543"/>
      <c r="B2" s="543"/>
      <c r="C2" s="543"/>
      <c r="D2" s="543"/>
      <c r="E2" s="543"/>
      <c r="F2" s="543"/>
      <c r="G2" s="543"/>
      <c r="H2" s="544"/>
      <c r="I2" s="545"/>
      <c r="J2" s="546"/>
    </row>
    <row r="3" spans="1:10" s="548" customFormat="1" ht="15">
      <c r="A3" s="547"/>
      <c r="B3" s="1069" t="s">
        <v>431</v>
      </c>
      <c r="C3" s="1069"/>
      <c r="D3" s="1069"/>
      <c r="E3" s="1069"/>
      <c r="F3" s="1069"/>
      <c r="G3" s="1069"/>
      <c r="H3" s="1069"/>
      <c r="I3" s="1069"/>
      <c r="J3" s="1069"/>
    </row>
    <row r="4" spans="1:10" ht="14.25" thickBot="1">
      <c r="A4" s="543"/>
      <c r="B4" s="549"/>
      <c r="C4" s="550"/>
      <c r="D4" s="550"/>
      <c r="E4" s="550"/>
      <c r="F4" s="550"/>
      <c r="G4" s="550"/>
      <c r="H4" s="551"/>
      <c r="I4" s="551"/>
      <c r="J4" s="551"/>
    </row>
    <row r="5" spans="2:12" s="543" customFormat="1" ht="21" customHeight="1" thickBot="1">
      <c r="B5" s="1070" t="s">
        <v>9</v>
      </c>
      <c r="C5" s="1071"/>
      <c r="D5" s="1072"/>
      <c r="E5" s="1073"/>
      <c r="F5" s="1073"/>
      <c r="G5" s="1073"/>
      <c r="H5" s="1073"/>
      <c r="I5" s="1074"/>
      <c r="L5" s="554"/>
    </row>
    <row r="6" spans="2:9" s="543" customFormat="1" ht="5.25" customHeight="1" thickBot="1">
      <c r="B6" s="555"/>
      <c r="C6" s="556"/>
      <c r="D6" s="546"/>
      <c r="E6" s="546"/>
      <c r="F6" s="546"/>
      <c r="G6" s="546"/>
      <c r="H6" s="546"/>
      <c r="I6" s="546"/>
    </row>
    <row r="7" spans="2:9" s="543" customFormat="1" ht="19.5" customHeight="1" thickBot="1">
      <c r="B7" s="1070" t="s">
        <v>10</v>
      </c>
      <c r="C7" s="1075"/>
      <c r="D7" s="1072"/>
      <c r="E7" s="1073"/>
      <c r="F7" s="1073"/>
      <c r="G7" s="1074"/>
      <c r="H7" s="545"/>
      <c r="I7" s="545"/>
    </row>
    <row r="8" spans="2:9" s="543" customFormat="1" ht="5.25" customHeight="1" thickBot="1">
      <c r="B8" s="555"/>
      <c r="C8" s="556"/>
      <c r="D8" s="546"/>
      <c r="E8" s="546"/>
      <c r="F8" s="546"/>
      <c r="G8" s="546"/>
      <c r="H8" s="546"/>
      <c r="I8" s="546"/>
    </row>
    <row r="9" spans="2:11" s="543" customFormat="1" ht="21" customHeight="1" thickBot="1">
      <c r="B9" s="1076" t="s">
        <v>397</v>
      </c>
      <c r="C9" s="1077"/>
      <c r="D9" s="1072"/>
      <c r="E9" s="1078"/>
      <c r="F9" s="1078"/>
      <c r="G9" s="1079"/>
      <c r="H9" s="545"/>
      <c r="I9" s="545"/>
      <c r="J9" s="542"/>
      <c r="K9" s="542"/>
    </row>
    <row r="10" spans="2:11" s="543" customFormat="1" ht="6" customHeight="1" thickBot="1">
      <c r="B10" s="557"/>
      <c r="C10" s="558"/>
      <c r="D10" s="545"/>
      <c r="E10" s="545"/>
      <c r="F10" s="545"/>
      <c r="G10" s="545"/>
      <c r="H10" s="559"/>
      <c r="I10" s="559"/>
      <c r="J10" s="542"/>
      <c r="K10" s="542"/>
    </row>
    <row r="11" spans="2:11" s="543" customFormat="1" ht="27" customHeight="1" thickBot="1">
      <c r="B11" s="1080" t="s">
        <v>398</v>
      </c>
      <c r="C11" s="1081"/>
      <c r="D11" s="1072"/>
      <c r="E11" s="1073"/>
      <c r="F11" s="1073"/>
      <c r="G11" s="1073"/>
      <c r="H11" s="1073"/>
      <c r="I11" s="1074"/>
      <c r="J11" s="542"/>
      <c r="K11" s="542"/>
    </row>
    <row r="12" spans="2:9" s="543" customFormat="1" ht="9" customHeight="1" thickBot="1">
      <c r="B12" s="560"/>
      <c r="C12" s="561"/>
      <c r="D12" s="546"/>
      <c r="E12" s="546"/>
      <c r="F12" s="546"/>
      <c r="G12" s="546"/>
      <c r="H12" s="546"/>
      <c r="I12" s="546"/>
    </row>
    <row r="13" spans="1:9" s="543" customFormat="1" ht="27" customHeight="1" thickBot="1">
      <c r="A13" s="562"/>
      <c r="B13" s="1082" t="s">
        <v>399</v>
      </c>
      <c r="C13" s="1083"/>
      <c r="D13" s="1084"/>
      <c r="E13" s="1085"/>
      <c r="F13" s="1085"/>
      <c r="G13" s="1085"/>
      <c r="H13" s="1078"/>
      <c r="I13" s="1079"/>
    </row>
    <row r="14" spans="2:9" s="543" customFormat="1" ht="9" customHeight="1" thickBot="1">
      <c r="B14" s="563"/>
      <c r="C14" s="564"/>
      <c r="D14" s="565"/>
      <c r="E14" s="565"/>
      <c r="F14" s="565"/>
      <c r="G14" s="565"/>
      <c r="H14" s="546"/>
      <c r="I14" s="546"/>
    </row>
    <row r="15" spans="2:11" s="543" customFormat="1" ht="27" customHeight="1" thickBot="1">
      <c r="B15" s="1080" t="s">
        <v>400</v>
      </c>
      <c r="C15" s="1081"/>
      <c r="D15" s="1084"/>
      <c r="E15" s="1085"/>
      <c r="F15" s="1085"/>
      <c r="G15" s="1085"/>
      <c r="H15" s="1085"/>
      <c r="I15" s="1086"/>
      <c r="J15" s="542"/>
      <c r="K15" s="542"/>
    </row>
    <row r="16" spans="2:11" s="543" customFormat="1" ht="6" customHeight="1" thickBot="1">
      <c r="B16" s="566"/>
      <c r="C16" s="567"/>
      <c r="D16" s="545"/>
      <c r="E16" s="545"/>
      <c r="F16" s="545"/>
      <c r="G16" s="545"/>
      <c r="H16" s="568"/>
      <c r="I16" s="568"/>
      <c r="J16" s="542"/>
      <c r="K16" s="542"/>
    </row>
    <row r="17" spans="2:11" s="543" customFormat="1" ht="21" customHeight="1" thickBot="1">
      <c r="B17" s="1070" t="s">
        <v>401</v>
      </c>
      <c r="C17" s="1087"/>
      <c r="D17" s="1072"/>
      <c r="E17" s="1073"/>
      <c r="F17" s="1073"/>
      <c r="G17" s="1073"/>
      <c r="H17" s="1073"/>
      <c r="I17" s="1074"/>
      <c r="J17" s="546"/>
      <c r="K17" s="546"/>
    </row>
    <row r="18" spans="2:11" s="543" customFormat="1" ht="12.75" customHeight="1" thickBot="1">
      <c r="B18" s="555"/>
      <c r="C18" s="570"/>
      <c r="D18" s="546"/>
      <c r="E18" s="546"/>
      <c r="F18" s="546"/>
      <c r="G18" s="546"/>
      <c r="H18" s="546"/>
      <c r="I18" s="546"/>
      <c r="J18" s="546"/>
      <c r="K18" s="546"/>
    </row>
    <row r="19" spans="2:11" s="543" customFormat="1" ht="24" customHeight="1" thickBot="1">
      <c r="B19" s="1070" t="s">
        <v>402</v>
      </c>
      <c r="C19" s="1087"/>
      <c r="D19" s="1072"/>
      <c r="E19" s="1073"/>
      <c r="F19" s="1073"/>
      <c r="G19" s="1073"/>
      <c r="H19" s="1073"/>
      <c r="I19" s="1074"/>
      <c r="J19" s="546"/>
      <c r="K19" s="546"/>
    </row>
    <row r="20" spans="2:11" s="543" customFormat="1" ht="8.25" customHeight="1" thickBot="1">
      <c r="B20" s="571"/>
      <c r="C20" s="545"/>
      <c r="D20" s="545"/>
      <c r="E20" s="545"/>
      <c r="F20" s="545"/>
      <c r="G20" s="545"/>
      <c r="H20" s="545"/>
      <c r="I20" s="546"/>
      <c r="J20" s="546"/>
      <c r="K20" s="546"/>
    </row>
    <row r="21" spans="2:11" s="543" customFormat="1" ht="24" customHeight="1" thickBot="1">
      <c r="B21" s="1070" t="s">
        <v>403</v>
      </c>
      <c r="C21" s="1087"/>
      <c r="D21" s="1072"/>
      <c r="E21" s="1073"/>
      <c r="F21" s="1074"/>
      <c r="G21" s="572"/>
      <c r="H21" s="1088"/>
      <c r="I21" s="1088"/>
      <c r="J21" s="546"/>
      <c r="K21" s="546"/>
    </row>
    <row r="22" spans="2:11" s="543" customFormat="1" ht="15" customHeight="1" thickBot="1">
      <c r="B22" s="571"/>
      <c r="C22" s="545"/>
      <c r="D22" s="545"/>
      <c r="E22" s="545"/>
      <c r="F22" s="545"/>
      <c r="G22" s="545"/>
      <c r="H22" s="545"/>
      <c r="I22" s="546"/>
      <c r="J22" s="546"/>
      <c r="K22" s="546"/>
    </row>
    <row r="23" spans="2:11" s="543" customFormat="1" ht="21" customHeight="1" thickBot="1">
      <c r="B23" s="552" t="s">
        <v>404</v>
      </c>
      <c r="C23" s="569"/>
      <c r="D23" s="1072"/>
      <c r="E23" s="1073"/>
      <c r="F23" s="1073"/>
      <c r="G23" s="1074"/>
      <c r="H23" s="545"/>
      <c r="I23" s="545"/>
      <c r="J23" s="546"/>
      <c r="K23" s="546"/>
    </row>
    <row r="24" spans="2:11" s="543" customFormat="1" ht="6" customHeight="1" thickBot="1">
      <c r="B24" s="555"/>
      <c r="C24" s="570"/>
      <c r="D24" s="546"/>
      <c r="E24" s="546"/>
      <c r="F24" s="546"/>
      <c r="G24" s="546"/>
      <c r="H24" s="546"/>
      <c r="I24" s="546"/>
      <c r="J24" s="546"/>
      <c r="K24" s="546"/>
    </row>
    <row r="25" spans="2:11" s="543" customFormat="1" ht="21" customHeight="1" thickBot="1">
      <c r="B25" s="552" t="s">
        <v>405</v>
      </c>
      <c r="C25" s="569"/>
      <c r="D25" s="1072"/>
      <c r="E25" s="1073"/>
      <c r="F25" s="1073"/>
      <c r="G25" s="1074"/>
      <c r="H25" s="545"/>
      <c r="I25" s="545"/>
      <c r="J25" s="546"/>
      <c r="K25" s="546"/>
    </row>
    <row r="26" spans="2:11" s="543" customFormat="1" ht="7.5" customHeight="1" thickBot="1">
      <c r="B26" s="571"/>
      <c r="C26" s="545"/>
      <c r="D26" s="545"/>
      <c r="E26" s="545"/>
      <c r="F26" s="545"/>
      <c r="G26" s="545"/>
      <c r="H26" s="545"/>
      <c r="I26" s="546"/>
      <c r="J26" s="546"/>
      <c r="K26" s="546"/>
    </row>
    <row r="27" spans="2:11" s="543" customFormat="1" ht="21" customHeight="1" thickBot="1">
      <c r="B27" s="552" t="s">
        <v>406</v>
      </c>
      <c r="C27" s="569"/>
      <c r="D27" s="553" t="s">
        <v>407</v>
      </c>
      <c r="E27" s="553"/>
      <c r="F27" s="553" t="s">
        <v>408</v>
      </c>
      <c r="G27" s="573"/>
      <c r="H27" s="545"/>
      <c r="I27" s="545"/>
      <c r="J27" s="546"/>
      <c r="K27" s="546"/>
    </row>
    <row r="28" spans="2:11" s="543" customFormat="1" ht="6" customHeight="1" thickBot="1">
      <c r="B28" s="555"/>
      <c r="C28" s="570"/>
      <c r="D28" s="546"/>
      <c r="E28" s="546"/>
      <c r="F28" s="546"/>
      <c r="G28" s="546"/>
      <c r="H28" s="546"/>
      <c r="I28" s="546"/>
      <c r="J28" s="546"/>
      <c r="K28" s="546"/>
    </row>
    <row r="29" spans="2:11" s="543" customFormat="1" ht="28.5" customHeight="1" thickBot="1">
      <c r="B29" s="1089" t="s">
        <v>409</v>
      </c>
      <c r="C29" s="1090"/>
      <c r="D29" s="1072"/>
      <c r="E29" s="1073"/>
      <c r="F29" s="1073"/>
      <c r="G29" s="1074"/>
      <c r="H29" s="546"/>
      <c r="I29" s="546"/>
      <c r="J29" s="546"/>
      <c r="K29" s="546"/>
    </row>
    <row r="30" spans="2:11" s="554" customFormat="1" ht="21" customHeight="1">
      <c r="B30" s="566"/>
      <c r="C30" s="567"/>
      <c r="D30" s="545"/>
      <c r="E30" s="545"/>
      <c r="F30" s="545"/>
      <c r="G30" s="545"/>
      <c r="H30" s="545"/>
      <c r="I30" s="545"/>
      <c r="J30" s="545"/>
      <c r="K30" s="545"/>
    </row>
    <row r="31" spans="1:10" s="577" customFormat="1" ht="12.75">
      <c r="A31" s="574"/>
      <c r="B31" s="1091" t="s">
        <v>410</v>
      </c>
      <c r="C31" s="1092"/>
      <c r="D31" s="1092"/>
      <c r="E31" s="1092"/>
      <c r="F31" s="1092"/>
      <c r="G31" s="1092"/>
      <c r="H31" s="575" t="s">
        <v>171</v>
      </c>
      <c r="I31" s="575" t="s">
        <v>250</v>
      </c>
      <c r="J31" s="576" t="s">
        <v>411</v>
      </c>
    </row>
    <row r="32" spans="1:10" ht="13.5" thickBot="1">
      <c r="A32" s="543"/>
      <c r="B32" s="578"/>
      <c r="C32" s="543"/>
      <c r="D32" s="543"/>
      <c r="E32" s="543"/>
      <c r="F32" s="543"/>
      <c r="G32" s="543"/>
      <c r="H32" s="579"/>
      <c r="I32" s="579"/>
      <c r="J32" s="579"/>
    </row>
    <row r="33" spans="1:10" ht="13.5" thickBot="1">
      <c r="A33" s="543"/>
      <c r="B33" s="1093" t="s">
        <v>412</v>
      </c>
      <c r="C33" s="1094"/>
      <c r="D33" s="1094"/>
      <c r="E33" s="1094"/>
      <c r="F33" s="1094"/>
      <c r="G33" s="1095"/>
      <c r="H33" s="580"/>
      <c r="I33" s="580"/>
      <c r="J33" s="580"/>
    </row>
    <row r="34" spans="1:10" ht="13.5" thickBot="1">
      <c r="A34" s="543"/>
      <c r="B34" s="581"/>
      <c r="C34" s="582"/>
      <c r="D34" s="582"/>
      <c r="E34" s="582"/>
      <c r="F34" s="582"/>
      <c r="G34" s="582"/>
      <c r="H34" s="543"/>
      <c r="I34" s="543"/>
      <c r="J34" s="543"/>
    </row>
    <row r="35" spans="1:10" ht="13.5" customHeight="1" thickBot="1">
      <c r="A35" s="543"/>
      <c r="B35" s="1096" t="s">
        <v>413</v>
      </c>
      <c r="C35" s="1097"/>
      <c r="D35" s="1097"/>
      <c r="E35" s="1097"/>
      <c r="F35" s="1097"/>
      <c r="G35" s="1098"/>
      <c r="H35" s="580"/>
      <c r="I35" s="580"/>
      <c r="J35" s="580"/>
    </row>
    <row r="36" spans="1:10" ht="13.5" thickBot="1">
      <c r="A36" s="543"/>
      <c r="B36" s="581"/>
      <c r="C36" s="582"/>
      <c r="D36" s="582"/>
      <c r="E36" s="582"/>
      <c r="F36" s="582"/>
      <c r="G36" s="582"/>
      <c r="H36" s="543"/>
      <c r="I36" s="543"/>
      <c r="J36" s="543"/>
    </row>
    <row r="37" spans="1:10" ht="13.5" customHeight="1" thickBot="1">
      <c r="A37" s="546"/>
      <c r="B37" s="1093" t="s">
        <v>414</v>
      </c>
      <c r="C37" s="1094"/>
      <c r="D37" s="1094"/>
      <c r="E37" s="1094"/>
      <c r="F37" s="1094"/>
      <c r="G37" s="1095"/>
      <c r="H37" s="580"/>
      <c r="I37" s="580"/>
      <c r="J37" s="580"/>
    </row>
    <row r="38" spans="1:10" ht="13.5">
      <c r="A38" s="543"/>
      <c r="B38" s="583"/>
      <c r="C38" s="584"/>
      <c r="D38" s="584"/>
      <c r="E38" s="584"/>
      <c r="F38" s="584"/>
      <c r="G38" s="584"/>
      <c r="H38" s="585"/>
      <c r="I38" s="585"/>
      <c r="J38" s="585"/>
    </row>
    <row r="39" spans="1:10" ht="13.5" customHeight="1">
      <c r="A39" s="543"/>
      <c r="B39" s="1099" t="s">
        <v>415</v>
      </c>
      <c r="C39" s="1099"/>
      <c r="D39" s="1099"/>
      <c r="E39" s="1099"/>
      <c r="F39" s="1099"/>
      <c r="G39" s="1100"/>
      <c r="H39" s="586"/>
      <c r="I39" s="586"/>
      <c r="J39" s="586"/>
    </row>
    <row r="40" spans="1:10" ht="13.5" thickBot="1">
      <c r="A40" s="546"/>
      <c r="B40" s="587"/>
      <c r="C40" s="586"/>
      <c r="D40" s="586"/>
      <c r="E40" s="586"/>
      <c r="F40" s="586"/>
      <c r="G40" s="586"/>
      <c r="H40" s="586"/>
      <c r="I40" s="586"/>
      <c r="J40" s="586"/>
    </row>
    <row r="41" spans="1:10" s="559" customFormat="1" ht="13.5" thickBot="1">
      <c r="A41" s="545"/>
      <c r="B41" s="1101" t="s">
        <v>416</v>
      </c>
      <c r="C41" s="1102"/>
      <c r="D41" s="1102"/>
      <c r="E41" s="1102"/>
      <c r="F41" s="1102"/>
      <c r="G41" s="1103"/>
      <c r="H41" s="588"/>
      <c r="I41" s="586"/>
      <c r="J41" s="586"/>
    </row>
    <row r="42" spans="1:10" ht="13.5" thickBot="1">
      <c r="A42" s="546"/>
      <c r="B42" s="589"/>
      <c r="C42" s="590"/>
      <c r="D42" s="590"/>
      <c r="E42" s="567"/>
      <c r="F42" s="545"/>
      <c r="G42" s="545"/>
      <c r="H42" s="545"/>
      <c r="I42" s="545"/>
      <c r="J42" s="545"/>
    </row>
    <row r="43" spans="1:10" ht="13.5" thickBot="1">
      <c r="A43" s="546"/>
      <c r="B43" s="1104" t="s">
        <v>417</v>
      </c>
      <c r="C43" s="1105"/>
      <c r="D43" s="1105"/>
      <c r="E43" s="1105"/>
      <c r="F43" s="1105"/>
      <c r="G43" s="1106"/>
      <c r="H43" s="588"/>
      <c r="I43" s="580" t="s">
        <v>418</v>
      </c>
      <c r="J43" s="580" t="s">
        <v>419</v>
      </c>
    </row>
    <row r="44" spans="1:10" ht="13.5" thickBot="1">
      <c r="A44" s="546"/>
      <c r="B44" s="587" t="s">
        <v>420</v>
      </c>
      <c r="C44" s="591"/>
      <c r="D44" s="591"/>
      <c r="E44" s="567"/>
      <c r="F44" s="545"/>
      <c r="G44" s="545"/>
      <c r="H44" s="545"/>
      <c r="I44" s="545"/>
      <c r="J44" s="545"/>
    </row>
    <row r="45" spans="1:10" ht="86.25" customHeight="1" thickBot="1">
      <c r="A45" s="543"/>
      <c r="B45" s="1107" t="s">
        <v>421</v>
      </c>
      <c r="C45" s="1108"/>
      <c r="D45" s="1108"/>
      <c r="E45" s="1108"/>
      <c r="F45" s="1108"/>
      <c r="G45" s="1109"/>
      <c r="H45" s="586"/>
      <c r="I45" s="586"/>
      <c r="J45" s="586"/>
    </row>
    <row r="46" spans="1:10" ht="13.5" thickBot="1">
      <c r="A46" s="543"/>
      <c r="B46" s="587"/>
      <c r="C46" s="590"/>
      <c r="D46" s="590"/>
      <c r="E46" s="592"/>
      <c r="F46" s="592"/>
      <c r="G46" s="592"/>
      <c r="H46" s="545"/>
      <c r="I46" s="545"/>
      <c r="J46" s="545"/>
    </row>
    <row r="47" spans="1:10" ht="13.5" thickBot="1">
      <c r="A47" s="546"/>
      <c r="B47" s="1104" t="s">
        <v>422</v>
      </c>
      <c r="C47" s="1105"/>
      <c r="D47" s="1105"/>
      <c r="E47" s="1105"/>
      <c r="F47" s="1105"/>
      <c r="G47" s="1106"/>
      <c r="H47" s="588"/>
      <c r="I47" s="580" t="s">
        <v>418</v>
      </c>
      <c r="J47" s="580" t="s">
        <v>419</v>
      </c>
    </row>
    <row r="48" spans="1:10" ht="13.5" thickBot="1">
      <c r="A48" s="546"/>
      <c r="B48" s="587"/>
      <c r="C48" s="591"/>
      <c r="D48" s="591"/>
      <c r="E48" s="567"/>
      <c r="F48" s="545"/>
      <c r="G48" s="545"/>
      <c r="H48" s="545"/>
      <c r="I48" s="545"/>
      <c r="J48" s="545"/>
    </row>
    <row r="49" spans="1:10" ht="79.5" customHeight="1" thickBot="1">
      <c r="A49" s="543"/>
      <c r="B49" s="1107" t="s">
        <v>421</v>
      </c>
      <c r="C49" s="1108"/>
      <c r="D49" s="1108"/>
      <c r="E49" s="1108"/>
      <c r="F49" s="1108"/>
      <c r="G49" s="1109"/>
      <c r="H49" s="586"/>
      <c r="I49" s="586"/>
      <c r="J49" s="586"/>
    </row>
    <row r="50" spans="1:10" ht="15">
      <c r="A50" s="543"/>
      <c r="B50" s="593"/>
      <c r="C50" s="579"/>
      <c r="D50" s="586"/>
      <c r="E50" s="586"/>
      <c r="F50" s="586"/>
      <c r="G50" s="586"/>
      <c r="H50" s="586"/>
      <c r="I50" s="586"/>
      <c r="J50" s="586"/>
    </row>
    <row r="51" spans="1:10" ht="13.5" customHeight="1">
      <c r="A51" s="543"/>
      <c r="B51" s="1099" t="s">
        <v>423</v>
      </c>
      <c r="C51" s="1099"/>
      <c r="D51" s="1099"/>
      <c r="E51" s="1099"/>
      <c r="F51" s="1099"/>
      <c r="G51" s="1100"/>
      <c r="H51" s="586"/>
      <c r="I51" s="586"/>
      <c r="J51" s="586"/>
    </row>
    <row r="52" spans="1:10" ht="13.5" thickBot="1">
      <c r="A52" s="546"/>
      <c r="B52" s="587"/>
      <c r="C52" s="586"/>
      <c r="D52" s="586"/>
      <c r="E52" s="586"/>
      <c r="F52" s="586"/>
      <c r="G52" s="586"/>
      <c r="H52" s="586"/>
      <c r="I52" s="586"/>
      <c r="J52" s="586"/>
    </row>
    <row r="53" spans="1:10" s="559" customFormat="1" ht="13.5" thickBot="1">
      <c r="A53" s="545"/>
      <c r="B53" s="1101" t="s">
        <v>416</v>
      </c>
      <c r="C53" s="1102"/>
      <c r="D53" s="1102"/>
      <c r="E53" s="1102"/>
      <c r="F53" s="1102"/>
      <c r="G53" s="1103"/>
      <c r="H53" s="588"/>
      <c r="I53" s="586"/>
      <c r="J53" s="586"/>
    </row>
    <row r="54" spans="1:10" ht="13.5" thickBot="1">
      <c r="A54" s="546"/>
      <c r="B54" s="589"/>
      <c r="C54" s="590"/>
      <c r="D54" s="590"/>
      <c r="E54" s="567"/>
      <c r="F54" s="545"/>
      <c r="G54" s="545"/>
      <c r="H54" s="545"/>
      <c r="I54" s="545"/>
      <c r="J54" s="545"/>
    </row>
    <row r="55" spans="1:10" ht="13.5" thickBot="1">
      <c r="A55" s="546"/>
      <c r="B55" s="1104" t="s">
        <v>417</v>
      </c>
      <c r="C55" s="1105"/>
      <c r="D55" s="1105"/>
      <c r="E55" s="1105"/>
      <c r="F55" s="1105"/>
      <c r="G55" s="1106"/>
      <c r="H55" s="588"/>
      <c r="I55" s="580" t="s">
        <v>418</v>
      </c>
      <c r="J55" s="580" t="s">
        <v>419</v>
      </c>
    </row>
    <row r="56" spans="1:10" ht="13.5" thickBot="1">
      <c r="A56" s="546"/>
      <c r="B56" s="587" t="s">
        <v>420</v>
      </c>
      <c r="C56" s="591"/>
      <c r="D56" s="591"/>
      <c r="E56" s="567"/>
      <c r="F56" s="545"/>
      <c r="G56" s="545"/>
      <c r="H56" s="545"/>
      <c r="I56" s="545"/>
      <c r="J56" s="545"/>
    </row>
    <row r="57" spans="1:10" ht="90" customHeight="1" thickBot="1">
      <c r="A57" s="543"/>
      <c r="B57" s="1107" t="s">
        <v>421</v>
      </c>
      <c r="C57" s="1108"/>
      <c r="D57" s="1108"/>
      <c r="E57" s="1108"/>
      <c r="F57" s="1108"/>
      <c r="G57" s="1109"/>
      <c r="H57" s="586"/>
      <c r="I57" s="586"/>
      <c r="J57" s="586"/>
    </row>
    <row r="58" spans="1:10" ht="13.5" thickBot="1">
      <c r="A58" s="543"/>
      <c r="B58" s="587"/>
      <c r="C58" s="590"/>
      <c r="D58" s="590"/>
      <c r="E58" s="592"/>
      <c r="F58" s="592"/>
      <c r="G58" s="592"/>
      <c r="H58" s="545"/>
      <c r="I58" s="545"/>
      <c r="J58" s="545"/>
    </row>
    <row r="59" spans="1:10" ht="13.5" thickBot="1">
      <c r="A59" s="546"/>
      <c r="B59" s="1104" t="s">
        <v>422</v>
      </c>
      <c r="C59" s="1105"/>
      <c r="D59" s="1105"/>
      <c r="E59" s="1105"/>
      <c r="F59" s="1105"/>
      <c r="G59" s="1106"/>
      <c r="H59" s="588"/>
      <c r="I59" s="580" t="s">
        <v>418</v>
      </c>
      <c r="J59" s="580" t="s">
        <v>419</v>
      </c>
    </row>
    <row r="60" spans="1:10" ht="13.5" thickBot="1">
      <c r="A60" s="546"/>
      <c r="B60" s="587"/>
      <c r="C60" s="591"/>
      <c r="D60" s="591"/>
      <c r="E60" s="567"/>
      <c r="F60" s="545"/>
      <c r="G60" s="545"/>
      <c r="H60" s="545"/>
      <c r="I60" s="545"/>
      <c r="J60" s="545"/>
    </row>
    <row r="61" spans="1:10" ht="63" customHeight="1" thickBot="1">
      <c r="A61" s="543"/>
      <c r="B61" s="1107" t="s">
        <v>421</v>
      </c>
      <c r="C61" s="1108"/>
      <c r="D61" s="1108"/>
      <c r="E61" s="1108"/>
      <c r="F61" s="1108"/>
      <c r="G61" s="1109"/>
      <c r="H61" s="586"/>
      <c r="I61" s="586"/>
      <c r="J61" s="586"/>
    </row>
    <row r="62" spans="1:10" ht="12.75">
      <c r="A62" s="546"/>
      <c r="B62" s="587"/>
      <c r="C62" s="591"/>
      <c r="D62" s="591"/>
      <c r="E62" s="567"/>
      <c r="F62" s="545"/>
      <c r="G62" s="545"/>
      <c r="H62" s="545"/>
      <c r="I62" s="545"/>
      <c r="J62" s="545"/>
    </row>
    <row r="63" spans="1:10" ht="13.5" customHeight="1">
      <c r="A63" s="543"/>
      <c r="B63" s="1099" t="s">
        <v>424</v>
      </c>
      <c r="C63" s="1099"/>
      <c r="D63" s="1099"/>
      <c r="E63" s="1099"/>
      <c r="F63" s="1099"/>
      <c r="G63" s="1100"/>
      <c r="H63" s="586"/>
      <c r="I63" s="586"/>
      <c r="J63" s="586"/>
    </row>
    <row r="64" spans="1:10" ht="15">
      <c r="A64" s="543"/>
      <c r="B64" s="594"/>
      <c r="C64" s="595"/>
      <c r="D64" s="595"/>
      <c r="E64" s="596"/>
      <c r="F64" s="596"/>
      <c r="G64" s="596"/>
      <c r="H64" s="596"/>
      <c r="I64" s="596"/>
      <c r="J64" s="596"/>
    </row>
    <row r="65" spans="1:10" ht="13.5" thickBot="1">
      <c r="A65" s="546"/>
      <c r="B65" s="587"/>
      <c r="C65" s="586"/>
      <c r="D65" s="586"/>
      <c r="E65" s="586"/>
      <c r="F65" s="586"/>
      <c r="G65" s="586"/>
      <c r="H65" s="586"/>
      <c r="I65" s="586"/>
      <c r="J65" s="586"/>
    </row>
    <row r="66" spans="1:10" s="559" customFormat="1" ht="13.5" thickBot="1">
      <c r="A66" s="545"/>
      <c r="B66" s="1101" t="s">
        <v>416</v>
      </c>
      <c r="C66" s="1102"/>
      <c r="D66" s="1102"/>
      <c r="E66" s="1102"/>
      <c r="F66" s="1102"/>
      <c r="G66" s="1103"/>
      <c r="H66" s="588"/>
      <c r="I66" s="586"/>
      <c r="J66" s="586"/>
    </row>
    <row r="67" spans="1:10" ht="13.5" thickBot="1">
      <c r="A67" s="546"/>
      <c r="B67" s="589"/>
      <c r="C67" s="590"/>
      <c r="D67" s="590"/>
      <c r="E67" s="567"/>
      <c r="F67" s="545"/>
      <c r="G67" s="545"/>
      <c r="H67" s="545"/>
      <c r="I67" s="545"/>
      <c r="J67" s="545"/>
    </row>
    <row r="68" spans="1:10" ht="13.5" thickBot="1">
      <c r="A68" s="546"/>
      <c r="B68" s="1104" t="s">
        <v>417</v>
      </c>
      <c r="C68" s="1105"/>
      <c r="D68" s="1105"/>
      <c r="E68" s="1105"/>
      <c r="F68" s="1105"/>
      <c r="G68" s="1106"/>
      <c r="H68" s="588"/>
      <c r="I68" s="580" t="s">
        <v>418</v>
      </c>
      <c r="J68" s="580" t="s">
        <v>419</v>
      </c>
    </row>
    <row r="69" spans="1:10" ht="13.5" thickBot="1">
      <c r="A69" s="546"/>
      <c r="B69" s="587" t="s">
        <v>420</v>
      </c>
      <c r="C69" s="591"/>
      <c r="D69" s="591"/>
      <c r="E69" s="567"/>
      <c r="F69" s="545"/>
      <c r="G69" s="545"/>
      <c r="H69" s="545"/>
      <c r="I69" s="545"/>
      <c r="J69" s="545"/>
    </row>
    <row r="70" spans="1:10" ht="84.75" customHeight="1" thickBot="1">
      <c r="A70" s="543"/>
      <c r="B70" s="1107" t="s">
        <v>421</v>
      </c>
      <c r="C70" s="1108"/>
      <c r="D70" s="1108"/>
      <c r="E70" s="1108"/>
      <c r="F70" s="1108"/>
      <c r="G70" s="1109"/>
      <c r="H70" s="586"/>
      <c r="I70" s="586"/>
      <c r="J70" s="586"/>
    </row>
    <row r="71" spans="1:10" ht="13.5" thickBot="1">
      <c r="A71" s="543"/>
      <c r="B71" s="587"/>
      <c r="C71" s="590"/>
      <c r="D71" s="590"/>
      <c r="E71" s="592"/>
      <c r="F71" s="592"/>
      <c r="G71" s="592"/>
      <c r="H71" s="545"/>
      <c r="I71" s="545"/>
      <c r="J71" s="545"/>
    </row>
    <row r="72" spans="1:10" ht="13.5" thickBot="1">
      <c r="A72" s="546"/>
      <c r="B72" s="1104" t="s">
        <v>422</v>
      </c>
      <c r="C72" s="1105"/>
      <c r="D72" s="1105"/>
      <c r="E72" s="1105"/>
      <c r="F72" s="1105"/>
      <c r="G72" s="1106"/>
      <c r="H72" s="588"/>
      <c r="I72" s="580" t="s">
        <v>418</v>
      </c>
      <c r="J72" s="580" t="s">
        <v>419</v>
      </c>
    </row>
    <row r="73" spans="1:10" ht="13.5" thickBot="1">
      <c r="A73" s="546"/>
      <c r="B73" s="587"/>
      <c r="C73" s="591"/>
      <c r="D73" s="591"/>
      <c r="E73" s="567"/>
      <c r="F73" s="545"/>
      <c r="G73" s="545"/>
      <c r="H73" s="545"/>
      <c r="I73" s="545"/>
      <c r="J73" s="545"/>
    </row>
    <row r="74" spans="1:10" ht="45" customHeight="1" thickBot="1">
      <c r="A74" s="543"/>
      <c r="B74" s="1107" t="s">
        <v>421</v>
      </c>
      <c r="C74" s="1108"/>
      <c r="D74" s="1108"/>
      <c r="E74" s="1108"/>
      <c r="F74" s="1108"/>
      <c r="G74" s="1109"/>
      <c r="H74" s="586"/>
      <c r="I74" s="586"/>
      <c r="J74" s="586"/>
    </row>
    <row r="75" spans="1:10" ht="13.5" thickBot="1">
      <c r="A75" s="543"/>
      <c r="B75" s="582"/>
      <c r="C75" s="543"/>
      <c r="D75" s="543"/>
      <c r="E75" s="543"/>
      <c r="F75" s="543"/>
      <c r="G75" s="543"/>
      <c r="H75" s="543"/>
      <c r="I75" s="543"/>
      <c r="J75" s="543"/>
    </row>
    <row r="76" spans="1:10" ht="13.5" thickBot="1">
      <c r="A76" s="562"/>
      <c r="B76" s="1070" t="s">
        <v>425</v>
      </c>
      <c r="C76" s="1121"/>
      <c r="D76" s="1119" t="s">
        <v>426</v>
      </c>
      <c r="E76" s="1120"/>
      <c r="F76" s="543"/>
      <c r="G76" s="1122" t="s">
        <v>427</v>
      </c>
      <c r="H76" s="1123"/>
      <c r="I76" s="1124"/>
      <c r="J76" s="545"/>
    </row>
    <row r="77" spans="1:10" ht="13.5" customHeight="1">
      <c r="A77" s="543"/>
      <c r="B77" s="597"/>
      <c r="C77" s="543"/>
      <c r="D77" s="543"/>
      <c r="E77" s="543"/>
      <c r="F77" s="543"/>
      <c r="G77" s="1125" t="s">
        <v>421</v>
      </c>
      <c r="H77" s="1126"/>
      <c r="I77" s="1127"/>
      <c r="J77" s="543"/>
    </row>
    <row r="78" spans="1:10" ht="12.75">
      <c r="A78" s="543"/>
      <c r="B78" s="1134"/>
      <c r="C78" s="1135"/>
      <c r="D78" s="598"/>
      <c r="E78" s="598"/>
      <c r="F78" s="543"/>
      <c r="G78" s="1128"/>
      <c r="H78" s="1129"/>
      <c r="I78" s="1130"/>
      <c r="J78" s="545"/>
    </row>
    <row r="79" spans="1:10" ht="12.75">
      <c r="A79" s="599"/>
      <c r="B79" s="1136" t="s">
        <v>428</v>
      </c>
      <c r="C79" s="1136"/>
      <c r="D79" s="1136"/>
      <c r="E79" s="1137"/>
      <c r="F79" s="543"/>
      <c r="G79" s="1128"/>
      <c r="H79" s="1129"/>
      <c r="I79" s="1130"/>
      <c r="J79" s="543"/>
    </row>
    <row r="80" spans="1:10" ht="12.75">
      <c r="A80" s="543"/>
      <c r="B80" s="565"/>
      <c r="C80" s="545"/>
      <c r="D80" s="598"/>
      <c r="E80" s="598"/>
      <c r="F80" s="543"/>
      <c r="G80" s="1128"/>
      <c r="H80" s="1129"/>
      <c r="I80" s="1130"/>
      <c r="J80" s="543"/>
    </row>
    <row r="81" spans="1:10" ht="12.75">
      <c r="A81" s="543"/>
      <c r="B81" s="565"/>
      <c r="C81" s="545"/>
      <c r="D81" s="598"/>
      <c r="E81" s="598"/>
      <c r="F81" s="543"/>
      <c r="G81" s="1128"/>
      <c r="H81" s="1129"/>
      <c r="I81" s="1130"/>
      <c r="J81" s="543"/>
    </row>
    <row r="82" spans="1:10" ht="12.75">
      <c r="A82" s="543"/>
      <c r="C82" s="545"/>
      <c r="D82" s="598"/>
      <c r="E82" s="598"/>
      <c r="F82" s="543"/>
      <c r="G82" s="1128"/>
      <c r="H82" s="1129"/>
      <c r="I82" s="1130"/>
      <c r="J82" s="543"/>
    </row>
    <row r="83" spans="1:10" ht="13.5" thickBot="1">
      <c r="A83" s="543"/>
      <c r="B83" s="582"/>
      <c r="C83" s="543"/>
      <c r="D83" s="543"/>
      <c r="E83" s="543"/>
      <c r="F83" s="543"/>
      <c r="G83" s="1128"/>
      <c r="H83" s="1129"/>
      <c r="I83" s="1130"/>
      <c r="J83" s="546"/>
    </row>
    <row r="84" spans="1:10" ht="12.75">
      <c r="A84" s="543"/>
      <c r="B84" s="1110" t="s">
        <v>429</v>
      </c>
      <c r="C84" s="1111"/>
      <c r="D84" s="1111"/>
      <c r="E84" s="1112"/>
      <c r="F84" s="543"/>
      <c r="G84" s="1128"/>
      <c r="H84" s="1129"/>
      <c r="I84" s="1130"/>
      <c r="J84" s="600"/>
    </row>
    <row r="85" spans="1:10" ht="12.75">
      <c r="A85" s="543"/>
      <c r="B85" s="1113"/>
      <c r="C85" s="1114"/>
      <c r="D85" s="1114"/>
      <c r="E85" s="1115"/>
      <c r="F85" s="543"/>
      <c r="G85" s="1128"/>
      <c r="H85" s="1129"/>
      <c r="I85" s="1130"/>
      <c r="J85" s="600"/>
    </row>
    <row r="86" spans="1:10" ht="12.75">
      <c r="A86" s="543"/>
      <c r="B86" s="1113"/>
      <c r="C86" s="1114"/>
      <c r="D86" s="1114"/>
      <c r="E86" s="1115"/>
      <c r="F86" s="543"/>
      <c r="G86" s="1128"/>
      <c r="H86" s="1129"/>
      <c r="I86" s="1130"/>
      <c r="J86" s="600"/>
    </row>
    <row r="87" spans="1:10" ht="12.75">
      <c r="A87" s="543"/>
      <c r="B87" s="1113"/>
      <c r="C87" s="1114"/>
      <c r="D87" s="1114"/>
      <c r="E87" s="1115"/>
      <c r="F87" s="543"/>
      <c r="G87" s="1128"/>
      <c r="H87" s="1129"/>
      <c r="I87" s="1130"/>
      <c r="J87" s="600"/>
    </row>
    <row r="88" spans="1:10" ht="13.5" thickBot="1">
      <c r="A88" s="543"/>
      <c r="B88" s="1116"/>
      <c r="C88" s="1117"/>
      <c r="D88" s="1117"/>
      <c r="E88" s="1118"/>
      <c r="F88" s="543"/>
      <c r="G88" s="1131"/>
      <c r="H88" s="1132"/>
      <c r="I88" s="1133"/>
      <c r="J88" s="600"/>
    </row>
    <row r="89" spans="2:9" ht="13.5" thickBot="1">
      <c r="B89" s="552" t="s">
        <v>340</v>
      </c>
      <c r="C89" s="1119"/>
      <c r="D89" s="1120"/>
      <c r="G89" s="572"/>
      <c r="H89" s="1088"/>
      <c r="I89" s="1088"/>
    </row>
    <row r="92" ht="12.75">
      <c r="B92" s="542" t="s">
        <v>430</v>
      </c>
    </row>
  </sheetData>
  <sheetProtection/>
  <mergeCells count="55">
    <mergeCell ref="C89:D89"/>
    <mergeCell ref="H89:I89"/>
    <mergeCell ref="B72:G72"/>
    <mergeCell ref="B74:G74"/>
    <mergeCell ref="B76:C76"/>
    <mergeCell ref="D76:E76"/>
    <mergeCell ref="G76:I76"/>
    <mergeCell ref="G77:I88"/>
    <mergeCell ref="B78:C78"/>
    <mergeCell ref="B79:E79"/>
    <mergeCell ref="B84:E88"/>
    <mergeCell ref="B59:G59"/>
    <mergeCell ref="B61:G61"/>
    <mergeCell ref="B63:G63"/>
    <mergeCell ref="B66:G66"/>
    <mergeCell ref="B68:G68"/>
    <mergeCell ref="B70:G70"/>
    <mergeCell ref="B47:G47"/>
    <mergeCell ref="B49:G49"/>
    <mergeCell ref="B51:G51"/>
    <mergeCell ref="B53:G53"/>
    <mergeCell ref="B55:G55"/>
    <mergeCell ref="B57:G57"/>
    <mergeCell ref="B35:G35"/>
    <mergeCell ref="B37:G37"/>
    <mergeCell ref="B39:G39"/>
    <mergeCell ref="B41:G41"/>
    <mergeCell ref="B43:G43"/>
    <mergeCell ref="B45:G45"/>
    <mergeCell ref="D23:G23"/>
    <mergeCell ref="D25:G25"/>
    <mergeCell ref="B29:C29"/>
    <mergeCell ref="D29:G29"/>
    <mergeCell ref="B31:G31"/>
    <mergeCell ref="B33:G33"/>
    <mergeCell ref="B17:C17"/>
    <mergeCell ref="D17:I17"/>
    <mergeCell ref="B19:C19"/>
    <mergeCell ref="D19:I19"/>
    <mergeCell ref="B21:C21"/>
    <mergeCell ref="D21:F21"/>
    <mergeCell ref="H21:I21"/>
    <mergeCell ref="B11:C11"/>
    <mergeCell ref="D11:I11"/>
    <mergeCell ref="B13:C13"/>
    <mergeCell ref="D13:I13"/>
    <mergeCell ref="B15:C15"/>
    <mergeCell ref="D15:I15"/>
    <mergeCell ref="B3:J3"/>
    <mergeCell ref="B5:C5"/>
    <mergeCell ref="D5:I5"/>
    <mergeCell ref="B7:C7"/>
    <mergeCell ref="D7:G7"/>
    <mergeCell ref="B9:C9"/>
    <mergeCell ref="D9:G9"/>
  </mergeCells>
  <printOptions/>
  <pageMargins left="0.7874015748031497" right="0.7874015748031497" top="0.984251968503937" bottom="0.984251968503937" header="0.5118110236220472" footer="0.5118110236220472"/>
  <pageSetup horizontalDpi="1200" verticalDpi="1200" orientation="portrait" paperSize="9" scale="66" r:id="rId2"/>
  <headerFooter alignWithMargins="0">
    <oddHeader>&amp;CVerze: 7. října 2010</oddHeader>
  </headerFooter>
  <rowBreaks count="1" manualBreakCount="1">
    <brk id="50" max="9" man="1"/>
  </rowBreaks>
  <drawing r:id="rId1"/>
</worksheet>
</file>

<file path=xl/worksheets/sheet8.xml><?xml version="1.0" encoding="utf-8"?>
<worksheet xmlns="http://schemas.openxmlformats.org/spreadsheetml/2006/main" xmlns:r="http://schemas.openxmlformats.org/officeDocument/2006/relationships">
  <dimension ref="A1:O84"/>
  <sheetViews>
    <sheetView view="pageBreakPreview" zoomScale="89" zoomScaleSheetLayoutView="89" zoomScalePageLayoutView="0" workbookViewId="0" topLeftCell="A1">
      <selection activeCell="J1" sqref="J1:K1"/>
    </sheetView>
  </sheetViews>
  <sheetFormatPr defaultColWidth="11.421875" defaultRowHeight="12.75"/>
  <cols>
    <col min="1" max="1" width="0.71875" style="343" customWidth="1"/>
    <col min="2" max="2" width="19.421875" style="345" customWidth="1"/>
    <col min="3" max="3" width="14.00390625" style="343" customWidth="1"/>
    <col min="4" max="4" width="13.57421875" style="343" customWidth="1"/>
    <col min="5" max="5" width="16.140625" style="343" customWidth="1"/>
    <col min="6" max="6" width="17.57421875" style="343" customWidth="1"/>
    <col min="7" max="7" width="14.8515625" style="343" customWidth="1"/>
    <col min="8" max="8" width="13.7109375" style="343" customWidth="1"/>
    <col min="9" max="9" width="13.00390625" style="343" customWidth="1"/>
    <col min="10" max="11" width="11.421875" style="343" customWidth="1"/>
    <col min="12" max="12" width="13.00390625" style="343" bestFit="1" customWidth="1"/>
    <col min="13" max="14" width="11.421875" style="343" customWidth="1"/>
    <col min="15" max="16384" width="11.421875" style="343" customWidth="1"/>
  </cols>
  <sheetData>
    <row r="1" spans="2:11" ht="153.75" customHeight="1">
      <c r="B1" s="1138"/>
      <c r="C1" s="1139"/>
      <c r="D1" s="1139"/>
      <c r="E1" s="1139"/>
      <c r="F1" s="1139"/>
      <c r="G1" s="1139"/>
      <c r="H1" s="1139"/>
      <c r="I1" s="1139"/>
      <c r="K1" s="344"/>
    </row>
    <row r="2" ht="8.25" customHeight="1"/>
    <row r="3" spans="2:9" s="345" customFormat="1" ht="24.75" customHeight="1">
      <c r="B3" s="1140" t="s">
        <v>291</v>
      </c>
      <c r="C3" s="1141"/>
      <c r="D3" s="1141"/>
      <c r="E3" s="1141"/>
      <c r="F3" s="1141"/>
      <c r="G3" s="1141"/>
      <c r="H3" s="1141"/>
      <c r="I3" s="346" t="s">
        <v>292</v>
      </c>
    </row>
    <row r="4" spans="2:8" s="345" customFormat="1" ht="18.75" customHeight="1" thickBot="1">
      <c r="B4" s="1142" t="s">
        <v>293</v>
      </c>
      <c r="C4" s="1143"/>
      <c r="D4" s="1143"/>
      <c r="E4" s="1143"/>
      <c r="F4" s="1143"/>
      <c r="G4" s="1143"/>
      <c r="H4" s="1143"/>
    </row>
    <row r="5" spans="2:9" ht="12.75" customHeight="1">
      <c r="B5" s="1144" t="s">
        <v>294</v>
      </c>
      <c r="C5" s="1144"/>
      <c r="D5" s="1144"/>
      <c r="E5" s="1144"/>
      <c r="F5" s="1144"/>
      <c r="G5" s="1144"/>
      <c r="H5" s="347" t="s">
        <v>295</v>
      </c>
      <c r="I5" s="348" t="s">
        <v>296</v>
      </c>
    </row>
    <row r="6" spans="2:8" ht="5.25" customHeight="1" thickBot="1">
      <c r="B6" s="349"/>
      <c r="C6" s="350"/>
      <c r="D6" s="351"/>
      <c r="E6" s="351"/>
      <c r="F6" s="351"/>
      <c r="G6" s="351"/>
      <c r="H6" s="351"/>
    </row>
    <row r="7" spans="2:8" ht="19.5" customHeight="1" thickBot="1">
      <c r="B7" s="1145" t="s">
        <v>9</v>
      </c>
      <c r="C7" s="1146"/>
      <c r="D7" s="1147"/>
      <c r="E7" s="1148"/>
      <c r="F7" s="1148"/>
      <c r="G7" s="1149"/>
      <c r="H7" s="1150"/>
    </row>
    <row r="8" spans="2:8" ht="5.25" customHeight="1" thickBot="1">
      <c r="B8" s="349"/>
      <c r="C8" s="350"/>
      <c r="D8" s="351"/>
      <c r="E8" s="351"/>
      <c r="F8" s="351"/>
      <c r="G8" s="351"/>
      <c r="H8" s="351"/>
    </row>
    <row r="9" spans="2:8" ht="21" customHeight="1" thickBot="1">
      <c r="B9" s="1151" t="s">
        <v>10</v>
      </c>
      <c r="C9" s="1152"/>
      <c r="D9" s="1153"/>
      <c r="E9" s="1154"/>
      <c r="F9" s="1154"/>
      <c r="G9" s="1149"/>
      <c r="H9" s="1150"/>
    </row>
    <row r="10" spans="2:8" ht="6" customHeight="1" thickBot="1">
      <c r="B10" s="352"/>
      <c r="C10" s="353"/>
      <c r="D10" s="351"/>
      <c r="E10" s="351"/>
      <c r="F10" s="351"/>
      <c r="G10" s="351"/>
      <c r="H10" s="351"/>
    </row>
    <row r="11" spans="2:8" ht="21" customHeight="1" thickBot="1">
      <c r="B11" s="1155" t="s">
        <v>11</v>
      </c>
      <c r="C11" s="1156"/>
      <c r="D11" s="1157" t="s">
        <v>297</v>
      </c>
      <c r="E11" s="1158"/>
      <c r="F11" s="1159" t="s">
        <v>263</v>
      </c>
      <c r="G11" s="351"/>
      <c r="H11" s="351"/>
    </row>
    <row r="12" spans="2:10" ht="6" customHeight="1" thickBot="1">
      <c r="B12" s="354"/>
      <c r="C12" s="355"/>
      <c r="D12" s="356"/>
      <c r="E12" s="356"/>
      <c r="F12" s="356"/>
      <c r="G12" s="356"/>
      <c r="H12" s="356"/>
      <c r="I12" s="357"/>
      <c r="J12" s="357"/>
    </row>
    <row r="13" spans="2:10" ht="21" customHeight="1" thickBot="1">
      <c r="B13" s="358" t="s">
        <v>66</v>
      </c>
      <c r="C13" s="359"/>
      <c r="D13" s="1160"/>
      <c r="E13" s="1161"/>
      <c r="F13" s="1161"/>
      <c r="G13" s="1161"/>
      <c r="H13" s="1162"/>
      <c r="I13" s="357"/>
      <c r="J13" s="357"/>
    </row>
    <row r="14" spans="2:10" ht="6" customHeight="1" thickBot="1">
      <c r="B14" s="360"/>
      <c r="C14" s="361"/>
      <c r="D14" s="362"/>
      <c r="E14" s="362"/>
      <c r="F14" s="362"/>
      <c r="G14" s="363"/>
      <c r="H14" s="363"/>
      <c r="I14" s="357"/>
      <c r="J14" s="357"/>
    </row>
    <row r="15" spans="2:10" ht="21" customHeight="1" thickBot="1">
      <c r="B15" s="1163" t="s">
        <v>13</v>
      </c>
      <c r="C15" s="1164"/>
      <c r="D15" s="1160"/>
      <c r="E15" s="1161"/>
      <c r="F15" s="1161"/>
      <c r="G15" s="1161"/>
      <c r="H15" s="1162"/>
      <c r="I15" s="351"/>
      <c r="J15" s="351"/>
    </row>
    <row r="16" spans="2:10" ht="6.75" customHeight="1" thickBot="1">
      <c r="B16" s="364"/>
      <c r="C16" s="365"/>
      <c r="D16" s="366"/>
      <c r="E16" s="366"/>
      <c r="F16" s="366"/>
      <c r="G16" s="366"/>
      <c r="H16" s="366"/>
      <c r="I16" s="351"/>
      <c r="J16" s="351"/>
    </row>
    <row r="17" spans="2:10" ht="21" customHeight="1" thickBot="1">
      <c r="B17" s="1163" t="s">
        <v>65</v>
      </c>
      <c r="C17" s="1164"/>
      <c r="D17" s="1160"/>
      <c r="E17" s="1161"/>
      <c r="F17" s="1161"/>
      <c r="G17" s="1161"/>
      <c r="H17" s="1162"/>
      <c r="I17" s="351"/>
      <c r="J17" s="351"/>
    </row>
    <row r="18" spans="2:10" ht="15" customHeight="1" thickBot="1">
      <c r="B18" s="367"/>
      <c r="C18" s="368"/>
      <c r="D18" s="368"/>
      <c r="E18" s="368"/>
      <c r="F18" s="368"/>
      <c r="G18" s="368"/>
      <c r="H18" s="351"/>
      <c r="I18" s="351"/>
      <c r="J18" s="351"/>
    </row>
    <row r="19" spans="2:10" ht="41.25" customHeight="1" thickBot="1">
      <c r="B19" s="1165" t="s">
        <v>298</v>
      </c>
      <c r="C19" s="1166"/>
      <c r="D19" s="1167"/>
      <c r="E19" s="1168"/>
      <c r="F19" s="1169" t="s">
        <v>299</v>
      </c>
      <c r="G19" s="1170"/>
      <c r="H19" s="369" t="s">
        <v>29</v>
      </c>
      <c r="I19" s="370"/>
      <c r="J19" s="355"/>
    </row>
    <row r="20" spans="2:10" ht="6" customHeight="1" thickBot="1">
      <c r="B20" s="364"/>
      <c r="C20" s="365"/>
      <c r="D20" s="371"/>
      <c r="E20" s="371"/>
      <c r="F20" s="372"/>
      <c r="G20" s="351"/>
      <c r="H20" s="351"/>
      <c r="I20" s="351"/>
      <c r="J20" s="351"/>
    </row>
    <row r="21" spans="2:10" ht="38.25" customHeight="1" thickBot="1">
      <c r="B21" s="1165" t="s">
        <v>300</v>
      </c>
      <c r="C21" s="1166"/>
      <c r="D21" s="1167" t="s">
        <v>301</v>
      </c>
      <c r="E21" s="1171"/>
      <c r="F21" s="373"/>
      <c r="G21" s="351"/>
      <c r="H21" s="374"/>
      <c r="I21" s="351"/>
      <c r="J21" s="351"/>
    </row>
    <row r="22" spans="2:10" ht="6" customHeight="1" thickBot="1">
      <c r="B22" s="343"/>
      <c r="C22" s="375"/>
      <c r="D22" s="376"/>
      <c r="E22" s="376"/>
      <c r="F22" s="375"/>
      <c r="G22" s="375"/>
      <c r="H22" s="375"/>
      <c r="I22" s="375"/>
      <c r="J22" s="375"/>
    </row>
    <row r="23" spans="2:10" ht="18.75" customHeight="1" thickBot="1">
      <c r="B23" s="1163" t="s">
        <v>302</v>
      </c>
      <c r="C23" s="1164"/>
      <c r="D23" s="377"/>
      <c r="E23" s="378"/>
      <c r="F23" s="379"/>
      <c r="G23" s="368"/>
      <c r="H23" s="368"/>
      <c r="I23" s="375"/>
      <c r="J23" s="375"/>
    </row>
    <row r="24" spans="2:10" ht="6" customHeight="1" thickBot="1">
      <c r="B24" s="364"/>
      <c r="C24" s="365"/>
      <c r="D24" s="371"/>
      <c r="E24" s="371"/>
      <c r="F24" s="372"/>
      <c r="G24" s="351"/>
      <c r="H24" s="351"/>
      <c r="I24" s="351"/>
      <c r="J24" s="351"/>
    </row>
    <row r="25" spans="2:10" ht="48.75" customHeight="1" thickBot="1">
      <c r="B25" s="1165" t="s">
        <v>303</v>
      </c>
      <c r="C25" s="1166"/>
      <c r="D25" s="377"/>
      <c r="E25" s="378"/>
      <c r="F25" s="379"/>
      <c r="G25" s="368"/>
      <c r="H25" s="368"/>
      <c r="I25" s="375"/>
      <c r="J25" s="375"/>
    </row>
    <row r="26" spans="2:10" ht="6" customHeight="1" thickBot="1">
      <c r="B26" s="364"/>
      <c r="C26" s="365"/>
      <c r="D26" s="372"/>
      <c r="E26" s="372"/>
      <c r="F26" s="372"/>
      <c r="G26" s="351"/>
      <c r="H26" s="351"/>
      <c r="I26" s="351"/>
      <c r="J26" s="351"/>
    </row>
    <row r="27" spans="2:10" ht="84.75" customHeight="1" thickBot="1">
      <c r="B27" s="1165" t="s">
        <v>304</v>
      </c>
      <c r="C27" s="1166"/>
      <c r="D27" s="1160"/>
      <c r="E27" s="1161"/>
      <c r="F27" s="1161"/>
      <c r="G27" s="1161"/>
      <c r="H27" s="1162"/>
      <c r="I27" s="375"/>
      <c r="J27" s="375"/>
    </row>
    <row r="28" spans="2:10" ht="18.75" customHeight="1" thickBot="1">
      <c r="B28" s="343"/>
      <c r="C28" s="375"/>
      <c r="D28" s="375"/>
      <c r="E28" s="375"/>
      <c r="F28" s="375"/>
      <c r="G28" s="375"/>
      <c r="H28" s="375"/>
      <c r="I28" s="375"/>
      <c r="J28" s="375"/>
    </row>
    <row r="29" spans="2:8" ht="22.5" customHeight="1" thickBot="1">
      <c r="B29" s="1172" t="s">
        <v>305</v>
      </c>
      <c r="C29" s="1173"/>
      <c r="D29" s="1173"/>
      <c r="E29" s="1173"/>
      <c r="F29" s="1173"/>
      <c r="G29" s="1173"/>
      <c r="H29" s="1174"/>
    </row>
    <row r="30" spans="2:10" ht="61.5" customHeight="1" thickBot="1">
      <c r="B30" s="1175" t="s">
        <v>306</v>
      </c>
      <c r="C30" s="1176"/>
      <c r="D30" s="1177"/>
      <c r="E30" s="1178"/>
      <c r="F30" s="1179"/>
      <c r="G30" s="380" t="s">
        <v>307</v>
      </c>
      <c r="H30" s="381"/>
      <c r="I30" s="374"/>
      <c r="J30" s="375"/>
    </row>
    <row r="31" spans="2:15" s="351" customFormat="1" ht="63" customHeight="1" thickBot="1">
      <c r="B31" s="1180" t="s">
        <v>16</v>
      </c>
      <c r="C31" s="1181"/>
      <c r="D31" s="1182"/>
      <c r="E31" s="380" t="s">
        <v>17</v>
      </c>
      <c r="F31" s="380" t="s">
        <v>308</v>
      </c>
      <c r="G31" s="380" t="s">
        <v>309</v>
      </c>
      <c r="H31" s="382" t="s">
        <v>310</v>
      </c>
      <c r="J31" s="383"/>
      <c r="K31" s="384"/>
      <c r="L31" s="384"/>
      <c r="M31" s="385"/>
      <c r="N31" s="385"/>
      <c r="O31" s="384"/>
    </row>
    <row r="32" spans="2:15" s="351" customFormat="1" ht="15" thickBot="1">
      <c r="B32" s="386"/>
      <c r="C32" s="387"/>
      <c r="D32" s="388"/>
      <c r="E32" s="389" t="s">
        <v>113</v>
      </c>
      <c r="F32" s="390" t="s">
        <v>114</v>
      </c>
      <c r="G32" s="391" t="s">
        <v>258</v>
      </c>
      <c r="H32" s="391" t="s">
        <v>259</v>
      </c>
      <c r="I32" s="1183" t="s">
        <v>311</v>
      </c>
      <c r="J32" s="1184"/>
      <c r="K32" s="1184"/>
      <c r="L32" s="384"/>
      <c r="M32" s="385"/>
      <c r="N32" s="385"/>
      <c r="O32" s="384"/>
    </row>
    <row r="33" spans="2:11" s="351" customFormat="1" ht="21" customHeight="1" thickBot="1">
      <c r="B33" s="392" t="s">
        <v>20</v>
      </c>
      <c r="C33" s="393"/>
      <c r="D33" s="394"/>
      <c r="E33" s="395">
        <v>3000</v>
      </c>
      <c r="F33" s="396">
        <v>2000</v>
      </c>
      <c r="G33" s="397">
        <v>-1000</v>
      </c>
      <c r="H33" s="398">
        <f>E33-(F33+G33)</f>
        <v>2000</v>
      </c>
      <c r="I33" s="1183"/>
      <c r="J33" s="1184"/>
      <c r="K33" s="1184"/>
    </row>
    <row r="34" spans="2:8" s="351" customFormat="1" ht="21" customHeight="1" thickBot="1">
      <c r="B34" s="1185" t="s">
        <v>67</v>
      </c>
      <c r="C34" s="1186"/>
      <c r="D34" s="1187"/>
      <c r="E34" s="399"/>
      <c r="F34" s="400"/>
      <c r="G34" s="401"/>
      <c r="H34" s="398">
        <f>E34-(F34-G34)</f>
        <v>0</v>
      </c>
    </row>
    <row r="35" spans="2:8" s="351" customFormat="1" ht="21" customHeight="1" thickBot="1">
      <c r="B35" s="402" t="s">
        <v>21</v>
      </c>
      <c r="C35" s="403"/>
      <c r="D35" s="404"/>
      <c r="E35" s="399"/>
      <c r="F35" s="400"/>
      <c r="G35" s="401"/>
      <c r="H35" s="398">
        <f>E35-(F35-G35)</f>
        <v>0</v>
      </c>
    </row>
    <row r="36" spans="2:8" s="351" customFormat="1" ht="21" customHeight="1" hidden="1" thickBot="1">
      <c r="B36" s="405" t="s">
        <v>312</v>
      </c>
      <c r="C36" s="406"/>
      <c r="D36" s="407"/>
      <c r="E36" s="408"/>
      <c r="F36" s="409"/>
      <c r="G36" s="410"/>
      <c r="H36" s="411">
        <f>E36-(F36-G36)</f>
        <v>0</v>
      </c>
    </row>
    <row r="37" spans="2:8" s="351" customFormat="1" ht="21.75" customHeight="1" thickBot="1">
      <c r="B37" s="1180" t="s">
        <v>22</v>
      </c>
      <c r="C37" s="1188"/>
      <c r="D37" s="1189"/>
      <c r="E37" s="412">
        <f>E33+E34+E35-E36</f>
        <v>3000</v>
      </c>
      <c r="F37" s="412">
        <f>F33+F34+F35-F36</f>
        <v>2000</v>
      </c>
      <c r="G37" s="413">
        <f>G33+G34+G35-G36</f>
        <v>-1000</v>
      </c>
      <c r="H37" s="412">
        <f>H33+H34+H35-H36</f>
        <v>2000</v>
      </c>
    </row>
    <row r="38" spans="1:11" s="351" customFormat="1" ht="10.5" customHeight="1">
      <c r="A38" s="357"/>
      <c r="B38" s="414"/>
      <c r="C38" s="414"/>
      <c r="D38" s="415"/>
      <c r="E38" s="415"/>
      <c r="F38" s="415"/>
      <c r="G38" s="415"/>
      <c r="H38" s="357"/>
      <c r="I38" s="414"/>
      <c r="J38" s="368"/>
      <c r="K38" s="368"/>
    </row>
    <row r="39" spans="2:9" s="351" customFormat="1" ht="21.75" customHeight="1" thickBot="1">
      <c r="B39" s="357" t="s">
        <v>23</v>
      </c>
      <c r="C39" s="414"/>
      <c r="D39" s="414"/>
      <c r="E39" s="415"/>
      <c r="F39" s="415"/>
      <c r="G39" s="415"/>
      <c r="H39" s="415"/>
      <c r="I39" s="415"/>
    </row>
    <row r="40" spans="2:8" s="351" customFormat="1" ht="32.25" customHeight="1" thickBot="1">
      <c r="B40" s="1190" t="s">
        <v>24</v>
      </c>
      <c r="C40" s="1191"/>
      <c r="D40" s="1192"/>
      <c r="E40" s="416"/>
      <c r="F40" s="416"/>
      <c r="G40" s="416"/>
      <c r="H40" s="416"/>
    </row>
    <row r="41" spans="2:8" s="351" customFormat="1" ht="21.75" customHeight="1" thickBot="1">
      <c r="B41" s="1193" t="s">
        <v>68</v>
      </c>
      <c r="C41" s="1194"/>
      <c r="D41" s="1195"/>
      <c r="E41" s="417">
        <f>E40/$E$37</f>
        <v>0</v>
      </c>
      <c r="F41" s="417">
        <f>F40/$E$37</f>
        <v>0</v>
      </c>
      <c r="G41" s="417">
        <f>G40/$E$37</f>
        <v>0</v>
      </c>
      <c r="H41" s="417">
        <f>H40/$E$37</f>
        <v>0</v>
      </c>
    </row>
    <row r="42" spans="2:8" s="351" customFormat="1" ht="21.75" customHeight="1" thickBot="1">
      <c r="B42" s="1190" t="s">
        <v>46</v>
      </c>
      <c r="C42" s="1196"/>
      <c r="D42" s="1197"/>
      <c r="E42" s="416"/>
      <c r="F42" s="416"/>
      <c r="G42" s="416"/>
      <c r="H42" s="416"/>
    </row>
    <row r="43" spans="2:8" s="351" customFormat="1" ht="21.75" customHeight="1" thickBot="1">
      <c r="B43" s="1193" t="s">
        <v>68</v>
      </c>
      <c r="C43" s="1194"/>
      <c r="D43" s="1195"/>
      <c r="E43" s="417">
        <f>E42/$E$37</f>
        <v>0</v>
      </c>
      <c r="F43" s="417">
        <f>F42/$E$37</f>
        <v>0</v>
      </c>
      <c r="G43" s="417">
        <f>G42/$E$37</f>
        <v>0</v>
      </c>
      <c r="H43" s="417">
        <f>H42/$E$37</f>
        <v>0</v>
      </c>
    </row>
    <row r="44" spans="2:8" s="351" customFormat="1" ht="22.5" customHeight="1" thickBot="1">
      <c r="B44" s="1190" t="s">
        <v>155</v>
      </c>
      <c r="C44" s="1196"/>
      <c r="D44" s="1197"/>
      <c r="E44" s="416"/>
      <c r="F44" s="416"/>
      <c r="G44" s="416"/>
      <c r="H44" s="416"/>
    </row>
    <row r="45" spans="2:8" s="351" customFormat="1" ht="22.5" customHeight="1" thickBot="1">
      <c r="B45" s="1193" t="s">
        <v>68</v>
      </c>
      <c r="C45" s="1194"/>
      <c r="D45" s="1195"/>
      <c r="E45" s="417">
        <f>E44/$E$37</f>
        <v>0</v>
      </c>
      <c r="F45" s="417">
        <f>F44/$E$37</f>
        <v>0</v>
      </c>
      <c r="G45" s="417">
        <f>G44/$E$37</f>
        <v>0</v>
      </c>
      <c r="H45" s="417">
        <f>H44/$E$37</f>
        <v>0</v>
      </c>
    </row>
    <row r="46" spans="2:8" s="351" customFormat="1" ht="21.75" customHeight="1" thickBot="1">
      <c r="B46" s="1198" t="s">
        <v>25</v>
      </c>
      <c r="C46" s="1199"/>
      <c r="D46" s="1199"/>
      <c r="E46" s="416"/>
      <c r="F46" s="416"/>
      <c r="G46" s="416"/>
      <c r="H46" s="416"/>
    </row>
    <row r="47" spans="2:8" s="351" customFormat="1" ht="21.75" customHeight="1" thickBot="1">
      <c r="B47" s="1200" t="s">
        <v>68</v>
      </c>
      <c r="C47" s="1201"/>
      <c r="D47" s="1201"/>
      <c r="E47" s="417">
        <f>E46/$E$37</f>
        <v>0</v>
      </c>
      <c r="F47" s="417">
        <f>F46/$E$37</f>
        <v>0</v>
      </c>
      <c r="G47" s="417">
        <f>G46/$E$37</f>
        <v>0</v>
      </c>
      <c r="H47" s="417">
        <f>H46/$E$37</f>
        <v>0</v>
      </c>
    </row>
    <row r="48" spans="2:9" s="351" customFormat="1" ht="21.75" customHeight="1">
      <c r="B48" s="355"/>
      <c r="C48" s="418"/>
      <c r="D48" s="418"/>
      <c r="E48" s="419"/>
      <c r="F48" s="419"/>
      <c r="G48" s="419"/>
      <c r="H48" s="419"/>
      <c r="I48" s="368"/>
    </row>
    <row r="49" spans="2:8" s="368" customFormat="1" ht="21.75" customHeight="1">
      <c r="B49" s="418"/>
      <c r="C49" s="420"/>
      <c r="D49" s="420"/>
      <c r="E49" s="421"/>
      <c r="F49" s="421"/>
      <c r="G49" s="421"/>
      <c r="H49" s="421"/>
    </row>
    <row r="50" spans="2:11" s="351" customFormat="1" ht="21.75" customHeight="1">
      <c r="B50" s="1202" t="s">
        <v>313</v>
      </c>
      <c r="C50" s="1203"/>
      <c r="D50" s="1203"/>
      <c r="E50" s="1203"/>
      <c r="F50" s="1203"/>
      <c r="G50" s="1203"/>
      <c r="H50" s="1203"/>
      <c r="I50" s="1203"/>
      <c r="J50" s="1203"/>
      <c r="K50" s="422"/>
    </row>
    <row r="51" spans="2:8" s="368" customFormat="1" ht="21.75" customHeight="1" thickBot="1">
      <c r="B51" s="418"/>
      <c r="C51" s="420"/>
      <c r="D51" s="420"/>
      <c r="E51" s="421"/>
      <c r="F51" s="421"/>
      <c r="G51" s="421"/>
      <c r="H51" s="421"/>
    </row>
    <row r="52" spans="2:11" ht="68.25" customHeight="1" thickBot="1">
      <c r="B52" s="343"/>
      <c r="D52" s="423" t="s">
        <v>314</v>
      </c>
      <c r="E52" s="380" t="s">
        <v>315</v>
      </c>
      <c r="F52" s="424" t="s">
        <v>316</v>
      </c>
      <c r="G52" s="425" t="s">
        <v>317</v>
      </c>
      <c r="H52" s="425" t="s">
        <v>310</v>
      </c>
      <c r="I52" s="425" t="s">
        <v>318</v>
      </c>
      <c r="J52" s="425" t="s">
        <v>319</v>
      </c>
      <c r="K52" s="423" t="s">
        <v>320</v>
      </c>
    </row>
    <row r="53" spans="2:11" ht="41.25" customHeight="1" thickBot="1">
      <c r="B53" s="1204" t="s">
        <v>321</v>
      </c>
      <c r="C53" s="1205"/>
      <c r="D53" s="426">
        <v>0.84999999</v>
      </c>
      <c r="E53" s="427">
        <v>2549.99</v>
      </c>
      <c r="F53" s="427">
        <v>1699</v>
      </c>
      <c r="G53" s="428">
        <f>$G$37*D53</f>
        <v>-849.99999</v>
      </c>
      <c r="H53" s="429">
        <f>E53-(F53+G53)</f>
        <v>1700.9899899999998</v>
      </c>
      <c r="I53" s="416"/>
      <c r="J53" s="416"/>
      <c r="K53" s="430" t="s">
        <v>322</v>
      </c>
    </row>
    <row r="54" spans="2:11" s="431" customFormat="1" ht="40.5" customHeight="1" thickBot="1">
      <c r="B54" s="1204" t="s">
        <v>323</v>
      </c>
      <c r="C54" s="1205"/>
      <c r="D54" s="426">
        <v>0.05</v>
      </c>
      <c r="E54" s="427">
        <v>150</v>
      </c>
      <c r="F54" s="427">
        <v>100</v>
      </c>
      <c r="G54" s="428">
        <f>$G$37*D54</f>
        <v>-50</v>
      </c>
      <c r="H54" s="429">
        <f>E54-(F54+G54)</f>
        <v>100</v>
      </c>
      <c r="I54" s="416"/>
      <c r="J54" s="416"/>
      <c r="K54" s="430"/>
    </row>
    <row r="55" spans="2:11" ht="42" customHeight="1" thickBot="1">
      <c r="B55" s="1206" t="s">
        <v>324</v>
      </c>
      <c r="C55" s="1207"/>
      <c r="D55" s="432">
        <v>0.02</v>
      </c>
      <c r="E55" s="433">
        <v>60</v>
      </c>
      <c r="F55" s="433">
        <v>40</v>
      </c>
      <c r="G55" s="434">
        <f>$G$37*D55</f>
        <v>-20</v>
      </c>
      <c r="H55" s="435">
        <f>E55-(F55+G55)</f>
        <v>40</v>
      </c>
      <c r="I55" s="436"/>
      <c r="J55" s="436"/>
      <c r="K55" s="437"/>
    </row>
    <row r="56" spans="2:12" ht="30" customHeight="1" thickBot="1">
      <c r="B56" s="1208" t="s">
        <v>222</v>
      </c>
      <c r="C56" s="1208"/>
      <c r="D56" s="438">
        <f>100%-SUM(D53:D55)</f>
        <v>0.0800000099999999</v>
      </c>
      <c r="E56" s="439"/>
      <c r="F56" s="439"/>
      <c r="G56" s="440">
        <f>$G$37-SUM(G53:G55)</f>
        <v>-80.00000999999997</v>
      </c>
      <c r="H56" s="441"/>
      <c r="I56" s="442"/>
      <c r="J56" s="442"/>
      <c r="K56" s="442"/>
      <c r="L56" s="443"/>
    </row>
    <row r="57" spans="2:10" ht="29.25" customHeight="1" thickBot="1">
      <c r="B57" s="1209" t="s">
        <v>325</v>
      </c>
      <c r="C57" s="1209"/>
      <c r="D57" s="1209"/>
      <c r="E57" s="1209"/>
      <c r="F57" s="444">
        <f>SUM(G53:G56)</f>
        <v>-1000</v>
      </c>
      <c r="G57" s="415"/>
      <c r="H57" s="415"/>
      <c r="J57" s="368"/>
    </row>
    <row r="58" spans="2:10" ht="23.25" customHeight="1">
      <c r="B58" s="1210" t="s">
        <v>326</v>
      </c>
      <c r="C58" s="1211"/>
      <c r="D58" s="1211"/>
      <c r="E58" s="1211"/>
      <c r="F58" s="1211"/>
      <c r="G58" s="1212"/>
      <c r="H58" s="415"/>
      <c r="J58" s="368"/>
    </row>
    <row r="59" spans="2:10" ht="23.25" customHeight="1" thickBot="1">
      <c r="B59" s="1213" t="s">
        <v>327</v>
      </c>
      <c r="C59" s="1214"/>
      <c r="D59" s="1214" t="s">
        <v>328</v>
      </c>
      <c r="E59" s="1214"/>
      <c r="F59" s="1214" t="s">
        <v>329</v>
      </c>
      <c r="G59" s="1215"/>
      <c r="H59" s="415"/>
      <c r="J59" s="368"/>
    </row>
    <row r="60" spans="2:10" ht="6" customHeight="1">
      <c r="B60" s="445"/>
      <c r="C60" s="445"/>
      <c r="D60" s="445"/>
      <c r="E60" s="445"/>
      <c r="F60" s="445"/>
      <c r="G60" s="445"/>
      <c r="H60" s="415"/>
      <c r="J60" s="368"/>
    </row>
    <row r="61" spans="2:8" ht="32.25" customHeight="1" thickBot="1">
      <c r="B61" s="1216" t="s">
        <v>330</v>
      </c>
      <c r="C61" s="1217"/>
      <c r="D61" s="1217"/>
      <c r="E61" s="1218"/>
      <c r="H61" s="368"/>
    </row>
    <row r="62" spans="2:8" ht="27" customHeight="1" thickBot="1">
      <c r="B62" s="1216" t="s">
        <v>331</v>
      </c>
      <c r="C62" s="1217"/>
      <c r="D62" s="1217"/>
      <c r="E62" s="1218"/>
      <c r="F62" s="1219"/>
      <c r="G62" s="1220"/>
      <c r="H62" s="368"/>
    </row>
    <row r="63" spans="2:11" ht="27" customHeight="1" thickBot="1">
      <c r="B63" s="1216" t="s">
        <v>332</v>
      </c>
      <c r="C63" s="1217"/>
      <c r="D63" s="1217"/>
      <c r="E63" s="1218"/>
      <c r="F63" s="1160"/>
      <c r="G63" s="1161"/>
      <c r="H63" s="1161"/>
      <c r="I63" s="1161"/>
      <c r="J63" s="1161"/>
      <c r="K63" s="1162"/>
    </row>
    <row r="64" spans="2:11" ht="27" customHeight="1" thickBot="1">
      <c r="B64" s="1216" t="s">
        <v>333</v>
      </c>
      <c r="C64" s="1221"/>
      <c r="D64" s="1221"/>
      <c r="E64" s="1222"/>
      <c r="F64" s="1223"/>
      <c r="G64" s="1224"/>
      <c r="H64" s="1224"/>
      <c r="I64" s="1224"/>
      <c r="J64" s="1224"/>
      <c r="K64" s="1225"/>
    </row>
    <row r="65" spans="2:11" ht="63.75" customHeight="1" thickBot="1">
      <c r="B65" s="446" t="s">
        <v>334</v>
      </c>
      <c r="C65" s="447"/>
      <c r="D65" s="448"/>
      <c r="E65" s="448"/>
      <c r="F65" s="448"/>
      <c r="G65" s="448"/>
      <c r="H65" s="448"/>
      <c r="I65" s="448"/>
      <c r="J65" s="448"/>
      <c r="K65" s="449"/>
    </row>
    <row r="66" spans="2:10" ht="27" customHeight="1">
      <c r="B66" s="1226" t="s">
        <v>335</v>
      </c>
      <c r="C66" s="1226"/>
      <c r="D66" s="1226"/>
      <c r="E66" s="1226"/>
      <c r="F66" s="1226"/>
      <c r="G66" s="1226"/>
      <c r="H66" s="1226"/>
      <c r="I66" s="351"/>
      <c r="J66" s="351"/>
    </row>
    <row r="67" spans="2:10" ht="21" customHeight="1" thickBot="1">
      <c r="B67" s="1227" t="s">
        <v>336</v>
      </c>
      <c r="C67" s="1227"/>
      <c r="D67" s="1227"/>
      <c r="E67" s="1227"/>
      <c r="F67" s="1227"/>
      <c r="G67" s="1227"/>
      <c r="H67" s="1227"/>
      <c r="J67" s="450"/>
    </row>
    <row r="68" spans="3:10" s="451" customFormat="1" ht="18" customHeight="1" thickBot="1">
      <c r="C68" s="1228" t="s">
        <v>337</v>
      </c>
      <c r="D68" s="1229"/>
      <c r="E68" s="1229"/>
      <c r="F68" s="1229"/>
      <c r="G68" s="1229"/>
      <c r="H68" s="1229"/>
      <c r="I68" s="348" t="s">
        <v>338</v>
      </c>
      <c r="J68" s="452"/>
    </row>
    <row r="69" spans="3:10" s="451" customFormat="1" ht="19.5" customHeight="1">
      <c r="C69" s="1228" t="s">
        <v>339</v>
      </c>
      <c r="D69" s="1229"/>
      <c r="E69" s="1229"/>
      <c r="F69" s="1229"/>
      <c r="G69" s="1229"/>
      <c r="H69" s="1229"/>
      <c r="I69" s="348" t="s">
        <v>340</v>
      </c>
      <c r="J69" s="452"/>
    </row>
    <row r="70" spans="3:8" s="345" customFormat="1" ht="14.25" customHeight="1">
      <c r="C70" s="453"/>
      <c r="D70" s="454"/>
      <c r="E70" s="454"/>
      <c r="F70" s="454"/>
      <c r="G70" s="454"/>
      <c r="H70" s="454"/>
    </row>
    <row r="71" spans="2:9" ht="15.75" thickBot="1">
      <c r="B71" s="455"/>
      <c r="I71" s="456"/>
    </row>
    <row r="72" spans="2:6" ht="15" thickBot="1">
      <c r="B72" s="1155" t="s">
        <v>30</v>
      </c>
      <c r="C72" s="1230"/>
      <c r="D72" s="1230"/>
      <c r="E72" s="1231"/>
      <c r="F72" s="1232"/>
    </row>
    <row r="73" spans="2:9" ht="15" thickBot="1">
      <c r="B73" s="343"/>
      <c r="I73" s="457"/>
    </row>
    <row r="74" spans="2:9" ht="12.75" customHeight="1" thickBot="1">
      <c r="B74" s="1155" t="s">
        <v>288</v>
      </c>
      <c r="C74" s="1230"/>
      <c r="D74" s="1230"/>
      <c r="E74" s="1231"/>
      <c r="F74" s="1232"/>
      <c r="G74" s="1233" t="s">
        <v>62</v>
      </c>
      <c r="H74" s="1234"/>
      <c r="I74" s="1235"/>
    </row>
    <row r="75" spans="7:9" ht="15" thickBot="1">
      <c r="G75" s="1236"/>
      <c r="H75" s="1237"/>
      <c r="I75" s="1238"/>
    </row>
    <row r="76" ht="17.25" customHeight="1"/>
    <row r="77" ht="15" thickBot="1"/>
    <row r="78" spans="2:9" ht="14.25">
      <c r="B78" s="1239" t="s">
        <v>289</v>
      </c>
      <c r="C78" s="1146"/>
      <c r="D78" s="1146"/>
      <c r="E78" s="1240"/>
      <c r="F78" s="1241"/>
      <c r="G78" s="1244" t="s">
        <v>33</v>
      </c>
      <c r="H78" s="1245"/>
      <c r="I78" s="1235"/>
    </row>
    <row r="79" spans="5:9" ht="15" thickBot="1">
      <c r="E79" s="1242"/>
      <c r="F79" s="1243"/>
      <c r="G79" s="1246"/>
      <c r="H79" s="1247"/>
      <c r="I79" s="1248"/>
    </row>
    <row r="80" spans="3:9" ht="14.25">
      <c r="C80" s="1251" t="s">
        <v>290</v>
      </c>
      <c r="D80" s="1252"/>
      <c r="E80" s="1252"/>
      <c r="F80" s="1253"/>
      <c r="G80" s="1246"/>
      <c r="H80" s="1247"/>
      <c r="I80" s="1248"/>
    </row>
    <row r="81" spans="7:9" ht="14.25">
      <c r="G81" s="1246"/>
      <c r="H81" s="1247"/>
      <c r="I81" s="1248"/>
    </row>
    <row r="82" spans="7:9" ht="14.25">
      <c r="G82" s="1246"/>
      <c r="H82" s="1247"/>
      <c r="I82" s="1248"/>
    </row>
    <row r="83" spans="7:9" ht="14.25">
      <c r="G83" s="1246"/>
      <c r="H83" s="1247"/>
      <c r="I83" s="1248"/>
    </row>
    <row r="84" spans="7:9" ht="15" thickBot="1">
      <c r="G84" s="1249"/>
      <c r="H84" s="1250"/>
      <c r="I84" s="1238"/>
    </row>
  </sheetData>
  <sheetProtection/>
  <mergeCells count="70">
    <mergeCell ref="B74:D74"/>
    <mergeCell ref="E74:F74"/>
    <mergeCell ref="G74:I75"/>
    <mergeCell ref="B78:D78"/>
    <mergeCell ref="E78:F79"/>
    <mergeCell ref="G78:I84"/>
    <mergeCell ref="C80:F80"/>
    <mergeCell ref="B66:H66"/>
    <mergeCell ref="B67:H67"/>
    <mergeCell ref="C68:H68"/>
    <mergeCell ref="C69:H69"/>
    <mergeCell ref="B72:D72"/>
    <mergeCell ref="E72:F72"/>
    <mergeCell ref="B62:E62"/>
    <mergeCell ref="F62:G62"/>
    <mergeCell ref="B63:E63"/>
    <mergeCell ref="F63:K63"/>
    <mergeCell ref="B64:E64"/>
    <mergeCell ref="F64:K64"/>
    <mergeCell ref="B58:E58"/>
    <mergeCell ref="F58:G58"/>
    <mergeCell ref="B59:C59"/>
    <mergeCell ref="D59:E59"/>
    <mergeCell ref="F59:G59"/>
    <mergeCell ref="B61:E61"/>
    <mergeCell ref="B50:J50"/>
    <mergeCell ref="B53:C53"/>
    <mergeCell ref="B54:C54"/>
    <mergeCell ref="B55:C55"/>
    <mergeCell ref="B56:C56"/>
    <mergeCell ref="B57:E57"/>
    <mergeCell ref="B42:D42"/>
    <mergeCell ref="B43:D43"/>
    <mergeCell ref="B44:D44"/>
    <mergeCell ref="B45:D45"/>
    <mergeCell ref="B46:D46"/>
    <mergeCell ref="B47:D47"/>
    <mergeCell ref="B31:D31"/>
    <mergeCell ref="I32:K33"/>
    <mergeCell ref="B34:D34"/>
    <mergeCell ref="B37:D37"/>
    <mergeCell ref="B40:D40"/>
    <mergeCell ref="B41:D41"/>
    <mergeCell ref="B23:C23"/>
    <mergeCell ref="B25:C25"/>
    <mergeCell ref="B27:C27"/>
    <mergeCell ref="D27:H27"/>
    <mergeCell ref="B29:H29"/>
    <mergeCell ref="B30:C30"/>
    <mergeCell ref="D30:F30"/>
    <mergeCell ref="B17:C17"/>
    <mergeCell ref="D17:H17"/>
    <mergeCell ref="B19:C19"/>
    <mergeCell ref="D19:E19"/>
    <mergeCell ref="F19:G19"/>
    <mergeCell ref="B21:C21"/>
    <mergeCell ref="D21:E21"/>
    <mergeCell ref="B9:C9"/>
    <mergeCell ref="D9:H9"/>
    <mergeCell ref="B11:C11"/>
    <mergeCell ref="D11:F11"/>
    <mergeCell ref="D13:H13"/>
    <mergeCell ref="B15:C15"/>
    <mergeCell ref="D15:H15"/>
    <mergeCell ref="B1:I1"/>
    <mergeCell ref="B3:H3"/>
    <mergeCell ref="B4:H4"/>
    <mergeCell ref="B5:G5"/>
    <mergeCell ref="B7:C7"/>
    <mergeCell ref="D7:H7"/>
  </mergeCells>
  <printOptions/>
  <pageMargins left="1.1023622047244095" right="0.7086614173228347" top="0.7874015748031497" bottom="0.7874015748031497" header="0.31496062992125984" footer="0.31496062992125984"/>
  <pageSetup fitToHeight="2" horizontalDpi="600" verticalDpi="600" orientation="portrait" paperSize="9" scale="54" r:id="rId2"/>
  <headerFooter>
    <oddHeader>&amp;CVerze: 16.9.2011</oddHeader>
  </headerFooter>
  <rowBreaks count="1" manualBreakCount="1">
    <brk id="48" min="1" max="10" man="1"/>
  </rowBreaks>
  <drawing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2:V75"/>
  <sheetViews>
    <sheetView view="pageBreakPreview" zoomScale="88" zoomScaleNormal="85" zoomScaleSheetLayoutView="88" workbookViewId="0" topLeftCell="A1">
      <selection activeCell="B24" sqref="B24:M24"/>
    </sheetView>
  </sheetViews>
  <sheetFormatPr defaultColWidth="9.140625" defaultRowHeight="12.75"/>
  <cols>
    <col min="1" max="1" width="22.421875" style="460" customWidth="1"/>
    <col min="2" max="2" width="11.140625" style="460" customWidth="1"/>
    <col min="3" max="3" width="10.57421875" style="460" customWidth="1"/>
    <col min="4" max="4" width="8.8515625" style="460" customWidth="1"/>
    <col min="5" max="5" width="11.28125" style="460" customWidth="1"/>
    <col min="6" max="6" width="8.00390625" style="460" customWidth="1"/>
    <col min="7" max="8" width="10.28125" style="460" customWidth="1"/>
    <col min="9" max="9" width="7.140625" style="460" customWidth="1"/>
    <col min="10" max="10" width="9.28125" style="460" customWidth="1"/>
    <col min="11" max="11" width="6.00390625" style="460" customWidth="1"/>
    <col min="12" max="12" width="13.140625" style="460" customWidth="1"/>
    <col min="13" max="13" width="12.8515625" style="460" customWidth="1"/>
    <col min="14" max="19" width="9.28125" style="460" bestFit="1" customWidth="1"/>
    <col min="20" max="16384" width="9.140625" style="460" customWidth="1"/>
  </cols>
  <sheetData>
    <row r="1" s="458" customFormat="1" ht="10.5"/>
    <row r="2" spans="1:2" ht="15">
      <c r="A2" s="1254"/>
      <c r="B2" s="459"/>
    </row>
    <row r="3" spans="1:11" ht="12.75">
      <c r="A3" s="1254"/>
      <c r="K3" s="461"/>
    </row>
    <row r="4" spans="1:11" ht="12.75">
      <c r="A4" s="1254"/>
      <c r="K4" s="462"/>
    </row>
    <row r="5" ht="12.75">
      <c r="K5" s="463"/>
    </row>
    <row r="6" ht="12.75"/>
    <row r="7" spans="1:10" ht="12.75">
      <c r="A7" s="464"/>
      <c r="B7" s="464"/>
      <c r="C7" s="464"/>
      <c r="D7" s="464"/>
      <c r="J7" s="464"/>
    </row>
    <row r="8" spans="1:13" ht="12.75">
      <c r="A8" s="465"/>
      <c r="B8" s="465"/>
      <c r="C8" s="465"/>
      <c r="D8" s="465"/>
      <c r="E8" s="465"/>
      <c r="F8" s="465"/>
      <c r="G8" s="465"/>
      <c r="H8" s="465"/>
      <c r="I8" s="465"/>
      <c r="J8" s="465"/>
      <c r="K8" s="465"/>
      <c r="L8" s="465"/>
      <c r="M8" s="465"/>
    </row>
    <row r="10" spans="1:13" s="466" customFormat="1" ht="21">
      <c r="A10" s="1255" t="s">
        <v>341</v>
      </c>
      <c r="B10" s="1256"/>
      <c r="C10" s="1256"/>
      <c r="D10" s="1256"/>
      <c r="E10" s="1256"/>
      <c r="F10" s="1256"/>
      <c r="G10" s="1256"/>
      <c r="H10" s="1256"/>
      <c r="I10" s="1256"/>
      <c r="J10" s="1256"/>
      <c r="K10" s="1256"/>
      <c r="L10" s="1256"/>
      <c r="M10" s="1256"/>
    </row>
    <row r="11" spans="1:13" s="467" customFormat="1" ht="13.5">
      <c r="A11" s="1257" t="s">
        <v>342</v>
      </c>
      <c r="B11" s="1257"/>
      <c r="C11" s="1257"/>
      <c r="D11" s="1257"/>
      <c r="E11" s="1257"/>
      <c r="F11" s="1257"/>
      <c r="G11" s="1257"/>
      <c r="H11" s="1257"/>
      <c r="I11" s="1257"/>
      <c r="J11" s="1257"/>
      <c r="K11" s="1257"/>
      <c r="L11" s="1257"/>
      <c r="M11" s="1257"/>
    </row>
    <row r="12" spans="1:13" ht="27" customHeight="1">
      <c r="A12" s="1258" t="s">
        <v>343</v>
      </c>
      <c r="B12" s="1259"/>
      <c r="C12" s="1259"/>
      <c r="D12" s="1259"/>
      <c r="E12" s="1259"/>
      <c r="F12" s="1259"/>
      <c r="G12" s="1259"/>
      <c r="H12" s="1259"/>
      <c r="I12" s="1259"/>
      <c r="J12" s="1259"/>
      <c r="K12" s="1259"/>
      <c r="L12" s="1259"/>
      <c r="M12" s="1259"/>
    </row>
    <row r="13" s="468" customFormat="1" ht="9" thickBot="1"/>
    <row r="14" spans="1:13" s="470" customFormat="1" ht="37.5" customHeight="1">
      <c r="A14" s="469" t="s">
        <v>344</v>
      </c>
      <c r="B14" s="1260"/>
      <c r="C14" s="1261"/>
      <c r="D14" s="1261"/>
      <c r="E14" s="1261"/>
      <c r="F14" s="1261"/>
      <c r="G14" s="1261"/>
      <c r="H14" s="1261"/>
      <c r="I14" s="1261"/>
      <c r="J14" s="1261"/>
      <c r="K14" s="1261"/>
      <c r="L14" s="1261"/>
      <c r="M14" s="1262"/>
    </row>
    <row r="15" spans="1:13" s="470" customFormat="1" ht="36" customHeight="1">
      <c r="A15" s="471" t="s">
        <v>345</v>
      </c>
      <c r="B15" s="1263"/>
      <c r="C15" s="1264"/>
      <c r="D15" s="1264"/>
      <c r="E15" s="1264"/>
      <c r="F15" s="1264"/>
      <c r="G15" s="1264"/>
      <c r="H15" s="1264"/>
      <c r="I15" s="1264"/>
      <c r="J15" s="1264"/>
      <c r="K15" s="1264"/>
      <c r="L15" s="1264"/>
      <c r="M15" s="1265"/>
    </row>
    <row r="16" spans="1:13" ht="14.25" thickBot="1">
      <c r="A16" s="472"/>
      <c r="B16" s="473"/>
      <c r="C16" s="473"/>
      <c r="D16" s="473"/>
      <c r="E16" s="473"/>
      <c r="F16" s="473"/>
      <c r="G16" s="473"/>
      <c r="H16" s="473"/>
      <c r="I16" s="473"/>
      <c r="J16" s="473"/>
      <c r="K16" s="474"/>
      <c r="L16" s="474"/>
      <c r="M16" s="474"/>
    </row>
    <row r="17" spans="1:13" ht="33" customHeight="1" thickBot="1">
      <c r="A17" s="1266" t="s">
        <v>346</v>
      </c>
      <c r="B17" s="1267"/>
      <c r="C17" s="1267"/>
      <c r="D17" s="1267"/>
      <c r="E17" s="1267"/>
      <c r="F17" s="1267"/>
      <c r="G17" s="1267"/>
      <c r="H17" s="1267"/>
      <c r="I17" s="1267"/>
      <c r="J17" s="1267"/>
      <c r="K17" s="1267"/>
      <c r="L17" s="1267"/>
      <c r="M17" s="1268"/>
    </row>
    <row r="18" spans="1:13" ht="33" customHeight="1" thickBot="1">
      <c r="A18" s="1269" t="s">
        <v>347</v>
      </c>
      <c r="B18" s="1270"/>
      <c r="C18" s="1270"/>
      <c r="D18" s="1270"/>
      <c r="E18" s="1270"/>
      <c r="F18" s="1270"/>
      <c r="G18" s="1270"/>
      <c r="H18" s="1270"/>
      <c r="I18" s="1270"/>
      <c r="J18" s="1270"/>
      <c r="K18" s="1270"/>
      <c r="L18" s="1270"/>
      <c r="M18" s="1271"/>
    </row>
    <row r="19" spans="1:13" s="470" customFormat="1" ht="36.75" customHeight="1">
      <c r="A19" s="469" t="s">
        <v>348</v>
      </c>
      <c r="B19" s="1260"/>
      <c r="C19" s="1261"/>
      <c r="D19" s="1261"/>
      <c r="E19" s="1261"/>
      <c r="F19" s="1261"/>
      <c r="G19" s="1261"/>
      <c r="H19" s="1261"/>
      <c r="I19" s="1261"/>
      <c r="J19" s="1261"/>
      <c r="K19" s="1261"/>
      <c r="L19" s="1261"/>
      <c r="M19" s="1262"/>
    </row>
    <row r="20" spans="1:13" s="470" customFormat="1" ht="35.25" customHeight="1">
      <c r="A20" s="471" t="s">
        <v>349</v>
      </c>
      <c r="B20" s="1263"/>
      <c r="C20" s="1264"/>
      <c r="D20" s="1264"/>
      <c r="E20" s="1264"/>
      <c r="F20" s="1264"/>
      <c r="G20" s="1264"/>
      <c r="H20" s="1264"/>
      <c r="I20" s="1264"/>
      <c r="J20" s="1264"/>
      <c r="K20" s="1264"/>
      <c r="L20" s="1264"/>
      <c r="M20" s="1265"/>
    </row>
    <row r="21" spans="1:13" s="470" customFormat="1" ht="38.25" customHeight="1">
      <c r="A21" s="471" t="s">
        <v>350</v>
      </c>
      <c r="B21" s="1263"/>
      <c r="C21" s="1264"/>
      <c r="D21" s="1264"/>
      <c r="E21" s="1264"/>
      <c r="F21" s="1264"/>
      <c r="G21" s="1264"/>
      <c r="H21" s="1264"/>
      <c r="I21" s="1264"/>
      <c r="J21" s="1264"/>
      <c r="K21" s="1264"/>
      <c r="L21" s="1264"/>
      <c r="M21" s="1265"/>
    </row>
    <row r="22" spans="1:13" ht="35.25" customHeight="1" thickBot="1">
      <c r="A22" s="475" t="s">
        <v>351</v>
      </c>
      <c r="B22" s="1272"/>
      <c r="C22" s="1273"/>
      <c r="D22" s="1273"/>
      <c r="E22" s="1273"/>
      <c r="F22" s="1273"/>
      <c r="G22" s="1273"/>
      <c r="H22" s="1273"/>
      <c r="I22" s="1273"/>
      <c r="J22" s="1273"/>
      <c r="K22" s="1273"/>
      <c r="L22" s="1273"/>
      <c r="M22" s="1274"/>
    </row>
    <row r="23" spans="1:13" ht="33" customHeight="1" thickBot="1">
      <c r="A23" s="1269" t="s">
        <v>352</v>
      </c>
      <c r="B23" s="1270"/>
      <c r="C23" s="1270"/>
      <c r="D23" s="1270"/>
      <c r="E23" s="1270"/>
      <c r="F23" s="1270"/>
      <c r="G23" s="1270"/>
      <c r="H23" s="1270"/>
      <c r="I23" s="1270"/>
      <c r="J23" s="1270"/>
      <c r="K23" s="1270"/>
      <c r="L23" s="1270"/>
      <c r="M23" s="1271"/>
    </row>
    <row r="24" spans="1:13" s="470" customFormat="1" ht="36.75" customHeight="1">
      <c r="A24" s="469" t="s">
        <v>348</v>
      </c>
      <c r="B24" s="1260"/>
      <c r="C24" s="1261"/>
      <c r="D24" s="1261"/>
      <c r="E24" s="1261"/>
      <c r="F24" s="1261"/>
      <c r="G24" s="1261"/>
      <c r="H24" s="1261"/>
      <c r="I24" s="1261"/>
      <c r="J24" s="1261"/>
      <c r="K24" s="1261"/>
      <c r="L24" s="1261"/>
      <c r="M24" s="1262"/>
    </row>
    <row r="25" spans="1:13" s="470" customFormat="1" ht="35.25" customHeight="1">
      <c r="A25" s="471" t="s">
        <v>349</v>
      </c>
      <c r="B25" s="1263"/>
      <c r="C25" s="1264"/>
      <c r="D25" s="1264"/>
      <c r="E25" s="1264"/>
      <c r="F25" s="1264"/>
      <c r="G25" s="1264"/>
      <c r="H25" s="1264"/>
      <c r="I25" s="1264"/>
      <c r="J25" s="1264"/>
      <c r="K25" s="1264"/>
      <c r="L25" s="1264"/>
      <c r="M25" s="1265"/>
    </row>
    <row r="26" spans="1:13" s="470" customFormat="1" ht="38.25" customHeight="1">
      <c r="A26" s="471" t="s">
        <v>353</v>
      </c>
      <c r="B26" s="1263"/>
      <c r="C26" s="1264"/>
      <c r="D26" s="1264"/>
      <c r="E26" s="1264"/>
      <c r="F26" s="1264"/>
      <c r="G26" s="1264"/>
      <c r="H26" s="1264"/>
      <c r="I26" s="1264"/>
      <c r="J26" s="1264"/>
      <c r="K26" s="1264"/>
      <c r="L26" s="1264"/>
      <c r="M26" s="1265"/>
    </row>
    <row r="27" spans="1:13" ht="35.25" customHeight="1" thickBot="1">
      <c r="A27" s="475" t="s">
        <v>351</v>
      </c>
      <c r="B27" s="1272"/>
      <c r="C27" s="1273"/>
      <c r="D27" s="1273"/>
      <c r="E27" s="1273"/>
      <c r="F27" s="1273"/>
      <c r="G27" s="1273"/>
      <c r="H27" s="1273"/>
      <c r="I27" s="1273"/>
      <c r="J27" s="1273"/>
      <c r="K27" s="1273"/>
      <c r="L27" s="1273"/>
      <c r="M27" s="1274"/>
    </row>
    <row r="28" spans="1:10" ht="14.25" thickBot="1">
      <c r="A28" s="472"/>
      <c r="B28" s="476"/>
      <c r="C28" s="476"/>
      <c r="D28" s="476"/>
      <c r="E28" s="476"/>
      <c r="F28" s="476"/>
      <c r="G28" s="476"/>
      <c r="H28" s="476"/>
      <c r="I28" s="476"/>
      <c r="J28" s="476"/>
    </row>
    <row r="29" spans="1:13" s="470" customFormat="1" ht="30.75" customHeight="1" thickBot="1">
      <c r="A29" s="477" t="s">
        <v>354</v>
      </c>
      <c r="B29" s="1275"/>
      <c r="C29" s="1276"/>
      <c r="D29" s="1276"/>
      <c r="E29" s="1276"/>
      <c r="F29" s="1276"/>
      <c r="G29" s="1277"/>
      <c r="H29" s="1278" t="s">
        <v>355</v>
      </c>
      <c r="I29" s="1279"/>
      <c r="J29" s="1275" t="s">
        <v>356</v>
      </c>
      <c r="K29" s="1276"/>
      <c r="L29" s="1276"/>
      <c r="M29" s="1277"/>
    </row>
    <row r="30" spans="1:10" ht="27" customHeight="1" thickBot="1">
      <c r="A30" s="476"/>
      <c r="B30" s="476"/>
      <c r="C30" s="476"/>
      <c r="D30" s="476"/>
      <c r="E30" s="476"/>
      <c r="F30" s="476"/>
      <c r="G30" s="476"/>
      <c r="H30" s="476"/>
      <c r="I30" s="476"/>
      <c r="J30" s="476"/>
    </row>
    <row r="31" spans="1:13" s="466" customFormat="1" ht="30.75" customHeight="1" thickBot="1">
      <c r="A31" s="1266" t="s">
        <v>357</v>
      </c>
      <c r="B31" s="1267"/>
      <c r="C31" s="1267"/>
      <c r="D31" s="1267"/>
      <c r="E31" s="1267"/>
      <c r="F31" s="1267"/>
      <c r="G31" s="1267"/>
      <c r="H31" s="1267"/>
      <c r="I31" s="1267"/>
      <c r="J31" s="1267"/>
      <c r="K31" s="1267"/>
      <c r="L31" s="1267"/>
      <c r="M31" s="1268"/>
    </row>
    <row r="32" spans="2:13" s="478" customFormat="1" ht="33" customHeight="1" thickBot="1">
      <c r="B32" s="1280" t="s">
        <v>358</v>
      </c>
      <c r="C32" s="1281"/>
      <c r="D32" s="1281"/>
      <c r="E32" s="1281"/>
      <c r="F32" s="1282"/>
      <c r="G32" s="1280" t="s">
        <v>359</v>
      </c>
      <c r="H32" s="1281"/>
      <c r="I32" s="1281"/>
      <c r="J32" s="1281"/>
      <c r="K32" s="1282"/>
      <c r="L32" s="1283" t="s">
        <v>360</v>
      </c>
      <c r="M32" s="1284"/>
    </row>
    <row r="33" spans="1:13" s="478" customFormat="1" ht="51.75" customHeight="1" thickBot="1">
      <c r="A33" s="479" t="s">
        <v>361</v>
      </c>
      <c r="B33" s="480" t="s">
        <v>362</v>
      </c>
      <c r="C33" s="481" t="s">
        <v>363</v>
      </c>
      <c r="D33" s="481" t="s">
        <v>364</v>
      </c>
      <c r="E33" s="481" t="s">
        <v>365</v>
      </c>
      <c r="F33" s="482" t="s">
        <v>366</v>
      </c>
      <c r="G33" s="483" t="s">
        <v>367</v>
      </c>
      <c r="H33" s="481" t="s">
        <v>368</v>
      </c>
      <c r="I33" s="481" t="s">
        <v>364</v>
      </c>
      <c r="J33" s="481" t="s">
        <v>365</v>
      </c>
      <c r="K33" s="484" t="s">
        <v>366</v>
      </c>
      <c r="L33" s="485" t="s">
        <v>369</v>
      </c>
      <c r="M33" s="486" t="s">
        <v>370</v>
      </c>
    </row>
    <row r="34" spans="1:13" s="478" customFormat="1" ht="45" customHeight="1" thickBot="1">
      <c r="A34" s="487" t="s">
        <v>371</v>
      </c>
      <c r="B34" s="488">
        <v>27000</v>
      </c>
      <c r="C34" s="489">
        <v>17000</v>
      </c>
      <c r="D34" s="490">
        <f>1/B34*C34</f>
        <v>0.6296296296296297</v>
      </c>
      <c r="E34" s="491">
        <v>10000</v>
      </c>
      <c r="F34" s="492">
        <f>1/B34*E34</f>
        <v>0.37037037037037035</v>
      </c>
      <c r="G34" s="493">
        <v>25757.88</v>
      </c>
      <c r="H34" s="494">
        <f>G34*D34</f>
        <v>16217.924444444445</v>
      </c>
      <c r="I34" s="490">
        <f>1/G34*H34</f>
        <v>0.6296296296296295</v>
      </c>
      <c r="J34" s="494">
        <f>G34*F34</f>
        <v>9539.955555555556</v>
      </c>
      <c r="K34" s="495">
        <f>1/G34*J34</f>
        <v>0.37037037037037035</v>
      </c>
      <c r="L34" s="496">
        <f>G34*I34</f>
        <v>16217.924444444443</v>
      </c>
      <c r="M34" s="497">
        <f>G34*K34</f>
        <v>9539.955555555556</v>
      </c>
    </row>
    <row r="35" spans="1:13" s="478" customFormat="1" ht="33.75" customHeight="1" thickBot="1">
      <c r="A35" s="498" t="s">
        <v>372</v>
      </c>
      <c r="B35" s="499">
        <v>21000</v>
      </c>
      <c r="C35" s="500">
        <v>15000</v>
      </c>
      <c r="D35" s="501">
        <f>1/B35*C35</f>
        <v>0.7142857142857143</v>
      </c>
      <c r="E35" s="502">
        <v>6000</v>
      </c>
      <c r="F35" s="503">
        <f>1/B35*E35</f>
        <v>0.2857142857142857</v>
      </c>
      <c r="G35" s="504">
        <v>21400</v>
      </c>
      <c r="H35" s="505">
        <f>G35*D35</f>
        <v>15285.714285714286</v>
      </c>
      <c r="I35" s="501">
        <f>1/G35*H35</f>
        <v>0.7142857142857143</v>
      </c>
      <c r="J35" s="505">
        <f>G35*F35</f>
        <v>6114.285714285714</v>
      </c>
      <c r="K35" s="506">
        <f>1/G35*J35</f>
        <v>0.2857142857142857</v>
      </c>
      <c r="L35" s="496">
        <f>G35*I35</f>
        <v>15285.714285714286</v>
      </c>
      <c r="M35" s="497">
        <f>G35*K35</f>
        <v>6114.285714285714</v>
      </c>
    </row>
    <row r="36" spans="1:13" s="478" customFormat="1" ht="42.75" customHeight="1" thickBot="1">
      <c r="A36" s="507" t="s">
        <v>373</v>
      </c>
      <c r="B36" s="508">
        <v>11700</v>
      </c>
      <c r="C36" s="509">
        <v>10700</v>
      </c>
      <c r="D36" s="510">
        <f>1/B36*C36</f>
        <v>0.9145299145299145</v>
      </c>
      <c r="E36" s="511">
        <v>1000</v>
      </c>
      <c r="F36" s="512">
        <f>1/B36*E36</f>
        <v>0.08547008547008547</v>
      </c>
      <c r="G36" s="513">
        <v>11700</v>
      </c>
      <c r="H36" s="514">
        <f>G36*D36</f>
        <v>10700</v>
      </c>
      <c r="I36" s="510">
        <f>1/G36*H36</f>
        <v>0.9145299145299145</v>
      </c>
      <c r="J36" s="514">
        <f>G36*F36</f>
        <v>1000</v>
      </c>
      <c r="K36" s="515">
        <f>1/G36*J36</f>
        <v>0.08547008547008547</v>
      </c>
      <c r="L36" s="516">
        <f>G36*I36</f>
        <v>10700</v>
      </c>
      <c r="M36" s="517">
        <f>G36*K36</f>
        <v>1000</v>
      </c>
    </row>
    <row r="37" spans="1:18" s="478" customFormat="1" ht="13.5" thickBot="1">
      <c r="A37" s="518"/>
      <c r="B37" s="1285"/>
      <c r="C37" s="1285"/>
      <c r="D37" s="518"/>
      <c r="E37" s="519"/>
      <c r="F37" s="519"/>
      <c r="G37" s="519"/>
      <c r="H37" s="519"/>
      <c r="I37" s="519"/>
      <c r="J37" s="519"/>
      <c r="K37" s="519"/>
      <c r="L37" s="519"/>
      <c r="M37" s="519"/>
      <c r="N37" s="519"/>
      <c r="O37" s="519"/>
      <c r="P37" s="520"/>
      <c r="Q37" s="520"/>
      <c r="R37" s="521"/>
    </row>
    <row r="38" spans="1:19" s="527" customFormat="1" ht="28.5" customHeight="1" thickBot="1">
      <c r="A38" s="522" t="s">
        <v>374</v>
      </c>
      <c r="B38" s="523">
        <f>SUM(B34:B36)</f>
        <v>59700</v>
      </c>
      <c r="C38" s="523">
        <f aca="true" t="shared" si="0" ref="C38:M38">SUM(C34:C36)</f>
        <v>42700</v>
      </c>
      <c r="D38" s="523"/>
      <c r="E38" s="523">
        <f t="shared" si="0"/>
        <v>17000</v>
      </c>
      <c r="F38" s="523"/>
      <c r="G38" s="523">
        <f t="shared" si="0"/>
        <v>58857.880000000005</v>
      </c>
      <c r="H38" s="523">
        <f t="shared" si="0"/>
        <v>42203.63873015873</v>
      </c>
      <c r="I38" s="523"/>
      <c r="J38" s="523">
        <f t="shared" si="0"/>
        <v>16654.24126984127</v>
      </c>
      <c r="K38" s="523"/>
      <c r="L38" s="523">
        <f t="shared" si="0"/>
        <v>42203.63873015873</v>
      </c>
      <c r="M38" s="523">
        <f t="shared" si="0"/>
        <v>16654.24126984127</v>
      </c>
      <c r="N38" s="524"/>
      <c r="O38" s="525"/>
      <c r="P38" s="524"/>
      <c r="Q38" s="524"/>
      <c r="R38" s="526"/>
      <c r="S38" s="526"/>
    </row>
    <row r="39" spans="1:10" ht="12.75">
      <c r="A39" s="528"/>
      <c r="B39" s="529"/>
      <c r="C39" s="530"/>
      <c r="D39" s="530"/>
      <c r="E39" s="530"/>
      <c r="F39" s="530"/>
      <c r="G39" s="530"/>
      <c r="H39" s="530"/>
      <c r="I39" s="530"/>
      <c r="J39" s="530"/>
    </row>
    <row r="40" spans="1:10" ht="13.5" thickBot="1">
      <c r="A40" s="528"/>
      <c r="B40" s="529"/>
      <c r="C40" s="530"/>
      <c r="D40" s="530"/>
      <c r="E40" s="530"/>
      <c r="F40" s="530"/>
      <c r="G40" s="530"/>
      <c r="H40" s="530"/>
      <c r="I40" s="530"/>
      <c r="J40" s="530"/>
    </row>
    <row r="41" spans="1:22" ht="33" customHeight="1" thickBot="1">
      <c r="A41" s="1286" t="s">
        <v>375</v>
      </c>
      <c r="B41" s="1286"/>
      <c r="C41" s="1286"/>
      <c r="D41" s="1286"/>
      <c r="E41" s="1286"/>
      <c r="F41" s="1287">
        <f>G38</f>
        <v>58857.880000000005</v>
      </c>
      <c r="G41" s="1288"/>
      <c r="H41" s="531"/>
      <c r="I41" s="531"/>
      <c r="J41" s="531"/>
      <c r="K41" s="531"/>
      <c r="L41" s="531"/>
      <c r="M41" s="531"/>
      <c r="N41" s="531"/>
      <c r="O41" s="531"/>
      <c r="P41" s="531"/>
      <c r="Q41" s="531"/>
      <c r="R41" s="531"/>
      <c r="S41" s="531"/>
      <c r="T41" s="531"/>
      <c r="U41" s="531"/>
      <c r="V41" s="531"/>
    </row>
    <row r="42" spans="1:22" ht="13.5" thickBot="1">
      <c r="A42" s="531"/>
      <c r="B42" s="531"/>
      <c r="C42" s="531"/>
      <c r="D42" s="531"/>
      <c r="E42" s="531"/>
      <c r="F42" s="532"/>
      <c r="G42" s="533"/>
      <c r="H42" s="531"/>
      <c r="I42" s="531"/>
      <c r="J42" s="531"/>
      <c r="K42" s="531"/>
      <c r="L42" s="531"/>
      <c r="M42" s="531"/>
      <c r="N42" s="531"/>
      <c r="O42" s="531"/>
      <c r="P42" s="531"/>
      <c r="Q42" s="531"/>
      <c r="R42" s="531"/>
      <c r="S42" s="531"/>
      <c r="T42" s="531"/>
      <c r="U42" s="531"/>
      <c r="V42" s="531"/>
    </row>
    <row r="43" spans="1:22" ht="33" customHeight="1" thickBot="1">
      <c r="A43" s="1286" t="s">
        <v>376</v>
      </c>
      <c r="B43" s="1286"/>
      <c r="C43" s="1286"/>
      <c r="D43" s="1286"/>
      <c r="E43" s="1286"/>
      <c r="F43" s="1287">
        <f>H38</f>
        <v>42203.63873015873</v>
      </c>
      <c r="G43" s="1288"/>
      <c r="H43" s="531"/>
      <c r="N43" s="531"/>
      <c r="O43" s="531"/>
      <c r="P43" s="531"/>
      <c r="Q43" s="531"/>
      <c r="R43" s="531"/>
      <c r="S43" s="531"/>
      <c r="T43" s="531"/>
      <c r="U43" s="531"/>
      <c r="V43" s="531"/>
    </row>
    <row r="44" spans="1:22" ht="13.5" thickBot="1">
      <c r="A44" s="531"/>
      <c r="B44" s="531"/>
      <c r="C44" s="531"/>
      <c r="D44" s="531"/>
      <c r="E44" s="531"/>
      <c r="F44" s="531"/>
      <c r="G44" s="531"/>
      <c r="H44" s="531"/>
      <c r="I44" s="531"/>
      <c r="J44" s="531"/>
      <c r="K44" s="531"/>
      <c r="L44" s="531"/>
      <c r="M44" s="531"/>
      <c r="N44" s="531"/>
      <c r="O44" s="531"/>
      <c r="P44" s="531"/>
      <c r="Q44" s="531"/>
      <c r="R44" s="531"/>
      <c r="S44" s="531"/>
      <c r="T44" s="531"/>
      <c r="U44" s="531"/>
      <c r="V44" s="531"/>
    </row>
    <row r="45" spans="1:22" ht="33" customHeight="1" thickBot="1">
      <c r="A45" s="1286" t="s">
        <v>377</v>
      </c>
      <c r="B45" s="1286"/>
      <c r="C45" s="1286"/>
      <c r="D45" s="1289"/>
      <c r="E45" s="1290"/>
      <c r="F45" s="1287">
        <f>M38</f>
        <v>16654.24126984127</v>
      </c>
      <c r="G45" s="1288"/>
      <c r="H45" s="531"/>
      <c r="I45" s="531"/>
      <c r="J45" s="531"/>
      <c r="K45" s="531"/>
      <c r="L45" s="531"/>
      <c r="M45" s="531"/>
      <c r="N45" s="531"/>
      <c r="O45" s="531"/>
      <c r="P45" s="531"/>
      <c r="Q45" s="531"/>
      <c r="R45" s="531"/>
      <c r="S45" s="531"/>
      <c r="T45" s="531"/>
      <c r="U45" s="531"/>
      <c r="V45" s="531"/>
    </row>
    <row r="46" spans="1:22" ht="12.75">
      <c r="A46" s="531"/>
      <c r="B46" s="531"/>
      <c r="C46" s="531"/>
      <c r="D46" s="531"/>
      <c r="E46" s="531"/>
      <c r="F46" s="531"/>
      <c r="G46" s="531"/>
      <c r="H46" s="531"/>
      <c r="I46" s="531"/>
      <c r="J46" s="531"/>
      <c r="K46" s="531"/>
      <c r="L46" s="531"/>
      <c r="M46" s="531"/>
      <c r="N46" s="531"/>
      <c r="O46" s="531"/>
      <c r="P46" s="531"/>
      <c r="Q46" s="531"/>
      <c r="R46" s="531"/>
      <c r="S46" s="531"/>
      <c r="T46" s="531"/>
      <c r="U46" s="531"/>
      <c r="V46" s="531"/>
    </row>
    <row r="47" spans="8:22" ht="10.5" customHeight="1">
      <c r="H47" s="531"/>
      <c r="I47" s="531"/>
      <c r="J47" s="531"/>
      <c r="K47" s="531"/>
      <c r="L47" s="531"/>
      <c r="M47" s="531"/>
      <c r="N47" s="531"/>
      <c r="O47" s="531"/>
      <c r="P47" s="531"/>
      <c r="Q47" s="531"/>
      <c r="R47" s="531"/>
      <c r="S47" s="531"/>
      <c r="T47" s="531"/>
      <c r="U47" s="531"/>
      <c r="V47" s="531"/>
    </row>
    <row r="48" spans="8:22" ht="10.5" customHeight="1">
      <c r="H48" s="531"/>
      <c r="I48" s="531"/>
      <c r="J48" s="531"/>
      <c r="K48" s="531"/>
      <c r="L48" s="531"/>
      <c r="M48" s="531"/>
      <c r="N48" s="531"/>
      <c r="O48" s="531"/>
      <c r="P48" s="531"/>
      <c r="Q48" s="531"/>
      <c r="R48" s="531"/>
      <c r="S48" s="531"/>
      <c r="T48" s="531"/>
      <c r="U48" s="531"/>
      <c r="V48" s="531"/>
    </row>
    <row r="49" ht="16.5" customHeight="1"/>
    <row r="50" spans="1:13" ht="30" customHeight="1">
      <c r="A50" s="1291" t="s">
        <v>378</v>
      </c>
      <c r="B50" s="1291"/>
      <c r="C50" s="1291"/>
      <c r="D50" s="1291"/>
      <c r="E50" s="1291"/>
      <c r="F50" s="1291"/>
      <c r="G50" s="1291"/>
      <c r="H50" s="1291"/>
      <c r="I50" s="1291"/>
      <c r="J50" s="1291"/>
      <c r="K50" s="1291"/>
      <c r="L50" s="1291"/>
      <c r="M50" s="1291"/>
    </row>
    <row r="51" spans="1:13" ht="44.25" customHeight="1">
      <c r="A51" s="1292" t="s">
        <v>379</v>
      </c>
      <c r="B51" s="1292"/>
      <c r="C51" s="1292"/>
      <c r="D51" s="1292"/>
      <c r="E51" s="1292"/>
      <c r="F51" s="1292"/>
      <c r="G51" s="1292"/>
      <c r="H51" s="1292"/>
      <c r="I51" s="1292"/>
      <c r="J51" s="1292"/>
      <c r="K51" s="1292"/>
      <c r="L51" s="1292"/>
      <c r="M51" s="1292"/>
    </row>
    <row r="52" spans="1:13" ht="44.25" customHeight="1">
      <c r="A52" s="1292" t="s">
        <v>380</v>
      </c>
      <c r="B52" s="1292"/>
      <c r="C52" s="1292"/>
      <c r="D52" s="1292"/>
      <c r="E52" s="1292"/>
      <c r="F52" s="1292"/>
      <c r="G52" s="1292"/>
      <c r="H52" s="1292"/>
      <c r="I52" s="1292"/>
      <c r="J52" s="1292"/>
      <c r="K52" s="1292"/>
      <c r="L52" s="1292"/>
      <c r="M52" s="1292"/>
    </row>
    <row r="53" ht="7.5" customHeight="1"/>
    <row r="54" spans="1:13" ht="32.25" customHeight="1">
      <c r="A54" s="1293" t="s">
        <v>381</v>
      </c>
      <c r="B54" s="1293"/>
      <c r="C54" s="1293"/>
      <c r="D54" s="1293"/>
      <c r="E54" s="1293"/>
      <c r="F54" s="1293"/>
      <c r="G54" s="1293"/>
      <c r="H54" s="1293"/>
      <c r="I54" s="1293"/>
      <c r="J54" s="1293"/>
      <c r="K54" s="1293"/>
      <c r="L54" s="1293"/>
      <c r="M54" s="1293"/>
    </row>
    <row r="55" spans="1:13" ht="33" customHeight="1">
      <c r="A55" s="1293" t="s">
        <v>382</v>
      </c>
      <c r="B55" s="1293"/>
      <c r="C55" s="1293"/>
      <c r="D55" s="1293"/>
      <c r="E55" s="1293"/>
      <c r="F55" s="1293"/>
      <c r="G55" s="1293"/>
      <c r="H55" s="1293"/>
      <c r="I55" s="1293"/>
      <c r="J55" s="1293"/>
      <c r="K55" s="1293"/>
      <c r="L55" s="1293"/>
      <c r="M55" s="1293"/>
    </row>
    <row r="56" spans="1:13" ht="45.75" customHeight="1">
      <c r="A56" s="1293" t="s">
        <v>383</v>
      </c>
      <c r="B56" s="1293"/>
      <c r="C56" s="1293"/>
      <c r="D56" s="1293"/>
      <c r="E56" s="1293"/>
      <c r="F56" s="1293"/>
      <c r="G56" s="1293"/>
      <c r="H56" s="1293"/>
      <c r="I56" s="1293"/>
      <c r="J56" s="1293"/>
      <c r="K56" s="1293"/>
      <c r="L56" s="1293"/>
      <c r="M56" s="1293"/>
    </row>
    <row r="57" spans="1:13" ht="48" customHeight="1">
      <c r="A57" s="1293" t="s">
        <v>384</v>
      </c>
      <c r="B57" s="1293"/>
      <c r="C57" s="1293"/>
      <c r="D57" s="1293"/>
      <c r="E57" s="1293"/>
      <c r="F57" s="1293"/>
      <c r="G57" s="1293"/>
      <c r="H57" s="1293"/>
      <c r="I57" s="1293"/>
      <c r="J57" s="1293"/>
      <c r="K57" s="1293"/>
      <c r="L57" s="1293"/>
      <c r="M57" s="1293"/>
    </row>
    <row r="58" spans="1:13" ht="30" customHeight="1">
      <c r="A58" s="1293" t="s">
        <v>385</v>
      </c>
      <c r="B58" s="1293"/>
      <c r="C58" s="1293"/>
      <c r="D58" s="1293"/>
      <c r="E58" s="1293"/>
      <c r="F58" s="1293"/>
      <c r="G58" s="1293"/>
      <c r="H58" s="1293"/>
      <c r="I58" s="1293"/>
      <c r="J58" s="1293"/>
      <c r="K58" s="1293"/>
      <c r="L58" s="1293"/>
      <c r="M58" s="1293"/>
    </row>
    <row r="59" spans="1:13" ht="45.75" customHeight="1">
      <c r="A59" s="1293" t="s">
        <v>386</v>
      </c>
      <c r="B59" s="1293"/>
      <c r="C59" s="1293"/>
      <c r="D59" s="1293"/>
      <c r="E59" s="1293"/>
      <c r="F59" s="1293"/>
      <c r="G59" s="1293"/>
      <c r="H59" s="1293"/>
      <c r="I59" s="1293"/>
      <c r="J59" s="1293"/>
      <c r="K59" s="1293"/>
      <c r="L59" s="1293"/>
      <c r="M59" s="1293"/>
    </row>
    <row r="60" spans="1:13" ht="30" customHeight="1">
      <c r="A60" s="1293" t="s">
        <v>387</v>
      </c>
      <c r="B60" s="1293"/>
      <c r="C60" s="1293"/>
      <c r="D60" s="1293"/>
      <c r="E60" s="1293"/>
      <c r="F60" s="1293"/>
      <c r="G60" s="1293"/>
      <c r="H60" s="1293"/>
      <c r="I60" s="1293"/>
      <c r="J60" s="1293"/>
      <c r="K60" s="1293"/>
      <c r="L60" s="1293"/>
      <c r="M60" s="1293"/>
    </row>
    <row r="62" ht="12.75">
      <c r="A62" s="528" t="s">
        <v>388</v>
      </c>
    </row>
    <row r="63" ht="13.5" thickBot="1"/>
    <row r="64" spans="1:13" ht="34.5" customHeight="1" thickBot="1">
      <c r="A64" s="1294" t="s">
        <v>389</v>
      </c>
      <c r="B64" s="1294"/>
      <c r="D64" s="1295"/>
      <c r="E64" s="1296"/>
      <c r="F64" s="1296"/>
      <c r="G64" s="1297"/>
      <c r="J64" s="534"/>
      <c r="K64" s="535"/>
      <c r="L64" s="535"/>
      <c r="M64" s="536"/>
    </row>
    <row r="65" spans="1:13" ht="34.5" customHeight="1" thickBot="1">
      <c r="A65" s="1298" t="s">
        <v>390</v>
      </c>
      <c r="B65" s="1298"/>
      <c r="D65" s="1295"/>
      <c r="E65" s="1296"/>
      <c r="F65" s="1296"/>
      <c r="G65" s="1297"/>
      <c r="J65" s="537"/>
      <c r="K65" s="538"/>
      <c r="L65" s="538"/>
      <c r="M65" s="539"/>
    </row>
    <row r="66" spans="1:13" ht="34.5" customHeight="1" thickBot="1">
      <c r="A66" s="1298" t="s">
        <v>391</v>
      </c>
      <c r="B66" s="1298"/>
      <c r="D66" s="1299"/>
      <c r="E66" s="1300"/>
      <c r="F66" s="1300"/>
      <c r="G66" s="1301"/>
      <c r="J66" s="1302" t="s">
        <v>392</v>
      </c>
      <c r="K66" s="1303"/>
      <c r="L66" s="1303"/>
      <c r="M66" s="1304"/>
    </row>
    <row r="68" ht="12.75">
      <c r="A68" s="528" t="s">
        <v>393</v>
      </c>
    </row>
    <row r="69" ht="13.5" thickBot="1">
      <c r="A69" s="528"/>
    </row>
    <row r="70" spans="1:13" ht="33" customHeight="1" thickBot="1">
      <c r="A70" s="1294" t="s">
        <v>231</v>
      </c>
      <c r="B70" s="1294"/>
      <c r="D70" s="1295"/>
      <c r="E70" s="1296"/>
      <c r="F70" s="1296"/>
      <c r="G70" s="1297"/>
      <c r="J70" s="540"/>
      <c r="K70" s="540"/>
      <c r="L70" s="540"/>
      <c r="M70" s="540"/>
    </row>
    <row r="71" spans="1:13" s="541" customFormat="1" ht="34.5" customHeight="1" thickBot="1">
      <c r="A71" s="1298" t="s">
        <v>30</v>
      </c>
      <c r="B71" s="1298"/>
      <c r="C71" s="460"/>
      <c r="D71" s="1295"/>
      <c r="E71" s="1296"/>
      <c r="F71" s="1296"/>
      <c r="G71" s="1297"/>
      <c r="H71" s="460"/>
      <c r="I71" s="460"/>
      <c r="J71" s="537"/>
      <c r="K71" s="538"/>
      <c r="L71" s="538"/>
      <c r="M71" s="539"/>
    </row>
    <row r="72" spans="1:13" s="541" customFormat="1" ht="33.75" customHeight="1" thickBot="1">
      <c r="A72" s="1294" t="s">
        <v>288</v>
      </c>
      <c r="B72" s="1294"/>
      <c r="C72" s="460"/>
      <c r="D72" s="1299"/>
      <c r="E72" s="1300"/>
      <c r="F72" s="1300"/>
      <c r="G72" s="1301"/>
      <c r="H72" s="460"/>
      <c r="I72" s="460"/>
      <c r="J72" s="1305" t="s">
        <v>394</v>
      </c>
      <c r="K72" s="1303"/>
      <c r="L72" s="1303"/>
      <c r="M72" s="1304"/>
    </row>
    <row r="73" spans="1:13" s="541" customFormat="1" ht="34.5" customHeight="1" thickBot="1">
      <c r="A73" s="1294" t="s">
        <v>395</v>
      </c>
      <c r="B73" s="1294"/>
      <c r="C73" s="460"/>
      <c r="D73" s="1299"/>
      <c r="E73" s="1300"/>
      <c r="F73" s="1300"/>
      <c r="G73" s="1301"/>
      <c r="H73" s="460"/>
      <c r="I73" s="460"/>
      <c r="J73" s="460"/>
      <c r="K73" s="460"/>
      <c r="L73" s="460"/>
      <c r="M73" s="460"/>
    </row>
    <row r="74" spans="1:13" s="541" customFormat="1" ht="27.75" customHeight="1">
      <c r="A74" s="528"/>
      <c r="B74" s="460"/>
      <c r="C74" s="460"/>
      <c r="D74" s="460"/>
      <c r="E74" s="460"/>
      <c r="F74" s="460"/>
      <c r="G74" s="528" t="s">
        <v>396</v>
      </c>
      <c r="H74" s="460"/>
      <c r="I74" s="460"/>
      <c r="J74" s="534"/>
      <c r="K74" s="535"/>
      <c r="L74" s="535"/>
      <c r="M74" s="536"/>
    </row>
    <row r="75" spans="1:13" s="541" customFormat="1" ht="42" customHeight="1" thickBot="1">
      <c r="A75" s="528"/>
      <c r="B75" s="460"/>
      <c r="C75" s="460"/>
      <c r="D75" s="460"/>
      <c r="E75" s="460"/>
      <c r="F75" s="460"/>
      <c r="G75" s="460"/>
      <c r="H75" s="460"/>
      <c r="I75" s="460"/>
      <c r="J75" s="1305" t="s">
        <v>33</v>
      </c>
      <c r="K75" s="1303"/>
      <c r="L75" s="1303"/>
      <c r="M75" s="1304"/>
    </row>
  </sheetData>
  <sheetProtection/>
  <mergeCells count="58">
    <mergeCell ref="A72:B72"/>
    <mergeCell ref="D72:G72"/>
    <mergeCell ref="J72:M72"/>
    <mergeCell ref="A73:B73"/>
    <mergeCell ref="D73:G73"/>
    <mergeCell ref="J75:M75"/>
    <mergeCell ref="A66:B66"/>
    <mergeCell ref="D66:G66"/>
    <mergeCell ref="J66:M66"/>
    <mergeCell ref="A70:B70"/>
    <mergeCell ref="D70:G70"/>
    <mergeCell ref="A71:B71"/>
    <mergeCell ref="D71:G71"/>
    <mergeCell ref="A59:M59"/>
    <mergeCell ref="A60:M60"/>
    <mergeCell ref="A64:B64"/>
    <mergeCell ref="D64:G64"/>
    <mergeCell ref="A65:B65"/>
    <mergeCell ref="D65:G65"/>
    <mergeCell ref="A52:M52"/>
    <mergeCell ref="A54:M54"/>
    <mergeCell ref="A55:M55"/>
    <mergeCell ref="A56:M56"/>
    <mergeCell ref="A57:M57"/>
    <mergeCell ref="A58:M58"/>
    <mergeCell ref="A43:E43"/>
    <mergeCell ref="F43:G43"/>
    <mergeCell ref="A45:E45"/>
    <mergeCell ref="F45:G45"/>
    <mergeCell ref="A50:M50"/>
    <mergeCell ref="A51:M51"/>
    <mergeCell ref="A31:M31"/>
    <mergeCell ref="B32:F32"/>
    <mergeCell ref="G32:K32"/>
    <mergeCell ref="L32:M32"/>
    <mergeCell ref="B37:C37"/>
    <mergeCell ref="A41:E41"/>
    <mergeCell ref="F41:G41"/>
    <mergeCell ref="A23:M23"/>
    <mergeCell ref="B24:M24"/>
    <mergeCell ref="B25:M25"/>
    <mergeCell ref="B26:M26"/>
    <mergeCell ref="B27:M27"/>
    <mergeCell ref="B29:G29"/>
    <mergeCell ref="H29:I29"/>
    <mergeCell ref="J29:M29"/>
    <mergeCell ref="A17:M17"/>
    <mergeCell ref="A18:M18"/>
    <mergeCell ref="B19:M19"/>
    <mergeCell ref="B20:M20"/>
    <mergeCell ref="B21:M21"/>
    <mergeCell ref="B22:M22"/>
    <mergeCell ref="A2:A4"/>
    <mergeCell ref="A10:M10"/>
    <mergeCell ref="A11:M11"/>
    <mergeCell ref="A12:M12"/>
    <mergeCell ref="B14:M14"/>
    <mergeCell ref="B15:M15"/>
  </mergeCells>
  <printOptions horizontalCentered="1"/>
  <pageMargins left="0.1968503937007874" right="0.15748031496062992" top="0.2755905511811024" bottom="0.2362204724409449" header="0.15748031496062992" footer="0.15748031496062992"/>
  <pageSetup fitToHeight="0" horizontalDpi="600" verticalDpi="600" orientation="portrait" paperSize="9" scale="63" r:id="rId2"/>
  <headerFooter alignWithMargins="0">
    <oddHeader>&amp;CVerze: 1.4.2012</oddHeader>
  </headerFooter>
  <rowBreaks count="1" manualBreakCount="1">
    <brk id="4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Obuch</dc:creator>
  <cp:keywords/>
  <dc:description/>
  <cp:lastModifiedBy>Jakoubková Marie</cp:lastModifiedBy>
  <cp:lastPrinted>2015-02-05T10:46:19Z</cp:lastPrinted>
  <dcterms:created xsi:type="dcterms:W3CDTF">2007-12-02T16:14:20Z</dcterms:created>
  <dcterms:modified xsi:type="dcterms:W3CDTF">2015-02-05T10:46:21Z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