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48" windowWidth="9720" windowHeight="11640" tabRatio="849" firstSheet="3" activeTab="3"/>
  </bookViews>
  <sheets>
    <sheet name="5. Prohlášení o výdajích" sheetId="1" state="hidden" r:id="rId1"/>
    <sheet name="6.Zpráva o pokroku" sheetId="2" state="hidden" r:id="rId2"/>
    <sheet name="7. Finanční zpráva " sheetId="3" state="hidden" r:id="rId3"/>
    <sheet name="RK-21-2014-05, př. 3" sheetId="4" r:id="rId4"/>
    <sheet name="9. Národní spolufinancování" sheetId="5" state="hidden" r:id="rId5"/>
    <sheet name="10. Zadávací řízení" sheetId="6" state="hidden" r:id="rId6"/>
    <sheet name="11. Kontrola na místě" sheetId="7" state="hidden" r:id="rId7"/>
    <sheet name="12. Krácení výdajů" sheetId="8" state="hidden" r:id="rId8"/>
    <sheet name="13. Sdílené výdaje" sheetId="9" state="hidden" r:id="rId9"/>
  </sheets>
  <definedNames>
    <definedName name="_xlnm.Print_Titles" localSheetId="6">'11. Kontrola na místě'!$5:$7</definedName>
    <definedName name="_xlnm.Print_Titles" localSheetId="7">'12. Krácení výdajů'!$1:$9</definedName>
    <definedName name="_xlnm.Print_Titles" localSheetId="8">'13. Sdílené výdaje'!$1:$15</definedName>
    <definedName name="_xlnm.Print_Titles" localSheetId="1">'6.Zpráva o pokroku'!$7:$9</definedName>
    <definedName name="_xlnm.Print_Titles" localSheetId="2">'7. Finanční zpráva '!$6:$8</definedName>
    <definedName name="_xlnm.Print_Titles" localSheetId="3">'RK-21-2014-05, př. 3'!$1:$10</definedName>
    <definedName name="_xlnm.Print_Area" localSheetId="5">'10. Zadávací řízení'!$A$1:$H$63</definedName>
    <definedName name="_xlnm.Print_Area" localSheetId="6">'11. Kontrola na místě'!$A$1:$J$93</definedName>
    <definedName name="_xlnm.Print_Area" localSheetId="7">'12. Krácení výdajů'!$B$1:$K$84</definedName>
    <definedName name="_xlnm.Print_Area" localSheetId="8">'13. Sdílené výdaje'!$A$1:$N$76</definedName>
    <definedName name="_xlnm.Print_Area" localSheetId="0">'5. Prohlášení o výdajích'!$A$1:$J$87</definedName>
    <definedName name="_xlnm.Print_Area" localSheetId="1">'6.Zpráva o pokroku'!$B$1:$K$151</definedName>
    <definedName name="_xlnm.Print_Area" localSheetId="2">'7. Finanční zpráva '!$A$1:$H$78</definedName>
    <definedName name="_xlnm.Print_Area" localSheetId="4">'9. Národní spolufinancování'!$A$1:$K$26</definedName>
    <definedName name="_xlnm.Print_Area" localSheetId="3">'RK-21-2014-05, př. 3'!$A$1:$W$94</definedName>
  </definedNames>
  <calcPr fullCalcOnLoad="1"/>
</workbook>
</file>

<file path=xl/comments1.xml><?xml version="1.0" encoding="utf-8"?>
<comments xmlns="http://schemas.openxmlformats.org/spreadsheetml/2006/main">
  <authors>
    <author>Petra Vodickova</author>
  </authors>
  <commentList>
    <comment ref="B48" authorId="0">
      <text>
        <r>
          <rPr>
            <sz val="10"/>
            <rFont val="Tahoma"/>
            <family val="2"/>
          </rPr>
          <t>Tento odstavec vyplňte pouze v případě, pokud partner uplatňuje příjmy jako zdroj vlastních prostředků pro spolufinancování příjemcem. To platí pouze pro projekty do 1 mil. EUR celkových nákladů a tato skutečnost musí být explicitně uvedena při podávání žádosti prostřednictvím podepsaného prohlášení a detailní kalkulace.</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Petra Vodickova</author>
  </authors>
  <commentList>
    <comment ref="B140" authorId="0">
      <text>
        <r>
          <rPr>
            <sz val="10"/>
            <rFont val="Tahoma"/>
            <family val="2"/>
          </rPr>
          <t>Vyplnit v případě potřeby. V každém případě musí formulář obsahovat podpis statutárního zástupce partnera.</t>
        </r>
      </text>
    </comment>
    <comment ref="D11" authorId="0">
      <text>
        <r>
          <rPr>
            <sz val="10"/>
            <rFont val="Tahoma"/>
            <family val="2"/>
          </rPr>
          <t>LP, PP1, PP2, …
Vyplňte na základě údajů uvedených ve Smlouvě o poskytnutí prostředků z ERDF.</t>
        </r>
        <r>
          <rPr>
            <sz val="8"/>
            <rFont val="Tahoma"/>
            <family val="2"/>
          </rPr>
          <t xml:space="preserve">
</t>
        </r>
      </text>
    </comment>
    <comment ref="D25" authorId="0">
      <text>
        <r>
          <rPr>
            <sz val="10"/>
            <rFont val="Tahoma"/>
            <family val="2"/>
          </rPr>
          <t>Dle pořadí a časového plánu uvedeného ve Smlouvě o poskytnutí prostředků z ERDF:
např. Monitorovací období 1 od 30/09/2009 do 30/03/2010</t>
        </r>
        <r>
          <rPr>
            <sz val="8"/>
            <rFont val="Tahoma"/>
            <family val="2"/>
          </rPr>
          <t xml:space="preserve">
</t>
        </r>
      </text>
    </comment>
    <comment ref="B34" authorId="0">
      <text>
        <r>
          <rPr>
            <sz val="10"/>
            <rFont val="Tahoma"/>
            <family val="2"/>
          </rPr>
          <t>Jasné a přesné shrnutí, uvádějte podstatné údaje. Pokud potřebujete více místa, vložte další pole.</t>
        </r>
      </text>
    </comment>
    <comment ref="B36" authorId="0">
      <text>
        <r>
          <rPr>
            <sz val="10"/>
            <rFont val="Tahoma"/>
            <family val="2"/>
          </rPr>
          <t>Strukturovaný výčet a popis Vašich aktivit</t>
        </r>
        <r>
          <rPr>
            <sz val="8"/>
            <rFont val="Tahoma"/>
            <family val="2"/>
          </rPr>
          <t xml:space="preserve">
</t>
        </r>
      </text>
    </comment>
    <comment ref="B51" authorId="0">
      <text>
        <r>
          <rPr>
            <sz val="10"/>
            <rFont val="Tahoma"/>
            <family val="2"/>
          </rPr>
          <t>Popis spolupráce a partnerství</t>
        </r>
        <r>
          <rPr>
            <sz val="8"/>
            <rFont val="Tahoma"/>
            <family val="2"/>
          </rPr>
          <t xml:space="preserve">
</t>
        </r>
      </text>
    </comment>
    <comment ref="B113" authorId="0">
      <text>
        <r>
          <rPr>
            <sz val="10"/>
            <rFont val="Tahoma"/>
            <family val="2"/>
          </rPr>
          <t>Vyplňujte s ohledem na údaje uvedené ve Vaší projektové žádosti.</t>
        </r>
        <r>
          <rPr>
            <sz val="8"/>
            <rFont val="Tahoma"/>
            <family val="2"/>
          </rPr>
          <t xml:space="preserve">
</t>
        </r>
      </text>
    </comment>
    <comment ref="B117" authorId="0">
      <text>
        <r>
          <rPr>
            <sz val="10"/>
            <rFont val="Tahoma"/>
            <family val="2"/>
          </rPr>
          <t>Změny, které již byly oficiálně oznámeny, zde již nemusí být uváděny.</t>
        </r>
        <r>
          <rPr>
            <sz val="8"/>
            <rFont val="Tahoma"/>
            <family val="2"/>
          </rPr>
          <t xml:space="preserve">
</t>
        </r>
      </text>
    </comment>
    <comment ref="B122" authorId="0">
      <text>
        <r>
          <rPr>
            <sz val="10"/>
            <rFont val="Tahoma"/>
            <family val="2"/>
          </rPr>
          <t>Strukturovaný výčet
- …
- …
- …</t>
        </r>
        <r>
          <rPr>
            <b/>
            <sz val="8"/>
            <rFont val="Tahoma"/>
            <family val="2"/>
          </rPr>
          <t xml:space="preserve">
</t>
        </r>
        <r>
          <rPr>
            <sz val="8"/>
            <rFont val="Tahoma"/>
            <family val="2"/>
          </rPr>
          <t xml:space="preserve">
</t>
        </r>
      </text>
    </comment>
    <comment ref="B126" authorId="0">
      <text>
        <r>
          <rPr>
            <sz val="10"/>
            <rFont val="Tahoma"/>
            <family val="2"/>
          </rPr>
          <t>Popis toho, co z Vašeho projektu setrvá do budoucna (např. infrastruktura, zveřejněná studie, internetové stránky atd.)</t>
        </r>
        <r>
          <rPr>
            <sz val="8"/>
            <rFont val="Tahoma"/>
            <family val="2"/>
          </rPr>
          <t xml:space="preserve">
</t>
        </r>
        <r>
          <rPr>
            <sz val="10"/>
            <rFont val="Tahoma"/>
            <family val="2"/>
          </rPr>
          <t>Realita těchto údajů bude proveřena namátkovou kontrolou.</t>
        </r>
      </text>
    </comment>
    <comment ref="B130" authorId="0">
      <text>
        <r>
          <rPr>
            <sz val="10"/>
            <rFont val="Tahoma"/>
            <family val="2"/>
          </rPr>
          <t>Projektová dokumentace, reference na opatření publicity (internetové stránky, brožury, seznamy účastníků), popř. dílčí výstupy (např. v případě studií)</t>
        </r>
        <r>
          <rPr>
            <sz val="8"/>
            <rFont val="Tahoma"/>
            <family val="2"/>
          </rPr>
          <t xml:space="preserve">
</t>
        </r>
      </text>
    </comment>
  </commentList>
</comments>
</file>

<file path=xl/comments3.xml><?xml version="1.0" encoding="utf-8"?>
<comments xmlns="http://schemas.openxmlformats.org/spreadsheetml/2006/main">
  <authors>
    <author>Petra Vodickova</author>
  </authors>
  <commentList>
    <comment ref="B64" authorId="0">
      <text>
        <r>
          <rPr>
            <sz val="10"/>
            <rFont val="Tahoma"/>
            <family val="2"/>
          </rPr>
          <t>Vyplnit v případě potřeby. V každém případě musí formulář obsahovat podpis statutárního zástupce partnera.</t>
        </r>
      </text>
    </comment>
    <comment ref="B36" authorId="0">
      <text>
        <r>
          <rPr>
            <sz val="10"/>
            <rFont val="Tahoma"/>
            <family val="2"/>
          </rPr>
          <t>Uveďte dílčí částky rozpočtových kapitol na základě formuláře č. 8 (Soupiska výdajů CRR)</t>
        </r>
        <r>
          <rPr>
            <sz val="8"/>
            <rFont val="Tahoma"/>
            <family val="2"/>
          </rPr>
          <t xml:space="preserve">
</t>
        </r>
      </text>
    </comment>
    <comment ref="B45" authorId="0">
      <text>
        <r>
          <rPr>
            <sz val="10"/>
            <rFont val="Tahoma"/>
            <family val="2"/>
          </rPr>
          <t xml:space="preserve">Sousedící regiony jsou: 
Linz-Wels, Innviertel, Steyr-Kirchdorf (OÖ), 
St. Pölten a Mostviertel-Eisenwurzen (NÖ)
</t>
        </r>
      </text>
    </comment>
    <comment ref="D49" authorId="0">
      <text>
        <r>
          <rPr>
            <sz val="10"/>
            <rFont val="Tahoma"/>
            <family val="2"/>
          </rPr>
          <t>U věcných příspěvků nesmí spolufinancování z ERDF
překročit celkové způsobilé výdaje po odečtení
hodnoty těchto příspěvků.</t>
        </r>
      </text>
    </comment>
    <comment ref="C22" authorId="0">
      <text>
        <r>
          <rPr>
            <sz val="10"/>
            <rFont val="Tahoma"/>
            <family val="2"/>
          </rPr>
          <t>Dle pořadí a časového plánu uvedeného ve Smlouvě o poskytnutí prostředků z ERDF:
např. Monitorovací období 1 od 30/09/2009 do 30/03/2010</t>
        </r>
      </text>
    </comment>
    <comment ref="G36" authorId="0">
      <text>
        <r>
          <rPr>
            <sz val="10"/>
            <rFont val="Tahoma"/>
            <family val="2"/>
          </rPr>
          <t>Zadávejte prosím hodnoty pouze do žlutých polí. Šedá pole obsahují vzorce a hodnoty jsou tedy počítány automaticky.</t>
        </r>
        <r>
          <rPr>
            <b/>
            <sz val="8"/>
            <rFont val="Tahoma"/>
            <family val="2"/>
          </rPr>
          <t xml:space="preserve">
</t>
        </r>
        <r>
          <rPr>
            <sz val="8"/>
            <rFont val="Tahoma"/>
            <family val="2"/>
          </rPr>
          <t xml:space="preserve">
</t>
        </r>
      </text>
    </comment>
    <comment ref="C36" authorId="0">
      <text>
        <r>
          <rPr>
            <sz val="10"/>
            <rFont val="Tahoma"/>
            <family val="2"/>
          </rPr>
          <t>Celkové způsobilé výdaje pro spolufinancování z EU dle Smlouvy o poskytnutí prostředků z ERDF</t>
        </r>
      </text>
    </comment>
    <comment ref="B59" authorId="0">
      <text>
        <r>
          <rPr>
            <sz val="10"/>
            <rFont val="Tahoma"/>
            <family val="2"/>
          </rPr>
          <t>Tento odstavec vyplňte pouze v případě, pokud uplatňujete příjmy jako zdroj vlastních prostředků pro spolufinancování příjemcem. To platí pouze pro projekty do 1 mil. EUR celkových nákladů a tato skutečnost musí být explicitně uvedena při podávání žádosti prostřednictvím podepsaného prohlášení a detailní kalkulace.</t>
        </r>
        <r>
          <rPr>
            <sz val="8"/>
            <rFont val="Tahoma"/>
            <family val="2"/>
          </rPr>
          <t xml:space="preserve">
</t>
        </r>
      </text>
    </comment>
    <comment ref="B41" authorId="0">
      <text>
        <r>
          <rPr>
            <sz val="10"/>
            <rFont val="Tahoma"/>
            <family val="2"/>
          </rPr>
          <t>Příjmy je v zásadě třeba odečíst, pokud nejsou použity jako zdroj vlastního spolufinancování partnera (viz níže). Tato skutečnost však musí být uvedena v projektové žádosti a tato varianta je možná pouze u projektů do 1 mil EUR celkových nákladů.</t>
        </r>
      </text>
    </comment>
  </commentList>
</comments>
</file>

<file path=xl/comments4.xml><?xml version="1.0" encoding="utf-8"?>
<comments xmlns="http://schemas.openxmlformats.org/spreadsheetml/2006/main">
  <authors>
    <author>Pavel Rieger</author>
    <author>Beranov? Veronika</author>
  </authors>
  <commentList>
    <comment ref="Z1" authorId="0">
      <text>
        <r>
          <rPr>
            <b/>
            <sz val="8"/>
            <rFont val="Tahoma"/>
            <family val="2"/>
          </rPr>
          <t>Pavel Rieger:</t>
        </r>
        <r>
          <rPr>
            <sz val="8"/>
            <rFont val="Tahoma"/>
            <family val="2"/>
          </rPr>
          <t xml:space="preserve">
Číselník o dvou hodnotách (NIV - neinvestice, IV -investice).</t>
        </r>
      </text>
    </comment>
    <comment ref="I7" authorId="1">
      <text>
        <r>
          <rPr>
            <b/>
            <sz val="8"/>
            <rFont val="Tahoma"/>
            <family val="2"/>
          </rPr>
          <t>Beranová Veronika:</t>
        </r>
        <r>
          <rPr>
            <sz val="8"/>
            <rFont val="Tahoma"/>
            <family val="2"/>
          </rPr>
          <t xml:space="preserve">
Kurz doplnit dle měsíce, kdy byla soupiska zpracována. Viz pokyny pro vyplňování.</t>
        </r>
      </text>
    </comment>
  </commentList>
</comments>
</file>

<file path=xl/comments5.xml><?xml version="1.0" encoding="utf-8"?>
<comments xmlns="http://schemas.openxmlformats.org/spreadsheetml/2006/main">
  <authors>
    <author>Petra Vodickova</author>
  </authors>
  <commentList>
    <comment ref="I4" authorId="0">
      <text>
        <r>
          <rPr>
            <sz val="8"/>
            <rFont val="Tahoma"/>
            <family val="2"/>
          </rPr>
          <t xml:space="preserve">Tento formulář platí jako minimální standard pro rakouské partnery projektu a české partnery projektu se smlouvami o národním kofinancování, které nepocházejí z Ministerstva pro místní rozvoj ČR. Tento formulář musí být vyplněn i tehdy, když (ještě) nebyly vyplaceny žádné národní prostředky (prázdný formulář). </t>
        </r>
      </text>
    </comment>
  </commentList>
</comments>
</file>

<file path=xl/comments6.xml><?xml version="1.0" encoding="utf-8"?>
<comments xmlns="http://schemas.openxmlformats.org/spreadsheetml/2006/main">
  <authors>
    <author>Petra Vodickova</author>
    <author>Bousek</author>
  </authors>
  <commentList>
    <comment ref="A43" authorId="0">
      <text>
        <r>
          <rPr>
            <sz val="10"/>
            <rFont val="Tahoma"/>
            <family val="2"/>
          </rPr>
          <t>Vyplnit v případě potřeby. V každém případě musí formulář obsahovat podpis statutárního zástupce partnera.</t>
        </r>
      </text>
    </comment>
    <comment ref="C24" authorId="0">
      <text>
        <r>
          <rPr>
            <sz val="10"/>
            <rFont val="Tahoma"/>
            <family val="2"/>
          </rPr>
          <t>Dle pořadí a časového plánu uvedeného ve</t>
        </r>
        <r>
          <rPr>
            <b/>
            <sz val="8"/>
            <rFont val="Tahoma"/>
            <family val="2"/>
          </rPr>
          <t xml:space="preserve"> </t>
        </r>
        <r>
          <rPr>
            <sz val="10"/>
            <rFont val="Tahoma"/>
            <family val="2"/>
          </rPr>
          <t>Smlouvě o poskytnutí prostředků z ERDF:
např. Monitorovací období 1 od 30/09/2009 do 30/03/2010</t>
        </r>
        <r>
          <rPr>
            <sz val="8"/>
            <rFont val="Tahoma"/>
            <family val="2"/>
          </rPr>
          <t xml:space="preserve">
</t>
        </r>
      </text>
    </comment>
    <comment ref="G6" authorId="0">
      <text>
        <r>
          <rPr>
            <sz val="10"/>
            <rFont val="Tahoma"/>
            <family val="2"/>
          </rPr>
          <t>Zákonnou mezní hodnotou je v tomto případě hranice  1 mil. Kč pro dodávky a služby a 3 mil. Kč pro stavební práce. Formulář není relevantní pro zakázky malého rozsahu.</t>
        </r>
        <r>
          <rPr>
            <b/>
            <sz val="8"/>
            <rFont val="Tahoma"/>
            <family val="2"/>
          </rPr>
          <t xml:space="preserve">
</t>
        </r>
        <r>
          <rPr>
            <sz val="8"/>
            <rFont val="Tahoma"/>
            <family val="2"/>
          </rPr>
          <t xml:space="preserve">
</t>
        </r>
      </text>
    </comment>
    <comment ref="A30" authorId="0">
      <text>
        <r>
          <rPr>
            <sz val="10"/>
            <rFont val="Tahoma"/>
            <family val="2"/>
          </rPr>
          <t>S ohledem na pořadové číslo v Přehledu realizovaných a předpokládaných ZŘ (formulář CRR)</t>
        </r>
      </text>
    </comment>
    <comment ref="A31" authorId="1">
      <text>
        <r>
          <rPr>
            <sz val="10"/>
            <rFont val="Tahoma"/>
            <family val="2"/>
          </rPr>
          <t>Vyberte z nabízených možností, o jaký druh veřejné zakázky se jedná, tzn. zda se jedná o dodávky nebo služby nebo stavební práce, jak jsou definovány v § 7 odst. 2 zákona 137/2006 Sb.</t>
        </r>
      </text>
    </comment>
    <comment ref="A32" authorId="1">
      <text>
        <r>
          <rPr>
            <sz val="10"/>
            <rFont val="Tahoma"/>
            <family val="2"/>
          </rPr>
          <t>Popište stručně několika slovy, co je předmětem zadávacího řízení (vybudování cyklostezky v celém rozsahu projektu, výměna oken v 1 NP radnice apod.).</t>
        </r>
      </text>
    </comment>
    <comment ref="A35" authorId="0">
      <text>
        <r>
          <rPr>
            <sz val="10"/>
            <rFont val="Tahoma"/>
            <family val="2"/>
          </rPr>
          <t>Uveďte, kde a jakým způsobem byla veřejná zakázka publikována?</t>
        </r>
        <r>
          <rPr>
            <sz val="8"/>
            <rFont val="Tahoma"/>
            <family val="2"/>
          </rPr>
          <t xml:space="preserve">
</t>
        </r>
      </text>
    </comment>
    <comment ref="A36" authorId="1">
      <text>
        <r>
          <rPr>
            <sz val="10"/>
            <rFont val="Tahoma"/>
            <family val="2"/>
          </rPr>
          <t>Vyberte: proběhlo/probíhá</t>
        </r>
      </text>
    </comment>
    <comment ref="A33" authorId="1">
      <text>
        <r>
          <rPr>
            <sz val="10"/>
            <rFont val="Tahoma"/>
            <family val="2"/>
          </rPr>
          <t>Vyberte z nabízených možností, o jaký typ veřejné zakázky podle výše předpokládané hodnoty se jedná, tedy nadlimitní, či podlimitní, jak je definováno v § 12 zákona 137/2006 Sb.</t>
        </r>
      </text>
    </comment>
    <comment ref="A34" authorId="1">
      <text>
        <r>
          <rPr>
            <sz val="10"/>
            <rFont val="Tahoma"/>
            <family val="2"/>
          </rPr>
          <t>Vyberte z nabízených možností druh zadávacího řízení v souladu s § 21 odst. 1 zákona (otevřené řízení, užší řízení, jednací řízení s uveřejněním atd.).</t>
        </r>
      </text>
    </comment>
    <comment ref="A39" authorId="1">
      <text>
        <r>
          <rPr>
            <sz val="10"/>
            <rFont val="Tahoma"/>
            <family val="2"/>
          </rPr>
          <t>Částka, na kterou je dotace, tzn. např. zakázka je celkově na 4 mil. Kč, z čehož jsou způsobilé jen 3 mil. Kč a zbytek je hrazen z jiných zdrojů.</t>
        </r>
      </text>
    </comment>
    <comment ref="A40" authorId="1">
      <text>
        <r>
          <rPr>
            <sz val="10"/>
            <rFont val="Tahoma"/>
            <family val="2"/>
          </rPr>
          <t>Částka celého ZŘ, tzn. viz příklad 4 mil. Kč (jde o to, aby bylo ZŘ zadáváno správně, zejména pokud každá částka spadá do jiného typu VZ, tedy podle celkové částky a ne podle způsobilé, která může být pod stanovenou hranicí daného typu VZ)</t>
        </r>
      </text>
    </comment>
  </commentList>
</comments>
</file>

<file path=xl/sharedStrings.xml><?xml version="1.0" encoding="utf-8"?>
<sst xmlns="http://schemas.openxmlformats.org/spreadsheetml/2006/main" count="1073" uniqueCount="705">
  <si>
    <t>Euro</t>
  </si>
  <si>
    <t>BIC/SWIFT :</t>
  </si>
  <si>
    <t>………………………………………………</t>
  </si>
  <si>
    <t>……………………………………………..</t>
  </si>
  <si>
    <t>……………………</t>
  </si>
  <si>
    <t>...........................</t>
  </si>
  <si>
    <t>ETC AUSTRIA - CZECH REPUBLIC 2007-2013</t>
  </si>
  <si>
    <t>Datum:</t>
  </si>
  <si>
    <t>Telefon:</t>
  </si>
  <si>
    <t>Zkratka projektu:</t>
  </si>
  <si>
    <t>Číslo projektu:</t>
  </si>
  <si>
    <t>Role v projektu:</t>
  </si>
  <si>
    <t>Číslo partnera (ATMOS):</t>
  </si>
  <si>
    <t>Adresa:</t>
  </si>
  <si>
    <t>Typ zprávy:</t>
  </si>
  <si>
    <t>Zpráva o kontrole výdajů v EURECH</t>
  </si>
  <si>
    <t>Kategorie výdajů</t>
  </si>
  <si>
    <t>Schválený rozpočet</t>
  </si>
  <si>
    <t>Výdaje uznané kontrolním místem</t>
  </si>
  <si>
    <t>Neuznané výdaje</t>
  </si>
  <si>
    <t>1. Personální výdaje</t>
  </si>
  <si>
    <t>3. Investice</t>
  </si>
  <si>
    <t>CELKEM</t>
  </si>
  <si>
    <t>v tom započteny</t>
  </si>
  <si>
    <t>Výdaje v sousedících regionech (čl. 21, par. 1 Nařízení 1080/2006):</t>
  </si>
  <si>
    <t>Nákup pozemků</t>
  </si>
  <si>
    <t>Předchozí platby</t>
  </si>
  <si>
    <t>% celkového příspěvku vzhledem ke schválenému rozpočtu</t>
  </si>
  <si>
    <t>Kontrolní místo &lt;&lt;&lt;NÁZEV KONTROLNÍHO MÍSTA&gt;&gt;&gt;</t>
  </si>
  <si>
    <t>Ano/Ne</t>
  </si>
  <si>
    <t>Datum a místo:</t>
  </si>
  <si>
    <t>Zpracovatel:</t>
  </si>
  <si>
    <t>Pozice:</t>
  </si>
  <si>
    <t>Podpis a razítko:</t>
  </si>
  <si>
    <t xml:space="preserve">Číslo projektu: </t>
  </si>
  <si>
    <t>Typ partnera:</t>
  </si>
  <si>
    <t>veřejný / soukromý</t>
  </si>
  <si>
    <t xml:space="preserve">Způsobilá DPH: </t>
  </si>
  <si>
    <t>Kontaktní osoba:</t>
  </si>
  <si>
    <t xml:space="preserve">E-mail: </t>
  </si>
  <si>
    <t>Banka:</t>
  </si>
  <si>
    <t>Číslo účtu:</t>
  </si>
  <si>
    <t>Adresa banky:</t>
  </si>
  <si>
    <t>Majitel účtu:</t>
  </si>
  <si>
    <t>IBAN bankovního účtu:</t>
  </si>
  <si>
    <t>% vyúčtování ke schválenému rozpočtu</t>
  </si>
  <si>
    <t>Přípravné výdaje (max. 5%)</t>
  </si>
  <si>
    <t>Program:</t>
  </si>
  <si>
    <t>Částka příspěvku:</t>
  </si>
  <si>
    <t xml:space="preserve">č. </t>
  </si>
  <si>
    <t>Zástupce spolufinancujícího subjektu:</t>
  </si>
  <si>
    <t>Interní referenční číslo:</t>
  </si>
  <si>
    <r>
      <t xml:space="preserve">4 </t>
    </r>
    <r>
      <rPr>
        <sz val="10"/>
        <rFont val="Arial"/>
        <family val="2"/>
      </rPr>
      <t>byla zohledněna pravidla pro zadávání veřejných zakázek</t>
    </r>
  </si>
  <si>
    <t>PŘÍSPĚVEK Z ERDF</t>
  </si>
  <si>
    <t>Název spolufinancujícího subjektu:</t>
  </si>
  <si>
    <t>INKASNÍ PŘÍKAZ V EURECH ZA PARTNERA</t>
  </si>
  <si>
    <t>Zůstatková částka</t>
  </si>
  <si>
    <t>Přípravné výdaje (max. 5%):</t>
  </si>
  <si>
    <t>Nákup pozemků:</t>
  </si>
  <si>
    <t>Zůstatková částka ERDF</t>
  </si>
  <si>
    <t>Datum platby:</t>
  </si>
  <si>
    <t>Vztah ke zprávě číslo:</t>
  </si>
  <si>
    <t>Podpis:</t>
  </si>
  <si>
    <t>Oficiální razítko spolufinancujícího subjektu:</t>
  </si>
  <si>
    <t>Poznámka:</t>
  </si>
  <si>
    <t>Kontakt (tel./e-mail):</t>
  </si>
  <si>
    <t>Název partnera:</t>
  </si>
  <si>
    <t>2. Věcné a externí výdaje</t>
  </si>
  <si>
    <t>v % schváleného rozpočtu</t>
  </si>
  <si>
    <t>Příspěvek z ERDF</t>
  </si>
  <si>
    <t>Byly provedeny kontroly na místě v období, za které je zpráva podávána:</t>
  </si>
  <si>
    <t>Prostor pro event. poznámky kontrolního místa</t>
  </si>
  <si>
    <r>
      <t>4</t>
    </r>
    <r>
      <rPr>
        <sz val="10"/>
        <color indexed="55"/>
        <rFont val="Arial"/>
        <family val="2"/>
      </rPr>
      <t xml:space="preserve"> </t>
    </r>
    <r>
      <rPr>
        <sz val="10"/>
        <rFont val="Arial"/>
        <family val="2"/>
      </rPr>
      <t>vykázané výdaje jsou skutečné, vynaložené v souladu s plánovaným rozpočtem uvedeným ve Smlouvě a byly uhrazeny</t>
    </r>
  </si>
  <si>
    <r>
      <t xml:space="preserve">4 </t>
    </r>
    <r>
      <rPr>
        <sz val="10"/>
        <rFont val="Arial"/>
        <family val="2"/>
      </rPr>
      <t>produkty nebo služby byly poskytnuty v souladu se schváleným rozhodnutím a se Smlouvou</t>
    </r>
  </si>
  <si>
    <r>
      <t xml:space="preserve">4 </t>
    </r>
    <r>
      <rPr>
        <sz val="10"/>
        <rFont val="Arial"/>
        <family val="2"/>
      </rPr>
      <t>žádosti příjemce o úhradu jsou správné, byly sníženy o všechny nezpůsobilé výdaje a v případě, že se jedná o projekt vytvářející příjmy, byly tyto příjmy zohledněny</t>
    </r>
  </si>
  <si>
    <r>
      <t xml:space="preserve">4 </t>
    </r>
    <r>
      <rPr>
        <sz val="10"/>
        <rFont val="Arial"/>
        <family val="2"/>
      </rPr>
      <t>operace a výdaje jsou v souladu s vnitrostátními pravidly a pravidly Společenství, všechny účetní doklady splnily požadavky na formální správnost v souladu s těmito pravidly</t>
    </r>
  </si>
  <si>
    <r>
      <t xml:space="preserve">4 </t>
    </r>
    <r>
      <rPr>
        <sz val="10"/>
        <rFont val="Arial"/>
        <family val="2"/>
      </rPr>
      <t>bylo zamezeno dvojímu financování výdajů z jiných režimů podpor Společenství nebo vnitrostátních režimů podpor a za jiná programová období</t>
    </r>
  </si>
  <si>
    <r>
      <t xml:space="preserve">4 </t>
    </r>
    <r>
      <rPr>
        <sz val="10"/>
        <rFont val="Arial"/>
        <family val="2"/>
      </rPr>
      <t>provedené aktivity jsou v souladu s pravidly o ochraně životního prostředí, pravidly rovnoprávného postavení, pravidly o publicitě a pravidly pro veřejnou podporu</t>
    </r>
  </si>
  <si>
    <t>Zpráva partnera byla prověřena a shledána v pořádku:</t>
  </si>
  <si>
    <t>Plánované datum splnění</t>
  </si>
  <si>
    <t>Skutečné datum splnění</t>
  </si>
  <si>
    <t>Výstup/indikátor</t>
  </si>
  <si>
    <t>Plán</t>
  </si>
  <si>
    <t>Skutečnost</t>
  </si>
  <si>
    <t>Číslo přílohy</t>
  </si>
  <si>
    <t>Označení přílohy</t>
  </si>
  <si>
    <t>Monitorovací období</t>
  </si>
  <si>
    <t>Počátek</t>
  </si>
  <si>
    <t>Konec</t>
  </si>
  <si>
    <t>3. Detailní popis aktivit partnera s ohledem na jednotlivé činnosti, k nimž se partner zavázal ve Smlouvě</t>
  </si>
  <si>
    <t>5. Plnění časového plánu:</t>
  </si>
  <si>
    <t xml:space="preserve">7. Popis dosažených výstupů/indikátorů v realizovaných činnostech: </t>
  </si>
  <si>
    <t>7.1 Druh výstupu:</t>
  </si>
  <si>
    <t>jen pro Průběžné zprávy:</t>
  </si>
  <si>
    <t>jen pro Závěrečné zprávy:</t>
  </si>
  <si>
    <t xml:space="preserve">Název partnera: </t>
  </si>
  <si>
    <t>Název příjemce:</t>
  </si>
  <si>
    <r>
      <t xml:space="preserve">POTVRZENÍ O PŘÍSPĚVKU NÁRODNÍHO SPOLUFINANCOVÁNÍ  </t>
    </r>
    <r>
      <rPr>
        <b/>
        <sz val="22"/>
        <color indexed="10"/>
        <rFont val="Arial"/>
        <family val="2"/>
      </rPr>
      <t>9</t>
    </r>
    <r>
      <rPr>
        <b/>
        <sz val="14"/>
        <color indexed="10"/>
        <rFont val="Arial"/>
        <family val="2"/>
      </rPr>
      <t>.</t>
    </r>
  </si>
  <si>
    <t xml:space="preserve">Vyplní partneří z České republiky </t>
  </si>
  <si>
    <t>Dokumentace zadávacího řízení</t>
  </si>
  <si>
    <t>Stav ZŘ</t>
  </si>
  <si>
    <t>Pořadové číslo</t>
  </si>
  <si>
    <t>Druh ZŘ</t>
  </si>
  <si>
    <t>Způsob vyhlášení ZŘ</t>
  </si>
  <si>
    <t>Datum zahájení ZŘ</t>
  </si>
  <si>
    <t>Datum ukončení ZŘ</t>
  </si>
  <si>
    <t>Smluvní částka způsobilých výdajů</t>
  </si>
  <si>
    <t>Smluvní částka celkem</t>
  </si>
  <si>
    <t>Aktivita</t>
  </si>
  <si>
    <r>
      <t xml:space="preserve">ZPRÁVA O POKROKU    </t>
    </r>
    <r>
      <rPr>
        <b/>
        <sz val="22"/>
        <color indexed="10"/>
        <rFont val="Arial"/>
        <family val="2"/>
      </rPr>
      <t>6.</t>
    </r>
    <r>
      <rPr>
        <b/>
        <sz val="14"/>
        <rFont val="Arial"/>
        <family val="2"/>
      </rPr>
      <t xml:space="preserve"> </t>
    </r>
  </si>
  <si>
    <r>
      <t xml:space="preserve">FINANČNÍ ZPRÁVA    </t>
    </r>
    <r>
      <rPr>
        <b/>
        <sz val="22"/>
        <color indexed="10"/>
        <rFont val="Arial"/>
        <family val="2"/>
      </rPr>
      <t>7.</t>
    </r>
  </si>
  <si>
    <r>
      <t xml:space="preserve">ZADÁVACÍ ŘÍZENÍ      </t>
    </r>
    <r>
      <rPr>
        <b/>
        <sz val="22"/>
        <color indexed="10"/>
        <rFont val="Arial"/>
        <family val="2"/>
      </rPr>
      <t xml:space="preserve"> 10.</t>
    </r>
  </si>
  <si>
    <r>
      <t xml:space="preserve">PROHLÁŠENÍ O ZPŮSOBILÝCH VÝDAJÍCH       </t>
    </r>
    <r>
      <rPr>
        <b/>
        <sz val="22"/>
        <color indexed="10"/>
        <rFont val="Arial"/>
        <family val="2"/>
      </rPr>
      <t xml:space="preserve"> 5.</t>
    </r>
  </si>
  <si>
    <t>(a)</t>
  </si>
  <si>
    <t>(b)</t>
  </si>
  <si>
    <t>(c )</t>
  </si>
  <si>
    <t>(d)</t>
  </si>
  <si>
    <t>(a) - (b) - (c )</t>
  </si>
  <si>
    <t>5.1 Aktivity dosažené v průběhu dosavadní realizace projektu (vzhledem k milníkům):</t>
  </si>
  <si>
    <t>12. Udržitelnost výstupů a realizovaných aktivit:</t>
  </si>
  <si>
    <t>12.1 Opatření zajišťující udržitelnost aktivit v projektu a jeho výstupů za partnera:</t>
  </si>
  <si>
    <t>12.2 Finanční zabezpečení stálosti výstupů po ukončení podpory:</t>
  </si>
  <si>
    <t>13. Přílohy:</t>
  </si>
  <si>
    <t>1. Zadávací řízení (ZŘ) vztahující se k monitorovacímu období:</t>
  </si>
  <si>
    <t>Číslo soupisky výdajů:</t>
  </si>
  <si>
    <t>Registrační číslo projektu:</t>
  </si>
  <si>
    <t>Plátce DPH:</t>
  </si>
  <si>
    <t>Kurz EUR/CZK:</t>
  </si>
  <si>
    <t>Datum zpracování:</t>
  </si>
  <si>
    <t>Vyplní partner</t>
  </si>
  <si>
    <t>Vyplňuje CRR ČR</t>
  </si>
  <si>
    <t>Specifikace výdaje</t>
  </si>
  <si>
    <t>Číslo dokladu (faktury)</t>
  </si>
  <si>
    <t>Číslo dokladu v účetnictví partnera</t>
  </si>
  <si>
    <t>Dodavatel</t>
  </si>
  <si>
    <t>Datum vystavení dokladu</t>
  </si>
  <si>
    <t>Datum úhrady</t>
  </si>
  <si>
    <t>Počet stran dokladu</t>
  </si>
  <si>
    <t>Název plnění / Předmět fakturace</t>
  </si>
  <si>
    <t>Účel / Aktivita projektu</t>
  </si>
  <si>
    <t>Výdaj investiční (IV) nebo neinvestiční (NIV)</t>
  </si>
  <si>
    <t>Název</t>
  </si>
  <si>
    <t>IČ</t>
  </si>
  <si>
    <t>DPH odloženo</t>
  </si>
  <si>
    <t>Částka bez DPH</t>
  </si>
  <si>
    <t xml:space="preserve">DPH </t>
  </si>
  <si>
    <t xml:space="preserve">Celkem vč. DPH </t>
  </si>
  <si>
    <t>DPH</t>
  </si>
  <si>
    <t>Celkem vč. DPH</t>
  </si>
  <si>
    <t>(14a)</t>
  </si>
  <si>
    <t>NIV</t>
  </si>
  <si>
    <t>CZK</t>
  </si>
  <si>
    <t>Celkové uznané výdaje dle CRR ČR v EUR:</t>
  </si>
  <si>
    <t>Celkové neuznané výdaje dle CRR ČR v EUR:</t>
  </si>
  <si>
    <t>Celkové investiční uznané výdaje dle CRR ČR v EUR:</t>
  </si>
  <si>
    <t>Celkové neinvestiční uznané výdaje dle CRR ČR v EUR:</t>
  </si>
  <si>
    <t>Za příslušné pracoviště CRR ČR:</t>
  </si>
  <si>
    <t>Věcné příspěvky (dle čl. 56 (2)c 1083/2006)</t>
  </si>
  <si>
    <t>Věcné příspěvky (dle čl. 56 (2)c 1083/2006):</t>
  </si>
  <si>
    <t>Tento formulář je třeba vyplnit pro každou veřejnou zakázku nad zákonnou mezní hodnotu.</t>
  </si>
  <si>
    <t>Statutární zástupce:</t>
  </si>
  <si>
    <t>…………………………………………</t>
  </si>
  <si>
    <t>......................................................</t>
  </si>
  <si>
    <t>.......................................................</t>
  </si>
  <si>
    <t>A</t>
  </si>
  <si>
    <t>Mzdové výdaje</t>
  </si>
  <si>
    <t>Sociální pojištění zaměstnavatele</t>
  </si>
  <si>
    <t>B</t>
  </si>
  <si>
    <t>Ostatní zákonné výdaje</t>
  </si>
  <si>
    <t>C</t>
  </si>
  <si>
    <t>Cestovní náhrady a spotřeba PHM</t>
  </si>
  <si>
    <t>D</t>
  </si>
  <si>
    <t>Nákup služeb</t>
  </si>
  <si>
    <t>ANO</t>
  </si>
  <si>
    <t>E</t>
  </si>
  <si>
    <t>Pořízení majetku</t>
  </si>
  <si>
    <t>U plátců DPH: 
mám nárok na odpočet DPH u níže uvedených výdajů  v rámci mého daňového přiznání?</t>
  </si>
  <si>
    <t>F</t>
  </si>
  <si>
    <t>Výdaje v naturáliích - věcné příspěvky</t>
  </si>
  <si>
    <t>G</t>
  </si>
  <si>
    <t>Leasing / Nájem</t>
  </si>
  <si>
    <t>H</t>
  </si>
  <si>
    <t>Režie</t>
  </si>
  <si>
    <t>I</t>
  </si>
  <si>
    <t xml:space="preserve">Odpisy </t>
  </si>
  <si>
    <t>Podkapitola rozpočtu</t>
  </si>
  <si>
    <t>Měna dokladu/
sestavy</t>
  </si>
  <si>
    <t>Nárokovaná částka v měně dokladu</t>
  </si>
  <si>
    <t>Nárokovaná částka v EUR 
(Celkem vč. DPH )</t>
  </si>
  <si>
    <t>Stručný důvod neuznání výdaje/ Poznámka</t>
  </si>
  <si>
    <t>Druh výdaje dle náležitostí dokladování</t>
  </si>
  <si>
    <t>EUR</t>
  </si>
  <si>
    <t>Mezisoučet kapitoly 1: Personální výdaje</t>
  </si>
  <si>
    <t>Mezisoučet kapitoly 2: Věcné a externí výdaje</t>
  </si>
  <si>
    <t>IV</t>
  </si>
  <si>
    <t>Mezisoučet kapitoly 3: Investice</t>
  </si>
  <si>
    <t>C E L K E M   VÝDAJE    D L E   PARTNERA :</t>
  </si>
  <si>
    <t>Z toho výdaje na přípravu:</t>
  </si>
  <si>
    <t>Výdaje na přípravu</t>
  </si>
  <si>
    <t>Mezisoučet kapitoly 4: Výdaje na přípravu</t>
  </si>
  <si>
    <t>Jako partner prohlašuji:</t>
  </si>
  <si>
    <t>1.</t>
  </si>
  <si>
    <t>veškeré vynaložené výdaje jsou v souladu s Application form/Subsidy contract/Partnership agreement a závaznou dokumentací programu,</t>
  </si>
  <si>
    <t>2.</t>
  </si>
  <si>
    <t>soupiska obsahuje skutečně vzniklé výdaje,</t>
  </si>
  <si>
    <t>3.</t>
  </si>
  <si>
    <t>projekt nebyl podpořen jiným finannčním nástrojem EU, ani z jiných národních veřejných zdrojů s výjimkou stanoveného spolufinancování,</t>
  </si>
  <si>
    <t>Kontrola</t>
  </si>
  <si>
    <t>4.</t>
  </si>
  <si>
    <t xml:space="preserve">při realizaci projektu byla dodržena pravidla veřejné podpory, </t>
  </si>
  <si>
    <t>Spolufinancování</t>
  </si>
  <si>
    <t>5.</t>
  </si>
  <si>
    <t>při realizaci projektu byla dodržena pravidla zadávání veřejných zakázek, ochrany životního prostředí, rovnosti příležitostí,</t>
  </si>
  <si>
    <t>Zdroj</t>
  </si>
  <si>
    <t>Míra spolufin.</t>
  </si>
  <si>
    <t>6.</t>
  </si>
  <si>
    <t xml:space="preserve">všechny transakce jsou věrně zobrazeny v účetnictví (v analytické evidenci pro projekt) a předložené kopie dokladů jsou v souladu s originály v účetnictví </t>
  </si>
  <si>
    <t>Prostředky Cíle 3</t>
  </si>
  <si>
    <t>7.</t>
  </si>
  <si>
    <t xml:space="preserve">nemám dluhy vůči orgánům veřejné správy po lhůtě splatnosti (tj. daňové nedoplatky a penále, nedoplatky na pojistném a na penále </t>
  </si>
  <si>
    <t>Prostředky SR</t>
  </si>
  <si>
    <t xml:space="preserve">  na veřejné zdravotní pojištění, na pojistném a penále na sociální zabezpečení a príspěvku na státní politiku zaměstnanosti ČR),</t>
  </si>
  <si>
    <t>Vlastní prostředky</t>
  </si>
  <si>
    <t xml:space="preserve">  odvody za porušení rozpočtové kázně či další nevypořádané finanční závazky z jiných projektů spolufinancovaných z rozpočtu EU).</t>
  </si>
  <si>
    <t>Celkem</t>
  </si>
  <si>
    <t>Za projektového partnera (statutárního zástupce):</t>
  </si>
  <si>
    <t>(titul, jméno, příjmení, funkce)</t>
  </si>
  <si>
    <t>(datum, podpis, razítko)</t>
  </si>
  <si>
    <r>
      <t>Kap. 3</t>
    </r>
    <r>
      <rPr>
        <sz val="10"/>
        <rFont val="Arial"/>
        <family val="2"/>
      </rPr>
      <t xml:space="preserve"> 
Investice</t>
    </r>
  </si>
  <si>
    <t>potvrzuje, že kontrola výdajů byla provedena dle Nařízení (ES) 1828/2006 Čl. 13(2), Nařízení (ES) 1080/2006 Čl. 16 a dle pravidel specifických pro Program a že výdaje jsou považovány za způsobilé pro spolufinancování Evropským fondem pro regionální rozvoj</t>
  </si>
  <si>
    <t>Vypracoval:</t>
  </si>
  <si>
    <t>CRR ČR, pobočka:</t>
  </si>
  <si>
    <t>Korekce v měně dokladu</t>
  </si>
  <si>
    <t>Rozdělení SR na NIV a IV</t>
  </si>
  <si>
    <t>A.</t>
  </si>
  <si>
    <t>B.</t>
  </si>
  <si>
    <t xml:space="preserve">PŘÍJMY Z REALIZACE: </t>
  </si>
  <si>
    <t>C.</t>
  </si>
  <si>
    <t xml:space="preserve">CELKEM ZPŮSOBILÉ VÝDAJE (ř. A-B) </t>
  </si>
  <si>
    <t>pomocný výpočet</t>
  </si>
  <si>
    <t>kontrola</t>
  </si>
  <si>
    <t>NIV/IV</t>
  </si>
  <si>
    <t>SR</t>
  </si>
  <si>
    <t>Certifikace části projektu realizované partnerem</t>
  </si>
  <si>
    <t>Číslo Finanční zprávy:</t>
  </si>
  <si>
    <t>Monitorovací období (č./od do), na které se Finanční zpráva vztahuje</t>
  </si>
  <si>
    <t>Monitorovací období (č./od do):</t>
  </si>
  <si>
    <t>Vyplňte prosím informace ve Vašem jazyce.</t>
  </si>
  <si>
    <t>1. Přehled doposud předložených Zpráv o pokroku</t>
  </si>
  <si>
    <t>Číslo monitorovacího období</t>
  </si>
  <si>
    <t>NE</t>
  </si>
  <si>
    <t>14. Je s touto zprávou předložena také Finanční zpráva? (Prosíme označit)</t>
  </si>
  <si>
    <t>Prohlášení: viz Soupiska výdajů</t>
  </si>
  <si>
    <t>Pobočka CRR ČR:</t>
  </si>
  <si>
    <t>…………………………………………….</t>
  </si>
  <si>
    <t>Druh veřejné zakázky (VZ)</t>
  </si>
  <si>
    <t>Předmět VZ</t>
  </si>
  <si>
    <t>Typ VZ</t>
  </si>
  <si>
    <t>(c)</t>
  </si>
  <si>
    <t>(a)-(b)-(c)</t>
  </si>
  <si>
    <t>Podíl ERDF</t>
  </si>
  <si>
    <t>10. Prováděl jste v rámci projektu zadávací řízení? Pokud ano, doložíte přílohu č. 10 Zadávací řízení</t>
  </si>
  <si>
    <t>Minimální požadavky</t>
  </si>
  <si>
    <t>Partner:</t>
  </si>
  <si>
    <t>Soupiska výdajů vynaložených  partnerem - příloha Finanční zprávy za období  ….</t>
  </si>
  <si>
    <t>Rozpočtované příjmy</t>
  </si>
  <si>
    <t>Příjmy účtované v této zprávě</t>
  </si>
  <si>
    <t>% příjmů vzhledem k celkovým rozpočtovaným příjmům</t>
  </si>
  <si>
    <t>Zůstatková částka příjmů</t>
  </si>
  <si>
    <t>Příjmy uvedené v předchozích zprávách</t>
  </si>
  <si>
    <t>Uznané výdaje z předchozích zpráv</t>
  </si>
  <si>
    <t>Výdaje požadované v této zprávě</t>
  </si>
  <si>
    <t>((b) + (c)) / (a)</t>
  </si>
  <si>
    <t>Schválený rozpočet ERDF</t>
  </si>
  <si>
    <t>Platba požadovaná v této zprávě</t>
  </si>
  <si>
    <t>Při kontrole nebyl shledán rozpor s pravidly pro zadávání VZ.</t>
  </si>
  <si>
    <t>(Stanovisko P-CRR ČR nenahrazuje případné stanovisko ÚOHS a nezbavuje zadavatele zodpovědnosti podle příslušných paragrafů platného zákona o veřejných zakázkách.)</t>
  </si>
  <si>
    <t xml:space="preserve">8. </t>
  </si>
  <si>
    <t>veškeré příjmy z projektu byly reportovány.</t>
  </si>
  <si>
    <t>4. Odečtené příjmy*</t>
  </si>
  <si>
    <t>Příjmy jako součást financování**</t>
  </si>
  <si>
    <t>Jedná se o část projektu s konečným vyúčtováním?</t>
  </si>
  <si>
    <t>* Zde uveďte příjmy u všech projektů nad 1 mil. EUR celkových nákladů a dále příjmy u těch projektů do 1 mil. EUR celkových nákladů, které se v projektové žádosti explicitně nerozhodly uplatnit příjmy jako zdroj vlastních prostředků pro spolufinancování příjemcem.</t>
  </si>
  <si>
    <t xml:space="preserve">4. Odečtené příjmy* </t>
  </si>
  <si>
    <t xml:space="preserve">PŘÍJMY JAKO SOUČÁST FINANCOVÁNÍ** </t>
  </si>
  <si>
    <t>**Tento odstavec vyplňte pouze v případě, pokud partner uplatňuje příjmy jako zdroj vlastních prostředků pro spolufinancování příjemcem. To platí pouze pro projekty do 1 mil. EUR celkových nákladů a tato skutečnost musí být explicitně uvedena při podávání žádosti prostřednictvím podepsaného prohlášení a detailní kalkulace.</t>
  </si>
  <si>
    <t>**Tento odstavec vyplňte pouze v případě, pokud uplatňujete příjmy jako zdroj vlastních prostředků pro spolufinancování příjemcem. To platí pouze pro projekty do 1 mil. EUR celkových nákladů a tato skutečnost musí být explicitně uvedena při podávání žádosti prostřednictvím podepsaného prohlášení a detailní kalkulace.</t>
  </si>
  <si>
    <t xml:space="preserve">U závěrečné zprávy: Byly všechny příjmy z projektu u partnera zohledněny? </t>
  </si>
  <si>
    <t>Kontrolor (Jméno a Příjmení):</t>
  </si>
  <si>
    <t>Schválil (Jméno a Příjmení):</t>
  </si>
  <si>
    <t xml:space="preserve">na základě plné moci </t>
  </si>
  <si>
    <t>Hlášení oprav / krácení výdajů / požadavků na vrácení prostředků na JTS</t>
  </si>
  <si>
    <t>12.</t>
  </si>
  <si>
    <t xml:space="preserve">ETC AUSTRIA - CZECH REPUBLIC 2007-2013 </t>
  </si>
  <si>
    <t>Hlášení k projektové části partnera</t>
  </si>
  <si>
    <t>Verze FLC:</t>
  </si>
  <si>
    <t>dd.mm.20xx</t>
  </si>
  <si>
    <t>LP/ PP1/ PP2/…</t>
  </si>
  <si>
    <t>Číslo Finanční zprávy, ke které se hlášení vztahuje:</t>
  </si>
  <si>
    <t>Proběhlo závěrečné vyúčtování u partnera?</t>
  </si>
  <si>
    <t>Monitorovací období (č./od-do), ke kterému se hlášení vztahuje:</t>
  </si>
  <si>
    <t>č. ... od dd/mm/rrrr - dd/mm/rrrr</t>
  </si>
  <si>
    <t>Datum zjištění:</t>
  </si>
  <si>
    <t>Datum kontroly na místě, při které dolšo ke zjištění (pokud byla provedena):</t>
  </si>
  <si>
    <t>Důvod / podnět pro krácení:</t>
  </si>
  <si>
    <t>Krácení výdajů v EURO</t>
  </si>
  <si>
    <t>Datum posledního potvrzeného Prohlášení o způsobilých výdajích:</t>
  </si>
  <si>
    <t xml:space="preserve">Číslo Prohlášení o způsobilých výdajích: </t>
  </si>
  <si>
    <t>Dosud uznané výdaje (v posledním Prohlášení o ZV)</t>
  </si>
  <si>
    <t>Krácení výdajů</t>
  </si>
  <si>
    <t>Otevřená zůstatková částka po krácení</t>
  </si>
  <si>
    <t>* jen pokud ještě neproběhlo závěrečné vyúčtování, příp. jsou k dispozici ještě jiné způsobilé výdaje</t>
  </si>
  <si>
    <r>
      <t>4. Odečtené příjmy</t>
    </r>
    <r>
      <rPr>
        <b/>
        <sz val="12"/>
        <rFont val="Arial"/>
        <family val="2"/>
      </rPr>
      <t xml:space="preserve"> ???? Rozdělit alikvotně????</t>
    </r>
  </si>
  <si>
    <t>Požadavky na vrácení prostředků v EURO</t>
  </si>
  <si>
    <t>Podíl</t>
  </si>
  <si>
    <t>Schválená výše financování</t>
  </si>
  <si>
    <t>Dříve uskutečněné platby</t>
  </si>
  <si>
    <t>Požadovaná výše prostředků k vrácení</t>
  </si>
  <si>
    <t>Úroky</t>
  </si>
  <si>
    <t>Termín pro vrácení prostředků (nejpozději do)</t>
  </si>
  <si>
    <t>Hlášení v ATMOS *</t>
  </si>
  <si>
    <t>ERDF</t>
  </si>
  <si>
    <t>A1</t>
  </si>
  <si>
    <t>Národní 1 (veřejné prostředky)</t>
  </si>
  <si>
    <t>Národní 2 (veřejné prostředky)</t>
  </si>
  <si>
    <t>Celkový součet musí odpovídat krácení výdajů:</t>
  </si>
  <si>
    <t>* Uveďte prosím druh požadavku na vrácení prostředků!</t>
  </si>
  <si>
    <t>A1) pravý požadavek ŘO na vrácení prostředků</t>
  </si>
  <si>
    <t>A2) bude vyrovnáno s příští platbou</t>
  </si>
  <si>
    <t xml:space="preserve"> C) pouze krácení výdajů (žádná částka!)</t>
  </si>
  <si>
    <t>Pro A2 nebo C):                                                                                                         Požadavek na vrácení prostředků byl sdělen:</t>
  </si>
  <si>
    <t>dne</t>
  </si>
  <si>
    <t>subjektem (název subjektu: FLC, NA, RB, jiný:…)</t>
  </si>
  <si>
    <t>pod jednacím číslem</t>
  </si>
  <si>
    <t xml:space="preserve">Prostor pro případné poznámky: </t>
  </si>
  <si>
    <t>Kontrolní subjekt &lt;&lt;&lt;NÁZEV&gt;&gt;&gt;</t>
  </si>
  <si>
    <t xml:space="preserve">                               potvrzuje, že</t>
  </si>
  <si>
    <r>
      <t>4</t>
    </r>
    <r>
      <rPr>
        <sz val="10"/>
        <rFont val="Arial"/>
        <family val="2"/>
      </rPr>
      <t xml:space="preserve"> vyplněné údaje jsou úplné a správné</t>
    </r>
  </si>
  <si>
    <t>Ano / Ne</t>
  </si>
  <si>
    <r>
      <t xml:space="preserve">4 </t>
    </r>
    <r>
      <rPr>
        <sz val="10"/>
        <rFont val="Arial"/>
        <family val="2"/>
      </rPr>
      <t>údaje jsou pouze předběžné a další informace budou k dispozi nejpozději k uvedenému termínu:</t>
    </r>
  </si>
  <si>
    <t xml:space="preserve">Datum: </t>
  </si>
  <si>
    <t>BESCHEINIGUNG ÜBER GEMEINSAME AUSGABEN / CERTIFIKÁT SDÍLENÝCH VÝDAJŮ</t>
  </si>
  <si>
    <r>
      <t>ETC AUSTRIA - CZECH REPUBLIC 2007-2013</t>
    </r>
  </si>
  <si>
    <t>13.</t>
  </si>
  <si>
    <r>
      <t>Projektakronym / Zkratka projektu:</t>
    </r>
  </si>
  <si>
    <r>
      <t>Projektnummer / Číslo projektu:</t>
    </r>
  </si>
  <si>
    <t>Partner mit gemeinsamen Ausgaben / Partneři se sdílenými výdaji</t>
  </si>
  <si>
    <t>Partner, bei dem die gemeinsamen Kosten abgerechnet werden / Partner, který vyúčtovává sdílené výdaje:</t>
  </si>
  <si>
    <t xml:space="preserve">Partnernummer / Číslo partnera: </t>
  </si>
  <si>
    <r>
      <t>Partnername / Název partnera:</t>
    </r>
  </si>
  <si>
    <r>
      <t>Adresse / Adresa + Kontakt (Tel./E-Mail):</t>
    </r>
  </si>
  <si>
    <t>Zuständige FLC / Příslušné FLC:</t>
  </si>
  <si>
    <t>Partner mit anteiligen Kosten / Partner podílející se na sdílených výdajích:</t>
  </si>
  <si>
    <t>Adresse / Adresa + Kontakt (Tel./E-Mail):</t>
  </si>
  <si>
    <t xml:space="preserve">Berichtsperiode / Monitorovací období: </t>
  </si>
  <si>
    <r>
      <t>Berichtstyp / Typ zprávy:</t>
    </r>
  </si>
  <si>
    <t>Zwischenbericht / Průběžná zpráva</t>
  </si>
  <si>
    <t>Prüfbericht der Ausgaben in EURO / Zpráva o kontrole výdajů v EURECH</t>
  </si>
  <si>
    <t>lt. Vereinbarung über gemeinsame Aufwendungen / dle Dohody o sdílených výdajích</t>
  </si>
  <si>
    <t>lt. Rechnungsaufstellung / dle Soupisky výdajů</t>
  </si>
  <si>
    <t>anerkennbare Kosten / uznatelné výdaje</t>
  </si>
  <si>
    <t>Rechnung / Faktura</t>
  </si>
  <si>
    <t>Gesamt/ Celkem</t>
  </si>
  <si>
    <t>LP</t>
  </si>
  <si>
    <t>LP (%)</t>
  </si>
  <si>
    <t>PP1</t>
  </si>
  <si>
    <t>PP1 (%)</t>
  </si>
  <si>
    <t>Gesamt / Celkem</t>
  </si>
  <si>
    <t xml:space="preserve">LP </t>
  </si>
  <si>
    <t>Förderfähig / Způsobilé (LP)</t>
  </si>
  <si>
    <t>Förderfähig / Způsobilé (PP1)</t>
  </si>
  <si>
    <t>a.</t>
  </si>
  <si>
    <t>b.</t>
  </si>
  <si>
    <t>c.</t>
  </si>
  <si>
    <t>Gesamtsumme / Celkový součet</t>
  </si>
  <si>
    <t>Gesamt anerkannt / Celkem uznáno:</t>
  </si>
  <si>
    <t>Gesamt anerkannt, Anteil LP / Celkem uznáno, podíl LP:</t>
  </si>
  <si>
    <t>Gesamt anerkannt, Anteil PP1 / Celkem uznáno, podíl PP1:</t>
  </si>
  <si>
    <t>Die Kontrollstelle / Kontrolní subjekt &lt;&lt;&lt;xxx&gt;&gt;&gt;</t>
  </si>
  <si>
    <t>bestätigt, dass die Ausgabenprüfung nach den Vorgaben der Verordnung (EC) 1828/2006 Art 13(2), der Verordnung (EC) 1080/2006 Art 16 und den programmspezifischen Regeln durchgeführt wurde und die Ausgaben als förderfähig für die Kofinanzierung durch den Europäischen Fonds für Regionale Entwicklung (EFRE) und für die nationalen kofinanzierenden Stellen befunden werden. Nachfolgende Ergebnisse können bestätigt werden:</t>
  </si>
  <si>
    <t>potvrzuje, že kontrola výdajů byla provedena dle Nařízení (ES) 1828/2006 Čl. 13(2), Nařízení (ES) 1080/2006 Čl. 16 a dle pravidel specifických pro Program a že výdaje jsou považovány za způsobilé pro spolufinancování Evropským fondem pro regionální rozvoj (ERDF) a národních kofinancujících subjektů. Následující výsledky mohou být potvrzeny:</t>
  </si>
  <si>
    <t>►die geltend gemachten Ausgaben sind real, ausgelegt im Einklang mit dem geplanten, im EFRE-Vertrag angeführten Budget und wurden bezahlt / vykázané výdaje jsou skutečné, vynaložené v souladu s plánovaným rozpočtem uvedeným ve Smlouvě a byly uhrazeny</t>
  </si>
  <si>
    <t>►die Lieferung bzw. Erbringung der betreffenden Produkte oder Dienstlesitungen entsprechen der Genehmigungsentscheidung und dem Fördervertrag / produkty nebo služby byly poskytnuty v souladu s rozhodnutím o schválení a se Smlouvou</t>
  </si>
  <si>
    <t>►der Zahlungsantrag ist korrekt, wurde um sämtliche nicht förderfähige Ausgaben reduziert und falls es sich um ein Einnahmen generierendes Projekt handelt, wurden diese Einnahmen berücksichtigt / žádosti příjemce o úhradu jsou správné, byly sníženy o všechny nezpůsobilé výdaje a v případě, že se jedná o projekt vytvářející příjmy, byly tyto příjmy zohledněny</t>
  </si>
  <si>
    <t>►die Vorhaben und Ausgaben sind in Übereistimmung mit den gemeinschaftlichen und nationalen Bestimmungen, alle Rechnungsbelege haben Anforderungen auf formale Richtigkeit im Einklang mit diesen Regeln erfüllt / operace a výdaje jsou v souladu s vnitrostátními pravidly a pravidly Společenství, všechny účetní doklady splnily požadavky na formální správnost v souladu s těmito pravidly</t>
  </si>
  <si>
    <t>►Dopppelfinanzierung mit anderen gemeinschaftlichen oder nationalen Regelungen oder mit anderen Programmzeiträumen kann ausgeschlossen werden / bylo zamezeno dvojímu financování výdajů z jiných režimů podpor Společenství nebo vnitrostátních režimů podpor a za jiná programová období</t>
  </si>
  <si>
    <t>►die durchgeführten Aktivitäten sind im Einklang mit den Regeln des Umweltschutzes, den Regeln der Gleichstellung, den Publizitätsregeln und den Regeln für die öffentliche Förderung / provedené aktivity jsou v souladu s pravidly o ochraně životního prostředí, pravidly rovnoprávného postavení, pravidly o publicitě a pravidly pro veřejnou podporu</t>
  </si>
  <si>
    <t>►die Regeln für das öffentliche Vergabewesen wurden berücksichtigt / byla zohledněna pravidla pro zadávání veřejných zakázek</t>
  </si>
  <si>
    <t>Für österreichische Kontrollstelle:</t>
  </si>
  <si>
    <r>
      <t>Interne Referenznummer der Kontrollstelle:</t>
    </r>
  </si>
  <si>
    <r>
      <t>Datum und Ort:</t>
    </r>
  </si>
  <si>
    <r>
      <t>Name des Prüfers:</t>
    </r>
  </si>
  <si>
    <t>Unterschrift und Stempel der Kontrollstelle:</t>
  </si>
  <si>
    <t>Pro český kontrolní subjekt:</t>
  </si>
  <si>
    <t>Podpis kontrolora:</t>
  </si>
  <si>
    <t>Schválil (Jméno a příjmení):</t>
  </si>
  <si>
    <t>na základě plné moci</t>
  </si>
  <si>
    <t>Název Vedoucího partnera:</t>
  </si>
  <si>
    <t>Zodpovědný kontrolor Vedoucího partnera:</t>
  </si>
  <si>
    <t>Zodpovědný kontrolor při kontrole na místě:</t>
  </si>
  <si>
    <t>Název kontrolovaného partnera:</t>
  </si>
  <si>
    <t>Kontakt partnera (tel./e-mail):</t>
  </si>
  <si>
    <t>Místo kontroly:</t>
  </si>
  <si>
    <t>Datum provedení kontroly:</t>
  </si>
  <si>
    <t>Celkové náklady projektu:</t>
  </si>
  <si>
    <t>Celkové náklady partnera:</t>
  </si>
  <si>
    <t>Trvání projektu:</t>
  </si>
  <si>
    <t>Začátek:</t>
  </si>
  <si>
    <t>Konec:</t>
  </si>
  <si>
    <t>Prostředky vyplacené partnerovi:</t>
  </si>
  <si>
    <t>Kontrola aktivity projektu byla provedena</t>
  </si>
  <si>
    <t>Komentáře</t>
  </si>
  <si>
    <t>100% kontrolou</t>
  </si>
  <si>
    <t>náhodnou namátkovou kontrolou na xxx % základě</t>
  </si>
  <si>
    <t>na základě originálních dokumentů</t>
  </si>
  <si>
    <t>Výsledek: 1) Dodání zboží a služeb</t>
  </si>
  <si>
    <t>žádné patrné problémy</t>
  </si>
  <si>
    <t xml:space="preserve">problémy, které je třeba vyřešit: </t>
  </si>
  <si>
    <t>do:</t>
  </si>
  <si>
    <t>ddmmrr</t>
  </si>
  <si>
    <t>Doporučení/dohoda o konkrétních opatřeních, postupy při odstraňování problému, je třeba vyřídit do:</t>
  </si>
  <si>
    <t>text</t>
  </si>
  <si>
    <t>zjištěné vážné nedostatky: (je třeba informovat JTS/ŘO/NO)</t>
  </si>
  <si>
    <t>Výsledek: 2) Dodržování legislativních požadavků (např. pravidla publicity)</t>
  </si>
  <si>
    <t>Výsledek: 3) Evidence pro provedení kontrol (účetnictví, originální dokumenty atd.)</t>
  </si>
  <si>
    <t>Výsledek kontroly</t>
  </si>
  <si>
    <t>vyhovující / nevyhovující</t>
  </si>
  <si>
    <t xml:space="preserve">Komentáře: </t>
  </si>
  <si>
    <t>Kontrolní místo a název kontrolora:</t>
  </si>
  <si>
    <t>Podpis</t>
  </si>
  <si>
    <t xml:space="preserve">Přílohy: </t>
  </si>
  <si>
    <r>
      <t xml:space="preserve">Zpráva o kontrole na místě                                </t>
    </r>
    <r>
      <rPr>
        <b/>
        <sz val="12"/>
        <color indexed="10"/>
        <rFont val="Arial"/>
        <family val="2"/>
      </rPr>
      <t>11.</t>
    </r>
  </si>
  <si>
    <t>ANGAŽOVANCI</t>
  </si>
  <si>
    <t>M00253</t>
  </si>
  <si>
    <t>Kraj Vysočina</t>
  </si>
  <si>
    <t>Žižkova 57, 587 33 Jihlava</t>
  </si>
  <si>
    <t>MUDr. Jiří Běhounek</t>
  </si>
  <si>
    <t>564602538, holy.p@kr-vysocina.cz</t>
  </si>
  <si>
    <t>Ing. Petr Holý</t>
  </si>
  <si>
    <t>Průběžná</t>
  </si>
  <si>
    <t xml:space="preserve">ano </t>
  </si>
  <si>
    <t>holy.p@kr-vysocina.cz</t>
  </si>
  <si>
    <t xml:space="preserve">Průběžná </t>
  </si>
  <si>
    <t>Sberbank CZ, a.s.</t>
  </si>
  <si>
    <t>4200392625/6800</t>
  </si>
  <si>
    <t>Benešova 15, Jihlava</t>
  </si>
  <si>
    <t>CZ8968000000004200392625</t>
  </si>
  <si>
    <t>VBOECZ2X</t>
  </si>
  <si>
    <t>Božena Šprynarová</t>
  </si>
  <si>
    <t>Finanční manažer</t>
  </si>
  <si>
    <t xml:space="preserve"> </t>
  </si>
  <si>
    <t>Dohoda 0,5 úvazku - DPČ Böhmová Jana</t>
  </si>
  <si>
    <t>Povinné úrazové pojištění zaměstnavatelů</t>
  </si>
  <si>
    <t>Cestovné tuzemské</t>
  </si>
  <si>
    <t>HT International s.r.o.</t>
  </si>
  <si>
    <t>Střední škola obchodu a služeb Jihlava</t>
  </si>
  <si>
    <t>00836591</t>
  </si>
  <si>
    <t>Jan Kodet</t>
  </si>
  <si>
    <t>1.1.5.1</t>
  </si>
  <si>
    <t>1.2.1.1</t>
  </si>
  <si>
    <r>
      <t xml:space="preserve">8. Popis problémů, s nimiž byl partner během realizace projektu konfrontován, a řešení, která byla nalezena:
</t>
    </r>
    <r>
      <rPr>
        <sz val="10"/>
        <rFont val="Arial"/>
        <family val="2"/>
      </rPr>
      <t>nejsou</t>
    </r>
  </si>
  <si>
    <t>Dokumentace k jednotlivým aktivitám</t>
  </si>
  <si>
    <t>Složení projektového týmu</t>
  </si>
  <si>
    <t>Přehled realizovaných a předpokládaných výběrových řízení</t>
  </si>
  <si>
    <t>X</t>
  </si>
  <si>
    <t>Setkání realizačního týmu (A1)</t>
  </si>
  <si>
    <t>Seminář pro starosty (A4)</t>
  </si>
  <si>
    <t>Tematická studijní cesta (A4)</t>
  </si>
  <si>
    <t>Workshopy pro mládež (A2)</t>
  </si>
  <si>
    <t>Seminář Aktivní občanství (A3)</t>
  </si>
  <si>
    <t>7.2 Komentář k výstupům/indikátorům realizovaných aktivit:
Aktivity jsou realizované v souladu s nastavenými milníky.</t>
  </si>
  <si>
    <t>Vedoucí partner</t>
  </si>
  <si>
    <t>Setkání realizačního týmu, 6x (A1)</t>
  </si>
  <si>
    <t>Workshopy pro mládež, 3x (A2)</t>
  </si>
  <si>
    <t>Seminář Aktivní občanství, 1x (A3)</t>
  </si>
  <si>
    <t>Semináře - Angažovanci, 2x (A3)</t>
  </si>
  <si>
    <t>Semináře - Jak realizovat změny, 2x (A3)</t>
  </si>
  <si>
    <t>Seminář pro starosty, 2x (A4)</t>
  </si>
  <si>
    <t>Seminář pro realizátory MA21, 2x (A4)</t>
  </si>
  <si>
    <t>Konference regionální výroby, 1x (A5)</t>
  </si>
  <si>
    <t>Sociologický průzkum, 1x (A6)</t>
  </si>
  <si>
    <t>Videospoty (A7)</t>
  </si>
  <si>
    <t>Zpravodaj TOP MA21 (A7)</t>
  </si>
  <si>
    <t>Zpravodaj TOP MA21, 3x (A7)</t>
  </si>
  <si>
    <t>Vytvoření web portálu, 1 x (A7)</t>
  </si>
  <si>
    <t>Pořadače 1000 ks</t>
  </si>
  <si>
    <t>Publikace 1000 ks (A7)</t>
  </si>
  <si>
    <t>Seminář pro tajemníky, 2x (A4)</t>
  </si>
  <si>
    <t>Klimatour, 2x (A4)</t>
  </si>
  <si>
    <t>Tematická studijní cesta, 3x (A4)</t>
  </si>
  <si>
    <t>Videokonferece, 2x (A2)</t>
  </si>
  <si>
    <t>Videospoty, 8 ks (A7)</t>
  </si>
  <si>
    <t>Propagační bannery, 2 ks (A7)</t>
  </si>
  <si>
    <t>Klimatour (A4)</t>
  </si>
  <si>
    <t>Semináře - Angažovanci (A3)</t>
  </si>
  <si>
    <t>Semináře - Jak realizovat změny (A3)</t>
  </si>
  <si>
    <t>Seminář pro tajemníky (A4)</t>
  </si>
  <si>
    <t>Seminář pro realizátory MA21 (A4)</t>
  </si>
  <si>
    <t>Propagační bannery (A7)</t>
  </si>
  <si>
    <t>Vytvoření web portálu (A7)</t>
  </si>
  <si>
    <t>Videokonferece (A2)</t>
  </si>
  <si>
    <t>Konference regionální výroby (A5)</t>
  </si>
  <si>
    <t>Sociologický průzkum (A6)</t>
  </si>
  <si>
    <t>Přeshraniční cena, 3x (A3)</t>
  </si>
  <si>
    <t>Přeshraniční cena (A3)</t>
  </si>
  <si>
    <t>Seminář pro zástupce mikroregionů a MAS, 2x (A4)</t>
  </si>
  <si>
    <t>Seminář pro zástupce mikroregionů a MAS (A4)</t>
  </si>
  <si>
    <t xml:space="preserve">Seminář pro místní experty (A4) </t>
  </si>
  <si>
    <t xml:space="preserve">Seminář pro místní experty, 3x (A4) </t>
  </si>
  <si>
    <t>Workshopy v obcích - Klimatour, 6x (A4)</t>
  </si>
  <si>
    <t>Workshopy v obcích - Klimatour (A4)</t>
  </si>
  <si>
    <t>Seminář - rozvoj v obci (G21), 6x (A4)</t>
  </si>
  <si>
    <t>Seminář - rozvoj v obci - G21 (A4)</t>
  </si>
  <si>
    <t>projektový manažer</t>
  </si>
  <si>
    <t>6.-7.6.2013</t>
  </si>
  <si>
    <t>13.-14.9.2013</t>
  </si>
  <si>
    <t>10.-11.10.2013</t>
  </si>
  <si>
    <t>25.-27.6.2013</t>
  </si>
  <si>
    <t>Startovací vesty 80 ks</t>
  </si>
  <si>
    <t>Lucie Butcher</t>
  </si>
  <si>
    <t>72244933</t>
  </si>
  <si>
    <t>medial agency s.r.o.</t>
  </si>
  <si>
    <t>1.1.1.1.2</t>
  </si>
  <si>
    <t>Dagmar Santander G. Morávková</t>
  </si>
  <si>
    <t>1.1.2-3.1</t>
  </si>
  <si>
    <t>1.1.4.1</t>
  </si>
  <si>
    <t>Rázl Ondřej - webmáster</t>
  </si>
  <si>
    <t>7/798008; 10/798006</t>
  </si>
  <si>
    <r>
      <t>Vedoucí partner/</t>
    </r>
    <r>
      <rPr>
        <strike/>
        <sz val="10"/>
        <rFont val="Arial"/>
        <family val="2"/>
      </rPr>
      <t>Projektový partner</t>
    </r>
  </si>
  <si>
    <t>31.7.2013 (2x)</t>
  </si>
  <si>
    <r>
      <t xml:space="preserve">6.  Popis informačních a propagačních aktivit partnera:
</t>
    </r>
    <r>
      <rPr>
        <sz val="10"/>
        <rFont val="Arial"/>
        <family val="2"/>
      </rPr>
      <t xml:space="preserve">Pravidelné zveřejňování zpráv na webových stránkách Kraje Vysočina - www.kr-vysocina.cz a na nově vytvořených stránkách projektu www.zdravykrajvysocina.cz, v „Kraj Vysočina“ – měsíčníku pro občany, Zpravodaji pro obce, regionálním tisku a facebooku projektu. Povinná publicita na akcích je zajišťována prostřednictvím, vlajek, letáků, pozvánek, plakátů, informačních bannerů. Loga jsou uveřejněna na veškerých tištěných a elektronických materiálech (prezenční listiny, zápisy, prezentace, pozvánky). Na akcích jsou účastníkům rozdávány pořadače na metodické materiály a výukový text, které jsou také označeny povinnou publicitou. Dodané videospoty obsahují povinnou publicitu. 
</t>
    </r>
  </si>
  <si>
    <t xml:space="preserve">9. Odchylky od původně plánovaných aktivit (v rámci zprávy, která nepodléhá předešlému schválení ŘO či MV):
</t>
  </si>
  <si>
    <t>2.2.2.1</t>
  </si>
  <si>
    <t>2.2.2.2</t>
  </si>
  <si>
    <t>Cestovné v EUR</t>
  </si>
  <si>
    <t>č. 3 od 01/12/2013 - 31/05/2014</t>
  </si>
  <si>
    <r>
      <t>a) Seminář pro místní experty (23.1.2014, Jihlava)</t>
    </r>
    <r>
      <rPr>
        <sz val="10"/>
        <rFont val="Arial"/>
        <family val="2"/>
      </rPr>
      <t xml:space="preserve"> - seminář byl zaměřen na představení principů místní Agendy na Vysočině a Gemeinde 21 v Dolním Rakousku. Účastníci z řad veřejné správy a neziskových organizací byli seznámeni s problematikou facilitace skupinových řešení včetně praktického nácviku metod zapojování veřejnosti a komunikace se zástupci obce.  </t>
    </r>
  </si>
  <si>
    <r>
      <rPr>
        <b/>
        <sz val="10"/>
        <rFont val="Arial"/>
        <family val="2"/>
      </rPr>
      <t xml:space="preserve">b) Seminář pro zástupce mikroregionů a MAS (20.2.2014, Ledeč nad Sázavou) </t>
    </r>
    <r>
      <rPr>
        <sz val="10"/>
        <rFont val="Arial"/>
        <family val="2"/>
      </rPr>
      <t>- přítomní byli seznámeni s činností v rámci projektu Angažovanci a aktuálními informacemi ze strany Národní sítě MAS ČR. Účastníci byli proškoleni v oblasti zapojování veřejnosti do strategického plánování. Zástupci mikroregionů prezentovali své organizace a realizované aktivity.</t>
    </r>
  </si>
  <si>
    <r>
      <t xml:space="preserve">c) Konference regionální výroby (21.2.2014, Jihlava) </t>
    </r>
    <r>
      <rPr>
        <sz val="10"/>
        <rFont val="Arial"/>
        <family val="2"/>
      </rPr>
      <t>- konference byla určena zejména pro malé a střední podnikatele, kteří se zabývají produkcí nebo prodejem reagionálních výrobků. Přítomní byli informováni o možnostech financování činnosti ze zdrojů kraje. Dále byli proškoleni v oblastech mediální komunikace při uvedení výrobku na trh a jak uspět na místním trhu. Zástupce Dolnorakouské zemské vlády přiblížil metody propagace reionálních produktů v Dolním Rakousku.</t>
    </r>
  </si>
  <si>
    <r>
      <rPr>
        <b/>
        <sz val="10"/>
        <rFont val="Arial"/>
        <family val="2"/>
      </rPr>
      <t xml:space="preserve">d) Setkání projektového týmu (25.2.2014, Moravské Budějovice) </t>
    </r>
    <r>
      <rPr>
        <sz val="10"/>
        <rFont val="Arial"/>
        <family val="2"/>
      </rPr>
      <t xml:space="preserve">- zástupci vedoucího partnera a projektového partnera se sešli za účelem naplánování dalších společných aktivit a zhodnocení již proběhlých akcí. </t>
    </r>
    <r>
      <rPr>
        <sz val="10"/>
        <color indexed="10"/>
        <rFont val="Arial"/>
        <family val="2"/>
      </rPr>
      <t xml:space="preserve">
</t>
    </r>
  </si>
  <si>
    <r>
      <t xml:space="preserve">e) Vydání 2.čísla Zpravodaje (únor 2014) </t>
    </r>
    <r>
      <rPr>
        <sz val="10"/>
        <rFont val="Arial"/>
        <family val="2"/>
      </rPr>
      <t xml:space="preserve">- ve spolupráci se zástupci projektového partnera bylo vytvořeno 2. číslo dvojjazyčného Zpravodaje, ve kterém byly představeny stěžejní aktivity projektu. V el. pdobě je Zpravodaj ke stažení na webovém portále projektu http://www.zdravykrajvysocina.cz/sites/default/files//u81/zpravodaj_ii.pdf. </t>
    </r>
  </si>
  <si>
    <r>
      <t xml:space="preserve">f) Seminář pro místní experty (14.3.2014, Martinsberg) - </t>
    </r>
    <r>
      <rPr>
        <sz val="10"/>
        <rFont val="Arial"/>
        <family val="2"/>
      </rPr>
      <t>zástupci Kraje Vysočina se zúčastnili semináře na téma realizace místní Agfendy 21 v obcích Dolnho Rakouska. Účastníci získali informace o zapojení místních  občanů do procesu místní Agendy 21, o udržitelnosti a metodách zapojení do procesu MA21 v obci. Čestí účastníci také měli možnost zúčastnit se workshopu pro rakouské zástupce obce a pozorovat průběh práce s veřejností v praxi.</t>
    </r>
  </si>
  <si>
    <r>
      <t>g) Seminář pro starosty obcí (27.3.2014, Třešť)</t>
    </r>
    <r>
      <rPr>
        <sz val="10"/>
        <rFont val="Arial"/>
        <family val="2"/>
      </rPr>
      <t xml:space="preserve"> - na semináři byly představeny aktivity projektu Angažovanci. Zástupci obcí byli seznámeni s připravovanými akcemi zaměřenými zejména na vzdělávání.</t>
    </r>
  </si>
  <si>
    <r>
      <t>h) Tematická studijní cesta (28.3.2014, Langau)</t>
    </r>
    <r>
      <rPr>
        <sz val="10"/>
        <rFont val="Arial"/>
        <family val="2"/>
      </rPr>
      <t xml:space="preserve"> - pro zájemce z řad obcí a neziskových organizací proběhla třetí studijní cesta do obcí v Dolním Rakousku, kde byli seznámeni s činností obce v oblasti spolkové činnosti, podpory dobrovolnictví, zapojování místních občanů do rozvoje obce, pomoci seniorům. Účastníci z Kraje Vysočina měli možnost prohlédnout si muzeum a včelařskou stezku. Objekty byly zrekonstruovány díky dobrovolnickým hodinám místích občanů. </t>
    </r>
  </si>
  <si>
    <r>
      <t>j) Videokonference (9.4.2014 a 28.4.2014, CZ+AT) -</t>
    </r>
    <r>
      <rPr>
        <sz val="10"/>
        <rFont val="Arial"/>
        <family val="2"/>
      </rPr>
      <t xml:space="preserve"> čeští a rakouští členové projektového týmu a další účastníci zainteresovaní v aktivitách projektu Angažovaci uskutečnili dvě videokonference. Cílem byla výměna zkušeností při realizaci aktivit, zapojování veřejnosti do činnosti obce a dobrovolnictví. Účastníci společně vyhledávali vhodná témata pro společný workshop mládeže. Konferencí se účastnili také zástupci mládeže, kteří si vyměňovali zkušenosti v oblasti zapojování do rozvoje místa a aktivit pro mládež. </t>
    </r>
  </si>
  <si>
    <r>
      <t xml:space="preserve">i)  Workshopy v obcích (1.4. 2014, Ždírec nad Doubravou, Rozsochatec a 4.4.2014, Světlá nad Sázavou)
</t>
    </r>
    <r>
      <rPr>
        <sz val="10"/>
        <rFont val="Arial"/>
        <family val="2"/>
      </rPr>
      <t>Během workshopů byla vybraným obcím představena aktivita projektu Angažovanci - ekologická cykloštafeta Klimatour jako možnost propagace své obce. Tematicky byly semináře zaměřeny na zviditelnění kulturních a přírodních památek a na zapojení veřejnosti do činnosti obce. V rámci seminářů bylo řešeno vytvoření programu jednotlivých obcí pro prezentaci na cykloštafetě Klimatour.</t>
    </r>
  </si>
  <si>
    <r>
      <t xml:space="preserve">4. Jakým způsobem byly popsané aktivity realizovány společně s projektovými partnery?
</t>
    </r>
    <r>
      <rPr>
        <sz val="10"/>
        <rFont val="Arial"/>
        <family val="2"/>
      </rPr>
      <t>Partneři Dolní Rakousko a Kraj Vysočina společně koordinují přípravu a realizaci veškerých aktivit projektu zejména na společných setkáních projektového týmu, při realizaci jednotlivých aktivit a prostřednictvím průběžné komunikace, která probíhá dle potřeby.</t>
    </r>
  </si>
  <si>
    <t>21.2.2013, 20.2.2014</t>
  </si>
  <si>
    <t>11.3.2013, 18.6.2013, 21.11.2013, 25.2.2014</t>
  </si>
  <si>
    <t>1.10.2013, 1.2.2014</t>
  </si>
  <si>
    <t>22.8.2013, 23.1.2014, 14.3.2014</t>
  </si>
  <si>
    <t>14.3.2013, 27.3.2014</t>
  </si>
  <si>
    <t>25.-26.4.2013, 14.11.2013, 28.3.2014</t>
  </si>
  <si>
    <t>13.5. 2013, 20.5.2013 (2x), 1.4.2014 (2x), 4.4.2014</t>
  </si>
  <si>
    <t>9.4.2014, 28.4.2014</t>
  </si>
  <si>
    <t>6.5.2013, 29.-30.11.2013, 29.5.2014</t>
  </si>
  <si>
    <r>
      <t>m) Videospot -</t>
    </r>
    <r>
      <rPr>
        <sz val="10"/>
        <rFont val="Arial"/>
        <family val="2"/>
      </rPr>
      <t xml:space="preserve"> vysoutěženým dodavatelem byl dodán vidospot se zaměřením na příkladnou obec realizující místní Agendu 21 (obec Křižánky)  Spoty jsou uveřejněny na stránkách projektu a na sociálních sítích. http://www.zdravykrajvysocina.cz/akce/seminare-pro-zastupce-obci </t>
    </r>
  </si>
  <si>
    <t>srpen 2013, říjen 2013, prosinec 2013</t>
  </si>
  <si>
    <r>
      <t xml:space="preserve">5.2 Komentář k plnění časového plánu: </t>
    </r>
    <r>
      <rPr>
        <sz val="10"/>
        <color indexed="10"/>
        <rFont val="Arial"/>
        <family val="2"/>
      </rPr>
      <t>Ve 3. monitorovacím období byly všechny plánované aktivity splněny.</t>
    </r>
  </si>
  <si>
    <r>
      <t xml:space="preserve">11. Hlavní aktivity plánované pro příští období, za které bude podána další zpráva:
</t>
    </r>
    <r>
      <rPr>
        <sz val="10"/>
        <rFont val="Arial"/>
        <family val="2"/>
      </rPr>
      <t xml:space="preserve">- setkání projektového týmu (AT, CZ)
- seminář Angažovanci (CZ)
- seminář Jak realizovat změny (CZ)
- seminář pro starosty (CZ)
- vzdělávání nositelů přeshraniční ceny + vyhlášení výsledků- regionální kolo (CZ)
- zasedání hodnotící komise pro přeshraniční cenu (CZ)
- vzdělávání nositelů přeshraniční ceny + vyhlášení výsledků - mezinárodní kolo (CZ+AT)
- seminář pro tajemníky (CZ)
- seminář pro realizátory MA21 (CZ)
</t>
    </r>
    <r>
      <rPr>
        <sz val="10"/>
        <color indexed="10"/>
        <rFont val="Arial"/>
        <family val="2"/>
      </rPr>
      <t xml:space="preserve">- rozvoj v obci - plánování s veřejností, plán zlepšení kvality, workshop prac. skupin (CZ)
</t>
    </r>
    <r>
      <rPr>
        <sz val="10"/>
        <rFont val="Arial"/>
        <family val="2"/>
      </rPr>
      <t>- Klimatour (CZ)
- sociologický průzkum (CZ)
- vydání publikace (CZ+AT)
- videospoty (CZ+AT)
- vydání 3. čísla zpravodaje (CZ+AT)
- aktualizace www stránek (CZ)</t>
    </r>
  </si>
  <si>
    <t>Překlad dokumentů</t>
  </si>
  <si>
    <t>325-2013</t>
  </si>
  <si>
    <t>12/798015</t>
  </si>
  <si>
    <t>Tlumočení na akcích - 14.11.2013 Tématická studijní cesta a 21.11.2013 Setkání projektového týmu</t>
  </si>
  <si>
    <t>107468</t>
  </si>
  <si>
    <t>337-2013</t>
  </si>
  <si>
    <t>Oběd pro 9 osobv dne 21.11.2013 v hotelu Zámek Valeč</t>
  </si>
  <si>
    <t>127509</t>
  </si>
  <si>
    <t>12/798024</t>
  </si>
  <si>
    <t>Ing. Bronislav Vala</t>
  </si>
  <si>
    <t>Oběd na akci: Dolnorakouský rozvoj Venkova 26.4.2013</t>
  </si>
  <si>
    <t>SE-0021262</t>
  </si>
  <si>
    <t>12/798028</t>
  </si>
  <si>
    <t>SPES GmbH</t>
  </si>
  <si>
    <t>Zajištění lektorských služeb v rámci Tématické studijní cesty 26.4.2013</t>
  </si>
  <si>
    <t>GuR 78-06/2013</t>
  </si>
  <si>
    <t>12/798027</t>
  </si>
  <si>
    <t>12/798025</t>
  </si>
  <si>
    <t>12/798018</t>
  </si>
  <si>
    <t>SPES Zukunftsakademie GmbH</t>
  </si>
  <si>
    <t>Převod DPH k fa GuR 78-06/2013</t>
  </si>
  <si>
    <t>201315295</t>
  </si>
  <si>
    <t>12/798022</t>
  </si>
  <si>
    <t>Občerstvení dne 23.1.2014 - Seminář pro místní experty</t>
  </si>
  <si>
    <t>190015</t>
  </si>
  <si>
    <t>2/798002</t>
  </si>
  <si>
    <t xml:space="preserve">Zajištění oběda pro realizační tým na pracovním setkání dne 25.2.2014 v Moravských Budějovicích </t>
  </si>
  <si>
    <t>1400007</t>
  </si>
  <si>
    <t>3/798001</t>
  </si>
  <si>
    <t>MYA-VENUŠE s.r.o.</t>
  </si>
  <si>
    <t>25341596</t>
  </si>
  <si>
    <t>Rautový oběd a coffee break pro 50 osob  v rámci Konference na podporu regionální výroby v Třebíči dne 21.2.2014</t>
  </si>
  <si>
    <t>FV14/00008</t>
  </si>
  <si>
    <t>3/798003</t>
  </si>
  <si>
    <t>Hotelová škola Třebíč</t>
  </si>
  <si>
    <t>66610699</t>
  </si>
  <si>
    <t>Pronájem sálu pro ko nání Konference na podporu regionální výroby v termínu 21.2.2014</t>
  </si>
  <si>
    <t>VFA14-014</t>
  </si>
  <si>
    <t>3/798006</t>
  </si>
  <si>
    <t>STŘED, o. s.</t>
  </si>
  <si>
    <t>Startovací vesty</t>
  </si>
  <si>
    <t>20140009</t>
  </si>
  <si>
    <t>3/798007</t>
  </si>
  <si>
    <t>26261057</t>
  </si>
  <si>
    <t>64-2014</t>
  </si>
  <si>
    <t>3/798009</t>
  </si>
  <si>
    <t>Nepravidelná zahraniční doprava ve dnech 14.-15.3.2014 do Martinsbergu</t>
  </si>
  <si>
    <t>6314100230</t>
  </si>
  <si>
    <t>3/798011</t>
  </si>
  <si>
    <t>ZDAR, a.s.</t>
  </si>
  <si>
    <t>46965815</t>
  </si>
  <si>
    <t>Zajištění lektorské činnosti na přednášce Jak využívat médií během Konference na podporu regionální výroby</t>
  </si>
  <si>
    <t>04/2014</t>
  </si>
  <si>
    <t>4/798005</t>
  </si>
  <si>
    <t>Milan Pilař</t>
  </si>
  <si>
    <t>Zajištění autobusové dopravy na trase Jihlava Telč-Langau v Dolním Rakousku dne 28.3.2014</t>
  </si>
  <si>
    <t>140696</t>
  </si>
  <si>
    <t>4/798006</t>
  </si>
  <si>
    <t>Cestovní kancelář VOMA s.r.o.</t>
  </si>
  <si>
    <t>29257310</t>
  </si>
  <si>
    <t>Zajištění Cateringu pro setkání starostů dne 27.3.2014</t>
  </si>
  <si>
    <t>24054</t>
  </si>
  <si>
    <t>4/798007</t>
  </si>
  <si>
    <t>SOŠ a SOU Třešť</t>
  </si>
  <si>
    <t>48461636</t>
  </si>
  <si>
    <t>Lektorská činnost v oblast MA21 v kontextu Gemeinde 21</t>
  </si>
  <si>
    <t>VF14005</t>
  </si>
  <si>
    <t>4/798011</t>
  </si>
  <si>
    <t>Institut komunitního rozvoje</t>
  </si>
  <si>
    <t>Lektorská činnost v oblast MA21 a udržitelného rozvoje</t>
  </si>
  <si>
    <t>VF14007</t>
  </si>
  <si>
    <t>4/798012</t>
  </si>
  <si>
    <t>Pohoštění pro účastníky pracovní schůzky v Moravských Budějovicích dne 25.2.2014</t>
  </si>
  <si>
    <t>201402742</t>
  </si>
  <si>
    <t>4/798013</t>
  </si>
  <si>
    <t>70890749</t>
  </si>
  <si>
    <t>2.2.2.3</t>
  </si>
  <si>
    <t>2.2.2.4</t>
  </si>
  <si>
    <t>111-2014</t>
  </si>
  <si>
    <t>4/798014</t>
  </si>
  <si>
    <t>Expertní poradenství v oblasti udržitelného rozvoje MA21</t>
  </si>
  <si>
    <t>VF14006</t>
  </si>
  <si>
    <t>4/798016</t>
  </si>
  <si>
    <t>26643090</t>
  </si>
  <si>
    <t>Pronájem multifunkčního sálu pro seminář MAS a mikroregionů dne 20.2.2014 v Ledči nad Sázavou</t>
  </si>
  <si>
    <t>1410044</t>
  </si>
  <si>
    <t>Gymnázium, Střední odborná škola a vyšší odborná škola Ledeč nad Sázavou</t>
  </si>
  <si>
    <t>Zajištění stravování v průběhu Tématické studijní cesty dne 28.3.2014 v obci Langau</t>
  </si>
  <si>
    <t>8/2014</t>
  </si>
  <si>
    <t>5/798004</t>
  </si>
  <si>
    <t>Gasthaus  OHNE Grenzen</t>
  </si>
  <si>
    <t>156-2014</t>
  </si>
  <si>
    <t>6/798001</t>
  </si>
  <si>
    <t>055/14</t>
  </si>
  <si>
    <t>6/798002</t>
  </si>
  <si>
    <t>NÖ Dorf-und Stadterneuerung Verband Für Landes</t>
  </si>
  <si>
    <t>Expertní služby dne 14.3.2014 v Martinsbergu</t>
  </si>
  <si>
    <t>Lektorské služby dne  28.3.2014 v Langau</t>
  </si>
  <si>
    <t>Zajištění moderátorských služeb v rámci vyhlášení soutěže SKUTEK ROKU 2013</t>
  </si>
  <si>
    <t>6/798004</t>
  </si>
  <si>
    <t>Zajištění stravování pro 45 osob na akci dne 14.11.2013 - Tématická studijní cesta</t>
  </si>
  <si>
    <t>86/13</t>
  </si>
  <si>
    <t>12/798014</t>
  </si>
  <si>
    <t>Dorfzentrum Sallingstadt</t>
  </si>
  <si>
    <t>2.1.1.1</t>
  </si>
  <si>
    <t>2.2.1.1</t>
  </si>
  <si>
    <t>2.2.1.2</t>
  </si>
  <si>
    <t>2.2.2.5</t>
  </si>
  <si>
    <t>2.2.4.1</t>
  </si>
  <si>
    <t>2.2.5.1</t>
  </si>
  <si>
    <t>2.2.5.2</t>
  </si>
  <si>
    <t>2.2.8.1</t>
  </si>
  <si>
    <t>2.2.8.2</t>
  </si>
  <si>
    <t>2.2.8.3</t>
  </si>
  <si>
    <t>2.2.8.4</t>
  </si>
  <si>
    <t>2.2.8.5</t>
  </si>
  <si>
    <t>2.2.8.6</t>
  </si>
  <si>
    <t>2.2.9.1</t>
  </si>
  <si>
    <t>2.2.9.2</t>
  </si>
  <si>
    <t>2.2.9.3</t>
  </si>
  <si>
    <t>2.2.9.4</t>
  </si>
  <si>
    <t>2.2.9.5</t>
  </si>
  <si>
    <t>2.2.9.6</t>
  </si>
  <si>
    <t>2.2.9.7</t>
  </si>
  <si>
    <t>2.2.9.8</t>
  </si>
  <si>
    <t>2.2.9.9</t>
  </si>
  <si>
    <t>2.2.14.1</t>
  </si>
  <si>
    <t>2.2.17.1</t>
  </si>
  <si>
    <t>2.2.17.2</t>
  </si>
  <si>
    <r>
      <t xml:space="preserve">2. Shrnutí aktivit realizovaných projektovým partnerem v období, za které je zpráva podávána
</t>
    </r>
    <r>
      <rPr>
        <sz val="10"/>
        <rFont val="Arial"/>
        <family val="2"/>
      </rPr>
      <t>Seminář pro místní experty (23.1.2014, Jihlava);</t>
    </r>
    <r>
      <rPr>
        <b/>
        <sz val="10"/>
        <rFont val="Arial"/>
        <family val="2"/>
      </rPr>
      <t xml:space="preserve"> </t>
    </r>
    <r>
      <rPr>
        <sz val="10"/>
        <rFont val="Arial"/>
        <family val="2"/>
      </rPr>
      <t xml:space="preserve">Seminář pro zástupce mikroregionů a MAS (20.2.2014, Ledeč nad Sázavou); Konference regionální výroby (21.2.2014, Jihlava); Setkání projektového týmu (25.2.2014, Moravské Budějovice); Vydání 2.čísla Zpravodaje (únor 2014); Seminář pro místní experty (14.3.2014, Martinsberg); Seminář pro starosty obcí (27.3.2014, Třešť); Tematická studijní cesta (28.3.2014, Langau); Workshopy v obcích (1.4. 2014, Ždírec nad Doubravou, Rozsochatec a 4.4.2014, Světlá nad Sázavou); Videokonference (9.4.2014, CZ+AT); Videokonference (28.4.2014, CZ+AT); Workshop pro mládež (29.5.2014, Slavonice); Vzdělávací aktivity Rozvoj v obci - plánování s veřejností a Rozvoj v obci - workshop pracovních skupin s výstupem Plán zlepšení kvality; 1x natočen videspot.
</t>
    </r>
  </si>
  <si>
    <r>
      <t>k) Workshop pro mládež (29.5.2014, Slavonice)</t>
    </r>
    <r>
      <rPr>
        <sz val="10"/>
        <rFont val="Arial"/>
        <family val="2"/>
      </rPr>
      <t xml:space="preserve"> - cílem workshopu bylo zapojení mládeže do místního života, zmapování společných témat a iniciování kontaktů mezí rakouskou a českou mládeží. Tyto aktivity byly prakticky zrealizovány prostřednictvím týmové práce novými, ale i tradičními technologiemi. Za využití videotechniky, natáčení, střihu, nahrávání zvuků, fotografování, videorozhovorů, kresby a malby vznikla pod vedením odborných lektorů originální díla zachycující místní dění, která byla na závěr dne představena všem účastníkům. </t>
    </r>
  </si>
  <si>
    <r>
      <t xml:space="preserve">l) Vzdělávací aktivity Rozvoj v obci - plánování s veřejností a Rozvoj v obci - workshop pracovních skupin s výstupem Plán zlepšení kvality
</t>
    </r>
    <r>
      <rPr>
        <sz val="10"/>
        <rFont val="Arial"/>
        <family val="2"/>
      </rPr>
      <t>Vzdělávací aktivity plánování s veřejností 2x Křižánk</t>
    </r>
  </si>
  <si>
    <t>MA-21-prezentace vybrancý obcí prostřednictvím workshopů na cykloštafatě/A4.4</t>
  </si>
  <si>
    <t>MA21-semináře pro zástupce obcí/ 4.1; MA21-rozvoj koceptu Gemeinde 21 ve vybraných obcích/A4.3</t>
  </si>
  <si>
    <t>MA-21-semináře pro zástupce obcí/ A4.1</t>
  </si>
  <si>
    <t>Tematické studijní cesty/ A4.5</t>
  </si>
  <si>
    <t>Konference na podporu regionální výroby/ A5</t>
  </si>
  <si>
    <t>MA21-semináře pro zástupce obcí/ 4.1</t>
  </si>
  <si>
    <t>MA21-rozvoj konceptu Gemeinde 21 ve vybraných obcích/4.3</t>
  </si>
  <si>
    <t>pravidelná setkávání teralizačního týmu/ A1</t>
  </si>
  <si>
    <t>Vzdělávání nositelp projektů Přeshraniční soutěže / A3.4</t>
  </si>
  <si>
    <t>Setkání proj. týmu A1</t>
  </si>
  <si>
    <t>Videokonference A2.2</t>
  </si>
  <si>
    <t>Zpravodaj TOP MA21  A7.3</t>
  </si>
  <si>
    <t>Kůstková Iva</t>
  </si>
</sst>
</file>

<file path=xl/styles.xml><?xml version="1.0" encoding="utf-8"?>
<styleSheet xmlns="http://schemas.openxmlformats.org/spreadsheetml/2006/main">
  <numFmts count="5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Sk&quot;;\-#,##0\ &quot;Sk&quot;"/>
    <numFmt numFmtId="173" formatCode="#,##0\ &quot;Sk&quot;;[Red]\-#,##0\ &quot;Sk&quot;"/>
    <numFmt numFmtId="174" formatCode="#,##0.00\ &quot;Sk&quot;;\-#,##0.00\ &quot;Sk&quot;"/>
    <numFmt numFmtId="175" formatCode="#,##0.00\ &quot;Sk&quot;;[Red]\-#,##0.00\ &quot;Sk&quot;"/>
    <numFmt numFmtId="176" formatCode="_-* #,##0\ &quot;Sk&quot;_-;\-* #,##0\ &quot;Sk&quot;_-;_-* &quot;-&quot;\ &quot;Sk&quot;_-;_-@_-"/>
    <numFmt numFmtId="177" formatCode="_-* #,##0\ _S_k_-;\-* #,##0\ _S_k_-;_-* &quot;-&quot;\ _S_k_-;_-@_-"/>
    <numFmt numFmtId="178" formatCode="_-* #,##0.00\ &quot;Sk&quot;_-;\-* #,##0.00\ &quot;Sk&quot;_-;_-* &quot;-&quot;??\ &quot;Sk&quot;_-;_-@_-"/>
    <numFmt numFmtId="179" formatCode="_-* #,##0.00\ _S_k_-;\-* #,##0.00\ _S_k_-;_-* &quot;-&quot;??\ _S_k_-;_-@_-"/>
    <numFmt numFmtId="180" formatCode="&quot;Yes&quot;;&quot;Yes&quot;;&quot;No&quot;"/>
    <numFmt numFmtId="181" formatCode="&quot;True&quot;;&quot;True&quot;;&quot;False&quot;"/>
    <numFmt numFmtId="182" formatCode="&quot;On&quot;;&quot;On&quot;;&quot;Off&quot;"/>
    <numFmt numFmtId="183" formatCode="[$€-2]\ #,##0.00_);[Red]\([$€-2]\ #,##0.00\)"/>
    <numFmt numFmtId="184" formatCode="&quot;Ja&quot;;&quot;Ja&quot;;&quot;Nein&quot;"/>
    <numFmt numFmtId="185" formatCode="&quot;Wahr&quot;;&quot;Wahr&quot;;&quot;Falsch&quot;"/>
    <numFmt numFmtId="186" formatCode="&quot;Ein&quot;;&quot;Ein&quot;;&quot;Aus&quot;"/>
    <numFmt numFmtId="187" formatCode="000\ 00"/>
    <numFmt numFmtId="188" formatCode="dd/mm/yy;@"/>
    <numFmt numFmtId="189" formatCode="#,##0.00\ _K_č"/>
    <numFmt numFmtId="190" formatCode="#,##0.00\ &quot;Kč&quot;"/>
    <numFmt numFmtId="191" formatCode="[$-405]d\.\ mmmm\ yyyy"/>
    <numFmt numFmtId="192" formatCode="\(0\)"/>
    <numFmt numFmtId="193" formatCode="0.000"/>
    <numFmt numFmtId="194" formatCode="\(\ #\)"/>
    <numFmt numFmtId="195" formatCode="#,##0.00\ [$EUR]"/>
    <numFmt numFmtId="196" formatCode="0.0"/>
    <numFmt numFmtId="197" formatCode="d/m/yy;@"/>
    <numFmt numFmtId="198" formatCode="[$€-2]\ #,##0.00"/>
    <numFmt numFmtId="199" formatCode="mmm/yyyy"/>
    <numFmt numFmtId="200" formatCode="[$€-2]\ #,##0"/>
    <numFmt numFmtId="201" formatCode="#,##0.00\ [$€-1]"/>
    <numFmt numFmtId="202" formatCode="#,##0\ [$€-1]"/>
    <numFmt numFmtId="203" formatCode="0.00_ ;[Red]\-0.00\ "/>
    <numFmt numFmtId="204" formatCode="&quot;€&quot;\ #,##0.00"/>
    <numFmt numFmtId="205" formatCode="0.0000000%"/>
    <numFmt numFmtId="206" formatCode="#,##0.00_ ;[Red]\-#,##0.00\ "/>
    <numFmt numFmtId="207" formatCode="&quot;€&quot;\ #,##0.0000000"/>
  </numFmts>
  <fonts count="108">
    <font>
      <sz val="10"/>
      <name val="Arial"/>
      <family val="0"/>
    </font>
    <font>
      <b/>
      <sz val="10"/>
      <name val="Arial"/>
      <family val="2"/>
    </font>
    <font>
      <b/>
      <sz val="11"/>
      <name val="Arial"/>
      <family val="2"/>
    </font>
    <font>
      <b/>
      <sz val="14"/>
      <name val="Arial"/>
      <family val="2"/>
    </font>
    <font>
      <b/>
      <sz val="12"/>
      <name val="Arial"/>
      <family val="2"/>
    </font>
    <font>
      <sz val="12"/>
      <name val="Arial"/>
      <family val="2"/>
    </font>
    <font>
      <sz val="7.5"/>
      <name val="Arial"/>
      <family val="2"/>
    </font>
    <font>
      <sz val="10"/>
      <color indexed="55"/>
      <name val="Webdings"/>
      <family val="1"/>
    </font>
    <font>
      <sz val="14"/>
      <name val="Arial"/>
      <family val="2"/>
    </font>
    <font>
      <b/>
      <sz val="10"/>
      <color indexed="10"/>
      <name val="Arial"/>
      <family val="2"/>
    </font>
    <font>
      <sz val="10"/>
      <color indexed="10"/>
      <name val="Arial"/>
      <family val="2"/>
    </font>
    <font>
      <sz val="8"/>
      <name val="Arial"/>
      <family val="2"/>
    </font>
    <font>
      <b/>
      <sz val="9"/>
      <name val="Arial"/>
      <family val="2"/>
    </font>
    <font>
      <b/>
      <sz val="8"/>
      <name val="Arial"/>
      <family val="2"/>
    </font>
    <font>
      <sz val="10"/>
      <color indexed="55"/>
      <name val="Arial"/>
      <family val="2"/>
    </font>
    <font>
      <u val="single"/>
      <sz val="10"/>
      <color indexed="12"/>
      <name val="Arial"/>
      <family val="2"/>
    </font>
    <font>
      <u val="single"/>
      <sz val="10"/>
      <color indexed="36"/>
      <name val="Arial"/>
      <family val="2"/>
    </font>
    <font>
      <b/>
      <sz val="14"/>
      <color indexed="10"/>
      <name val="Arial"/>
      <family val="2"/>
    </font>
    <font>
      <b/>
      <sz val="22"/>
      <color indexed="10"/>
      <name val="Arial"/>
      <family val="2"/>
    </font>
    <font>
      <b/>
      <sz val="10"/>
      <color indexed="8"/>
      <name val="Arial"/>
      <family val="2"/>
    </font>
    <font>
      <sz val="10"/>
      <color indexed="8"/>
      <name val="Arial"/>
      <family val="2"/>
    </font>
    <font>
      <b/>
      <sz val="14"/>
      <name val="Arial CE"/>
      <family val="2"/>
    </font>
    <font>
      <sz val="10"/>
      <name val="Arial CE"/>
      <family val="0"/>
    </font>
    <font>
      <b/>
      <sz val="11"/>
      <name val="Arial CE"/>
      <family val="0"/>
    </font>
    <font>
      <b/>
      <sz val="10"/>
      <name val="Arial CE"/>
      <family val="0"/>
    </font>
    <font>
      <sz val="11"/>
      <name val="Arial CE"/>
      <family val="0"/>
    </font>
    <font>
      <sz val="10"/>
      <color indexed="10"/>
      <name val="Arial CE"/>
      <family val="0"/>
    </font>
    <font>
      <b/>
      <i/>
      <sz val="10"/>
      <name val="Arial CE"/>
      <family val="0"/>
    </font>
    <font>
      <b/>
      <u val="single"/>
      <sz val="11"/>
      <name val="Arial"/>
      <family val="2"/>
    </font>
    <font>
      <sz val="8"/>
      <name val="Tahoma"/>
      <family val="2"/>
    </font>
    <font>
      <b/>
      <sz val="8"/>
      <name val="Tahoma"/>
      <family val="2"/>
    </font>
    <font>
      <b/>
      <sz val="10"/>
      <color indexed="60"/>
      <name val="Arial CE"/>
      <family val="0"/>
    </font>
    <font>
      <sz val="10"/>
      <color indexed="60"/>
      <name val="Arial"/>
      <family val="2"/>
    </font>
    <font>
      <sz val="10"/>
      <color indexed="8"/>
      <name val="Arial CE"/>
      <family val="0"/>
    </font>
    <font>
      <sz val="10"/>
      <name val="Cambria"/>
      <family val="1"/>
    </font>
    <font>
      <b/>
      <sz val="10"/>
      <name val="Cambria"/>
      <family val="1"/>
    </font>
    <font>
      <b/>
      <u val="single"/>
      <sz val="10"/>
      <name val="Arial"/>
      <family val="2"/>
    </font>
    <font>
      <sz val="11"/>
      <name val="Arial"/>
      <family val="2"/>
    </font>
    <font>
      <b/>
      <sz val="12"/>
      <color indexed="10"/>
      <name val="Arial"/>
      <family val="2"/>
    </font>
    <font>
      <sz val="10"/>
      <name val="Tahoma"/>
      <family val="2"/>
    </font>
    <font>
      <sz val="11"/>
      <color indexed="8"/>
      <name val="Arial CE"/>
      <family val="0"/>
    </font>
    <font>
      <i/>
      <sz val="9"/>
      <name val="Arial"/>
      <family val="2"/>
    </font>
    <font>
      <b/>
      <sz val="11"/>
      <color indexed="10"/>
      <name val="Arial"/>
      <family val="2"/>
    </font>
    <font>
      <sz val="10"/>
      <name val="Webdings"/>
      <family val="1"/>
    </font>
    <font>
      <sz val="12"/>
      <color indexed="55"/>
      <name val="Webdings"/>
      <family val="1"/>
    </font>
    <font>
      <sz val="8.5"/>
      <name val="Arial"/>
      <family val="2"/>
    </font>
    <font>
      <sz val="12"/>
      <name val="Times New Roman"/>
      <family val="1"/>
    </font>
    <font>
      <b/>
      <sz val="10"/>
      <name val="Tahoma"/>
      <family val="2"/>
    </font>
    <font>
      <b/>
      <sz val="16"/>
      <name val="Arial"/>
      <family val="2"/>
    </font>
    <font>
      <b/>
      <sz val="9.5"/>
      <name val="Arial"/>
      <family val="2"/>
    </font>
    <font>
      <b/>
      <sz val="5"/>
      <name val="Arial"/>
      <family val="2"/>
    </font>
    <font>
      <b/>
      <sz val="7.5"/>
      <name val="Arial"/>
      <family val="2"/>
    </font>
    <font>
      <sz val="6.5"/>
      <name val="Arial"/>
      <family val="2"/>
    </font>
    <font>
      <b/>
      <sz val="6.5"/>
      <name val="Arial"/>
      <family val="2"/>
    </font>
    <font>
      <i/>
      <sz val="10"/>
      <color indexed="8"/>
      <name val="Arial"/>
      <family val="2"/>
    </font>
    <font>
      <sz val="9"/>
      <name val="Arial"/>
      <family val="2"/>
    </font>
    <font>
      <sz val="9"/>
      <name val="Times New Roman"/>
      <family val="1"/>
    </font>
    <font>
      <sz val="9"/>
      <color indexed="10"/>
      <name val="Arial"/>
      <family val="2"/>
    </font>
    <font>
      <strike/>
      <sz val="10"/>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20"/>
      <color indexed="10"/>
      <name val="Arial"/>
      <family val="2"/>
    </font>
    <font>
      <b/>
      <sz val="11"/>
      <color indexed="10"/>
      <name val="Calibri"/>
      <family val="2"/>
    </font>
    <font>
      <sz val="8"/>
      <color indexed="8"/>
      <name val="Calibri"/>
      <family val="2"/>
    </font>
    <font>
      <i/>
      <sz val="9"/>
      <color indexed="8"/>
      <name val="Calibri"/>
      <family val="2"/>
    </font>
    <font>
      <b/>
      <sz val="24"/>
      <color indexed="10"/>
      <name val="Arial"/>
      <family val="2"/>
    </font>
    <font>
      <b/>
      <sz val="9"/>
      <color indexed="8"/>
      <name val="Tahoma"/>
      <family val="0"/>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20"/>
      <color rgb="FFFF0000"/>
      <name val="Arial"/>
      <family val="2"/>
    </font>
    <font>
      <b/>
      <sz val="11"/>
      <color rgb="FFFF0000"/>
      <name val="Calibri"/>
      <family val="2"/>
    </font>
    <font>
      <sz val="8"/>
      <color theme="1"/>
      <name val="Calibri"/>
      <family val="2"/>
    </font>
    <font>
      <b/>
      <sz val="10"/>
      <color rgb="FFFF0000"/>
      <name val="Arial"/>
      <family val="2"/>
    </font>
    <font>
      <sz val="10"/>
      <color rgb="FFFF0000"/>
      <name val="Arial"/>
      <family val="2"/>
    </font>
    <font>
      <sz val="10"/>
      <color theme="1"/>
      <name val="Arial"/>
      <family val="2"/>
    </font>
    <font>
      <i/>
      <sz val="9"/>
      <color theme="1"/>
      <name val="Calibri"/>
      <family val="2"/>
    </font>
    <font>
      <b/>
      <sz val="24"/>
      <color rgb="FFFF0000"/>
      <name val="Arial"/>
      <family val="2"/>
    </font>
    <font>
      <b/>
      <sz val="12"/>
      <color rgb="FFFF0000"/>
      <name val="Arial"/>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22"/>
        <bgColor indexed="64"/>
      </patternFill>
    </fill>
    <fill>
      <patternFill patternType="solid">
        <fgColor indexed="44"/>
        <bgColor indexed="64"/>
      </patternFill>
    </fill>
    <fill>
      <patternFill patternType="solid">
        <fgColor indexed="47"/>
        <bgColor indexed="64"/>
      </patternFill>
    </fill>
    <fill>
      <patternFill patternType="solid">
        <fgColor indexed="27"/>
        <bgColor indexed="64"/>
      </patternFill>
    </fill>
    <fill>
      <patternFill patternType="solid">
        <fgColor indexed="13"/>
        <bgColor indexed="64"/>
      </patternFill>
    </fill>
    <fill>
      <patternFill patternType="solid">
        <fgColor indexed="45"/>
        <bgColor indexed="64"/>
      </patternFill>
    </fill>
    <fill>
      <patternFill patternType="solid">
        <fgColor indexed="41"/>
        <bgColor indexed="64"/>
      </patternFill>
    </fill>
    <fill>
      <patternFill patternType="solid">
        <fgColor indexed="42"/>
        <bgColor indexed="64"/>
      </patternFill>
    </fill>
    <fill>
      <patternFill patternType="solid">
        <fgColor indexed="55"/>
        <bgColor indexed="64"/>
      </patternFill>
    </fill>
    <fill>
      <patternFill patternType="solid">
        <fgColor rgb="FFFFC000"/>
        <bgColor indexed="64"/>
      </patternFill>
    </fill>
    <fill>
      <patternFill patternType="solid">
        <fgColor theme="0" tint="-0.24997000396251678"/>
        <bgColor indexed="64"/>
      </patternFill>
    </fill>
    <fill>
      <patternFill patternType="solid">
        <fgColor theme="0"/>
        <bgColor indexed="64"/>
      </patternFill>
    </fill>
    <fill>
      <patternFill patternType="solid">
        <fgColor indexed="9"/>
        <bgColor indexed="64"/>
      </patternFill>
    </fill>
    <fill>
      <patternFill patternType="solid">
        <fgColor indexed="26"/>
        <bgColor indexed="64"/>
      </patternFill>
    </fill>
    <fill>
      <patternFill patternType="solid">
        <fgColor theme="0" tint="-0.1499900072813034"/>
        <bgColor indexed="64"/>
      </patternFill>
    </fill>
  </fills>
  <borders count="86">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style="medium"/>
      <right style="medium"/>
      <top style="medium"/>
      <bottom style="medium"/>
    </border>
    <border>
      <left style="medium"/>
      <right style="thin"/>
      <top>
        <color indexed="63"/>
      </top>
      <bottom style="thin"/>
    </border>
    <border>
      <left style="medium"/>
      <right style="thin"/>
      <top style="thin"/>
      <bottom style="thin"/>
    </border>
    <border>
      <left style="medium"/>
      <right>
        <color indexed="63"/>
      </right>
      <top>
        <color indexed="63"/>
      </top>
      <bottom>
        <color indexed="63"/>
      </bottom>
    </border>
    <border>
      <left style="medium"/>
      <right style="medium"/>
      <top style="medium"/>
      <bottom>
        <color indexed="63"/>
      </bottom>
    </border>
    <border>
      <left style="medium"/>
      <right>
        <color indexed="63"/>
      </right>
      <top style="thin"/>
      <bottom style="medium"/>
    </border>
    <border>
      <left>
        <color indexed="63"/>
      </left>
      <right>
        <color indexed="63"/>
      </right>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style="medium"/>
      <bottom style="medium"/>
    </border>
    <border>
      <left style="thin"/>
      <right style="medium"/>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medium"/>
      <top style="thin"/>
      <bottom>
        <color indexed="63"/>
      </bottom>
    </border>
    <border>
      <left style="thin"/>
      <right style="thin"/>
      <top>
        <color indexed="63"/>
      </top>
      <bottom style="thin"/>
    </border>
    <border>
      <left style="thin"/>
      <right style="medium"/>
      <top>
        <color indexed="63"/>
      </top>
      <bottom style="thin"/>
    </border>
    <border>
      <left style="thin"/>
      <right style="medium"/>
      <top style="medium"/>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style="medium"/>
      <right style="thin"/>
      <top style="thin"/>
      <bottom>
        <color indexed="63"/>
      </bottom>
    </border>
    <border>
      <left>
        <color indexed="63"/>
      </left>
      <right>
        <color indexed="63"/>
      </right>
      <top style="thin"/>
      <bottom>
        <color indexed="63"/>
      </bottom>
    </border>
    <border>
      <left style="thin"/>
      <right style="thin"/>
      <top style="medium"/>
      <bottom style="thin"/>
    </border>
    <border>
      <left style="thin"/>
      <right>
        <color indexed="63"/>
      </right>
      <top style="medium"/>
      <bottom style="thin"/>
    </border>
    <border>
      <left style="medium"/>
      <right style="thin"/>
      <top style="medium"/>
      <bottom style="thin"/>
    </border>
    <border>
      <left>
        <color indexed="63"/>
      </left>
      <right>
        <color indexed="63"/>
      </right>
      <top style="medium"/>
      <bottom style="thin"/>
    </border>
    <border>
      <left style="medium"/>
      <right style="thin"/>
      <top style="thin"/>
      <bottom style="medium"/>
    </border>
    <border>
      <left style="thin"/>
      <right style="thin"/>
      <top style="thin"/>
      <bottom style="medium"/>
    </border>
    <border>
      <left style="thin"/>
      <right>
        <color indexed="63"/>
      </right>
      <top style="thin"/>
      <bottom style="thin"/>
    </border>
    <border>
      <left style="thin"/>
      <right style="medium"/>
      <top style="thin"/>
      <bottom style="medium"/>
    </border>
    <border>
      <left style="thin"/>
      <right style="medium"/>
      <top>
        <color indexed="63"/>
      </top>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style="medium"/>
      <bottom style="medium"/>
    </border>
    <border>
      <left style="medium"/>
      <right style="thin"/>
      <top style="medium"/>
      <bottom style="medium"/>
    </border>
    <border>
      <left>
        <color indexed="63"/>
      </left>
      <right style="medium"/>
      <top style="medium"/>
      <bottom style="medium"/>
    </border>
    <border>
      <left style="thin"/>
      <right>
        <color indexed="63"/>
      </right>
      <top style="medium"/>
      <bottom style="medium"/>
    </border>
    <border>
      <left style="thin"/>
      <right>
        <color indexed="63"/>
      </right>
      <top>
        <color indexed="63"/>
      </top>
      <bottom>
        <color indexed="63"/>
      </bottom>
    </border>
    <border>
      <left style="medium"/>
      <right style="medium"/>
      <top>
        <color indexed="63"/>
      </top>
      <bottom style="medium"/>
    </border>
    <border>
      <left>
        <color indexed="63"/>
      </left>
      <right style="medium"/>
      <top style="thin"/>
      <bottom style="thin"/>
    </border>
    <border>
      <left style="medium"/>
      <right style="medium"/>
      <top>
        <color indexed="63"/>
      </top>
      <bottom>
        <color indexed="63"/>
      </bottom>
    </border>
    <border>
      <left style="medium"/>
      <right style="medium"/>
      <top style="medium"/>
      <bottom style="thin"/>
    </border>
    <border>
      <left>
        <color indexed="63"/>
      </left>
      <right style="thin"/>
      <top style="medium"/>
      <bottom style="thin"/>
    </border>
    <border>
      <left style="medium"/>
      <right>
        <color indexed="63"/>
      </right>
      <top style="thin"/>
      <bottom style="thin"/>
    </border>
    <border>
      <left>
        <color indexed="63"/>
      </left>
      <right style="medium"/>
      <top style="medium"/>
      <bottom style="thin"/>
    </border>
    <border>
      <left>
        <color indexed="63"/>
      </left>
      <right style="medium"/>
      <top>
        <color indexed="63"/>
      </top>
      <bottom style="thin"/>
    </border>
    <border>
      <left style="medium"/>
      <right style="medium"/>
      <top/>
      <bottom style="thin"/>
    </border>
    <border>
      <left style="medium"/>
      <right style="medium"/>
      <top style="thin"/>
      <bottom style="thin"/>
    </border>
    <border>
      <left style="medium"/>
      <right>
        <color indexed="63"/>
      </right>
      <top style="thin"/>
      <bottom>
        <color indexed="63"/>
      </bottom>
    </border>
    <border>
      <left>
        <color indexed="63"/>
      </left>
      <right style="thin"/>
      <top style="thin"/>
      <bottom>
        <color indexed="63"/>
      </botto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medium"/>
      <bottom style="thin"/>
    </border>
    <border>
      <left style="thin"/>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style="thin"/>
      <right style="thin"/>
      <top>
        <color indexed="63"/>
      </top>
      <bottom>
        <color indexed="63"/>
      </bottom>
    </border>
    <border>
      <left>
        <color indexed="63"/>
      </left>
      <right style="thin"/>
      <top style="medium"/>
      <bottom style="medium"/>
    </border>
    <border>
      <left style="thin"/>
      <right>
        <color indexed="63"/>
      </right>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medium"/>
      <right style="thin"/>
      <top style="medium"/>
      <bottom>
        <color indexed="63"/>
      </bottom>
    </border>
    <border>
      <left style="medium"/>
      <right style="thin"/>
      <top>
        <color indexed="63"/>
      </top>
      <bottom>
        <color indexed="63"/>
      </bottom>
    </border>
    <border>
      <left>
        <color indexed="63"/>
      </left>
      <right style="thin"/>
      <top>
        <color indexed="63"/>
      </top>
      <bottom>
        <color indexed="63"/>
      </bottom>
    </border>
    <border>
      <left>
        <color indexed="63"/>
      </left>
      <right style="thin"/>
      <top>
        <color indexed="63"/>
      </top>
      <bottom style="mediu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2" fillId="2" borderId="0" applyNumberFormat="0" applyBorder="0" applyAlignment="0" applyProtection="0"/>
    <xf numFmtId="0" fontId="82" fillId="3" borderId="0" applyNumberFormat="0" applyBorder="0" applyAlignment="0" applyProtection="0"/>
    <xf numFmtId="0" fontId="82" fillId="4" borderId="0" applyNumberFormat="0" applyBorder="0" applyAlignment="0" applyProtection="0"/>
    <xf numFmtId="0" fontId="82" fillId="5" borderId="0" applyNumberFormat="0" applyBorder="0" applyAlignment="0" applyProtection="0"/>
    <xf numFmtId="0" fontId="82" fillId="6" borderId="0" applyNumberFormat="0" applyBorder="0" applyAlignment="0" applyProtection="0"/>
    <xf numFmtId="0" fontId="82" fillId="7" borderId="0" applyNumberFormat="0" applyBorder="0" applyAlignment="0" applyProtection="0"/>
    <xf numFmtId="0" fontId="82" fillId="8" borderId="0" applyNumberFormat="0" applyBorder="0" applyAlignment="0" applyProtection="0"/>
    <xf numFmtId="0" fontId="82" fillId="9" borderId="0" applyNumberFormat="0" applyBorder="0" applyAlignment="0" applyProtection="0"/>
    <xf numFmtId="0" fontId="82" fillId="10" borderId="0" applyNumberFormat="0" applyBorder="0" applyAlignment="0" applyProtection="0"/>
    <xf numFmtId="0" fontId="82" fillId="11" borderId="0" applyNumberFormat="0" applyBorder="0" applyAlignment="0" applyProtection="0"/>
    <xf numFmtId="0" fontId="82" fillId="12" borderId="0" applyNumberFormat="0" applyBorder="0" applyAlignment="0" applyProtection="0"/>
    <xf numFmtId="0" fontId="82" fillId="13"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4" fillId="0" borderId="1" applyNumberFormat="0" applyFill="0" applyAlignment="0" applyProtection="0"/>
    <xf numFmtId="179" fontId="0" fillId="0" borderId="0" applyFont="0" applyFill="0" applyBorder="0" applyAlignment="0" applyProtection="0"/>
    <xf numFmtId="171" fontId="20" fillId="0" borderId="0" applyFont="0" applyFill="0" applyBorder="0" applyAlignment="0" applyProtection="0"/>
    <xf numFmtId="177" fontId="0" fillId="0" borderId="0" applyFont="0" applyFill="0" applyBorder="0" applyAlignment="0" applyProtection="0"/>
    <xf numFmtId="0" fontId="15" fillId="0" borderId="0" applyNumberFormat="0" applyFill="0" applyBorder="0" applyAlignment="0" applyProtection="0"/>
    <xf numFmtId="0" fontId="85" fillId="20" borderId="0" applyNumberFormat="0" applyBorder="0" applyAlignment="0" applyProtection="0"/>
    <xf numFmtId="0" fontId="86" fillId="21" borderId="2"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87" fillId="0" borderId="3" applyNumberFormat="0" applyFill="0" applyAlignment="0" applyProtection="0"/>
    <xf numFmtId="0" fontId="88" fillId="0" borderId="4" applyNumberFormat="0" applyFill="0" applyAlignment="0" applyProtection="0"/>
    <xf numFmtId="0" fontId="89" fillId="0" borderId="5" applyNumberFormat="0" applyFill="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22" borderId="0" applyNumberFormat="0" applyBorder="0" applyAlignment="0" applyProtection="0"/>
    <xf numFmtId="0" fontId="0" fillId="0" borderId="0">
      <alignment/>
      <protection/>
    </xf>
    <xf numFmtId="0" fontId="82" fillId="0" borderId="0">
      <alignment/>
      <protection/>
    </xf>
    <xf numFmtId="0" fontId="2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0" fillId="23" borderId="6" applyNumberFormat="0" applyFont="0" applyAlignment="0" applyProtection="0"/>
    <xf numFmtId="9" fontId="82"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0" fontId="92" fillId="0" borderId="7" applyNumberFormat="0" applyFill="0" applyAlignment="0" applyProtection="0"/>
    <xf numFmtId="0" fontId="93"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94" fillId="0" borderId="0" applyNumberFormat="0" applyFill="0" applyBorder="0" applyAlignment="0" applyProtection="0"/>
    <xf numFmtId="0" fontId="95" fillId="25" borderId="8" applyNumberFormat="0" applyAlignment="0" applyProtection="0"/>
    <xf numFmtId="0" fontId="96" fillId="26" borderId="8" applyNumberFormat="0" applyAlignment="0" applyProtection="0"/>
    <xf numFmtId="0" fontId="97" fillId="26" borderId="9" applyNumberFormat="0" applyAlignment="0" applyProtection="0"/>
    <xf numFmtId="0" fontId="98" fillId="0" borderId="0" applyNumberFormat="0" applyFill="0" applyBorder="0" applyAlignment="0" applyProtection="0"/>
    <xf numFmtId="0" fontId="83" fillId="27" borderId="0" applyNumberFormat="0" applyBorder="0" applyAlignment="0" applyProtection="0"/>
    <xf numFmtId="0" fontId="83" fillId="28" borderId="0" applyNumberFormat="0" applyBorder="0" applyAlignment="0" applyProtection="0"/>
    <xf numFmtId="0" fontId="83" fillId="29" borderId="0" applyNumberFormat="0" applyBorder="0" applyAlignment="0" applyProtection="0"/>
    <xf numFmtId="0" fontId="83" fillId="30" borderId="0" applyNumberFormat="0" applyBorder="0" applyAlignment="0" applyProtection="0"/>
    <xf numFmtId="0" fontId="83" fillId="31" borderId="0" applyNumberFormat="0" applyBorder="0" applyAlignment="0" applyProtection="0"/>
    <xf numFmtId="0" fontId="83" fillId="32" borderId="0" applyNumberFormat="0" applyBorder="0" applyAlignment="0" applyProtection="0"/>
  </cellStyleXfs>
  <cellXfs count="1309">
    <xf numFmtId="0" fontId="0" fillId="0" borderId="0" xfId="0" applyAlignment="1">
      <alignment/>
    </xf>
    <xf numFmtId="0" fontId="0" fillId="0" borderId="0" xfId="0" applyBorder="1" applyAlignment="1">
      <alignment/>
    </xf>
    <xf numFmtId="0" fontId="2" fillId="0" borderId="0" xfId="0" applyFont="1" applyAlignment="1">
      <alignment/>
    </xf>
    <xf numFmtId="0" fontId="1" fillId="0" borderId="0" xfId="0" applyFont="1" applyBorder="1" applyAlignment="1">
      <alignment/>
    </xf>
    <xf numFmtId="0" fontId="2" fillId="0" borderId="0" xfId="0" applyFont="1" applyBorder="1" applyAlignment="1">
      <alignment/>
    </xf>
    <xf numFmtId="0" fontId="0" fillId="0" borderId="0" xfId="0" applyAlignment="1">
      <alignment/>
    </xf>
    <xf numFmtId="0" fontId="2" fillId="0" borderId="0" xfId="0" applyFont="1" applyAlignment="1">
      <alignment/>
    </xf>
    <xf numFmtId="0" fontId="2" fillId="0" borderId="0" xfId="0" applyFont="1" applyBorder="1" applyAlignment="1">
      <alignment/>
    </xf>
    <xf numFmtId="0" fontId="0" fillId="0" borderId="0" xfId="0" applyBorder="1" applyAlignment="1">
      <alignment/>
    </xf>
    <xf numFmtId="0" fontId="1" fillId="0" borderId="0" xfId="0" applyFont="1" applyAlignment="1">
      <alignment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0" fillId="0" borderId="0" xfId="0" applyBorder="1" applyAlignment="1">
      <alignment horizontal="center"/>
    </xf>
    <xf numFmtId="0" fontId="0" fillId="0" borderId="0" xfId="0" applyFill="1" applyAlignment="1">
      <alignment horizontal="center"/>
    </xf>
    <xf numFmtId="0" fontId="1" fillId="0" borderId="0" xfId="0" applyFont="1" applyFill="1" applyBorder="1" applyAlignment="1">
      <alignment horizontal="left" vertical="center"/>
    </xf>
    <xf numFmtId="0" fontId="0" fillId="33" borderId="0" xfId="0" applyFill="1" applyAlignment="1">
      <alignment/>
    </xf>
    <xf numFmtId="0" fontId="4" fillId="0" borderId="0" xfId="0" applyFont="1" applyAlignment="1">
      <alignment/>
    </xf>
    <xf numFmtId="0" fontId="0" fillId="0" borderId="0" xfId="0" applyFont="1" applyAlignment="1">
      <alignment/>
    </xf>
    <xf numFmtId="0" fontId="0" fillId="0" borderId="0" xfId="0" applyFill="1" applyBorder="1" applyAlignment="1">
      <alignment/>
    </xf>
    <xf numFmtId="0" fontId="0" fillId="0" borderId="0" xfId="0" applyFill="1" applyBorder="1" applyAlignment="1">
      <alignment/>
    </xf>
    <xf numFmtId="0" fontId="4" fillId="0" borderId="0" xfId="0" applyFont="1" applyAlignment="1">
      <alignment horizontal="center"/>
    </xf>
    <xf numFmtId="0" fontId="6" fillId="0" borderId="0" xfId="0" applyFont="1" applyAlignment="1">
      <alignment/>
    </xf>
    <xf numFmtId="0" fontId="0" fillId="0" borderId="0" xfId="0" applyFont="1" applyBorder="1" applyAlignment="1">
      <alignment wrapText="1"/>
    </xf>
    <xf numFmtId="0" fontId="0" fillId="0" borderId="0" xfId="0" applyFont="1" applyBorder="1" applyAlignment="1">
      <alignment/>
    </xf>
    <xf numFmtId="0" fontId="1" fillId="0" borderId="0" xfId="0" applyFont="1" applyFill="1" applyBorder="1" applyAlignment="1">
      <alignment horizontal="right" vertical="center" wrapText="1"/>
    </xf>
    <xf numFmtId="0" fontId="2" fillId="34" borderId="0" xfId="0" applyFont="1" applyFill="1" applyAlignment="1">
      <alignment/>
    </xf>
    <xf numFmtId="0" fontId="1" fillId="34" borderId="10" xfId="0" applyFont="1" applyFill="1" applyBorder="1" applyAlignment="1">
      <alignment horizontal="center" vertical="center"/>
    </xf>
    <xf numFmtId="0" fontId="1" fillId="34" borderId="11" xfId="0" applyFont="1" applyFill="1" applyBorder="1" applyAlignment="1">
      <alignment horizontal="center" vertical="center" wrapText="1"/>
    </xf>
    <xf numFmtId="0" fontId="0" fillId="34" borderId="12" xfId="0" applyFont="1" applyFill="1" applyBorder="1" applyAlignment="1">
      <alignment/>
    </xf>
    <xf numFmtId="16" fontId="0" fillId="34" borderId="13" xfId="0" applyNumberFormat="1" applyFont="1" applyFill="1" applyBorder="1" applyAlignment="1">
      <alignment/>
    </xf>
    <xf numFmtId="0" fontId="1" fillId="34" borderId="11" xfId="0" applyFont="1" applyFill="1" applyBorder="1" applyAlignment="1">
      <alignment horizontal="center"/>
    </xf>
    <xf numFmtId="0" fontId="1" fillId="34" borderId="10" xfId="0" applyFont="1" applyFill="1" applyBorder="1" applyAlignment="1">
      <alignment horizontal="center" vertical="center" wrapText="1"/>
    </xf>
    <xf numFmtId="0" fontId="1" fillId="34" borderId="0" xfId="0" applyFont="1" applyFill="1" applyAlignment="1">
      <alignment/>
    </xf>
    <xf numFmtId="0" fontId="0" fillId="33" borderId="0" xfId="0" applyFill="1" applyBorder="1" applyAlignment="1">
      <alignment/>
    </xf>
    <xf numFmtId="0" fontId="1" fillId="34" borderId="0" xfId="0" applyFont="1" applyFill="1" applyBorder="1" applyAlignment="1">
      <alignment horizontal="right"/>
    </xf>
    <xf numFmtId="0" fontId="1" fillId="34" borderId="11" xfId="0" applyFont="1" applyFill="1" applyBorder="1" applyAlignment="1">
      <alignment horizontal="center" vertical="center"/>
    </xf>
    <xf numFmtId="0" fontId="0" fillId="0" borderId="0" xfId="0" applyFill="1" applyAlignment="1">
      <alignment/>
    </xf>
    <xf numFmtId="0" fontId="0" fillId="0" borderId="0" xfId="0" applyFill="1" applyAlignment="1">
      <alignment/>
    </xf>
    <xf numFmtId="0" fontId="0" fillId="0" borderId="0" xfId="0" applyFont="1" applyAlignment="1">
      <alignment horizontal="left" vertical="top"/>
    </xf>
    <xf numFmtId="0" fontId="2" fillId="0" borderId="0" xfId="0" applyFont="1" applyFill="1" applyAlignment="1">
      <alignment/>
    </xf>
    <xf numFmtId="0" fontId="2" fillId="0" borderId="0" xfId="0" applyFont="1" applyFill="1" applyAlignment="1">
      <alignment/>
    </xf>
    <xf numFmtId="0" fontId="1" fillId="0"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0" fontId="9" fillId="0" borderId="0" xfId="0" applyFont="1" applyFill="1" applyAlignment="1">
      <alignment/>
    </xf>
    <xf numFmtId="0" fontId="0" fillId="0" borderId="0" xfId="0" applyFont="1" applyFill="1" applyBorder="1" applyAlignment="1">
      <alignment/>
    </xf>
    <xf numFmtId="0" fontId="0" fillId="0" borderId="0" xfId="0" applyFont="1" applyAlignment="1">
      <alignment/>
    </xf>
    <xf numFmtId="0" fontId="1" fillId="34" borderId="0" xfId="0" applyFont="1" applyFill="1" applyAlignment="1">
      <alignment wrapText="1"/>
    </xf>
    <xf numFmtId="0" fontId="0" fillId="0" borderId="0" xfId="0" applyFill="1" applyAlignment="1">
      <alignment horizontal="center" vertical="center"/>
    </xf>
    <xf numFmtId="0" fontId="1" fillId="0" borderId="0" xfId="0" applyFont="1" applyAlignment="1">
      <alignment/>
    </xf>
    <xf numFmtId="0" fontId="1" fillId="0" borderId="0" xfId="0" applyFont="1" applyFill="1" applyAlignment="1">
      <alignment/>
    </xf>
    <xf numFmtId="0" fontId="1" fillId="0" borderId="0" xfId="0" applyFont="1" applyAlignment="1">
      <alignment wrapText="1"/>
    </xf>
    <xf numFmtId="0" fontId="1" fillId="0" borderId="0" xfId="0" applyFont="1" applyAlignment="1">
      <alignment/>
    </xf>
    <xf numFmtId="0" fontId="0" fillId="0" borderId="0" xfId="0" applyFont="1" applyAlignment="1">
      <alignment/>
    </xf>
    <xf numFmtId="0" fontId="0" fillId="0" borderId="0" xfId="0" applyFont="1" applyBorder="1" applyAlignment="1">
      <alignment/>
    </xf>
    <xf numFmtId="0" fontId="3" fillId="0" borderId="0" xfId="0" applyFont="1" applyFill="1" applyBorder="1" applyAlignment="1">
      <alignment horizontal="center" vertical="center"/>
    </xf>
    <xf numFmtId="0" fontId="7" fillId="0" borderId="0" xfId="0" applyFont="1" applyAlignment="1">
      <alignment vertical="top" wrapText="1"/>
    </xf>
    <xf numFmtId="0" fontId="1" fillId="0" borderId="0" xfId="0" applyFont="1" applyAlignment="1">
      <alignment/>
    </xf>
    <xf numFmtId="0" fontId="10" fillId="0" borderId="0" xfId="0" applyFont="1" applyAlignment="1">
      <alignment/>
    </xf>
    <xf numFmtId="0" fontId="0" fillId="34" borderId="0" xfId="0" applyFont="1" applyFill="1" applyBorder="1" applyAlignment="1">
      <alignment/>
    </xf>
    <xf numFmtId="0" fontId="1" fillId="34" borderId="0" xfId="0" applyFont="1" applyFill="1" applyBorder="1" applyAlignment="1">
      <alignment/>
    </xf>
    <xf numFmtId="0" fontId="0" fillId="35" borderId="11" xfId="0" applyFill="1" applyBorder="1" applyAlignment="1">
      <alignment/>
    </xf>
    <xf numFmtId="0" fontId="1" fillId="34" borderId="0" xfId="0" applyFont="1" applyFill="1" applyAlignment="1">
      <alignment/>
    </xf>
    <xf numFmtId="0" fontId="1" fillId="34" borderId="0" xfId="0" applyFont="1" applyFill="1" applyAlignment="1">
      <alignment/>
    </xf>
    <xf numFmtId="0" fontId="1" fillId="0" borderId="0" xfId="0" applyFont="1" applyFill="1" applyBorder="1" applyAlignment="1">
      <alignment horizontal="left" vertical="center" wrapText="1"/>
    </xf>
    <xf numFmtId="0" fontId="0" fillId="0" borderId="0" xfId="0" applyFill="1" applyBorder="1" applyAlignment="1">
      <alignment horizontal="left" vertical="center" wrapText="1"/>
    </xf>
    <xf numFmtId="0" fontId="1" fillId="0" borderId="0" xfId="0" applyFont="1" applyFill="1" applyBorder="1" applyAlignment="1">
      <alignment horizontal="right"/>
    </xf>
    <xf numFmtId="0" fontId="0" fillId="35" borderId="11" xfId="0" applyFont="1" applyFill="1" applyBorder="1" applyAlignment="1">
      <alignment horizontal="center"/>
    </xf>
    <xf numFmtId="0" fontId="1" fillId="34" borderId="0" xfId="0" applyFont="1" applyFill="1" applyBorder="1" applyAlignment="1">
      <alignment horizontal="center" vertical="center"/>
    </xf>
    <xf numFmtId="0" fontId="2" fillId="0" borderId="0" xfId="0" applyFont="1" applyFill="1" applyAlignment="1">
      <alignment horizontal="left" vertical="center"/>
    </xf>
    <xf numFmtId="0" fontId="0" fillId="0" borderId="0" xfId="0" applyFill="1" applyAlignment="1">
      <alignment horizontal="left" vertical="center"/>
    </xf>
    <xf numFmtId="0" fontId="12" fillId="34" borderId="0" xfId="0" applyFont="1" applyFill="1" applyAlignment="1">
      <alignment/>
    </xf>
    <xf numFmtId="0" fontId="0" fillId="34" borderId="14" xfId="0" applyFont="1" applyFill="1" applyBorder="1" applyAlignment="1">
      <alignment/>
    </xf>
    <xf numFmtId="0" fontId="13" fillId="34" borderId="11" xfId="0" applyFont="1" applyFill="1" applyBorder="1" applyAlignment="1">
      <alignment horizontal="center" vertical="center" wrapText="1"/>
    </xf>
    <xf numFmtId="0" fontId="0" fillId="0" borderId="0" xfId="0" applyFont="1" applyBorder="1" applyAlignment="1">
      <alignment/>
    </xf>
    <xf numFmtId="0" fontId="13" fillId="34" borderId="11" xfId="0" applyFont="1" applyFill="1" applyBorder="1" applyAlignment="1">
      <alignment horizontal="center" vertical="center" wrapText="1" shrinkToFit="1"/>
    </xf>
    <xf numFmtId="16" fontId="1" fillId="34" borderId="14" xfId="0" applyNumberFormat="1" applyFont="1" applyFill="1" applyBorder="1" applyAlignment="1">
      <alignment horizontal="left" vertical="center"/>
    </xf>
    <xf numFmtId="16" fontId="1" fillId="34" borderId="0" xfId="0" applyNumberFormat="1" applyFont="1" applyFill="1" applyBorder="1" applyAlignment="1">
      <alignment horizontal="left" vertical="center"/>
    </xf>
    <xf numFmtId="0" fontId="9" fillId="0" borderId="0" xfId="0" applyFont="1" applyFill="1" applyBorder="1" applyAlignment="1">
      <alignment horizontal="center"/>
    </xf>
    <xf numFmtId="0" fontId="0" fillId="35" borderId="15" xfId="0" applyFont="1" applyFill="1" applyBorder="1" applyAlignment="1">
      <alignment horizontal="center"/>
    </xf>
    <xf numFmtId="0" fontId="11" fillId="0" borderId="0" xfId="0" applyFont="1" applyAlignment="1">
      <alignment horizontal="center" wrapText="1"/>
    </xf>
    <xf numFmtId="0" fontId="0" fillId="0" borderId="0" xfId="0" applyFont="1" applyBorder="1" applyAlignment="1">
      <alignment/>
    </xf>
    <xf numFmtId="0" fontId="0" fillId="0" borderId="0" xfId="0" applyFont="1" applyAlignment="1">
      <alignment/>
    </xf>
    <xf numFmtId="0" fontId="1" fillId="33" borderId="16" xfId="0" applyFont="1" applyFill="1" applyBorder="1" applyAlignment="1">
      <alignment/>
    </xf>
    <xf numFmtId="0" fontId="0" fillId="33" borderId="17" xfId="0" applyFill="1" applyBorder="1" applyAlignment="1">
      <alignment/>
    </xf>
    <xf numFmtId="0" fontId="1"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Alignment="1">
      <alignment vertical="top"/>
    </xf>
    <xf numFmtId="0" fontId="0" fillId="0" borderId="0" xfId="0" applyFont="1" applyFill="1" applyAlignment="1">
      <alignment vertical="top"/>
    </xf>
    <xf numFmtId="0" fontId="1" fillId="34" borderId="14" xfId="0" applyFont="1" applyFill="1" applyBorder="1" applyAlignment="1">
      <alignment/>
    </xf>
    <xf numFmtId="0" fontId="0" fillId="34" borderId="18" xfId="0" applyFont="1" applyFill="1" applyBorder="1" applyAlignment="1">
      <alignment/>
    </xf>
    <xf numFmtId="0" fontId="1" fillId="34" borderId="19" xfId="0" applyFont="1" applyFill="1" applyBorder="1" applyAlignment="1">
      <alignment/>
    </xf>
    <xf numFmtId="0" fontId="1" fillId="34" borderId="20" xfId="0" applyFont="1" applyFill="1" applyBorder="1" applyAlignment="1">
      <alignment/>
    </xf>
    <xf numFmtId="0" fontId="1" fillId="34" borderId="21" xfId="0" applyFont="1" applyFill="1" applyBorder="1" applyAlignment="1">
      <alignment/>
    </xf>
    <xf numFmtId="0" fontId="1" fillId="34" borderId="22" xfId="0" applyFont="1" applyFill="1" applyBorder="1" applyAlignment="1">
      <alignment/>
    </xf>
    <xf numFmtId="0" fontId="1" fillId="34" borderId="23" xfId="0" applyFont="1" applyFill="1" applyBorder="1" applyAlignment="1">
      <alignment/>
    </xf>
    <xf numFmtId="0" fontId="8" fillId="34" borderId="0" xfId="0" applyFont="1" applyFill="1" applyAlignment="1">
      <alignment horizontal="left"/>
    </xf>
    <xf numFmtId="0" fontId="4" fillId="0" borderId="0" xfId="0" applyFont="1" applyFill="1" applyAlignment="1">
      <alignment horizontal="center" vertical="center"/>
    </xf>
    <xf numFmtId="0" fontId="5" fillId="0" borderId="0" xfId="0" applyFont="1" applyFill="1" applyAlignment="1">
      <alignment horizontal="center" vertical="center"/>
    </xf>
    <xf numFmtId="0" fontId="8" fillId="0" borderId="0" xfId="0" applyFont="1" applyFill="1" applyAlignment="1">
      <alignment horizontal="left"/>
    </xf>
    <xf numFmtId="0" fontId="0" fillId="0" borderId="0" xfId="0" applyFont="1" applyFill="1" applyBorder="1" applyAlignment="1">
      <alignment horizontal="left" vertical="top" wrapText="1"/>
    </xf>
    <xf numFmtId="0" fontId="1" fillId="34" borderId="14" xfId="0" applyFont="1" applyFill="1" applyBorder="1" applyAlignment="1">
      <alignment horizontal="center" vertical="center"/>
    </xf>
    <xf numFmtId="0" fontId="1" fillId="34" borderId="24" xfId="0" applyFont="1" applyFill="1" applyBorder="1" applyAlignment="1">
      <alignment horizontal="center" vertical="center"/>
    </xf>
    <xf numFmtId="0" fontId="1" fillId="34" borderId="21" xfId="0" applyFont="1" applyFill="1" applyBorder="1" applyAlignment="1">
      <alignment horizontal="center" vertical="center" wrapText="1"/>
    </xf>
    <xf numFmtId="0" fontId="1" fillId="34" borderId="22" xfId="0" applyFont="1" applyFill="1" applyBorder="1" applyAlignment="1">
      <alignment horizontal="center" vertical="center" wrapText="1"/>
    </xf>
    <xf numFmtId="0" fontId="13" fillId="34" borderId="25" xfId="0" applyFont="1" applyFill="1" applyBorder="1" applyAlignment="1">
      <alignment horizontal="center" vertical="center" wrapText="1"/>
    </xf>
    <xf numFmtId="0" fontId="13" fillId="34" borderId="11" xfId="0" applyFont="1" applyFill="1" applyBorder="1" applyAlignment="1">
      <alignment horizontal="center" vertical="center" wrapText="1"/>
    </xf>
    <xf numFmtId="49" fontId="1" fillId="34" borderId="11" xfId="0" applyNumberFormat="1" applyFont="1" applyFill="1" applyBorder="1" applyAlignment="1">
      <alignment horizontal="center" vertical="center" wrapText="1"/>
    </xf>
    <xf numFmtId="0" fontId="21" fillId="0" borderId="0" xfId="0" applyFont="1" applyAlignment="1" applyProtection="1">
      <alignment horizontal="left"/>
      <protection hidden="1" locked="0"/>
    </xf>
    <xf numFmtId="0" fontId="22" fillId="0" borderId="0" xfId="0" applyFont="1" applyFill="1" applyBorder="1" applyAlignment="1" applyProtection="1">
      <alignment horizontal="left"/>
      <protection hidden="1" locked="0"/>
    </xf>
    <xf numFmtId="0" fontId="1" fillId="0" borderId="0" xfId="0" applyFont="1" applyFill="1" applyBorder="1" applyAlignment="1" applyProtection="1">
      <alignment horizontal="center"/>
      <protection locked="0"/>
    </xf>
    <xf numFmtId="3" fontId="23" fillId="0" borderId="0" xfId="0" applyNumberFormat="1" applyFont="1" applyFill="1" applyBorder="1" applyAlignment="1" applyProtection="1">
      <alignment horizontal="center"/>
      <protection hidden="1" locked="0"/>
    </xf>
    <xf numFmtId="0" fontId="22" fillId="0" borderId="0" xfId="0" applyFont="1" applyFill="1" applyBorder="1" applyAlignment="1" applyProtection="1">
      <alignment/>
      <protection hidden="1" locked="0"/>
    </xf>
    <xf numFmtId="0" fontId="25" fillId="0" borderId="0" xfId="0" applyFont="1" applyFill="1" applyBorder="1" applyAlignment="1" applyProtection="1">
      <alignment horizontal="right"/>
      <protection hidden="1" locked="0"/>
    </xf>
    <xf numFmtId="0" fontId="25" fillId="0" borderId="0" xfId="0" applyFont="1" applyFill="1" applyBorder="1" applyAlignment="1" applyProtection="1">
      <alignment horizontal="center"/>
      <protection hidden="1" locked="0"/>
    </xf>
    <xf numFmtId="3" fontId="25" fillId="0" borderId="0" xfId="0" applyNumberFormat="1" applyFont="1" applyFill="1" applyBorder="1" applyAlignment="1" applyProtection="1">
      <alignment/>
      <protection hidden="1" locked="0"/>
    </xf>
    <xf numFmtId="0" fontId="25" fillId="0" borderId="0" xfId="0" applyFont="1" applyFill="1" applyBorder="1" applyAlignment="1" applyProtection="1">
      <alignment/>
      <protection hidden="1" locked="0"/>
    </xf>
    <xf numFmtId="4" fontId="25" fillId="0" borderId="0" xfId="0" applyNumberFormat="1" applyFont="1" applyFill="1" applyBorder="1" applyAlignment="1" applyProtection="1">
      <alignment/>
      <protection hidden="1" locked="0"/>
    </xf>
    <xf numFmtId="0" fontId="22" fillId="33" borderId="26" xfId="0" applyNumberFormat="1" applyFont="1" applyFill="1" applyBorder="1" applyAlignment="1" applyProtection="1">
      <alignment horizontal="center" vertical="top" wrapText="1"/>
      <protection hidden="1" locked="0"/>
    </xf>
    <xf numFmtId="49" fontId="0" fillId="0" borderId="13" xfId="0" applyNumberFormat="1" applyFont="1" applyBorder="1" applyAlignment="1" applyProtection="1">
      <alignment/>
      <protection locked="0"/>
    </xf>
    <xf numFmtId="49" fontId="0" fillId="0" borderId="27" xfId="0" applyNumberFormat="1" applyFont="1" applyBorder="1" applyAlignment="1" applyProtection="1">
      <alignment/>
      <protection locked="0"/>
    </xf>
    <xf numFmtId="49" fontId="0" fillId="0" borderId="27" xfId="0" applyNumberFormat="1" applyFont="1" applyFill="1" applyBorder="1" applyAlignment="1" applyProtection="1">
      <alignment/>
      <protection locked="0"/>
    </xf>
    <xf numFmtId="49" fontId="22" fillId="0" borderId="28" xfId="0" applyNumberFormat="1" applyFont="1" applyBorder="1" applyAlignment="1" applyProtection="1">
      <alignment vertical="center"/>
      <protection hidden="1" locked="0"/>
    </xf>
    <xf numFmtId="49" fontId="22" fillId="0" borderId="28" xfId="0" applyNumberFormat="1" applyFont="1" applyBorder="1" applyAlignment="1" applyProtection="1">
      <alignment horizontal="center" vertical="center"/>
      <protection hidden="1" locked="0"/>
    </xf>
    <xf numFmtId="49" fontId="22" fillId="0" borderId="29" xfId="0" applyNumberFormat="1" applyFont="1" applyBorder="1" applyAlignment="1" applyProtection="1">
      <alignment horizontal="center" vertical="center"/>
      <protection hidden="1" locked="0"/>
    </xf>
    <xf numFmtId="49" fontId="22" fillId="0" borderId="29" xfId="0" applyNumberFormat="1" applyFont="1" applyBorder="1" applyAlignment="1" applyProtection="1">
      <alignment vertical="center"/>
      <protection hidden="1" locked="0"/>
    </xf>
    <xf numFmtId="0" fontId="22" fillId="33" borderId="30" xfId="0" applyNumberFormat="1" applyFont="1" applyFill="1" applyBorder="1" applyAlignment="1" applyProtection="1">
      <alignment horizontal="center" vertical="top" wrapText="1"/>
      <protection hidden="1" locked="0"/>
    </xf>
    <xf numFmtId="49" fontId="22" fillId="0" borderId="31" xfId="0" applyNumberFormat="1" applyFont="1" applyBorder="1" applyAlignment="1" applyProtection="1">
      <alignment horizontal="center" vertical="center"/>
      <protection hidden="1" locked="0"/>
    </xf>
    <xf numFmtId="49" fontId="22" fillId="0" borderId="31" xfId="0" applyNumberFormat="1" applyFont="1" applyBorder="1" applyAlignment="1" applyProtection="1">
      <alignment vertical="center"/>
      <protection hidden="1" locked="0"/>
    </xf>
    <xf numFmtId="0" fontId="22" fillId="33" borderId="32" xfId="0" applyNumberFormat="1" applyFont="1" applyFill="1" applyBorder="1" applyAlignment="1" applyProtection="1">
      <alignment horizontal="center" vertical="top" wrapText="1"/>
      <protection hidden="1" locked="0"/>
    </xf>
    <xf numFmtId="3" fontId="22" fillId="0" borderId="0" xfId="0" applyNumberFormat="1" applyFont="1" applyFill="1" applyBorder="1" applyAlignment="1" applyProtection="1">
      <alignment vertical="center"/>
      <protection hidden="1" locked="0"/>
    </xf>
    <xf numFmtId="3" fontId="26" fillId="0" borderId="0" xfId="0" applyNumberFormat="1" applyFont="1" applyFill="1" applyBorder="1" applyAlignment="1" applyProtection="1">
      <alignment vertical="center"/>
      <protection hidden="1" locked="0"/>
    </xf>
    <xf numFmtId="3" fontId="22" fillId="0" borderId="0" xfId="0" applyNumberFormat="1" applyFont="1" applyBorder="1" applyAlignment="1" applyProtection="1">
      <alignment vertical="center"/>
      <protection hidden="1" locked="0"/>
    </xf>
    <xf numFmtId="189" fontId="22" fillId="0" borderId="0" xfId="0" applyNumberFormat="1" applyFont="1" applyFill="1" applyBorder="1" applyAlignment="1" applyProtection="1">
      <alignment horizontal="center" vertical="top" wrapText="1"/>
      <protection hidden="1" locked="0"/>
    </xf>
    <xf numFmtId="0" fontId="11" fillId="0" borderId="0" xfId="0" applyFont="1" applyFill="1" applyBorder="1" applyAlignment="1" applyProtection="1">
      <alignment horizontal="center" vertical="center" wrapText="1"/>
      <protection locked="0"/>
    </xf>
    <xf numFmtId="189" fontId="24" fillId="0" borderId="0" xfId="0" applyNumberFormat="1" applyFont="1" applyFill="1" applyBorder="1" applyAlignment="1" applyProtection="1">
      <alignment vertical="center"/>
      <protection hidden="1" locked="0"/>
    </xf>
    <xf numFmtId="0" fontId="28" fillId="0" borderId="0" xfId="0" applyFont="1" applyBorder="1" applyAlignment="1" applyProtection="1">
      <alignment/>
      <protection locked="0"/>
    </xf>
    <xf numFmtId="0" fontId="22" fillId="0" borderId="0" xfId="0" applyFont="1" applyFill="1" applyBorder="1" applyAlignment="1" applyProtection="1">
      <alignment horizontal="center" vertical="center"/>
      <protection hidden="1" locked="0"/>
    </xf>
    <xf numFmtId="0" fontId="22" fillId="0" borderId="0" xfId="0" applyFont="1" applyFill="1" applyBorder="1" applyAlignment="1" applyProtection="1">
      <alignment vertical="center"/>
      <protection hidden="1" locked="0"/>
    </xf>
    <xf numFmtId="0" fontId="22" fillId="0" borderId="0" xfId="0" applyFont="1" applyBorder="1" applyAlignment="1" applyProtection="1">
      <alignment horizontal="center" vertical="center"/>
      <protection hidden="1" locked="0"/>
    </xf>
    <xf numFmtId="0" fontId="22" fillId="0" borderId="0" xfId="0" applyFont="1" applyFill="1" applyBorder="1" applyAlignment="1" applyProtection="1">
      <alignment wrapText="1"/>
      <protection hidden="1"/>
    </xf>
    <xf numFmtId="0" fontId="22" fillId="0" borderId="0" xfId="0" applyFont="1" applyFill="1" applyBorder="1" applyAlignment="1" applyProtection="1">
      <alignment/>
      <protection hidden="1"/>
    </xf>
    <xf numFmtId="0" fontId="22" fillId="0" borderId="0" xfId="0" applyFont="1" applyFill="1" applyBorder="1" applyAlignment="1" applyProtection="1">
      <alignment vertical="center"/>
      <protection hidden="1"/>
    </xf>
    <xf numFmtId="0" fontId="0" fillId="0" borderId="0" xfId="0" applyFont="1" applyFill="1" applyAlignment="1">
      <alignment horizontal="left" vertical="center"/>
    </xf>
    <xf numFmtId="0" fontId="0" fillId="0" borderId="0" xfId="0" applyFont="1" applyFill="1" applyAlignment="1">
      <alignment horizontal="center" vertical="center"/>
    </xf>
    <xf numFmtId="0" fontId="0" fillId="33" borderId="0" xfId="0" applyFill="1" applyAlignment="1">
      <alignment/>
    </xf>
    <xf numFmtId="0" fontId="0" fillId="0" borderId="22" xfId="0" applyBorder="1" applyAlignment="1">
      <alignment/>
    </xf>
    <xf numFmtId="0" fontId="0" fillId="0" borderId="23" xfId="0" applyBorder="1" applyAlignment="1">
      <alignment/>
    </xf>
    <xf numFmtId="0" fontId="1" fillId="0" borderId="14" xfId="0" applyFont="1" applyFill="1" applyBorder="1" applyAlignment="1">
      <alignment horizontal="center" vertical="center" wrapText="1"/>
    </xf>
    <xf numFmtId="0" fontId="1" fillId="0" borderId="14" xfId="0" applyFont="1" applyFill="1" applyBorder="1" applyAlignment="1">
      <alignment horizontal="right" vertical="center" wrapText="1"/>
    </xf>
    <xf numFmtId="0" fontId="1" fillId="34" borderId="19" xfId="0" applyFont="1" applyFill="1" applyBorder="1" applyAlignment="1">
      <alignment horizontal="right"/>
    </xf>
    <xf numFmtId="0" fontId="7" fillId="0" borderId="0" xfId="0" applyFont="1" applyAlignment="1">
      <alignment wrapText="1"/>
    </xf>
    <xf numFmtId="0" fontId="0" fillId="0" borderId="0" xfId="0" applyAlignment="1">
      <alignment wrapText="1"/>
    </xf>
    <xf numFmtId="0" fontId="0" fillId="0" borderId="0" xfId="0" applyFont="1" applyBorder="1" applyAlignment="1">
      <alignment/>
    </xf>
    <xf numFmtId="0" fontId="5" fillId="0" borderId="0" xfId="0" applyFont="1" applyAlignment="1">
      <alignment/>
    </xf>
    <xf numFmtId="0" fontId="0" fillId="0" borderId="33" xfId="0" applyFill="1" applyBorder="1" applyAlignment="1">
      <alignment/>
    </xf>
    <xf numFmtId="49" fontId="25" fillId="0" borderId="31" xfId="0" applyNumberFormat="1" applyFont="1" applyBorder="1" applyAlignment="1" applyProtection="1">
      <alignment vertical="center"/>
      <protection hidden="1" locked="0"/>
    </xf>
    <xf numFmtId="49" fontId="23" fillId="0" borderId="31" xfId="0" applyNumberFormat="1" applyFont="1" applyFill="1" applyBorder="1" applyAlignment="1" applyProtection="1">
      <alignment horizontal="left" vertical="center"/>
      <protection hidden="1" locked="0"/>
    </xf>
    <xf numFmtId="49" fontId="2" fillId="0" borderId="34" xfId="0" applyNumberFormat="1" applyFont="1" applyFill="1" applyBorder="1" applyAlignment="1" applyProtection="1">
      <alignment/>
      <protection locked="0"/>
    </xf>
    <xf numFmtId="49" fontId="23" fillId="0" borderId="34" xfId="0" applyNumberFormat="1" applyFont="1" applyFill="1" applyBorder="1" applyAlignment="1" applyProtection="1">
      <alignment vertical="center"/>
      <protection hidden="1" locked="0"/>
    </xf>
    <xf numFmtId="1" fontId="23" fillId="0" borderId="31" xfId="0" applyNumberFormat="1" applyFont="1" applyFill="1" applyBorder="1" applyAlignment="1" applyProtection="1">
      <alignment horizontal="left" vertical="center"/>
      <protection hidden="1" locked="0"/>
    </xf>
    <xf numFmtId="197" fontId="34" fillId="0" borderId="31" xfId="0" applyNumberFormat="1" applyFont="1" applyFill="1" applyBorder="1" applyAlignment="1" applyProtection="1">
      <alignment horizontal="left" vertical="center"/>
      <protection hidden="1" locked="0"/>
    </xf>
    <xf numFmtId="49" fontId="23" fillId="0" borderId="35" xfId="0" applyNumberFormat="1" applyFont="1" applyFill="1" applyBorder="1" applyAlignment="1" applyProtection="1">
      <alignment horizontal="left" vertical="center"/>
      <protection hidden="1" locked="0"/>
    </xf>
    <xf numFmtId="4" fontId="22" fillId="0" borderId="12" xfId="0" applyNumberFormat="1" applyFont="1" applyFill="1" applyBorder="1" applyAlignment="1" applyProtection="1">
      <alignment horizontal="right" vertical="center" wrapText="1"/>
      <protection hidden="1" locked="0"/>
    </xf>
    <xf numFmtId="4" fontId="22" fillId="0" borderId="31" xfId="0" applyNumberFormat="1" applyFont="1" applyFill="1" applyBorder="1" applyAlignment="1" applyProtection="1">
      <alignment horizontal="right" vertical="center" wrapText="1"/>
      <protection hidden="1" locked="0"/>
    </xf>
    <xf numFmtId="3" fontId="35" fillId="0" borderId="36" xfId="0" applyNumberFormat="1" applyFont="1" applyBorder="1" applyAlignment="1" applyProtection="1">
      <alignment horizontal="center" vertical="center"/>
      <protection hidden="1" locked="0"/>
    </xf>
    <xf numFmtId="4" fontId="22" fillId="33" borderId="12" xfId="0" applyNumberFormat="1" applyFont="1" applyFill="1" applyBorder="1" applyAlignment="1" applyProtection="1">
      <alignment horizontal="right" vertical="center" wrapText="1"/>
      <protection hidden="1" locked="0"/>
    </xf>
    <xf numFmtId="197" fontId="34" fillId="0" borderId="27" xfId="0" applyNumberFormat="1" applyFont="1" applyBorder="1" applyAlignment="1" applyProtection="1">
      <alignment/>
      <protection locked="0"/>
    </xf>
    <xf numFmtId="4" fontId="0" fillId="0" borderId="13" xfId="0" applyNumberFormat="1" applyFont="1" applyBorder="1" applyAlignment="1" applyProtection="1">
      <alignment horizontal="right" vertical="center"/>
      <protection locked="0"/>
    </xf>
    <xf numFmtId="4" fontId="0" fillId="0" borderId="27" xfId="0" applyNumberFormat="1" applyFont="1" applyBorder="1" applyAlignment="1" applyProtection="1">
      <alignment horizontal="right" vertical="center"/>
      <protection locked="0"/>
    </xf>
    <xf numFmtId="3" fontId="35" fillId="0" borderId="37" xfId="0" applyNumberFormat="1" applyFont="1" applyBorder="1" applyAlignment="1" applyProtection="1">
      <alignment horizontal="center" vertical="center"/>
      <protection hidden="1" locked="0"/>
    </xf>
    <xf numFmtId="197" fontId="34" fillId="0" borderId="27" xfId="0" applyNumberFormat="1" applyFont="1" applyFill="1" applyBorder="1" applyAlignment="1" applyProtection="1">
      <alignment/>
      <protection locked="0"/>
    </xf>
    <xf numFmtId="197" fontId="34" fillId="0" borderId="28" xfId="0" applyNumberFormat="1" applyFont="1" applyFill="1" applyBorder="1" applyAlignment="1" applyProtection="1">
      <alignment vertical="center"/>
      <protection hidden="1" locked="0"/>
    </xf>
    <xf numFmtId="4" fontId="22" fillId="0" borderId="13" xfId="0" applyNumberFormat="1" applyFont="1" applyBorder="1" applyAlignment="1" applyProtection="1">
      <alignment horizontal="right" vertical="center"/>
      <protection hidden="1" locked="0"/>
    </xf>
    <xf numFmtId="4" fontId="22" fillId="0" borderId="28" xfId="0" applyNumberFormat="1" applyFont="1" applyBorder="1" applyAlignment="1" applyProtection="1">
      <alignment horizontal="right" vertical="center"/>
      <protection hidden="1" locked="0"/>
    </xf>
    <xf numFmtId="4" fontId="22" fillId="0" borderId="28" xfId="0" applyNumberFormat="1" applyFont="1" applyFill="1" applyBorder="1" applyAlignment="1" applyProtection="1">
      <alignment horizontal="right" vertical="center"/>
      <protection hidden="1" locked="0"/>
    </xf>
    <xf numFmtId="4" fontId="22" fillId="0" borderId="38" xfId="0" applyNumberFormat="1" applyFont="1" applyBorder="1" applyAlignment="1" applyProtection="1">
      <alignment horizontal="right" vertical="center"/>
      <protection hidden="1" locked="0"/>
    </xf>
    <xf numFmtId="4" fontId="22" fillId="0" borderId="29" xfId="0" applyNumberFormat="1" applyFont="1" applyFill="1" applyBorder="1" applyAlignment="1" applyProtection="1">
      <alignment horizontal="right" vertical="center"/>
      <protection hidden="1" locked="0"/>
    </xf>
    <xf numFmtId="3" fontId="35" fillId="0" borderId="39" xfId="0" applyNumberFormat="1" applyFont="1" applyBorder="1" applyAlignment="1" applyProtection="1">
      <alignment horizontal="center" vertical="center"/>
      <protection hidden="1" locked="0"/>
    </xf>
    <xf numFmtId="49" fontId="1" fillId="0" borderId="12" xfId="0" applyNumberFormat="1" applyFont="1" applyBorder="1" applyAlignment="1" applyProtection="1">
      <alignment/>
      <protection locked="0"/>
    </xf>
    <xf numFmtId="0" fontId="36" fillId="0" borderId="0" xfId="0" applyFont="1" applyFill="1" applyBorder="1" applyAlignment="1" applyProtection="1">
      <alignment/>
      <protection locked="0"/>
    </xf>
    <xf numFmtId="189" fontId="24" fillId="0" borderId="0" xfId="0" applyNumberFormat="1" applyFont="1" applyFill="1" applyBorder="1" applyAlignment="1" applyProtection="1">
      <alignment horizontal="center" vertical="center"/>
      <protection hidden="1" locked="0"/>
    </xf>
    <xf numFmtId="49" fontId="22" fillId="0" borderId="40" xfId="0" applyNumberFormat="1" applyFont="1" applyBorder="1" applyAlignment="1" applyProtection="1">
      <alignment horizontal="center" vertical="center"/>
      <protection hidden="1" locked="0"/>
    </xf>
    <xf numFmtId="49" fontId="25" fillId="0" borderId="40" xfId="0" applyNumberFormat="1" applyFont="1" applyBorder="1" applyAlignment="1" applyProtection="1">
      <alignment vertical="center"/>
      <protection hidden="1" locked="0"/>
    </xf>
    <xf numFmtId="49" fontId="23" fillId="0" borderId="40" xfId="0" applyNumberFormat="1" applyFont="1" applyFill="1" applyBorder="1" applyAlignment="1" applyProtection="1">
      <alignment horizontal="left" vertical="center"/>
      <protection hidden="1" locked="0"/>
    </xf>
    <xf numFmtId="49" fontId="22" fillId="0" borderId="40" xfId="0" applyNumberFormat="1" applyFont="1" applyBorder="1" applyAlignment="1" applyProtection="1">
      <alignment vertical="center"/>
      <protection hidden="1" locked="0"/>
    </xf>
    <xf numFmtId="197" fontId="34" fillId="0" borderId="40" xfId="0" applyNumberFormat="1" applyFont="1" applyFill="1" applyBorder="1" applyAlignment="1" applyProtection="1">
      <alignment vertical="center"/>
      <protection hidden="1" locked="0"/>
    </xf>
    <xf numFmtId="49" fontId="23" fillId="0" borderId="41" xfId="0" applyNumberFormat="1" applyFont="1" applyFill="1" applyBorder="1" applyAlignment="1" applyProtection="1">
      <alignment horizontal="left" vertical="center"/>
      <protection hidden="1" locked="0"/>
    </xf>
    <xf numFmtId="4" fontId="22" fillId="0" borderId="42" xfId="0" applyNumberFormat="1" applyFont="1" applyFill="1" applyBorder="1" applyAlignment="1" applyProtection="1">
      <alignment horizontal="right" vertical="center" wrapText="1"/>
      <protection hidden="1" locked="0"/>
    </xf>
    <xf numFmtId="4" fontId="22" fillId="0" borderId="40" xfId="0" applyNumberFormat="1" applyFont="1" applyFill="1" applyBorder="1" applyAlignment="1" applyProtection="1">
      <alignment horizontal="right" vertical="center" wrapText="1"/>
      <protection hidden="1" locked="0"/>
    </xf>
    <xf numFmtId="3" fontId="35" fillId="0" borderId="43" xfId="0" applyNumberFormat="1" applyFont="1" applyBorder="1" applyAlignment="1" applyProtection="1">
      <alignment horizontal="center" vertical="center"/>
      <protection hidden="1" locked="0"/>
    </xf>
    <xf numFmtId="4" fontId="22" fillId="33" borderId="42" xfId="0" applyNumberFormat="1" applyFont="1" applyFill="1" applyBorder="1" applyAlignment="1" applyProtection="1">
      <alignment horizontal="right" vertical="center" wrapText="1"/>
      <protection hidden="1" locked="0"/>
    </xf>
    <xf numFmtId="0" fontId="22" fillId="33" borderId="33" xfId="0" applyNumberFormat="1" applyFont="1" applyFill="1" applyBorder="1" applyAlignment="1" applyProtection="1">
      <alignment horizontal="center" vertical="top" wrapText="1"/>
      <protection hidden="1" locked="0"/>
    </xf>
    <xf numFmtId="195" fontId="23" fillId="36" borderId="10" xfId="0" applyNumberFormat="1" applyFont="1" applyFill="1" applyBorder="1" applyAlignment="1" applyProtection="1">
      <alignment/>
      <protection hidden="1"/>
    </xf>
    <xf numFmtId="0" fontId="36" fillId="0" borderId="21" xfId="0" applyFont="1" applyBorder="1" applyAlignment="1">
      <alignment/>
    </xf>
    <xf numFmtId="0" fontId="0" fillId="0" borderId="22" xfId="0" applyBorder="1" applyAlignment="1" applyProtection="1">
      <alignment/>
      <protection locked="0"/>
    </xf>
    <xf numFmtId="0" fontId="22" fillId="0" borderId="22" xfId="0" applyFont="1" applyFill="1" applyBorder="1" applyAlignment="1" applyProtection="1">
      <alignment horizontal="center" vertical="center"/>
      <protection hidden="1" locked="0"/>
    </xf>
    <xf numFmtId="3" fontId="22" fillId="0" borderId="22" xfId="0" applyNumberFormat="1" applyFont="1" applyFill="1" applyBorder="1" applyAlignment="1" applyProtection="1">
      <alignment vertical="center"/>
      <protection hidden="1" locked="0"/>
    </xf>
    <xf numFmtId="0" fontId="0" fillId="0" borderId="14" xfId="0" applyFont="1" applyFill="1" applyBorder="1" applyAlignment="1" applyProtection="1">
      <alignment/>
      <protection locked="0"/>
    </xf>
    <xf numFmtId="0" fontId="0" fillId="0" borderId="24" xfId="0" applyBorder="1" applyAlignment="1">
      <alignment/>
    </xf>
    <xf numFmtId="195" fontId="23" fillId="37" borderId="10" xfId="0" applyNumberFormat="1" applyFont="1" applyFill="1" applyBorder="1" applyAlignment="1" applyProtection="1">
      <alignment/>
      <protection hidden="1"/>
    </xf>
    <xf numFmtId="0" fontId="0" fillId="0" borderId="24" xfId="0" applyFill="1" applyBorder="1" applyAlignment="1">
      <alignment/>
    </xf>
    <xf numFmtId="189" fontId="22" fillId="38" borderId="28" xfId="0" applyNumberFormat="1" applyFont="1" applyFill="1" applyBorder="1" applyAlignment="1" applyProtection="1">
      <alignment horizontal="left" vertical="top" wrapText="1"/>
      <protection hidden="1" locked="0"/>
    </xf>
    <xf numFmtId="9" fontId="24" fillId="0" borderId="28" xfId="0" applyNumberFormat="1" applyFont="1" applyFill="1" applyBorder="1" applyAlignment="1" applyProtection="1">
      <alignment horizontal="right" vertical="center"/>
      <protection hidden="1" locked="0"/>
    </xf>
    <xf numFmtId="0" fontId="0" fillId="0" borderId="14"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0" xfId="0" applyBorder="1" applyAlignment="1">
      <alignment wrapText="1"/>
    </xf>
    <xf numFmtId="0" fontId="13" fillId="0" borderId="0" xfId="0" applyFont="1" applyFill="1" applyBorder="1" applyAlignment="1">
      <alignment horizontal="center" vertical="center" wrapText="1"/>
    </xf>
    <xf numFmtId="201" fontId="0" fillId="35" borderId="42" xfId="0" applyNumberFormat="1" applyFont="1" applyFill="1" applyBorder="1" applyAlignment="1">
      <alignment/>
    </xf>
    <xf numFmtId="201" fontId="0" fillId="35" borderId="40" xfId="0" applyNumberFormat="1" applyFont="1" applyFill="1" applyBorder="1" applyAlignment="1">
      <alignment/>
    </xf>
    <xf numFmtId="201" fontId="0" fillId="35" borderId="13" xfId="0" applyNumberFormat="1" applyFont="1" applyFill="1" applyBorder="1" applyAlignment="1">
      <alignment/>
    </xf>
    <xf numFmtId="201" fontId="0" fillId="35" borderId="28" xfId="0" applyNumberFormat="1" applyFont="1" applyFill="1" applyBorder="1" applyAlignment="1">
      <alignment/>
    </xf>
    <xf numFmtId="201" fontId="0" fillId="35" borderId="44" xfId="0" applyNumberFormat="1" applyFont="1" applyFill="1" applyBorder="1" applyAlignment="1">
      <alignment/>
    </xf>
    <xf numFmtId="201" fontId="0" fillId="35" borderId="45" xfId="0" applyNumberFormat="1" applyFont="1" applyFill="1" applyBorder="1" applyAlignment="1">
      <alignment/>
    </xf>
    <xf numFmtId="0" fontId="0" fillId="0" borderId="0" xfId="0" applyFont="1" applyAlignment="1">
      <alignment/>
    </xf>
    <xf numFmtId="0" fontId="1" fillId="0" borderId="0" xfId="0" applyFont="1" applyFill="1" applyBorder="1" applyAlignment="1">
      <alignment/>
    </xf>
    <xf numFmtId="202" fontId="0" fillId="0" borderId="0" xfId="0" applyNumberFormat="1" applyFont="1" applyFill="1" applyBorder="1" applyAlignment="1">
      <alignment/>
    </xf>
    <xf numFmtId="202" fontId="0" fillId="0" borderId="0" xfId="0" applyNumberFormat="1" applyFont="1" applyFill="1" applyBorder="1" applyAlignment="1">
      <alignment/>
    </xf>
    <xf numFmtId="0" fontId="0" fillId="0" borderId="0" xfId="0" applyFont="1" applyAlignment="1" applyProtection="1">
      <alignment/>
      <protection locked="0"/>
    </xf>
    <xf numFmtId="0" fontId="0" fillId="0" borderId="0" xfId="0" applyFont="1" applyAlignment="1" applyProtection="1">
      <alignment/>
      <protection hidden="1" locked="0"/>
    </xf>
    <xf numFmtId="4" fontId="0" fillId="0" borderId="0" xfId="0" applyNumberFormat="1" applyFont="1" applyAlignment="1" applyProtection="1">
      <alignment/>
      <protection hidden="1" locked="0"/>
    </xf>
    <xf numFmtId="0" fontId="37" fillId="0" borderId="0" xfId="0" applyFont="1" applyFill="1" applyAlignment="1">
      <alignment/>
    </xf>
    <xf numFmtId="4" fontId="37" fillId="0" borderId="0" xfId="0" applyNumberFormat="1" applyFont="1" applyFill="1" applyAlignment="1">
      <alignment/>
    </xf>
    <xf numFmtId="0" fontId="0" fillId="38" borderId="42" xfId="0" applyFont="1" applyFill="1" applyBorder="1" applyAlignment="1">
      <alignment/>
    </xf>
    <xf numFmtId="0" fontId="0" fillId="38" borderId="44" xfId="0" applyFont="1" applyFill="1" applyBorder="1" applyAlignment="1">
      <alignment/>
    </xf>
    <xf numFmtId="0" fontId="37" fillId="0" borderId="0" xfId="0" applyFont="1" applyAlignment="1" applyProtection="1">
      <alignment/>
      <protection locked="0"/>
    </xf>
    <xf numFmtId="0" fontId="37" fillId="0" borderId="0" xfId="0" applyFont="1" applyAlignment="1">
      <alignment/>
    </xf>
    <xf numFmtId="0" fontId="0" fillId="0" borderId="46" xfId="0" applyFont="1" applyBorder="1" applyAlignment="1" applyProtection="1">
      <alignment/>
      <protection locked="0"/>
    </xf>
    <xf numFmtId="4" fontId="22" fillId="39" borderId="28" xfId="0" applyNumberFormat="1" applyFont="1" applyFill="1" applyBorder="1" applyAlignment="1" applyProtection="1">
      <alignment horizontal="center" vertical="center" wrapText="1"/>
      <protection hidden="1"/>
    </xf>
    <xf numFmtId="0" fontId="22" fillId="38" borderId="44" xfId="0" applyFont="1" applyFill="1" applyBorder="1" applyAlignment="1" applyProtection="1">
      <alignment horizontal="center" vertical="center" wrapText="1"/>
      <protection hidden="1" locked="0"/>
    </xf>
    <xf numFmtId="0" fontId="22" fillId="38" borderId="45" xfId="0" applyFont="1" applyFill="1" applyBorder="1" applyAlignment="1" applyProtection="1">
      <alignment horizontal="center" vertical="center" wrapText="1"/>
      <protection hidden="1" locked="0"/>
    </xf>
    <xf numFmtId="0" fontId="22" fillId="38" borderId="47" xfId="0" applyFont="1" applyFill="1" applyBorder="1" applyAlignment="1" applyProtection="1">
      <alignment horizontal="center" vertical="center" wrapText="1"/>
      <protection hidden="1" locked="0"/>
    </xf>
    <xf numFmtId="0" fontId="0" fillId="0" borderId="48" xfId="0" applyFont="1" applyBorder="1" applyAlignment="1" applyProtection="1">
      <alignment horizontal="center"/>
      <protection locked="0"/>
    </xf>
    <xf numFmtId="194" fontId="0" fillId="40" borderId="49" xfId="0" applyNumberFormat="1" applyFont="1" applyFill="1" applyBorder="1" applyAlignment="1" applyProtection="1">
      <alignment horizontal="center" vertical="center"/>
      <protection locked="0"/>
    </xf>
    <xf numFmtId="194" fontId="0" fillId="40" borderId="50" xfId="0" applyNumberFormat="1" applyFont="1" applyFill="1" applyBorder="1" applyAlignment="1" applyProtection="1">
      <alignment horizontal="center" vertical="center"/>
      <protection locked="0"/>
    </xf>
    <xf numFmtId="194" fontId="0" fillId="40" borderId="51" xfId="0" applyNumberFormat="1" applyFont="1" applyFill="1" applyBorder="1" applyAlignment="1" applyProtection="1">
      <alignment horizontal="center" vertical="center"/>
      <protection locked="0"/>
    </xf>
    <xf numFmtId="194" fontId="0" fillId="40" borderId="20" xfId="0" applyNumberFormat="1" applyFont="1" applyFill="1" applyBorder="1" applyAlignment="1" applyProtection="1">
      <alignment horizontal="center" vertical="center"/>
      <protection locked="0"/>
    </xf>
    <xf numFmtId="194" fontId="0" fillId="40" borderId="48" xfId="0" applyNumberFormat="1" applyFont="1" applyFill="1" applyBorder="1" applyAlignment="1" applyProtection="1">
      <alignment horizontal="center" vertical="center"/>
      <protection locked="0"/>
    </xf>
    <xf numFmtId="4" fontId="23" fillId="33" borderId="32" xfId="0" applyNumberFormat="1" applyFont="1" applyFill="1" applyBorder="1" applyAlignment="1" applyProtection="1">
      <alignment horizontal="right" vertical="center"/>
      <protection hidden="1" locked="0"/>
    </xf>
    <xf numFmtId="4" fontId="24" fillId="38" borderId="31" xfId="0" applyNumberFormat="1" applyFont="1" applyFill="1" applyBorder="1" applyAlignment="1" applyProtection="1">
      <alignment horizontal="right" vertical="center"/>
      <protection hidden="1" locked="0"/>
    </xf>
    <xf numFmtId="4" fontId="27" fillId="40" borderId="52" xfId="0" applyNumberFormat="1" applyFont="1" applyFill="1" applyBorder="1" applyAlignment="1" applyProtection="1">
      <alignment horizontal="right" vertical="center"/>
      <protection hidden="1" locked="0"/>
    </xf>
    <xf numFmtId="4" fontId="27" fillId="40" borderId="53" xfId="0" applyNumberFormat="1" applyFont="1" applyFill="1" applyBorder="1" applyAlignment="1" applyProtection="1">
      <alignment horizontal="right" vertical="center"/>
      <protection hidden="1" locked="0"/>
    </xf>
    <xf numFmtId="3" fontId="35" fillId="40" borderId="54" xfId="0" applyNumberFormat="1" applyFont="1" applyFill="1" applyBorder="1" applyAlignment="1" applyProtection="1">
      <alignment horizontal="center" vertical="center"/>
      <protection hidden="1" locked="0"/>
    </xf>
    <xf numFmtId="0" fontId="22" fillId="40" borderId="52" xfId="0" applyNumberFormat="1" applyFont="1" applyFill="1" applyBorder="1" applyAlignment="1" applyProtection="1">
      <alignment horizontal="center" vertical="center"/>
      <protection hidden="1" locked="0"/>
    </xf>
    <xf numFmtId="49" fontId="0" fillId="0" borderId="38" xfId="0" applyNumberFormat="1" applyFont="1" applyBorder="1" applyAlignment="1" applyProtection="1">
      <alignment/>
      <protection locked="0"/>
    </xf>
    <xf numFmtId="0" fontId="0" fillId="0" borderId="0" xfId="0" applyFont="1" applyFill="1" applyAlignment="1">
      <alignment/>
    </xf>
    <xf numFmtId="0" fontId="0" fillId="0" borderId="10" xfId="0" applyFont="1" applyBorder="1" applyAlignment="1" applyProtection="1">
      <alignment/>
      <protection locked="0"/>
    </xf>
    <xf numFmtId="189" fontId="23" fillId="40" borderId="11" xfId="0" applyNumberFormat="1" applyFont="1" applyFill="1" applyBorder="1" applyAlignment="1" applyProtection="1">
      <alignment vertical="center"/>
      <protection hidden="1" locked="0"/>
    </xf>
    <xf numFmtId="3" fontId="35" fillId="40" borderId="21" xfId="0" applyNumberFormat="1" applyFont="1" applyFill="1" applyBorder="1" applyAlignment="1" applyProtection="1">
      <alignment horizontal="center" vertical="center"/>
      <protection hidden="1" locked="0"/>
    </xf>
    <xf numFmtId="189" fontId="24" fillId="40" borderId="11" xfId="0" applyNumberFormat="1" applyFont="1" applyFill="1" applyBorder="1" applyAlignment="1" applyProtection="1">
      <alignment vertical="center"/>
      <protection hidden="1" locked="0"/>
    </xf>
    <xf numFmtId="0" fontId="0" fillId="0" borderId="0" xfId="0" applyFont="1" applyFill="1" applyBorder="1" applyAlignment="1" applyProtection="1">
      <alignment/>
      <protection locked="0"/>
    </xf>
    <xf numFmtId="49" fontId="0" fillId="0" borderId="42" xfId="0" applyNumberFormat="1" applyFont="1" applyBorder="1" applyAlignment="1" applyProtection="1">
      <alignment/>
      <protection locked="0"/>
    </xf>
    <xf numFmtId="4" fontId="22" fillId="38" borderId="40" xfId="0" applyNumberFormat="1" applyFont="1" applyFill="1" applyBorder="1" applyAlignment="1" applyProtection="1">
      <alignment horizontal="right" vertical="center"/>
      <protection hidden="1" locked="0"/>
    </xf>
    <xf numFmtId="4" fontId="22" fillId="38" borderId="31" xfId="0" applyNumberFormat="1" applyFont="1" applyFill="1" applyBorder="1" applyAlignment="1" applyProtection="1">
      <alignment horizontal="right" vertical="center"/>
      <protection hidden="1" locked="0"/>
    </xf>
    <xf numFmtId="0" fontId="0" fillId="0" borderId="0" xfId="0" applyFont="1" applyBorder="1" applyAlignment="1" applyProtection="1">
      <alignment/>
      <protection locked="0"/>
    </xf>
    <xf numFmtId="0" fontId="1" fillId="41" borderId="26" xfId="0" applyFont="1" applyFill="1" applyBorder="1" applyAlignment="1">
      <alignment horizontal="right"/>
    </xf>
    <xf numFmtId="0" fontId="1" fillId="41" borderId="47" xfId="0" applyFont="1" applyFill="1" applyBorder="1" applyAlignment="1">
      <alignment horizontal="right"/>
    </xf>
    <xf numFmtId="0" fontId="0" fillId="0" borderId="0" xfId="0" applyFont="1" applyFill="1" applyBorder="1" applyAlignment="1" applyProtection="1">
      <alignment horizontal="center"/>
      <protection hidden="1"/>
    </xf>
    <xf numFmtId="4" fontId="0" fillId="0" borderId="0" xfId="0" applyNumberFormat="1" applyFont="1" applyAlignment="1" applyProtection="1">
      <alignment/>
      <protection hidden="1"/>
    </xf>
    <xf numFmtId="0" fontId="0" fillId="38" borderId="26" xfId="0" applyFont="1" applyFill="1" applyBorder="1" applyAlignment="1">
      <alignment horizontal="left"/>
    </xf>
    <xf numFmtId="195" fontId="24" fillId="38" borderId="26" xfId="0" applyNumberFormat="1" applyFont="1" applyFill="1" applyBorder="1" applyAlignment="1" applyProtection="1">
      <alignment horizontal="right" vertical="center"/>
      <protection hidden="1" locked="0"/>
    </xf>
    <xf numFmtId="4" fontId="0" fillId="0" borderId="0" xfId="0" applyNumberFormat="1" applyFont="1" applyBorder="1" applyAlignment="1" applyProtection="1">
      <alignment/>
      <protection hidden="1"/>
    </xf>
    <xf numFmtId="9" fontId="24" fillId="0" borderId="28" xfId="0" applyNumberFormat="1" applyFont="1" applyFill="1" applyBorder="1" applyAlignment="1" applyProtection="1">
      <alignment horizontal="right"/>
      <protection hidden="1" locked="0"/>
    </xf>
    <xf numFmtId="0" fontId="0" fillId="0" borderId="0" xfId="0" applyFont="1" applyBorder="1" applyAlignment="1" applyProtection="1">
      <alignment/>
      <protection hidden="1"/>
    </xf>
    <xf numFmtId="9" fontId="22" fillId="38" borderId="45" xfId="0" applyNumberFormat="1" applyFont="1" applyFill="1" applyBorder="1" applyAlignment="1" applyProtection="1">
      <alignment horizontal="right" vertical="center"/>
      <protection hidden="1" locked="0"/>
    </xf>
    <xf numFmtId="195" fontId="24" fillId="38" borderId="47" xfId="0" applyNumberFormat="1" applyFont="1" applyFill="1" applyBorder="1" applyAlignment="1" applyProtection="1">
      <alignment horizontal="right" vertical="center"/>
      <protection hidden="1" locked="0"/>
    </xf>
    <xf numFmtId="0" fontId="0" fillId="0" borderId="0" xfId="0" applyFont="1" applyBorder="1" applyAlignment="1" applyProtection="1">
      <alignment wrapText="1"/>
      <protection hidden="1"/>
    </xf>
    <xf numFmtId="0" fontId="0" fillId="0" borderId="55" xfId="0" applyFont="1" applyBorder="1" applyAlignment="1">
      <alignment wrapText="1"/>
    </xf>
    <xf numFmtId="3" fontId="24" fillId="0" borderId="0" xfId="0" applyNumberFormat="1" applyFont="1" applyFill="1" applyBorder="1" applyAlignment="1" applyProtection="1">
      <alignment vertical="center"/>
      <protection hidden="1" locked="0"/>
    </xf>
    <xf numFmtId="0" fontId="1" fillId="0" borderId="11" xfId="0" applyFont="1" applyBorder="1" applyAlignment="1" applyProtection="1">
      <alignment horizontal="left"/>
      <protection locked="0"/>
    </xf>
    <xf numFmtId="189" fontId="24" fillId="0" borderId="11" xfId="0" applyNumberFormat="1" applyFont="1" applyFill="1" applyBorder="1" applyAlignment="1" applyProtection="1">
      <alignment vertical="center"/>
      <protection hidden="1" locked="0"/>
    </xf>
    <xf numFmtId="189" fontId="24" fillId="0" borderId="56" xfId="0" applyNumberFormat="1" applyFont="1" applyFill="1" applyBorder="1" applyAlignment="1" applyProtection="1">
      <alignment vertical="center"/>
      <protection hidden="1" locked="0"/>
    </xf>
    <xf numFmtId="4" fontId="23" fillId="33" borderId="33" xfId="0" applyNumberFormat="1" applyFont="1" applyFill="1" applyBorder="1" applyAlignment="1" applyProtection="1">
      <alignment horizontal="right" vertical="center"/>
      <protection hidden="1" locked="0"/>
    </xf>
    <xf numFmtId="0" fontId="0" fillId="0" borderId="28" xfId="0" applyFont="1" applyBorder="1" applyAlignment="1">
      <alignment horizontal="center"/>
    </xf>
    <xf numFmtId="0" fontId="0" fillId="0" borderId="28" xfId="0" applyFont="1" applyBorder="1" applyAlignment="1">
      <alignment horizontal="right"/>
    </xf>
    <xf numFmtId="10" fontId="22" fillId="0" borderId="28" xfId="0" applyNumberFormat="1" applyFont="1" applyFill="1" applyBorder="1" applyAlignment="1" applyProtection="1">
      <alignment vertical="center"/>
      <protection hidden="1" locked="0"/>
    </xf>
    <xf numFmtId="10" fontId="0" fillId="0" borderId="28" xfId="0" applyNumberFormat="1" applyFont="1" applyFill="1" applyBorder="1" applyAlignment="1">
      <alignment/>
    </xf>
    <xf numFmtId="0" fontId="1" fillId="34" borderId="0" xfId="0" applyFont="1" applyFill="1" applyAlignment="1">
      <alignment wrapText="1"/>
    </xf>
    <xf numFmtId="0" fontId="38" fillId="0" borderId="0" xfId="0" applyFont="1" applyAlignment="1">
      <alignment/>
    </xf>
    <xf numFmtId="0" fontId="0" fillId="0" borderId="0" xfId="0" applyFill="1" applyBorder="1" applyAlignment="1">
      <alignment wrapText="1"/>
    </xf>
    <xf numFmtId="0" fontId="9" fillId="0" borderId="0" xfId="0" applyFont="1" applyAlignment="1">
      <alignment/>
    </xf>
    <xf numFmtId="0" fontId="1" fillId="34" borderId="10" xfId="0" applyFont="1" applyFill="1" applyBorder="1" applyAlignment="1">
      <alignment horizontal="left" vertical="center"/>
    </xf>
    <xf numFmtId="0" fontId="0" fillId="34" borderId="25" xfId="0" applyFont="1" applyFill="1" applyBorder="1" applyAlignment="1">
      <alignment horizontal="left" vertical="center"/>
    </xf>
    <xf numFmtId="0" fontId="1" fillId="34" borderId="23" xfId="0" applyFont="1" applyFill="1" applyBorder="1" applyAlignment="1">
      <alignment horizontal="center" vertical="center" wrapText="1"/>
    </xf>
    <xf numFmtId="0" fontId="0" fillId="33" borderId="18" xfId="0" applyFont="1" applyFill="1" applyBorder="1" applyAlignment="1">
      <alignment/>
    </xf>
    <xf numFmtId="0" fontId="0" fillId="33" borderId="19" xfId="0" applyFont="1" applyFill="1" applyBorder="1" applyAlignment="1">
      <alignment/>
    </xf>
    <xf numFmtId="0" fontId="0" fillId="33" borderId="45" xfId="0" applyFont="1" applyFill="1" applyBorder="1" applyAlignment="1">
      <alignment wrapText="1"/>
    </xf>
    <xf numFmtId="0" fontId="0" fillId="33" borderId="19" xfId="0" applyFont="1" applyFill="1" applyBorder="1" applyAlignment="1">
      <alignment wrapText="1"/>
    </xf>
    <xf numFmtId="0" fontId="0" fillId="33" borderId="20" xfId="0" applyFont="1" applyFill="1" applyBorder="1" applyAlignment="1">
      <alignment wrapText="1"/>
    </xf>
    <xf numFmtId="0" fontId="0" fillId="40" borderId="0" xfId="0" applyFont="1" applyFill="1" applyAlignment="1">
      <alignment/>
    </xf>
    <xf numFmtId="0" fontId="1" fillId="34" borderId="0" xfId="0" applyFont="1" applyFill="1" applyBorder="1" applyAlignment="1">
      <alignment/>
    </xf>
    <xf numFmtId="0" fontId="1" fillId="0" borderId="0" xfId="0" applyFont="1" applyFill="1" applyBorder="1" applyAlignment="1">
      <alignment/>
    </xf>
    <xf numFmtId="0" fontId="0" fillId="0" borderId="0" xfId="0" applyFont="1" applyFill="1" applyBorder="1" applyAlignment="1">
      <alignment/>
    </xf>
    <xf numFmtId="201" fontId="1" fillId="33" borderId="11" xfId="0" applyNumberFormat="1" applyFont="1" applyFill="1" applyBorder="1" applyAlignment="1">
      <alignment horizontal="right"/>
    </xf>
    <xf numFmtId="201" fontId="0" fillId="33" borderId="31" xfId="0" applyNumberFormat="1" applyFont="1" applyFill="1" applyBorder="1" applyAlignment="1">
      <alignment horizontal="right"/>
    </xf>
    <xf numFmtId="202" fontId="1" fillId="33" borderId="11" xfId="0" applyNumberFormat="1" applyFont="1" applyFill="1" applyBorder="1" applyAlignment="1">
      <alignment horizontal="right" vertical="center" wrapText="1"/>
    </xf>
    <xf numFmtId="9" fontId="1" fillId="34" borderId="11" xfId="0" applyNumberFormat="1" applyFont="1" applyFill="1" applyBorder="1" applyAlignment="1">
      <alignment horizontal="right"/>
    </xf>
    <xf numFmtId="201" fontId="1" fillId="34" borderId="57" xfId="0" applyNumberFormat="1" applyFont="1" applyFill="1" applyBorder="1" applyAlignment="1">
      <alignment horizontal="right"/>
    </xf>
    <xf numFmtId="201" fontId="0" fillId="34" borderId="33" xfId="0" applyNumberFormat="1" applyFont="1" applyFill="1" applyBorder="1" applyAlignment="1">
      <alignment/>
    </xf>
    <xf numFmtId="201" fontId="0" fillId="34" borderId="26" xfId="0" applyNumberFormat="1" applyFont="1" applyFill="1" applyBorder="1" applyAlignment="1">
      <alignment/>
    </xf>
    <xf numFmtId="201" fontId="0" fillId="34" borderId="47" xfId="0" applyNumberFormat="1" applyFont="1" applyFill="1" applyBorder="1" applyAlignment="1">
      <alignment/>
    </xf>
    <xf numFmtId="10" fontId="1" fillId="34" borderId="10" xfId="0" applyNumberFormat="1" applyFont="1" applyFill="1" applyBorder="1" applyAlignment="1">
      <alignment horizontal="right"/>
    </xf>
    <xf numFmtId="202" fontId="1" fillId="34" borderId="11" xfId="0" applyNumberFormat="1" applyFont="1" applyFill="1" applyBorder="1" applyAlignment="1">
      <alignment horizontal="right"/>
    </xf>
    <xf numFmtId="9" fontId="1" fillId="34" borderId="11" xfId="0" applyNumberFormat="1" applyFont="1" applyFill="1" applyBorder="1" applyAlignment="1">
      <alignment horizontal="right" vertical="center" wrapText="1"/>
    </xf>
    <xf numFmtId="202" fontId="1" fillId="34" borderId="10" xfId="0" applyNumberFormat="1" applyFont="1" applyFill="1" applyBorder="1" applyAlignment="1">
      <alignment horizontal="right" vertical="center" wrapText="1"/>
    </xf>
    <xf numFmtId="201" fontId="1" fillId="34" borderId="11" xfId="0" applyNumberFormat="1" applyFont="1" applyFill="1" applyBorder="1" applyAlignment="1">
      <alignment horizontal="right"/>
    </xf>
    <xf numFmtId="9" fontId="0" fillId="34" borderId="35" xfId="0" applyNumberFormat="1" applyFont="1" applyFill="1" applyBorder="1" applyAlignment="1">
      <alignment/>
    </xf>
    <xf numFmtId="201" fontId="0" fillId="34" borderId="32" xfId="0" applyNumberFormat="1" applyFont="1" applyFill="1" applyBorder="1" applyAlignment="1">
      <alignment/>
    </xf>
    <xf numFmtId="9" fontId="1" fillId="34" borderId="11" xfId="0" applyNumberFormat="1" applyFont="1" applyFill="1" applyBorder="1" applyAlignment="1">
      <alignment horizontal="right"/>
    </xf>
    <xf numFmtId="198" fontId="1" fillId="36" borderId="13" xfId="0" applyNumberFormat="1" applyFont="1" applyFill="1" applyBorder="1" applyAlignment="1">
      <alignment horizontal="right"/>
    </xf>
    <xf numFmtId="195" fontId="40" fillId="38" borderId="10" xfId="0" applyNumberFormat="1" applyFont="1" applyFill="1" applyBorder="1" applyAlignment="1" applyProtection="1">
      <alignment/>
      <protection hidden="1"/>
    </xf>
    <xf numFmtId="198" fontId="1" fillId="36" borderId="44" xfId="0" applyNumberFormat="1" applyFont="1" applyFill="1" applyBorder="1" applyAlignment="1">
      <alignment horizontal="right"/>
    </xf>
    <xf numFmtId="9" fontId="24" fillId="38" borderId="28" xfId="0" applyNumberFormat="1" applyFont="1" applyFill="1" applyBorder="1" applyAlignment="1" applyProtection="1">
      <alignment horizontal="right" vertical="center"/>
      <protection hidden="1" locked="0"/>
    </xf>
    <xf numFmtId="201" fontId="1" fillId="42" borderId="11" xfId="0" applyNumberFormat="1" applyFont="1" applyFill="1" applyBorder="1" applyAlignment="1">
      <alignment horizontal="right"/>
    </xf>
    <xf numFmtId="14" fontId="0" fillId="0" borderId="0" xfId="0" applyNumberFormat="1" applyFont="1" applyBorder="1" applyAlignment="1" applyProtection="1">
      <alignment/>
      <protection hidden="1" locked="0"/>
    </xf>
    <xf numFmtId="0" fontId="0" fillId="0" borderId="0" xfId="0" applyFont="1" applyBorder="1" applyAlignment="1" applyProtection="1">
      <alignment/>
      <protection hidden="1" locked="0"/>
    </xf>
    <xf numFmtId="4" fontId="9" fillId="35" borderId="11" xfId="0" applyNumberFormat="1" applyFont="1" applyFill="1" applyBorder="1" applyAlignment="1">
      <alignment horizontal="right"/>
    </xf>
    <xf numFmtId="202" fontId="1" fillId="34" borderId="11" xfId="0" applyNumberFormat="1" applyFont="1" applyFill="1" applyBorder="1" applyAlignment="1">
      <alignment horizontal="right" vertical="center" wrapText="1"/>
    </xf>
    <xf numFmtId="0" fontId="0" fillId="34" borderId="58" xfId="0" applyFont="1" applyFill="1" applyBorder="1" applyAlignment="1">
      <alignment/>
    </xf>
    <xf numFmtId="201" fontId="1" fillId="35" borderId="11" xfId="0" applyNumberFormat="1" applyFont="1" applyFill="1" applyBorder="1" applyAlignment="1">
      <alignment horizontal="right"/>
    </xf>
    <xf numFmtId="10" fontId="1" fillId="35" borderId="10" xfId="0" applyNumberFormat="1" applyFont="1" applyFill="1" applyBorder="1" applyAlignment="1">
      <alignment horizontal="right"/>
    </xf>
    <xf numFmtId="201" fontId="1" fillId="35" borderId="57" xfId="0" applyNumberFormat="1" applyFont="1" applyFill="1" applyBorder="1" applyAlignment="1">
      <alignment horizontal="right"/>
    </xf>
    <xf numFmtId="10" fontId="1" fillId="34" borderId="11" xfId="0" applyNumberFormat="1" applyFont="1" applyFill="1" applyBorder="1" applyAlignment="1">
      <alignment horizontal="right"/>
    </xf>
    <xf numFmtId="10" fontId="1" fillId="34" borderId="10" xfId="57" applyNumberFormat="1" applyFont="1" applyFill="1" applyBorder="1" applyAlignment="1">
      <alignment horizontal="right"/>
    </xf>
    <xf numFmtId="0" fontId="0" fillId="0" borderId="19" xfId="0" applyFont="1" applyFill="1" applyBorder="1" applyAlignment="1">
      <alignment horizontal="center" vertical="center"/>
    </xf>
    <xf numFmtId="0" fontId="1" fillId="0" borderId="19" xfId="0" applyFont="1" applyFill="1" applyBorder="1" applyAlignment="1">
      <alignment horizontal="right"/>
    </xf>
    <xf numFmtId="0" fontId="1" fillId="34" borderId="59" xfId="0" applyFont="1" applyFill="1" applyBorder="1" applyAlignment="1">
      <alignment/>
    </xf>
    <xf numFmtId="0" fontId="0" fillId="0" borderId="0" xfId="0" applyFont="1" applyFill="1" applyBorder="1" applyAlignment="1">
      <alignment horizontal="center"/>
    </xf>
    <xf numFmtId="0" fontId="0" fillId="0" borderId="0" xfId="0" applyFill="1" applyBorder="1" applyAlignment="1">
      <alignment horizontal="center"/>
    </xf>
    <xf numFmtId="0" fontId="1" fillId="34" borderId="0" xfId="0" applyFont="1" applyFill="1" applyAlignment="1">
      <alignment horizontal="center"/>
    </xf>
    <xf numFmtId="0" fontId="0" fillId="35" borderId="11" xfId="0" applyFont="1" applyFill="1" applyBorder="1" applyAlignment="1">
      <alignment horizontal="center"/>
    </xf>
    <xf numFmtId="0" fontId="0" fillId="0" borderId="0" xfId="0" applyFont="1" applyFill="1" applyAlignment="1">
      <alignment horizontal="center"/>
    </xf>
    <xf numFmtId="0" fontId="0" fillId="0" borderId="0" xfId="0" applyFont="1" applyFill="1" applyBorder="1" applyAlignment="1">
      <alignment horizontal="center"/>
    </xf>
    <xf numFmtId="0" fontId="1" fillId="0" borderId="0" xfId="0" applyFont="1" applyAlignment="1">
      <alignment horizontal="center"/>
    </xf>
    <xf numFmtId="0" fontId="0" fillId="0" borderId="0" xfId="0" applyFont="1" applyAlignment="1">
      <alignment horizontal="center"/>
    </xf>
    <xf numFmtId="0" fontId="0" fillId="0" borderId="0" xfId="0" applyAlignment="1">
      <alignment horizontal="center"/>
    </xf>
    <xf numFmtId="0" fontId="5" fillId="0" borderId="0" xfId="0" applyFont="1" applyFill="1" applyBorder="1" applyAlignment="1">
      <alignment horizontal="center"/>
    </xf>
    <xf numFmtId="0" fontId="5" fillId="0" borderId="0" xfId="0" applyFont="1" applyAlignment="1">
      <alignment horizontal="center"/>
    </xf>
    <xf numFmtId="0" fontId="82" fillId="0" borderId="0" xfId="49" applyAlignment="1">
      <alignment/>
      <protection/>
    </xf>
    <xf numFmtId="14" fontId="82" fillId="0" borderId="0" xfId="49" applyNumberFormat="1" applyAlignment="1">
      <alignment/>
      <protection/>
    </xf>
    <xf numFmtId="0" fontId="0" fillId="0" borderId="0" xfId="49" applyFont="1" applyAlignment="1">
      <alignment/>
      <protection/>
    </xf>
    <xf numFmtId="0" fontId="99" fillId="0" borderId="0" xfId="49" applyFont="1" applyAlignment="1">
      <alignment/>
      <protection/>
    </xf>
    <xf numFmtId="0" fontId="100" fillId="0" borderId="0" xfId="49" applyFont="1" applyAlignment="1">
      <alignment/>
      <protection/>
    </xf>
    <xf numFmtId="4" fontId="82" fillId="35" borderId="60" xfId="49" applyNumberFormat="1" applyFill="1" applyBorder="1" applyAlignment="1">
      <alignment horizontal="center"/>
      <protection/>
    </xf>
    <xf numFmtId="0" fontId="1" fillId="0" borderId="0" xfId="49" applyFont="1" applyAlignment="1">
      <alignment wrapText="1"/>
      <protection/>
    </xf>
    <xf numFmtId="0" fontId="0" fillId="0" borderId="0" xfId="49" applyFont="1" applyBorder="1" applyAlignment="1">
      <alignment wrapText="1"/>
      <protection/>
    </xf>
    <xf numFmtId="0" fontId="82" fillId="0" borderId="0" xfId="49" applyBorder="1" applyAlignment="1">
      <alignment/>
      <protection/>
    </xf>
    <xf numFmtId="0" fontId="1" fillId="0" borderId="0" xfId="49" applyFont="1">
      <alignment/>
      <protection/>
    </xf>
    <xf numFmtId="0" fontId="0" fillId="0" borderId="0" xfId="49" applyFont="1">
      <alignment/>
      <protection/>
    </xf>
    <xf numFmtId="0" fontId="1" fillId="0" borderId="0" xfId="49" applyFont="1" applyFill="1" applyAlignment="1">
      <alignment/>
      <protection/>
    </xf>
    <xf numFmtId="0" fontId="0" fillId="0" borderId="0" xfId="49" applyFont="1" applyFill="1" applyBorder="1" applyAlignment="1">
      <alignment/>
      <protection/>
    </xf>
    <xf numFmtId="0" fontId="82" fillId="0" borderId="0" xfId="49" applyFill="1" applyBorder="1" applyAlignment="1">
      <alignment horizontal="center"/>
      <protection/>
    </xf>
    <xf numFmtId="0" fontId="82" fillId="0" borderId="0" xfId="49">
      <alignment/>
      <protection/>
    </xf>
    <xf numFmtId="0" fontId="1" fillId="34" borderId="0" xfId="49" applyFont="1" applyFill="1">
      <alignment/>
      <protection/>
    </xf>
    <xf numFmtId="0" fontId="0" fillId="34" borderId="0" xfId="49" applyFont="1" applyFill="1" applyBorder="1">
      <alignment/>
      <protection/>
    </xf>
    <xf numFmtId="0" fontId="9" fillId="0" borderId="0" xfId="49" applyFont="1" applyFill="1">
      <alignment/>
      <protection/>
    </xf>
    <xf numFmtId="0" fontId="0" fillId="0" borderId="0" xfId="49" applyFont="1" applyFill="1" applyBorder="1">
      <alignment/>
      <protection/>
    </xf>
    <xf numFmtId="0" fontId="82" fillId="0" borderId="0" xfId="49" applyFill="1" applyBorder="1" applyAlignment="1">
      <alignment horizontal="left"/>
      <protection/>
    </xf>
    <xf numFmtId="0" fontId="82" fillId="0" borderId="0" xfId="49" applyFill="1" applyAlignment="1">
      <alignment horizontal="left"/>
      <protection/>
    </xf>
    <xf numFmtId="0" fontId="1" fillId="0" borderId="0" xfId="49" applyFont="1">
      <alignment/>
      <protection/>
    </xf>
    <xf numFmtId="0" fontId="0" fillId="0" borderId="0" xfId="49" applyFont="1" applyBorder="1">
      <alignment/>
      <protection/>
    </xf>
    <xf numFmtId="0" fontId="82" fillId="0" borderId="0" xfId="49" applyBorder="1" applyAlignment="1">
      <alignment horizontal="left"/>
      <protection/>
    </xf>
    <xf numFmtId="0" fontId="2" fillId="0" borderId="0" xfId="49" applyFont="1" applyFill="1" applyAlignment="1">
      <alignment/>
      <protection/>
    </xf>
    <xf numFmtId="0" fontId="82" fillId="0" borderId="0" xfId="49" applyFill="1" applyBorder="1" applyAlignment="1">
      <alignment/>
      <protection/>
    </xf>
    <xf numFmtId="0" fontId="0" fillId="35" borderId="10" xfId="49" applyFont="1" applyFill="1" applyBorder="1" applyAlignment="1">
      <alignment/>
      <protection/>
    </xf>
    <xf numFmtId="0" fontId="0" fillId="0" borderId="14" xfId="49" applyFont="1" applyFill="1" applyBorder="1" applyAlignment="1">
      <alignment/>
      <protection/>
    </xf>
    <xf numFmtId="0" fontId="0" fillId="0" borderId="0" xfId="49" applyFont="1" applyBorder="1" applyAlignment="1">
      <alignment horizontal="left"/>
      <protection/>
    </xf>
    <xf numFmtId="0" fontId="0" fillId="0" borderId="0" xfId="49" applyFont="1" applyBorder="1" applyAlignment="1">
      <alignment/>
      <protection/>
    </xf>
    <xf numFmtId="0" fontId="1" fillId="0" borderId="14" xfId="49" applyFont="1" applyFill="1" applyBorder="1" applyAlignment="1">
      <alignment/>
      <protection/>
    </xf>
    <xf numFmtId="4" fontId="82" fillId="0" borderId="0" xfId="49" applyNumberFormat="1" applyFill="1" applyBorder="1" applyAlignment="1">
      <alignment horizontal="center"/>
      <protection/>
    </xf>
    <xf numFmtId="0" fontId="4" fillId="0" borderId="0" xfId="49" applyFont="1" applyAlignment="1">
      <alignment horizontal="center"/>
      <protection/>
    </xf>
    <xf numFmtId="0" fontId="4" fillId="0" borderId="0" xfId="49" applyFont="1" applyAlignment="1">
      <alignment horizontal="left"/>
      <protection/>
    </xf>
    <xf numFmtId="0" fontId="82" fillId="35" borderId="10" xfId="49" applyFill="1" applyBorder="1" applyAlignment="1">
      <alignment horizontal="left"/>
      <protection/>
    </xf>
    <xf numFmtId="0" fontId="82" fillId="35" borderId="25" xfId="49" applyFill="1" applyBorder="1" applyAlignment="1">
      <alignment horizontal="left"/>
      <protection/>
    </xf>
    <xf numFmtId="0" fontId="82" fillId="0" borderId="14" xfId="49" applyFill="1" applyBorder="1" applyAlignment="1">
      <alignment/>
      <protection/>
    </xf>
    <xf numFmtId="0" fontId="1" fillId="34" borderId="11" xfId="49" applyFont="1" applyFill="1" applyBorder="1" applyAlignment="1">
      <alignment horizontal="center" vertical="center" wrapText="1"/>
      <protection/>
    </xf>
    <xf numFmtId="4" fontId="82" fillId="35" borderId="28" xfId="49" applyNumberFormat="1" applyFill="1" applyBorder="1" applyAlignment="1">
      <alignment horizontal="center"/>
      <protection/>
    </xf>
    <xf numFmtId="0" fontId="1" fillId="34" borderId="57" xfId="49" applyFont="1" applyFill="1" applyBorder="1" applyAlignment="1">
      <alignment horizontal="center" vertical="center" wrapText="1"/>
      <protection/>
    </xf>
    <xf numFmtId="0" fontId="1" fillId="0" borderId="0" xfId="49" applyFont="1" applyFill="1" applyBorder="1" applyAlignment="1">
      <alignment horizontal="center" vertical="center"/>
      <protection/>
    </xf>
    <xf numFmtId="0" fontId="1" fillId="0" borderId="0" xfId="49" applyFont="1" applyFill="1" applyBorder="1" applyAlignment="1">
      <alignment horizontal="center" vertical="center" wrapText="1"/>
      <protection/>
    </xf>
    <xf numFmtId="0" fontId="13" fillId="0" borderId="0" xfId="49" applyFont="1" applyFill="1" applyBorder="1" applyAlignment="1">
      <alignment horizontal="center" vertical="center" wrapText="1"/>
      <protection/>
    </xf>
    <xf numFmtId="0" fontId="1" fillId="34" borderId="14" xfId="49" applyFont="1" applyFill="1" applyBorder="1" applyAlignment="1">
      <alignment horizontal="center" vertical="center"/>
      <protection/>
    </xf>
    <xf numFmtId="0" fontId="1" fillId="34" borderId="0" xfId="49" applyFont="1" applyFill="1" applyBorder="1" applyAlignment="1">
      <alignment horizontal="center" vertical="center"/>
      <protection/>
    </xf>
    <xf numFmtId="0" fontId="1" fillId="34" borderId="61" xfId="49" applyFont="1" applyFill="1" applyBorder="1" applyAlignment="1">
      <alignment horizontal="center" vertical="center"/>
      <protection/>
    </xf>
    <xf numFmtId="0" fontId="0" fillId="34" borderId="23" xfId="49" applyFont="1" applyFill="1" applyBorder="1" applyAlignment="1">
      <alignment horizontal="center" vertical="center" wrapText="1"/>
      <protection/>
    </xf>
    <xf numFmtId="0" fontId="0" fillId="34" borderId="15" xfId="49" applyFont="1" applyFill="1" applyBorder="1" applyAlignment="1">
      <alignment horizontal="center" vertical="center" wrapText="1"/>
      <protection/>
    </xf>
    <xf numFmtId="0" fontId="0" fillId="34" borderId="15" xfId="49" applyFont="1" applyFill="1" applyBorder="1" applyAlignment="1">
      <alignment horizontal="center" vertical="center"/>
      <protection/>
    </xf>
    <xf numFmtId="0" fontId="0" fillId="34" borderId="62" xfId="49" applyFont="1" applyFill="1" applyBorder="1">
      <alignment/>
      <protection/>
    </xf>
    <xf numFmtId="0" fontId="0" fillId="34" borderId="37" xfId="49" applyFont="1" applyFill="1" applyBorder="1">
      <alignment/>
      <protection/>
    </xf>
    <xf numFmtId="0" fontId="0" fillId="34" borderId="27" xfId="49" applyFont="1" applyFill="1" applyBorder="1">
      <alignment/>
      <protection/>
    </xf>
    <xf numFmtId="4" fontId="0" fillId="35" borderId="63" xfId="49" applyNumberFormat="1" applyFont="1" applyFill="1" applyBorder="1" applyAlignment="1">
      <alignment/>
      <protection/>
    </xf>
    <xf numFmtId="4" fontId="82" fillId="35" borderId="60" xfId="49" applyNumberFormat="1" applyFill="1" applyBorder="1" applyAlignment="1">
      <alignment/>
      <protection/>
    </xf>
    <xf numFmtId="203" fontId="82" fillId="35" borderId="60" xfId="49" applyNumberFormat="1" applyFill="1" applyBorder="1" applyAlignment="1">
      <alignment/>
      <protection/>
    </xf>
    <xf numFmtId="4" fontId="82" fillId="34" borderId="60" xfId="49" applyNumberFormat="1" applyFill="1" applyBorder="1" applyAlignment="1">
      <alignment/>
      <protection/>
    </xf>
    <xf numFmtId="4" fontId="0" fillId="35" borderId="64" xfId="49" applyNumberFormat="1" applyFont="1" applyFill="1" applyBorder="1" applyAlignment="1">
      <alignment/>
      <protection/>
    </xf>
    <xf numFmtId="4" fontId="82" fillId="35" borderId="65" xfId="49" applyNumberFormat="1" applyFill="1" applyBorder="1" applyAlignment="1">
      <alignment/>
      <protection/>
    </xf>
    <xf numFmtId="203" fontId="82" fillId="35" borderId="66" xfId="49" applyNumberFormat="1" applyFill="1" applyBorder="1" applyAlignment="1">
      <alignment/>
      <protection/>
    </xf>
    <xf numFmtId="16" fontId="0" fillId="34" borderId="62" xfId="49" applyNumberFormat="1" applyFont="1" applyFill="1" applyBorder="1">
      <alignment/>
      <protection/>
    </xf>
    <xf numFmtId="16" fontId="0" fillId="34" borderId="37" xfId="49" applyNumberFormat="1" applyFont="1" applyFill="1" applyBorder="1">
      <alignment/>
      <protection/>
    </xf>
    <xf numFmtId="16" fontId="0" fillId="34" borderId="27" xfId="49" applyNumberFormat="1" applyFont="1" applyFill="1" applyBorder="1">
      <alignment/>
      <protection/>
    </xf>
    <xf numFmtId="0" fontId="0" fillId="43" borderId="67" xfId="49" applyFont="1" applyFill="1" applyBorder="1">
      <alignment/>
      <protection/>
    </xf>
    <xf numFmtId="0" fontId="0" fillId="43" borderId="39" xfId="49" applyFont="1" applyFill="1" applyBorder="1">
      <alignment/>
      <protection/>
    </xf>
    <xf numFmtId="0" fontId="0" fillId="43" borderId="68" xfId="49" applyFont="1" applyFill="1" applyBorder="1">
      <alignment/>
      <protection/>
    </xf>
    <xf numFmtId="4" fontId="0" fillId="43" borderId="64" xfId="49" applyNumberFormat="1" applyFont="1" applyFill="1" applyBorder="1" applyAlignment="1">
      <alignment/>
      <protection/>
    </xf>
    <xf numFmtId="4" fontId="82" fillId="43" borderId="65" xfId="49" applyNumberFormat="1" applyFill="1" applyBorder="1" applyAlignment="1">
      <alignment/>
      <protection/>
    </xf>
    <xf numFmtId="203" fontId="82" fillId="43" borderId="66" xfId="49" applyNumberFormat="1" applyFill="1" applyBorder="1" applyAlignment="1">
      <alignment/>
      <protection/>
    </xf>
    <xf numFmtId="4" fontId="82" fillId="43" borderId="60" xfId="49" applyNumberFormat="1" applyFill="1" applyBorder="1" applyAlignment="1">
      <alignment/>
      <protection/>
    </xf>
    <xf numFmtId="204" fontId="1" fillId="34" borderId="11" xfId="49" applyNumberFormat="1" applyFont="1" applyFill="1" applyBorder="1" applyAlignment="1">
      <alignment horizontal="right"/>
      <protection/>
    </xf>
    <xf numFmtId="203" fontId="1" fillId="34" borderId="11" xfId="49" applyNumberFormat="1" applyFont="1" applyFill="1" applyBorder="1" applyAlignment="1">
      <alignment horizontal="right"/>
      <protection/>
    </xf>
    <xf numFmtId="0" fontId="82" fillId="0" borderId="0" xfId="49" applyFill="1" applyBorder="1">
      <alignment/>
      <protection/>
    </xf>
    <xf numFmtId="0" fontId="1" fillId="0" borderId="0" xfId="49" applyFont="1" applyFill="1" applyBorder="1" applyAlignment="1">
      <alignment horizontal="right"/>
      <protection/>
    </xf>
    <xf numFmtId="4" fontId="1" fillId="35" borderId="11" xfId="49" applyNumberFormat="1" applyFont="1" applyFill="1" applyBorder="1" applyAlignment="1">
      <alignment horizontal="right"/>
      <protection/>
    </xf>
    <xf numFmtId="9" fontId="1" fillId="34" borderId="54" xfId="55" applyFont="1" applyFill="1" applyBorder="1" applyAlignment="1">
      <alignment horizontal="right"/>
    </xf>
    <xf numFmtId="0" fontId="1" fillId="0" borderId="0" xfId="49" applyFont="1" applyFill="1" applyBorder="1" applyAlignment="1">
      <alignment/>
      <protection/>
    </xf>
    <xf numFmtId="9" fontId="1" fillId="0" borderId="0" xfId="55" applyFont="1" applyFill="1" applyBorder="1" applyAlignment="1">
      <alignment horizontal="right"/>
    </xf>
    <xf numFmtId="0" fontId="1" fillId="0" borderId="0" xfId="49" applyFont="1" applyFill="1" applyAlignment="1">
      <alignment/>
      <protection/>
    </xf>
    <xf numFmtId="0" fontId="1" fillId="0" borderId="0" xfId="49" applyFont="1" applyFill="1" applyBorder="1" applyAlignment="1">
      <alignment horizontal="right"/>
      <protection/>
    </xf>
    <xf numFmtId="0" fontId="82" fillId="44" borderId="0" xfId="49" applyFill="1" applyBorder="1" applyAlignment="1">
      <alignment/>
      <protection/>
    </xf>
    <xf numFmtId="0" fontId="1" fillId="34" borderId="11" xfId="49" applyFont="1" applyFill="1" applyBorder="1" applyAlignment="1">
      <alignment horizontal="center" vertical="center" wrapText="1"/>
      <protection/>
    </xf>
    <xf numFmtId="0" fontId="1" fillId="34" borderId="10" xfId="49" applyFont="1" applyFill="1" applyBorder="1" applyAlignment="1">
      <alignment horizontal="center" vertical="center" wrapText="1"/>
      <protection/>
    </xf>
    <xf numFmtId="0" fontId="1" fillId="34" borderId="10" xfId="49" applyFont="1" applyFill="1" applyBorder="1" applyAlignment="1">
      <alignment horizontal="center" vertical="center" wrapText="1"/>
      <protection/>
    </xf>
    <xf numFmtId="205" fontId="1" fillId="35" borderId="11" xfId="49" applyNumberFormat="1" applyFont="1" applyFill="1" applyBorder="1" applyAlignment="1">
      <alignment horizontal="right" vertical="center"/>
      <protection/>
    </xf>
    <xf numFmtId="4" fontId="1" fillId="35" borderId="11" xfId="49" applyNumberFormat="1" applyFont="1" applyFill="1" applyBorder="1" applyAlignment="1">
      <alignment horizontal="right"/>
      <protection/>
    </xf>
    <xf numFmtId="206" fontId="1" fillId="35" borderId="11" xfId="49" applyNumberFormat="1" applyFont="1" applyFill="1" applyBorder="1" applyAlignment="1">
      <alignment horizontal="right"/>
      <protection/>
    </xf>
    <xf numFmtId="0" fontId="1" fillId="34" borderId="11" xfId="49" applyFont="1" applyFill="1" applyBorder="1" applyAlignment="1">
      <alignment horizontal="right"/>
      <protection/>
    </xf>
    <xf numFmtId="4" fontId="1" fillId="35" borderId="11" xfId="49" applyNumberFormat="1" applyFont="1" applyFill="1" applyBorder="1" applyAlignment="1">
      <alignment horizontal="center"/>
      <protection/>
    </xf>
    <xf numFmtId="0" fontId="82" fillId="0" borderId="0" xfId="49" applyFill="1" applyAlignment="1">
      <alignment/>
      <protection/>
    </xf>
    <xf numFmtId="205" fontId="1" fillId="35" borderId="15" xfId="49" applyNumberFormat="1" applyFont="1" applyFill="1" applyBorder="1" applyAlignment="1">
      <alignment horizontal="right" vertical="center"/>
      <protection/>
    </xf>
    <xf numFmtId="4" fontId="1" fillId="35" borderId="15" xfId="49" applyNumberFormat="1" applyFont="1" applyFill="1" applyBorder="1" applyAlignment="1">
      <alignment horizontal="right"/>
      <protection/>
    </xf>
    <xf numFmtId="206" fontId="1" fillId="35" borderId="15" xfId="49" applyNumberFormat="1" applyFont="1" applyFill="1" applyBorder="1" applyAlignment="1">
      <alignment horizontal="right"/>
      <protection/>
    </xf>
    <xf numFmtId="0" fontId="1" fillId="34" borderId="15" xfId="49" applyFont="1" applyFill="1" applyBorder="1" applyAlignment="1">
      <alignment horizontal="right"/>
      <protection/>
    </xf>
    <xf numFmtId="4" fontId="1" fillId="35" borderId="15" xfId="49" applyNumberFormat="1" applyFont="1" applyFill="1" applyBorder="1" applyAlignment="1">
      <alignment horizontal="right"/>
      <protection/>
    </xf>
    <xf numFmtId="4" fontId="1" fillId="35" borderId="15" xfId="49" applyNumberFormat="1" applyFont="1" applyFill="1" applyBorder="1" applyAlignment="1">
      <alignment horizontal="center"/>
      <protection/>
    </xf>
    <xf numFmtId="205" fontId="82" fillId="0" borderId="11" xfId="49" applyNumberFormat="1" applyFill="1" applyBorder="1" applyAlignment="1">
      <alignment horizontal="right" vertical="center" wrapText="1"/>
      <protection/>
    </xf>
    <xf numFmtId="4" fontId="1" fillId="45" borderId="11" xfId="49" applyNumberFormat="1" applyFont="1" applyFill="1" applyBorder="1" applyAlignment="1">
      <alignment horizontal="right"/>
      <protection/>
    </xf>
    <xf numFmtId="206" fontId="1" fillId="45" borderId="11" xfId="49" applyNumberFormat="1" applyFont="1" applyFill="1" applyBorder="1" applyAlignment="1">
      <alignment horizontal="right"/>
      <protection/>
    </xf>
    <xf numFmtId="0" fontId="1" fillId="45" borderId="11" xfId="49" applyFont="1" applyFill="1" applyBorder="1" applyAlignment="1">
      <alignment horizontal="right"/>
      <protection/>
    </xf>
    <xf numFmtId="4" fontId="1" fillId="45" borderId="11" xfId="49" applyNumberFormat="1" applyFont="1" applyFill="1" applyBorder="1" applyAlignment="1">
      <alignment horizontal="right"/>
      <protection/>
    </xf>
    <xf numFmtId="207" fontId="82" fillId="0" borderId="0" xfId="49" applyNumberFormat="1" applyAlignment="1">
      <alignment/>
      <protection/>
    </xf>
    <xf numFmtId="206" fontId="1" fillId="0" borderId="0" xfId="49" applyNumberFormat="1" applyFont="1" applyFill="1" applyBorder="1" applyAlignment="1">
      <alignment horizontal="right"/>
      <protection/>
    </xf>
    <xf numFmtId="0" fontId="101" fillId="0" borderId="0" xfId="49" applyFont="1" applyFill="1" applyBorder="1" applyAlignment="1">
      <alignment horizontal="left" wrapText="1"/>
      <protection/>
    </xf>
    <xf numFmtId="0" fontId="11" fillId="0" borderId="0" xfId="49" applyFont="1" applyFill="1" applyBorder="1" applyAlignment="1">
      <alignment horizontal="center" vertical="center" wrapText="1"/>
      <protection/>
    </xf>
    <xf numFmtId="0" fontId="0" fillId="0" borderId="10" xfId="49" applyFont="1" applyFill="1" applyBorder="1" applyAlignment="1">
      <alignment horizontal="left"/>
      <protection/>
    </xf>
    <xf numFmtId="0" fontId="0" fillId="0" borderId="25" xfId="49" applyFont="1" applyFill="1" applyBorder="1" applyAlignment="1">
      <alignment horizontal="left"/>
      <protection/>
    </xf>
    <xf numFmtId="0" fontId="82" fillId="0" borderId="54" xfId="49" applyBorder="1" applyAlignment="1">
      <alignment horizontal="left"/>
      <protection/>
    </xf>
    <xf numFmtId="0" fontId="0" fillId="0" borderId="0" xfId="49" applyFont="1" applyAlignment="1">
      <alignment horizontal="left" vertical="top"/>
      <protection/>
    </xf>
    <xf numFmtId="0" fontId="0" fillId="0" borderId="0" xfId="49" applyFont="1" applyBorder="1" applyAlignment="1">
      <alignment/>
      <protection/>
    </xf>
    <xf numFmtId="0" fontId="0" fillId="0" borderId="0" xfId="49" applyFont="1" applyBorder="1">
      <alignment/>
      <protection/>
    </xf>
    <xf numFmtId="0" fontId="7" fillId="0" borderId="0" xfId="49" applyFont="1" applyAlignment="1">
      <alignment vertical="top" wrapText="1"/>
      <protection/>
    </xf>
    <xf numFmtId="0" fontId="82" fillId="0" borderId="0" xfId="49" applyAlignment="1">
      <alignment vertical="top" wrapText="1"/>
      <protection/>
    </xf>
    <xf numFmtId="0" fontId="5" fillId="0" borderId="0" xfId="49" applyFont="1" applyAlignment="1">
      <alignment/>
      <protection/>
    </xf>
    <xf numFmtId="0" fontId="44" fillId="0" borderId="0" xfId="49" applyFont="1">
      <alignment/>
      <protection/>
    </xf>
    <xf numFmtId="0" fontId="6" fillId="0" borderId="0" xfId="49" applyFont="1">
      <alignment/>
      <protection/>
    </xf>
    <xf numFmtId="0" fontId="45" fillId="0" borderId="0" xfId="60" applyFont="1" applyAlignment="1">
      <alignment horizontal="left" vertical="center"/>
      <protection/>
    </xf>
    <xf numFmtId="0" fontId="46" fillId="0" borderId="0" xfId="60" applyFont="1" applyAlignment="1">
      <alignment vertical="top" wrapText="1"/>
      <protection/>
    </xf>
    <xf numFmtId="0" fontId="0" fillId="0" borderId="0" xfId="60" applyAlignment="1">
      <alignment vertical="center"/>
      <protection/>
    </xf>
    <xf numFmtId="0" fontId="47" fillId="0" borderId="0" xfId="60" applyFont="1" applyAlignment="1">
      <alignment/>
      <protection/>
    </xf>
    <xf numFmtId="0" fontId="47" fillId="0" borderId="0" xfId="60" applyFont="1" applyBorder="1" applyAlignment="1">
      <alignment/>
      <protection/>
    </xf>
    <xf numFmtId="0" fontId="47" fillId="0" borderId="0" xfId="60" applyFont="1" applyAlignment="1">
      <alignment vertical="center"/>
      <protection/>
    </xf>
    <xf numFmtId="0" fontId="0" fillId="0" borderId="0" xfId="60" applyBorder="1" applyAlignment="1">
      <alignment vertical="center"/>
      <protection/>
    </xf>
    <xf numFmtId="0" fontId="0" fillId="0" borderId="36" xfId="60" applyBorder="1" applyAlignment="1">
      <alignment vertical="center"/>
      <protection/>
    </xf>
    <xf numFmtId="0" fontId="49" fillId="0" borderId="0" xfId="60" applyFont="1" applyAlignment="1">
      <alignment horizontal="left" vertical="center"/>
      <protection/>
    </xf>
    <xf numFmtId="0" fontId="51" fillId="0" borderId="0" xfId="60" applyFont="1" applyAlignment="1">
      <alignment horizontal="left" vertical="center"/>
      <protection/>
    </xf>
    <xf numFmtId="0" fontId="52" fillId="0" borderId="0" xfId="60" applyFont="1" applyAlignment="1">
      <alignment horizontal="left" vertical="center"/>
      <protection/>
    </xf>
    <xf numFmtId="0" fontId="2" fillId="46" borderId="42" xfId="60" applyFont="1" applyFill="1" applyBorder="1" applyAlignment="1">
      <alignment horizontal="left" vertical="center" wrapText="1"/>
      <protection/>
    </xf>
    <xf numFmtId="0" fontId="53" fillId="0" borderId="0" xfId="60" applyFont="1" applyAlignment="1">
      <alignment horizontal="left" vertical="center"/>
      <protection/>
    </xf>
    <xf numFmtId="0" fontId="2" fillId="46" borderId="13" xfId="60" applyFont="1" applyFill="1" applyBorder="1" applyAlignment="1">
      <alignment horizontal="left" vertical="center" wrapText="1"/>
      <protection/>
    </xf>
    <xf numFmtId="0" fontId="37" fillId="0" borderId="0" xfId="60" applyFont="1" applyAlignment="1">
      <alignment vertical="center" wrapText="1"/>
      <protection/>
    </xf>
    <xf numFmtId="0" fontId="37" fillId="0" borderId="0" xfId="60" applyFont="1" applyAlignment="1">
      <alignment horizontal="left" vertical="center"/>
      <protection/>
    </xf>
    <xf numFmtId="0" fontId="0" fillId="0" borderId="0" xfId="60" applyAlignment="1">
      <alignment horizontal="left" vertical="center"/>
      <protection/>
    </xf>
    <xf numFmtId="0" fontId="2" fillId="46" borderId="44" xfId="60" applyFont="1" applyFill="1" applyBorder="1" applyAlignment="1">
      <alignment horizontal="left" vertical="center" wrapText="1"/>
      <protection/>
    </xf>
    <xf numFmtId="0" fontId="37" fillId="0" borderId="0" xfId="60" applyFont="1" applyAlignment="1">
      <alignment vertical="center"/>
      <protection/>
    </xf>
    <xf numFmtId="0" fontId="2" fillId="46" borderId="53" xfId="60" applyFont="1" applyFill="1" applyBorder="1" applyAlignment="1">
      <alignment horizontal="left" vertical="center" wrapText="1"/>
      <protection/>
    </xf>
    <xf numFmtId="0" fontId="20" fillId="0" borderId="0" xfId="50" applyAlignment="1">
      <alignment vertical="center" wrapText="1"/>
      <protection/>
    </xf>
    <xf numFmtId="0" fontId="1" fillId="10" borderId="55" xfId="50" applyFont="1" applyFill="1" applyBorder="1" applyAlignment="1">
      <alignment vertical="center" wrapText="1"/>
      <protection/>
    </xf>
    <xf numFmtId="0" fontId="1" fillId="33" borderId="44" xfId="50" applyFont="1" applyFill="1" applyBorder="1" applyAlignment="1">
      <alignment vertical="center" wrapText="1"/>
      <protection/>
    </xf>
    <xf numFmtId="0" fontId="1" fillId="33" borderId="45" xfId="50" applyFont="1" applyFill="1" applyBorder="1" applyAlignment="1">
      <alignment vertical="center" wrapText="1"/>
      <protection/>
    </xf>
    <xf numFmtId="0" fontId="1" fillId="33" borderId="47" xfId="50" applyFont="1" applyFill="1" applyBorder="1" applyAlignment="1">
      <alignment vertical="center" wrapText="1"/>
      <protection/>
    </xf>
    <xf numFmtId="0" fontId="1" fillId="33" borderId="69" xfId="50" applyFont="1" applyFill="1" applyBorder="1" applyAlignment="1">
      <alignment vertical="center" wrapText="1"/>
      <protection/>
    </xf>
    <xf numFmtId="0" fontId="1" fillId="33" borderId="70" xfId="50" applyFont="1" applyFill="1" applyBorder="1" applyAlignment="1">
      <alignment vertical="center" wrapText="1"/>
      <protection/>
    </xf>
    <xf numFmtId="4" fontId="1" fillId="35" borderId="44" xfId="50" applyNumberFormat="1" applyFont="1" applyFill="1" applyBorder="1" applyAlignment="1">
      <alignment vertical="center" wrapText="1"/>
      <protection/>
    </xf>
    <xf numFmtId="4" fontId="1" fillId="35" borderId="47" xfId="50" applyNumberFormat="1" applyFont="1" applyFill="1" applyBorder="1" applyAlignment="1">
      <alignment vertical="center" wrapText="1"/>
      <protection/>
    </xf>
    <xf numFmtId="0" fontId="54" fillId="0" borderId="42" xfId="50" applyFont="1" applyBorder="1" applyAlignment="1">
      <alignment horizontal="left" vertical="center" wrapText="1"/>
      <protection/>
    </xf>
    <xf numFmtId="171" fontId="0" fillId="0" borderId="12" xfId="35" applyFont="1" applyBorder="1" applyAlignment="1">
      <alignment horizontal="left" vertical="center" wrapText="1"/>
    </xf>
    <xf numFmtId="171" fontId="0" fillId="0" borderId="31" xfId="35" applyFont="1" applyBorder="1" applyAlignment="1">
      <alignment vertical="center" wrapText="1"/>
    </xf>
    <xf numFmtId="9" fontId="0" fillId="0" borderId="31" xfId="56" applyFont="1" applyBorder="1" applyAlignment="1">
      <alignment horizontal="right" vertical="center" wrapText="1"/>
    </xf>
    <xf numFmtId="171" fontId="0" fillId="0" borderId="31" xfId="35" applyFont="1" applyBorder="1" applyAlignment="1">
      <alignment horizontal="right" vertical="center" wrapText="1"/>
    </xf>
    <xf numFmtId="9" fontId="0" fillId="0" borderId="32" xfId="56" applyFont="1" applyBorder="1" applyAlignment="1">
      <alignment horizontal="right" vertical="center" wrapText="1"/>
    </xf>
    <xf numFmtId="4" fontId="20" fillId="0" borderId="12" xfId="50" applyNumberFormat="1" applyBorder="1" applyAlignment="1">
      <alignment horizontal="right" vertical="center" wrapText="1"/>
      <protection/>
    </xf>
    <xf numFmtId="4" fontId="20" fillId="0" borderId="31" xfId="50" applyNumberFormat="1" applyBorder="1" applyAlignment="1">
      <alignment horizontal="right" vertical="center" wrapText="1"/>
      <protection/>
    </xf>
    <xf numFmtId="9" fontId="0" fillId="0" borderId="35" xfId="56" applyFont="1" applyBorder="1" applyAlignment="1">
      <alignment horizontal="right" vertical="center" wrapText="1"/>
    </xf>
    <xf numFmtId="4" fontId="20" fillId="0" borderId="42" xfId="50" applyNumberFormat="1" applyFill="1" applyBorder="1" applyAlignment="1">
      <alignment vertical="center" wrapText="1"/>
      <protection/>
    </xf>
    <xf numFmtId="4" fontId="20" fillId="0" borderId="33" xfId="50" applyNumberFormat="1" applyFill="1" applyBorder="1" applyAlignment="1">
      <alignment vertical="center" wrapText="1"/>
      <protection/>
    </xf>
    <xf numFmtId="0" fontId="54" fillId="0" borderId="13" xfId="50" applyFont="1" applyBorder="1" applyAlignment="1">
      <alignment horizontal="left" vertical="center" wrapText="1"/>
      <protection/>
    </xf>
    <xf numFmtId="171" fontId="0" fillId="0" borderId="13" xfId="35" applyFont="1" applyBorder="1" applyAlignment="1">
      <alignment horizontal="left" vertical="center" wrapText="1"/>
    </xf>
    <xf numFmtId="171" fontId="0" fillId="0" borderId="28" xfId="35" applyFont="1" applyBorder="1" applyAlignment="1">
      <alignment vertical="center" wrapText="1"/>
    </xf>
    <xf numFmtId="9" fontId="0" fillId="0" borderId="28" xfId="56" applyFont="1" applyBorder="1" applyAlignment="1">
      <alignment horizontal="right" vertical="center" wrapText="1"/>
    </xf>
    <xf numFmtId="171" fontId="0" fillId="0" borderId="28" xfId="35" applyFont="1" applyBorder="1" applyAlignment="1">
      <alignment horizontal="right" vertical="center" wrapText="1"/>
    </xf>
    <xf numFmtId="9" fontId="0" fillId="0" borderId="26" xfId="56" applyFont="1" applyBorder="1" applyAlignment="1">
      <alignment horizontal="right" vertical="center" wrapText="1"/>
    </xf>
    <xf numFmtId="4" fontId="20" fillId="0" borderId="13" xfId="50" applyNumberFormat="1" applyBorder="1" applyAlignment="1">
      <alignment horizontal="right" vertical="center" wrapText="1"/>
      <protection/>
    </xf>
    <xf numFmtId="4" fontId="20" fillId="0" borderId="28" xfId="50" applyNumberFormat="1" applyBorder="1" applyAlignment="1">
      <alignment horizontal="right" vertical="center" wrapText="1"/>
      <protection/>
    </xf>
    <xf numFmtId="9" fontId="0" fillId="0" borderId="46" xfId="56" applyFont="1" applyBorder="1" applyAlignment="1">
      <alignment horizontal="right" vertical="center" wrapText="1"/>
    </xf>
    <xf numFmtId="0" fontId="54" fillId="0" borderId="44" xfId="50" applyFont="1" applyBorder="1" applyAlignment="1">
      <alignment horizontal="left" vertical="center" wrapText="1"/>
      <protection/>
    </xf>
    <xf numFmtId="171" fontId="0" fillId="0" borderId="44" xfId="35" applyFont="1" applyBorder="1" applyAlignment="1">
      <alignment horizontal="left" vertical="center" wrapText="1"/>
    </xf>
    <xf numFmtId="171" fontId="0" fillId="0" borderId="45" xfId="35" applyFont="1" applyBorder="1" applyAlignment="1">
      <alignment vertical="center" wrapText="1"/>
    </xf>
    <xf numFmtId="9" fontId="0" fillId="0" borderId="45" xfId="56" applyFont="1" applyBorder="1" applyAlignment="1">
      <alignment horizontal="right" vertical="center" wrapText="1"/>
    </xf>
    <xf numFmtId="171" fontId="0" fillId="0" borderId="45" xfId="35" applyFont="1" applyBorder="1" applyAlignment="1">
      <alignment horizontal="right" vertical="center" wrapText="1"/>
    </xf>
    <xf numFmtId="9" fontId="0" fillId="0" borderId="47" xfId="56" applyFont="1" applyBorder="1" applyAlignment="1">
      <alignment horizontal="right" vertical="center" wrapText="1"/>
    </xf>
    <xf numFmtId="4" fontId="20" fillId="0" borderId="44" xfId="50" applyNumberFormat="1" applyBorder="1" applyAlignment="1">
      <alignment horizontal="right" vertical="center" wrapText="1"/>
      <protection/>
    </xf>
    <xf numFmtId="4" fontId="20" fillId="0" borderId="45" xfId="50" applyNumberFormat="1" applyBorder="1" applyAlignment="1">
      <alignment horizontal="right" vertical="center" wrapText="1"/>
      <protection/>
    </xf>
    <xf numFmtId="9" fontId="0" fillId="0" borderId="70" xfId="56" applyFont="1" applyBorder="1" applyAlignment="1">
      <alignment horizontal="right" vertical="center" wrapText="1"/>
    </xf>
    <xf numFmtId="4" fontId="20" fillId="0" borderId="53" xfId="50" applyNumberFormat="1" applyFill="1" applyBorder="1" applyAlignment="1">
      <alignment vertical="center" wrapText="1"/>
      <protection/>
    </xf>
    <xf numFmtId="4" fontId="20" fillId="0" borderId="52" xfId="50" applyNumberFormat="1" applyFill="1" applyBorder="1" applyAlignment="1">
      <alignment vertical="center" wrapText="1"/>
      <protection/>
    </xf>
    <xf numFmtId="0" fontId="20" fillId="0" borderId="22" xfId="50" applyBorder="1" applyAlignment="1">
      <alignment horizontal="center" vertical="center" wrapText="1"/>
      <protection/>
    </xf>
    <xf numFmtId="0" fontId="20" fillId="0" borderId="0" xfId="50" applyAlignment="1">
      <alignment horizontal="center" vertical="center" wrapText="1"/>
      <protection/>
    </xf>
    <xf numFmtId="4" fontId="20" fillId="0" borderId="0" xfId="50" applyNumberFormat="1" applyFill="1" applyBorder="1" applyAlignment="1">
      <alignment horizontal="right" vertical="center" wrapText="1"/>
      <protection/>
    </xf>
    <xf numFmtId="4" fontId="20" fillId="0" borderId="0" xfId="50" applyNumberFormat="1" applyFill="1" applyBorder="1" applyAlignment="1">
      <alignment horizontal="center" vertical="center" wrapText="1"/>
      <protection/>
    </xf>
    <xf numFmtId="0" fontId="0" fillId="34" borderId="10" xfId="50" applyFont="1" applyFill="1" applyBorder="1" applyAlignment="1">
      <alignment vertical="center" wrapText="1"/>
      <protection/>
    </xf>
    <xf numFmtId="4" fontId="0" fillId="34" borderId="25" xfId="50" applyNumberFormat="1" applyFont="1" applyFill="1" applyBorder="1" applyAlignment="1">
      <alignment vertical="center" wrapText="1"/>
      <protection/>
    </xf>
    <xf numFmtId="4" fontId="1" fillId="0" borderId="0" xfId="50" applyNumberFormat="1" applyFont="1" applyFill="1" applyBorder="1" applyAlignment="1">
      <alignment horizontal="right" vertical="center" wrapText="1"/>
      <protection/>
    </xf>
    <xf numFmtId="9" fontId="5" fillId="0" borderId="0" xfId="56" applyFont="1" applyFill="1" applyBorder="1" applyAlignment="1">
      <alignment horizontal="right" vertical="center" wrapText="1"/>
    </xf>
    <xf numFmtId="4" fontId="0" fillId="0" borderId="0" xfId="50" applyNumberFormat="1" applyFont="1" applyFill="1" applyBorder="1" applyAlignment="1">
      <alignment horizontal="center" vertical="center" wrapText="1"/>
      <protection/>
    </xf>
    <xf numFmtId="0" fontId="0" fillId="0" borderId="0" xfId="50" applyFont="1" applyAlignment="1">
      <alignment vertical="center" wrapText="1"/>
      <protection/>
    </xf>
    <xf numFmtId="0" fontId="0" fillId="0" borderId="0" xfId="60" applyFont="1" applyAlignment="1">
      <alignment vertical="center"/>
      <protection/>
    </xf>
    <xf numFmtId="204" fontId="0" fillId="0" borderId="0" xfId="60" applyNumberFormat="1" applyFont="1" applyFill="1" applyAlignment="1">
      <alignment vertical="center"/>
      <protection/>
    </xf>
    <xf numFmtId="0" fontId="0" fillId="0" borderId="0" xfId="60" applyFont="1" applyFill="1" applyAlignment="1">
      <alignment vertical="center"/>
      <protection/>
    </xf>
    <xf numFmtId="0" fontId="20" fillId="0" borderId="0" xfId="50" applyAlignment="1">
      <alignment vertical="center"/>
      <protection/>
    </xf>
    <xf numFmtId="4" fontId="20" fillId="0" borderId="0" xfId="50" applyNumberFormat="1" applyAlignment="1">
      <alignment horizontal="right" vertical="center"/>
      <protection/>
    </xf>
    <xf numFmtId="0" fontId="20" fillId="0" borderId="0" xfId="50" applyAlignment="1">
      <alignment horizontal="right" vertical="center"/>
      <protection/>
    </xf>
    <xf numFmtId="0" fontId="0" fillId="37" borderId="21" xfId="60" applyFill="1" applyBorder="1" applyAlignment="1">
      <alignment vertical="center"/>
      <protection/>
    </xf>
    <xf numFmtId="0" fontId="0" fillId="37" borderId="22" xfId="60" applyFill="1" applyBorder="1" applyAlignment="1">
      <alignment vertical="center"/>
      <protection/>
    </xf>
    <xf numFmtId="0" fontId="0" fillId="37" borderId="23" xfId="60" applyFill="1" applyBorder="1" applyAlignment="1">
      <alignment vertical="center"/>
      <protection/>
    </xf>
    <xf numFmtId="0" fontId="0" fillId="37" borderId="14" xfId="60" applyFill="1" applyBorder="1" applyAlignment="1">
      <alignment vertical="center"/>
      <protection/>
    </xf>
    <xf numFmtId="0" fontId="0" fillId="37" borderId="0" xfId="60" applyFill="1" applyBorder="1" applyAlignment="1">
      <alignment vertical="center"/>
      <protection/>
    </xf>
    <xf numFmtId="0" fontId="0" fillId="37" borderId="24" xfId="60" applyFill="1" applyBorder="1" applyAlignment="1">
      <alignment vertical="center"/>
      <protection/>
    </xf>
    <xf numFmtId="0" fontId="0" fillId="45" borderId="19" xfId="60" applyFill="1" applyBorder="1" applyAlignment="1">
      <alignment vertical="center"/>
      <protection/>
    </xf>
    <xf numFmtId="0" fontId="20" fillId="0" borderId="0" xfId="50" applyBorder="1" applyAlignment="1">
      <alignment/>
      <protection/>
    </xf>
    <xf numFmtId="0" fontId="0" fillId="0" borderId="0" xfId="51">
      <alignment/>
      <protection/>
    </xf>
    <xf numFmtId="0" fontId="0" fillId="0" borderId="0" xfId="51" applyAlignment="1">
      <alignment/>
      <protection/>
    </xf>
    <xf numFmtId="0" fontId="0" fillId="0" borderId="0" xfId="51" applyFill="1" applyAlignment="1">
      <alignment wrapText="1"/>
      <protection/>
    </xf>
    <xf numFmtId="0" fontId="0" fillId="0" borderId="0" xfId="51" applyFill="1" applyBorder="1" applyAlignment="1">
      <alignment/>
      <protection/>
    </xf>
    <xf numFmtId="0" fontId="0" fillId="0" borderId="0" xfId="51" applyBorder="1" applyAlignment="1">
      <alignment/>
      <protection/>
    </xf>
    <xf numFmtId="0" fontId="4" fillId="0" borderId="0" xfId="51" applyFont="1" applyAlignment="1">
      <alignment/>
      <protection/>
    </xf>
    <xf numFmtId="0" fontId="4" fillId="0" borderId="0" xfId="51" applyFont="1">
      <alignment/>
      <protection/>
    </xf>
    <xf numFmtId="0" fontId="2" fillId="0" borderId="0" xfId="51" applyFont="1" applyFill="1" applyAlignment="1">
      <alignment horizontal="center"/>
      <protection/>
    </xf>
    <xf numFmtId="0" fontId="1" fillId="0" borderId="0" xfId="51" applyFont="1" applyFill="1" applyAlignment="1">
      <alignment horizontal="center"/>
      <protection/>
    </xf>
    <xf numFmtId="0" fontId="0" fillId="0" borderId="0" xfId="51" applyFill="1" applyAlignment="1">
      <alignment horizontal="center"/>
      <protection/>
    </xf>
    <xf numFmtId="0" fontId="1" fillId="34" borderId="0" xfId="51" applyFont="1" applyFill="1" applyAlignment="1">
      <alignment/>
      <protection/>
    </xf>
    <xf numFmtId="0" fontId="0" fillId="35" borderId="10" xfId="51" applyFill="1" applyBorder="1" applyAlignment="1">
      <alignment/>
      <protection/>
    </xf>
    <xf numFmtId="0" fontId="0" fillId="0" borderId="0" xfId="51" applyFill="1" applyAlignment="1">
      <alignment/>
      <protection/>
    </xf>
    <xf numFmtId="0" fontId="1" fillId="0" borderId="0" xfId="51" applyFont="1">
      <alignment/>
      <protection/>
    </xf>
    <xf numFmtId="0" fontId="0" fillId="0" borderId="0" xfId="51" applyFont="1">
      <alignment/>
      <protection/>
    </xf>
    <xf numFmtId="0" fontId="9" fillId="0" borderId="0" xfId="51" applyFont="1" applyFill="1">
      <alignment/>
      <protection/>
    </xf>
    <xf numFmtId="0" fontId="0" fillId="0" borderId="0" xfId="51" applyFont="1" applyFill="1" applyBorder="1">
      <alignment/>
      <protection/>
    </xf>
    <xf numFmtId="0" fontId="0" fillId="0" borderId="0" xfId="51" applyFill="1">
      <alignment/>
      <protection/>
    </xf>
    <xf numFmtId="0" fontId="1" fillId="0" borderId="0" xfId="51" applyFont="1">
      <alignment/>
      <protection/>
    </xf>
    <xf numFmtId="0" fontId="0" fillId="0" borderId="0" xfId="51" applyFont="1">
      <alignment/>
      <protection/>
    </xf>
    <xf numFmtId="0" fontId="10" fillId="0" borderId="0" xfId="51" applyFont="1" applyAlignment="1">
      <alignment/>
      <protection/>
    </xf>
    <xf numFmtId="0" fontId="2" fillId="0" borderId="0" xfId="51" applyFont="1">
      <alignment/>
      <protection/>
    </xf>
    <xf numFmtId="0" fontId="0" fillId="0" borderId="0" xfId="51" applyBorder="1">
      <alignment/>
      <protection/>
    </xf>
    <xf numFmtId="0" fontId="0" fillId="0" borderId="0" xfId="51" applyFont="1" applyFill="1" applyBorder="1" applyAlignment="1">
      <alignment/>
      <protection/>
    </xf>
    <xf numFmtId="0" fontId="1" fillId="0" borderId="0" xfId="51" applyFont="1" applyFill="1" applyAlignment="1">
      <alignment/>
      <protection/>
    </xf>
    <xf numFmtId="0" fontId="0" fillId="0" borderId="0" xfId="51" applyFont="1" applyFill="1" applyBorder="1" applyAlignment="1">
      <alignment/>
      <protection/>
    </xf>
    <xf numFmtId="0" fontId="0" fillId="0" borderId="0" xfId="51" applyFill="1" applyBorder="1">
      <alignment/>
      <protection/>
    </xf>
    <xf numFmtId="0" fontId="0" fillId="34" borderId="0" xfId="51" applyFont="1" applyFill="1" applyBorder="1" applyAlignment="1">
      <alignment/>
      <protection/>
    </xf>
    <xf numFmtId="0" fontId="0" fillId="0" borderId="0" xfId="51" applyFont="1" applyBorder="1">
      <alignment/>
      <protection/>
    </xf>
    <xf numFmtId="0" fontId="2" fillId="0" borderId="0" xfId="51" applyFont="1" applyFill="1" applyAlignment="1">
      <alignment/>
      <protection/>
    </xf>
    <xf numFmtId="0" fontId="1" fillId="0" borderId="0" xfId="51" applyFont="1" applyFill="1" applyBorder="1" applyAlignment="1">
      <alignment/>
      <protection/>
    </xf>
    <xf numFmtId="0" fontId="0" fillId="35" borderId="53" xfId="51" applyFill="1" applyBorder="1" applyAlignment="1">
      <alignment/>
      <protection/>
    </xf>
    <xf numFmtId="0" fontId="0" fillId="34" borderId="0" xfId="51" applyFill="1" applyAlignment="1">
      <alignment/>
      <protection/>
    </xf>
    <xf numFmtId="0" fontId="1" fillId="34" borderId="0" xfId="51" applyFont="1" applyFill="1" applyAlignment="1">
      <alignment horizontal="center"/>
      <protection/>
    </xf>
    <xf numFmtId="0" fontId="1" fillId="34" borderId="0" xfId="51" applyFont="1" applyFill="1" applyAlignment="1">
      <alignment horizontal="center"/>
      <protection/>
    </xf>
    <xf numFmtId="0" fontId="0" fillId="34" borderId="0" xfId="51" applyFill="1">
      <alignment/>
      <protection/>
    </xf>
    <xf numFmtId="0" fontId="1" fillId="0" borderId="0" xfId="51" applyFont="1" applyFill="1" applyAlignment="1">
      <alignment horizontal="left"/>
      <protection/>
    </xf>
    <xf numFmtId="0" fontId="55" fillId="0" borderId="0" xfId="51" applyFont="1">
      <alignment/>
      <protection/>
    </xf>
    <xf numFmtId="0" fontId="1" fillId="33" borderId="11" xfId="51" applyFont="1" applyFill="1" applyBorder="1" applyAlignment="1">
      <alignment horizontal="center" vertical="center"/>
      <protection/>
    </xf>
    <xf numFmtId="0" fontId="55" fillId="0" borderId="0" xfId="51" applyFont="1" applyAlignment="1">
      <alignment/>
      <protection/>
    </xf>
    <xf numFmtId="0" fontId="0" fillId="0" borderId="0" xfId="51" applyFont="1" applyAlignment="1">
      <alignment/>
      <protection/>
    </xf>
    <xf numFmtId="0" fontId="2" fillId="0" borderId="0" xfId="51" applyFont="1" applyAlignment="1">
      <alignment horizontal="center"/>
      <protection/>
    </xf>
    <xf numFmtId="0" fontId="1" fillId="0" borderId="0" xfId="51" applyFont="1" applyAlignment="1">
      <alignment horizontal="center"/>
      <protection/>
    </xf>
    <xf numFmtId="0" fontId="0" fillId="0" borderId="0" xfId="51" applyAlignment="1">
      <alignment horizontal="center"/>
      <protection/>
    </xf>
    <xf numFmtId="0" fontId="1" fillId="0" borderId="0" xfId="51" applyFont="1" applyFill="1" applyBorder="1" applyAlignment="1">
      <alignment horizontal="center" vertical="center"/>
      <protection/>
    </xf>
    <xf numFmtId="0" fontId="55" fillId="0" borderId="0" xfId="51" applyFont="1" applyAlignment="1">
      <alignment/>
      <protection/>
    </xf>
    <xf numFmtId="0" fontId="1" fillId="0" borderId="11" xfId="51" applyFont="1" applyFill="1" applyBorder="1" applyAlignment="1">
      <alignment horizontal="center" vertical="center"/>
      <protection/>
    </xf>
    <xf numFmtId="0" fontId="56" fillId="0" borderId="0" xfId="51" applyFont="1" applyAlignment="1">
      <alignment/>
      <protection/>
    </xf>
    <xf numFmtId="0" fontId="0" fillId="0" borderId="0" xfId="51" applyFill="1" applyBorder="1" applyAlignment="1">
      <alignment horizontal="left" vertical="center"/>
      <protection/>
    </xf>
    <xf numFmtId="16" fontId="1" fillId="0" borderId="0" xfId="51" applyNumberFormat="1" applyFont="1" applyFill="1" applyBorder="1" applyAlignment="1">
      <alignment horizontal="left" vertical="center"/>
      <protection/>
    </xf>
    <xf numFmtId="0" fontId="1" fillId="0" borderId="0" xfId="51" applyFont="1" applyFill="1" applyBorder="1" applyAlignment="1">
      <alignment horizontal="right"/>
      <protection/>
    </xf>
    <xf numFmtId="0" fontId="4" fillId="0" borderId="0" xfId="51" applyFont="1" applyFill="1" applyBorder="1" applyAlignment="1">
      <alignment horizontal="center" vertical="center"/>
      <protection/>
    </xf>
    <xf numFmtId="0" fontId="0" fillId="0" borderId="0" xfId="51" applyFont="1" applyFill="1" applyAlignment="1">
      <alignment horizontal="left"/>
      <protection/>
    </xf>
    <xf numFmtId="0" fontId="4" fillId="0" borderId="0" xfId="51" applyFont="1" applyFill="1" applyAlignment="1">
      <alignment horizontal="center"/>
      <protection/>
    </xf>
    <xf numFmtId="0" fontId="4" fillId="0" borderId="0" xfId="51" applyFont="1" applyAlignment="1">
      <alignment horizontal="center"/>
      <protection/>
    </xf>
    <xf numFmtId="0" fontId="1" fillId="0" borderId="0" xfId="51" applyFont="1" applyAlignment="1">
      <alignment/>
      <protection/>
    </xf>
    <xf numFmtId="0" fontId="0" fillId="0" borderId="0" xfId="51" applyFill="1" applyBorder="1" applyAlignment="1">
      <alignment horizontal="center"/>
      <protection/>
    </xf>
    <xf numFmtId="0" fontId="10" fillId="0" borderId="0" xfId="51" applyFont="1" applyBorder="1" applyAlignment="1">
      <alignment/>
      <protection/>
    </xf>
    <xf numFmtId="0" fontId="1" fillId="0" borderId="0" xfId="51" applyFont="1" applyFill="1" applyBorder="1" applyAlignment="1">
      <alignment horizontal="center"/>
      <protection/>
    </xf>
    <xf numFmtId="49" fontId="23" fillId="0" borderId="31" xfId="0" applyNumberFormat="1" applyFont="1" applyFill="1" applyBorder="1" applyAlignment="1" applyProtection="1">
      <alignment vertical="center" wrapText="1"/>
      <protection hidden="1" locked="0"/>
    </xf>
    <xf numFmtId="49" fontId="25" fillId="0" borderId="31" xfId="0" applyNumberFormat="1" applyFont="1" applyBorder="1" applyAlignment="1" applyProtection="1">
      <alignment vertical="center" wrapText="1"/>
      <protection hidden="1" locked="0"/>
    </xf>
    <xf numFmtId="0" fontId="0" fillId="33" borderId="0" xfId="0" applyFont="1" applyFill="1" applyAlignment="1">
      <alignment/>
    </xf>
    <xf numFmtId="0" fontId="0" fillId="0" borderId="19" xfId="0" applyBorder="1" applyAlignment="1">
      <alignment wrapText="1"/>
    </xf>
    <xf numFmtId="0" fontId="0" fillId="0" borderId="0" xfId="0" applyFont="1" applyAlignment="1">
      <alignment wrapText="1"/>
    </xf>
    <xf numFmtId="0" fontId="21" fillId="0" borderId="0" xfId="0" applyFont="1" applyAlignment="1" applyProtection="1">
      <alignment wrapText="1"/>
      <protection hidden="1" locked="0"/>
    </xf>
    <xf numFmtId="0" fontId="22" fillId="0" borderId="0" xfId="0" applyFont="1" applyFill="1" applyBorder="1" applyAlignment="1" applyProtection="1">
      <alignment horizontal="left" wrapText="1"/>
      <protection hidden="1" locked="0"/>
    </xf>
    <xf numFmtId="0" fontId="22" fillId="0" borderId="0" xfId="0" applyFont="1" applyFill="1" applyBorder="1" applyAlignment="1" applyProtection="1">
      <alignment wrapText="1"/>
      <protection hidden="1" locked="0"/>
    </xf>
    <xf numFmtId="0" fontId="1" fillId="0" borderId="0" xfId="0" applyFont="1" applyFill="1" applyBorder="1" applyAlignment="1" applyProtection="1">
      <alignment horizontal="center" wrapText="1"/>
      <protection locked="0"/>
    </xf>
    <xf numFmtId="0" fontId="25" fillId="0" borderId="0" xfId="0" applyFont="1" applyFill="1" applyBorder="1" applyAlignment="1" applyProtection="1">
      <alignment horizontal="right" wrapText="1"/>
      <protection hidden="1" locked="0"/>
    </xf>
    <xf numFmtId="194" fontId="0" fillId="40" borderId="49" xfId="0" applyNumberFormat="1" applyFont="1" applyFill="1" applyBorder="1" applyAlignment="1" applyProtection="1">
      <alignment horizontal="center" vertical="center" wrapText="1"/>
      <protection locked="0"/>
    </xf>
    <xf numFmtId="49" fontId="0" fillId="0" borderId="27" xfId="0" applyNumberFormat="1" applyFont="1" applyBorder="1" applyAlignment="1" applyProtection="1">
      <alignment wrapText="1"/>
      <protection locked="0"/>
    </xf>
    <xf numFmtId="49" fontId="0" fillId="0" borderId="27" xfId="0" applyNumberFormat="1" applyFont="1" applyFill="1" applyBorder="1" applyAlignment="1" applyProtection="1">
      <alignment wrapText="1"/>
      <protection locked="0"/>
    </xf>
    <xf numFmtId="49" fontId="22" fillId="0" borderId="27" xfId="0" applyNumberFormat="1" applyFont="1" applyBorder="1" applyAlignment="1" applyProtection="1">
      <alignment vertical="center" wrapText="1"/>
      <protection hidden="1" locked="0"/>
    </xf>
    <xf numFmtId="49" fontId="22" fillId="0" borderId="68" xfId="0" applyNumberFormat="1" applyFont="1" applyBorder="1" applyAlignment="1" applyProtection="1">
      <alignment vertical="center" wrapText="1"/>
      <protection hidden="1" locked="0"/>
    </xf>
    <xf numFmtId="49" fontId="22" fillId="0" borderId="34" xfId="0" applyNumberFormat="1" applyFont="1" applyBorder="1" applyAlignment="1" applyProtection="1">
      <alignment vertical="center" wrapText="1"/>
      <protection hidden="1" locked="0"/>
    </xf>
    <xf numFmtId="49" fontId="22" fillId="0" borderId="61" xfId="0" applyNumberFormat="1" applyFont="1" applyBorder="1" applyAlignment="1" applyProtection="1">
      <alignment vertical="center" wrapText="1"/>
      <protection hidden="1" locked="0"/>
    </xf>
    <xf numFmtId="0" fontId="22" fillId="0" borderId="0" xfId="0" applyFont="1" applyFill="1" applyBorder="1" applyAlignment="1" applyProtection="1">
      <alignment vertical="center" wrapText="1"/>
      <protection hidden="1" locked="0"/>
    </xf>
    <xf numFmtId="0" fontId="22" fillId="0" borderId="22" xfId="0" applyFont="1" applyFill="1" applyBorder="1" applyAlignment="1" applyProtection="1">
      <alignment vertical="center" wrapText="1"/>
      <protection hidden="1" locked="0"/>
    </xf>
    <xf numFmtId="0" fontId="0" fillId="0" borderId="0" xfId="0" applyFont="1" applyFill="1" applyBorder="1" applyAlignment="1" applyProtection="1">
      <alignment horizontal="center" wrapText="1"/>
      <protection hidden="1"/>
    </xf>
    <xf numFmtId="49" fontId="23" fillId="0" borderId="34" xfId="0" applyNumberFormat="1" applyFont="1" applyBorder="1" applyAlignment="1" applyProtection="1">
      <alignment vertical="center" wrapText="1"/>
      <protection hidden="1" locked="0"/>
    </xf>
    <xf numFmtId="0" fontId="1" fillId="46" borderId="59" xfId="0" applyFont="1" applyFill="1" applyBorder="1" applyAlignment="1" applyProtection="1">
      <alignment horizontal="center" vertical="center" textRotation="90" wrapText="1"/>
      <protection locked="0"/>
    </xf>
    <xf numFmtId="49" fontId="23" fillId="0" borderId="34" xfId="0" applyNumberFormat="1" applyFont="1" applyFill="1" applyBorder="1" applyAlignment="1" applyProtection="1">
      <alignment vertical="center" wrapText="1"/>
      <protection hidden="1" locked="0"/>
    </xf>
    <xf numFmtId="49" fontId="23" fillId="0" borderId="34" xfId="0" applyNumberFormat="1" applyFont="1" applyFill="1" applyBorder="1" applyAlignment="1" applyProtection="1">
      <alignment horizontal="left" vertical="center"/>
      <protection hidden="1" locked="0"/>
    </xf>
    <xf numFmtId="197" fontId="34" fillId="0" borderId="34" xfId="0" applyNumberFormat="1" applyFont="1" applyFill="1" applyBorder="1" applyAlignment="1" applyProtection="1">
      <alignment horizontal="left" vertical="center"/>
      <protection hidden="1" locked="0"/>
    </xf>
    <xf numFmtId="4" fontId="22" fillId="0" borderId="34" xfId="0" applyNumberFormat="1" applyFont="1" applyFill="1" applyBorder="1" applyAlignment="1" applyProtection="1">
      <alignment horizontal="right" vertical="center" wrapText="1"/>
      <protection hidden="1" locked="0"/>
    </xf>
    <xf numFmtId="4" fontId="0" fillId="0" borderId="12" xfId="0" applyNumberFormat="1" applyFont="1" applyBorder="1" applyAlignment="1" applyProtection="1">
      <alignment horizontal="right" vertical="center"/>
      <protection locked="0"/>
    </xf>
    <xf numFmtId="4" fontId="0" fillId="0" borderId="34" xfId="0" applyNumberFormat="1" applyFont="1" applyBorder="1" applyAlignment="1" applyProtection="1">
      <alignment horizontal="right" vertical="center"/>
      <protection locked="0"/>
    </xf>
    <xf numFmtId="49" fontId="2" fillId="0" borderId="27" xfId="0" applyNumberFormat="1" applyFont="1" applyFill="1" applyBorder="1" applyAlignment="1" applyProtection="1">
      <alignment/>
      <protection locked="0"/>
    </xf>
    <xf numFmtId="49" fontId="2" fillId="0" borderId="12" xfId="0" applyNumberFormat="1" applyFont="1" applyFill="1" applyBorder="1" applyAlignment="1" applyProtection="1">
      <alignment/>
      <protection locked="0"/>
    </xf>
    <xf numFmtId="0" fontId="1" fillId="33" borderId="69" xfId="0" applyFont="1" applyFill="1" applyBorder="1" applyAlignment="1">
      <alignment/>
    </xf>
    <xf numFmtId="0" fontId="1" fillId="0" borderId="18" xfId="0" applyFont="1" applyBorder="1" applyAlignment="1" applyProtection="1">
      <alignment horizontal="center" vertical="center" textRotation="90" wrapText="1"/>
      <protection locked="0"/>
    </xf>
    <xf numFmtId="49" fontId="23" fillId="45" borderId="34" xfId="0" applyNumberFormat="1" applyFont="1" applyFill="1" applyBorder="1" applyAlignment="1" applyProtection="1">
      <alignment vertical="center" wrapText="1"/>
      <protection hidden="1" locked="0"/>
    </xf>
    <xf numFmtId="3" fontId="26" fillId="0" borderId="0" xfId="0" applyNumberFormat="1" applyFont="1" applyBorder="1" applyAlignment="1" applyProtection="1">
      <alignment vertical="center"/>
      <protection hidden="1" locked="0"/>
    </xf>
    <xf numFmtId="0" fontId="10" fillId="0" borderId="0" xfId="0" applyFont="1" applyFill="1" applyAlignment="1">
      <alignment/>
    </xf>
    <xf numFmtId="198" fontId="10" fillId="0" borderId="0" xfId="0" applyNumberFormat="1" applyFont="1" applyFill="1" applyAlignment="1">
      <alignment/>
    </xf>
    <xf numFmtId="0" fontId="1" fillId="35" borderId="21" xfId="0" applyFont="1" applyFill="1" applyBorder="1" applyAlignment="1">
      <alignment wrapText="1"/>
    </xf>
    <xf numFmtId="0" fontId="0" fillId="0" borderId="22" xfId="0" applyBorder="1" applyAlignment="1">
      <alignment wrapText="1"/>
    </xf>
    <xf numFmtId="0" fontId="0" fillId="0" borderId="23" xfId="0" applyBorder="1" applyAlignment="1">
      <alignment/>
    </xf>
    <xf numFmtId="0" fontId="0" fillId="0" borderId="18" xfId="0" applyBorder="1" applyAlignment="1">
      <alignment wrapText="1"/>
    </xf>
    <xf numFmtId="0" fontId="0" fillId="0" borderId="19" xfId="0" applyBorder="1" applyAlignment="1">
      <alignment wrapText="1"/>
    </xf>
    <xf numFmtId="0" fontId="0" fillId="0" borderId="20" xfId="0" applyBorder="1" applyAlignment="1">
      <alignment/>
    </xf>
    <xf numFmtId="0" fontId="1" fillId="34" borderId="0" xfId="0" applyFont="1" applyFill="1" applyBorder="1" applyAlignment="1">
      <alignment wrapText="1"/>
    </xf>
    <xf numFmtId="0" fontId="0" fillId="34" borderId="0" xfId="0" applyFont="1" applyFill="1" applyBorder="1" applyAlignment="1">
      <alignment wrapText="1"/>
    </xf>
    <xf numFmtId="0" fontId="0" fillId="35" borderId="21" xfId="0" applyFill="1" applyBorder="1" applyAlignment="1">
      <alignment horizontal="center" wrapText="1"/>
    </xf>
    <xf numFmtId="0" fontId="0" fillId="35" borderId="23" xfId="0" applyFill="1" applyBorder="1" applyAlignment="1">
      <alignment horizontal="center" wrapText="1"/>
    </xf>
    <xf numFmtId="0" fontId="0" fillId="35" borderId="18" xfId="0" applyFill="1" applyBorder="1" applyAlignment="1">
      <alignment horizontal="center" wrapText="1"/>
    </xf>
    <xf numFmtId="0" fontId="0" fillId="35" borderId="20" xfId="0" applyFill="1" applyBorder="1" applyAlignment="1">
      <alignment horizontal="center" wrapText="1"/>
    </xf>
    <xf numFmtId="0" fontId="1" fillId="35" borderId="21" xfId="0" applyFont="1" applyFill="1" applyBorder="1" applyAlignment="1">
      <alignment horizontal="left" wrapText="1"/>
    </xf>
    <xf numFmtId="0" fontId="0" fillId="0" borderId="22" xfId="0" applyBorder="1" applyAlignment="1">
      <alignment horizontal="left" wrapText="1"/>
    </xf>
    <xf numFmtId="0" fontId="0" fillId="0" borderId="14" xfId="0" applyBorder="1" applyAlignment="1">
      <alignment horizontal="left" wrapText="1"/>
    </xf>
    <xf numFmtId="0" fontId="0" fillId="0" borderId="0" xfId="0" applyBorder="1" applyAlignment="1">
      <alignment horizontal="left" wrapText="1"/>
    </xf>
    <xf numFmtId="0" fontId="0" fillId="0" borderId="24" xfId="0" applyBorder="1" applyAlignment="1">
      <alignment/>
    </xf>
    <xf numFmtId="0" fontId="0" fillId="0" borderId="18" xfId="0" applyBorder="1" applyAlignment="1">
      <alignment horizontal="left" wrapText="1"/>
    </xf>
    <xf numFmtId="0" fontId="0" fillId="0" borderId="19" xfId="0" applyBorder="1" applyAlignment="1">
      <alignment horizontal="left" wrapText="1"/>
    </xf>
    <xf numFmtId="0" fontId="0" fillId="0" borderId="0" xfId="0" applyFont="1" applyAlignment="1">
      <alignment horizontal="right"/>
    </xf>
    <xf numFmtId="0" fontId="0" fillId="0" borderId="0" xfId="0" applyAlignment="1">
      <alignment horizontal="right"/>
    </xf>
    <xf numFmtId="0" fontId="0" fillId="0" borderId="24" xfId="0" applyBorder="1" applyAlignment="1">
      <alignment horizontal="right"/>
    </xf>
    <xf numFmtId="0" fontId="0" fillId="35" borderId="10" xfId="0" applyFill="1" applyBorder="1" applyAlignment="1">
      <alignment wrapText="1"/>
    </xf>
    <xf numFmtId="0" fontId="0" fillId="35" borderId="54" xfId="0" applyFill="1" applyBorder="1" applyAlignment="1">
      <alignment wrapText="1"/>
    </xf>
    <xf numFmtId="0" fontId="1" fillId="34" borderId="0" xfId="0" applyFont="1" applyFill="1" applyAlignment="1">
      <alignment/>
    </xf>
    <xf numFmtId="0" fontId="0" fillId="34" borderId="0" xfId="0" applyFill="1" applyAlignment="1">
      <alignment/>
    </xf>
    <xf numFmtId="0" fontId="0" fillId="35" borderId="10" xfId="0" applyFill="1" applyBorder="1" applyAlignment="1">
      <alignment horizontal="center"/>
    </xf>
    <xf numFmtId="0" fontId="0" fillId="35" borderId="25" xfId="0" applyFill="1" applyBorder="1" applyAlignment="1">
      <alignment horizontal="center"/>
    </xf>
    <xf numFmtId="0" fontId="0" fillId="35" borderId="54" xfId="0" applyFill="1" applyBorder="1" applyAlignment="1">
      <alignment horizontal="center"/>
    </xf>
    <xf numFmtId="0" fontId="7" fillId="0" borderId="0" xfId="0" applyFont="1" applyAlignment="1">
      <alignment vertical="top" wrapText="1"/>
    </xf>
    <xf numFmtId="0" fontId="4" fillId="0" borderId="0" xfId="0" applyFont="1" applyBorder="1" applyAlignment="1">
      <alignment horizontal="center" vertical="center"/>
    </xf>
    <xf numFmtId="0" fontId="1" fillId="0" borderId="0" xfId="0" applyFont="1" applyBorder="1" applyAlignment="1">
      <alignment horizontal="center" vertical="center"/>
    </xf>
    <xf numFmtId="0" fontId="0" fillId="0" borderId="0" xfId="0" applyFont="1" applyFill="1" applyAlignment="1">
      <alignment horizontal="left" vertical="center" wrapText="1"/>
    </xf>
    <xf numFmtId="0" fontId="7" fillId="0" borderId="0" xfId="0" applyFont="1" applyAlignment="1">
      <alignment wrapText="1"/>
    </xf>
    <xf numFmtId="0" fontId="0" fillId="0" borderId="10" xfId="0" applyBorder="1" applyAlignment="1">
      <alignment horizontal="center"/>
    </xf>
    <xf numFmtId="0" fontId="0" fillId="0" borderId="25" xfId="0" applyBorder="1" applyAlignment="1">
      <alignment horizontal="center"/>
    </xf>
    <xf numFmtId="0" fontId="0" fillId="0" borderId="54" xfId="0" applyBorder="1" applyAlignment="1">
      <alignment horizontal="center"/>
    </xf>
    <xf numFmtId="0" fontId="41" fillId="0" borderId="22" xfId="0" applyFont="1" applyFill="1" applyBorder="1" applyAlignment="1">
      <alignment wrapText="1"/>
    </xf>
    <xf numFmtId="0" fontId="41" fillId="0" borderId="22" xfId="0" applyFont="1" applyBorder="1" applyAlignment="1">
      <alignment wrapText="1"/>
    </xf>
    <xf numFmtId="0" fontId="1" fillId="34" borderId="37" xfId="0" applyFont="1" applyFill="1" applyBorder="1" applyAlignment="1">
      <alignment horizontal="left" vertical="center" wrapText="1"/>
    </xf>
    <xf numFmtId="0" fontId="0" fillId="0" borderId="37" xfId="0" applyBorder="1" applyAlignment="1">
      <alignment wrapText="1"/>
    </xf>
    <xf numFmtId="0" fontId="0" fillId="0" borderId="58" xfId="0" applyBorder="1" applyAlignment="1">
      <alignment wrapText="1"/>
    </xf>
    <xf numFmtId="0" fontId="0" fillId="0" borderId="0" xfId="0" applyAlignment="1">
      <alignment wrapText="1"/>
    </xf>
    <xf numFmtId="0" fontId="1" fillId="0" borderId="0" xfId="0" applyFont="1" applyFill="1" applyAlignment="1">
      <alignment/>
    </xf>
    <xf numFmtId="0" fontId="0" fillId="0" borderId="0" xfId="0" applyFont="1" applyFill="1" applyAlignment="1">
      <alignment/>
    </xf>
    <xf numFmtId="0" fontId="1" fillId="34" borderId="0" xfId="0" applyFont="1" applyFill="1" applyAlignment="1">
      <alignment wrapText="1"/>
    </xf>
    <xf numFmtId="0" fontId="0" fillId="34" borderId="0" xfId="0" applyFont="1" applyFill="1" applyAlignment="1">
      <alignment wrapText="1"/>
    </xf>
    <xf numFmtId="0" fontId="0" fillId="34" borderId="24" xfId="0" applyFont="1" applyFill="1" applyBorder="1" applyAlignment="1">
      <alignment wrapText="1"/>
    </xf>
    <xf numFmtId="0" fontId="0" fillId="34" borderId="57" xfId="0" applyFont="1" applyFill="1" applyBorder="1" applyAlignment="1">
      <alignment horizontal="left" wrapText="1"/>
    </xf>
    <xf numFmtId="0" fontId="0" fillId="0" borderId="57" xfId="0" applyFont="1" applyBorder="1" applyAlignment="1">
      <alignment horizontal="left" wrapText="1"/>
    </xf>
    <xf numFmtId="0" fontId="1" fillId="34" borderId="36" xfId="0" applyFont="1" applyFill="1" applyBorder="1" applyAlignment="1">
      <alignment horizontal="left" vertical="center" wrapText="1"/>
    </xf>
    <xf numFmtId="0" fontId="0" fillId="34" borderId="36" xfId="0" applyFont="1" applyFill="1" applyBorder="1" applyAlignment="1">
      <alignment/>
    </xf>
    <xf numFmtId="0" fontId="0" fillId="0" borderId="64" xfId="0" applyFont="1" applyBorder="1" applyAlignment="1">
      <alignment/>
    </xf>
    <xf numFmtId="0" fontId="1" fillId="34" borderId="10" xfId="0" applyFont="1" applyFill="1" applyBorder="1" applyAlignment="1">
      <alignment wrapText="1"/>
    </xf>
    <xf numFmtId="0" fontId="0" fillId="0" borderId="25" xfId="0" applyBorder="1" applyAlignment="1">
      <alignment wrapText="1"/>
    </xf>
    <xf numFmtId="0" fontId="0" fillId="0" borderId="54" xfId="0" applyBorder="1" applyAlignment="1">
      <alignment wrapText="1"/>
    </xf>
    <xf numFmtId="0" fontId="1" fillId="34" borderId="39" xfId="0" applyFont="1" applyFill="1" applyBorder="1" applyAlignment="1">
      <alignment horizontal="left" vertical="center" wrapText="1"/>
    </xf>
    <xf numFmtId="0" fontId="1" fillId="34" borderId="0" xfId="0" applyFont="1" applyFill="1" applyAlignment="1">
      <alignment wrapText="1"/>
    </xf>
    <xf numFmtId="0" fontId="0" fillId="34" borderId="24" xfId="0" applyFont="1" applyFill="1" applyBorder="1" applyAlignment="1">
      <alignment wrapText="1"/>
    </xf>
    <xf numFmtId="0" fontId="1" fillId="35" borderId="10" xfId="0" applyFont="1" applyFill="1" applyBorder="1" applyAlignment="1">
      <alignment/>
    </xf>
    <xf numFmtId="0" fontId="1" fillId="35" borderId="25" xfId="0" applyFont="1" applyFill="1" applyBorder="1" applyAlignment="1">
      <alignment/>
    </xf>
    <xf numFmtId="0" fontId="1" fillId="35" borderId="54" xfId="0" applyFont="1" applyFill="1" applyBorder="1" applyAlignment="1">
      <alignment/>
    </xf>
    <xf numFmtId="0" fontId="0" fillId="34" borderId="18" xfId="0" applyFont="1" applyFill="1" applyBorder="1" applyAlignment="1">
      <alignment horizontal="left" wrapText="1"/>
    </xf>
    <xf numFmtId="0" fontId="0" fillId="0" borderId="19" xfId="0" applyFont="1" applyBorder="1" applyAlignment="1">
      <alignment horizontal="left" wrapText="1"/>
    </xf>
    <xf numFmtId="0" fontId="0" fillId="0" borderId="20" xfId="0" applyFont="1" applyBorder="1" applyAlignment="1">
      <alignment horizontal="left" wrapText="1"/>
    </xf>
    <xf numFmtId="0" fontId="3" fillId="34" borderId="0" xfId="0" applyFont="1" applyFill="1" applyAlignment="1">
      <alignment horizontal="center" vertical="center"/>
    </xf>
    <xf numFmtId="0" fontId="8" fillId="34" borderId="0" xfId="0" applyFont="1" applyFill="1" applyAlignment="1">
      <alignment horizontal="center" vertical="center"/>
    </xf>
    <xf numFmtId="0" fontId="1" fillId="34" borderId="10" xfId="0" applyFont="1" applyFill="1" applyBorder="1" applyAlignment="1">
      <alignment horizontal="center" vertical="center"/>
    </xf>
    <xf numFmtId="0" fontId="1" fillId="34" borderId="25" xfId="0" applyFont="1" applyFill="1" applyBorder="1" applyAlignment="1">
      <alignment horizontal="center" vertical="center"/>
    </xf>
    <xf numFmtId="0" fontId="1" fillId="34" borderId="54" xfId="0" applyFont="1" applyFill="1" applyBorder="1" applyAlignment="1">
      <alignment horizontal="center" vertical="center"/>
    </xf>
    <xf numFmtId="16" fontId="1" fillId="34" borderId="62" xfId="0" applyNumberFormat="1" applyFont="1" applyFill="1" applyBorder="1" applyAlignment="1">
      <alignment horizontal="left" vertical="center"/>
    </xf>
    <xf numFmtId="0" fontId="0" fillId="34" borderId="37" xfId="0" applyFont="1" applyFill="1" applyBorder="1" applyAlignment="1">
      <alignment horizontal="left" vertical="center"/>
    </xf>
    <xf numFmtId="0" fontId="0" fillId="34" borderId="25" xfId="0" applyFont="1" applyFill="1" applyBorder="1" applyAlignment="1">
      <alignment horizontal="center" vertical="center"/>
    </xf>
    <xf numFmtId="0" fontId="0" fillId="34" borderId="54" xfId="0" applyFont="1" applyFill="1" applyBorder="1" applyAlignment="1">
      <alignment horizontal="center" vertical="center"/>
    </xf>
    <xf numFmtId="16" fontId="1" fillId="34" borderId="37" xfId="0" applyNumberFormat="1" applyFont="1" applyFill="1" applyBorder="1" applyAlignment="1">
      <alignment horizontal="left" vertical="center"/>
    </xf>
    <xf numFmtId="0" fontId="1" fillId="34" borderId="21" xfId="0" applyFont="1" applyFill="1" applyBorder="1" applyAlignment="1">
      <alignment horizontal="left" wrapText="1"/>
    </xf>
    <xf numFmtId="0" fontId="0" fillId="34" borderId="22" xfId="0" applyFont="1" applyFill="1" applyBorder="1" applyAlignment="1">
      <alignment horizontal="left" wrapText="1"/>
    </xf>
    <xf numFmtId="0" fontId="0" fillId="34" borderId="23" xfId="0" applyFont="1" applyFill="1" applyBorder="1" applyAlignment="1">
      <alignment horizontal="left" wrapText="1"/>
    </xf>
    <xf numFmtId="0" fontId="1" fillId="34" borderId="15" xfId="0" applyFont="1" applyFill="1" applyBorder="1" applyAlignment="1">
      <alignment horizontal="left" wrapText="1"/>
    </xf>
    <xf numFmtId="0" fontId="0" fillId="34" borderId="15" xfId="0" applyFont="1" applyFill="1" applyBorder="1" applyAlignment="1">
      <alignment horizontal="left" wrapText="1"/>
    </xf>
    <xf numFmtId="0" fontId="41" fillId="0" borderId="22" xfId="0" applyFont="1" applyFill="1" applyBorder="1" applyAlignment="1">
      <alignment horizontal="left" vertical="center" wrapText="1"/>
    </xf>
    <xf numFmtId="0" fontId="41" fillId="0" borderId="22" xfId="0" applyFont="1" applyBorder="1" applyAlignment="1">
      <alignment horizontal="left" wrapText="1"/>
    </xf>
    <xf numFmtId="0" fontId="0" fillId="0" borderId="0" xfId="0" applyFont="1" applyBorder="1" applyAlignment="1">
      <alignment/>
    </xf>
    <xf numFmtId="0" fontId="0" fillId="0" borderId="24" xfId="0" applyFont="1" applyBorder="1" applyAlignment="1">
      <alignment/>
    </xf>
    <xf numFmtId="0" fontId="0" fillId="0" borderId="36" xfId="0" applyFont="1" applyBorder="1" applyAlignment="1">
      <alignment/>
    </xf>
    <xf numFmtId="0" fontId="0" fillId="0" borderId="36" xfId="0" applyBorder="1" applyAlignment="1">
      <alignment/>
    </xf>
    <xf numFmtId="0" fontId="2" fillId="34" borderId="0" xfId="0" applyFont="1" applyFill="1" applyAlignment="1">
      <alignment horizontal="center" vertical="center"/>
    </xf>
    <xf numFmtId="0" fontId="0" fillId="34" borderId="0" xfId="0" applyFill="1" applyAlignment="1">
      <alignment horizontal="center" vertical="center"/>
    </xf>
    <xf numFmtId="0" fontId="1" fillId="34" borderId="0" xfId="0" applyFont="1" applyFill="1" applyBorder="1" applyAlignment="1">
      <alignment/>
    </xf>
    <xf numFmtId="0" fontId="0" fillId="34" borderId="0" xfId="0" applyFont="1" applyFill="1" applyBorder="1" applyAlignment="1">
      <alignment/>
    </xf>
    <xf numFmtId="0" fontId="1" fillId="34" borderId="0" xfId="0" applyFont="1" applyFill="1" applyAlignment="1">
      <alignment/>
    </xf>
    <xf numFmtId="0" fontId="0" fillId="34" borderId="0" xfId="0" applyFont="1" applyFill="1" applyBorder="1" applyAlignment="1">
      <alignment/>
    </xf>
    <xf numFmtId="0" fontId="0" fillId="34" borderId="24" xfId="0" applyFont="1" applyFill="1" applyBorder="1" applyAlignment="1">
      <alignment/>
    </xf>
    <xf numFmtId="0" fontId="0" fillId="35" borderId="10" xfId="0" applyFont="1" applyFill="1" applyBorder="1" applyAlignment="1">
      <alignment horizontal="center"/>
    </xf>
    <xf numFmtId="0" fontId="0" fillId="35" borderId="25" xfId="0" applyFont="1" applyFill="1" applyBorder="1" applyAlignment="1">
      <alignment horizontal="center"/>
    </xf>
    <xf numFmtId="0" fontId="0" fillId="35" borderId="54" xfId="0" applyFont="1" applyFill="1" applyBorder="1" applyAlignment="1">
      <alignment horizontal="center"/>
    </xf>
    <xf numFmtId="0" fontId="0" fillId="33" borderId="28" xfId="0" applyFont="1" applyFill="1" applyBorder="1" applyAlignment="1">
      <alignment horizontal="left" vertical="top" wrapText="1"/>
    </xf>
    <xf numFmtId="14" fontId="0" fillId="33" borderId="70" xfId="0" applyNumberFormat="1" applyFill="1" applyBorder="1" applyAlignment="1">
      <alignment horizontal="center"/>
    </xf>
    <xf numFmtId="0" fontId="0" fillId="33" borderId="69" xfId="0" applyFill="1" applyBorder="1" applyAlignment="1">
      <alignment horizontal="center"/>
    </xf>
    <xf numFmtId="0" fontId="0" fillId="33" borderId="17" xfId="0" applyFill="1" applyBorder="1" applyAlignment="1">
      <alignment horizontal="center"/>
    </xf>
    <xf numFmtId="0" fontId="0" fillId="33" borderId="71" xfId="0" applyFill="1" applyBorder="1" applyAlignment="1">
      <alignment horizontal="center"/>
    </xf>
    <xf numFmtId="0" fontId="1" fillId="33" borderId="10" xfId="0" applyFont="1" applyFill="1" applyBorder="1" applyAlignment="1">
      <alignment horizontal="left" vertical="top" wrapText="1"/>
    </xf>
    <xf numFmtId="0" fontId="102" fillId="33" borderId="25" xfId="0" applyFont="1" applyFill="1" applyBorder="1" applyAlignment="1">
      <alignment horizontal="left" vertical="top" wrapText="1"/>
    </xf>
    <xf numFmtId="0" fontId="102" fillId="33" borderId="54" xfId="0" applyFont="1" applyFill="1" applyBorder="1" applyAlignment="1">
      <alignment horizontal="left" vertical="top" wrapText="1"/>
    </xf>
    <xf numFmtId="0" fontId="102" fillId="33" borderId="10" xfId="0" applyFont="1" applyFill="1" applyBorder="1" applyAlignment="1">
      <alignment horizontal="left" vertical="top" wrapText="1"/>
    </xf>
    <xf numFmtId="0" fontId="0" fillId="33" borderId="62" xfId="0" applyFont="1" applyFill="1" applyBorder="1" applyAlignment="1">
      <alignment horizontal="left" vertical="top" wrapText="1"/>
    </xf>
    <xf numFmtId="0" fontId="0" fillId="33" borderId="37" xfId="0" applyFont="1" applyFill="1" applyBorder="1" applyAlignment="1">
      <alignment horizontal="left" vertical="top" wrapText="1"/>
    </xf>
    <xf numFmtId="0" fontId="0" fillId="33" borderId="27" xfId="0" applyFont="1" applyFill="1" applyBorder="1" applyAlignment="1">
      <alignment horizontal="left" vertical="top" wrapText="1"/>
    </xf>
    <xf numFmtId="14" fontId="0" fillId="33" borderId="46" xfId="0" applyNumberFormat="1" applyFont="1" applyFill="1" applyBorder="1" applyAlignment="1">
      <alignment horizontal="left" vertical="top" wrapText="1"/>
    </xf>
    <xf numFmtId="14" fontId="0" fillId="33" borderId="27" xfId="0" applyNumberFormat="1" applyFont="1" applyFill="1" applyBorder="1" applyAlignment="1">
      <alignment horizontal="left" vertical="top" wrapText="1"/>
    </xf>
    <xf numFmtId="0" fontId="0" fillId="33" borderId="58" xfId="0" applyFont="1" applyFill="1" applyBorder="1" applyAlignment="1">
      <alignment horizontal="left" vertical="top" wrapText="1"/>
    </xf>
    <xf numFmtId="0" fontId="0" fillId="33" borderId="26" xfId="0" applyFont="1" applyFill="1" applyBorder="1" applyAlignment="1">
      <alignment horizontal="left" vertical="top" wrapText="1"/>
    </xf>
    <xf numFmtId="0" fontId="0" fillId="33" borderId="13" xfId="0" applyFont="1" applyFill="1" applyBorder="1" applyAlignment="1">
      <alignment horizontal="left" vertical="top" wrapText="1"/>
    </xf>
    <xf numFmtId="0" fontId="0" fillId="33" borderId="28" xfId="0" applyFont="1" applyFill="1" applyBorder="1" applyAlignment="1">
      <alignment horizontal="center" vertical="top" wrapText="1"/>
    </xf>
    <xf numFmtId="0" fontId="0" fillId="33" borderId="13" xfId="0" applyFill="1" applyBorder="1" applyAlignment="1">
      <alignment/>
    </xf>
    <xf numFmtId="0" fontId="0" fillId="33" borderId="28" xfId="0" applyFill="1" applyBorder="1" applyAlignment="1">
      <alignment/>
    </xf>
    <xf numFmtId="0" fontId="0" fillId="33" borderId="28" xfId="0" applyFont="1" applyFill="1" applyBorder="1" applyAlignment="1">
      <alignment wrapText="1"/>
    </xf>
    <xf numFmtId="0" fontId="0" fillId="33" borderId="28" xfId="0" applyFill="1" applyBorder="1" applyAlignment="1">
      <alignment wrapText="1"/>
    </xf>
    <xf numFmtId="0" fontId="0" fillId="33" borderId="26" xfId="0" applyFill="1" applyBorder="1" applyAlignment="1">
      <alignment wrapText="1"/>
    </xf>
    <xf numFmtId="0" fontId="0" fillId="33" borderId="16" xfId="0" applyFont="1" applyFill="1" applyBorder="1" applyAlignment="1">
      <alignment horizontal="left" vertical="top" wrapText="1"/>
    </xf>
    <xf numFmtId="0" fontId="0" fillId="0" borderId="17" xfId="0" applyFont="1" applyBorder="1" applyAlignment="1">
      <alignment horizontal="left" vertical="top" wrapText="1"/>
    </xf>
    <xf numFmtId="0" fontId="0" fillId="0" borderId="71" xfId="0" applyFont="1" applyBorder="1" applyAlignment="1">
      <alignment horizontal="left" vertical="top" wrapText="1"/>
    </xf>
    <xf numFmtId="0" fontId="1" fillId="33" borderId="25" xfId="0" applyFont="1" applyFill="1" applyBorder="1" applyAlignment="1">
      <alignment horizontal="left" vertical="top" wrapText="1"/>
    </xf>
    <xf numFmtId="0" fontId="1" fillId="33" borderId="54" xfId="0" applyFont="1" applyFill="1" applyBorder="1" applyAlignment="1">
      <alignment horizontal="left" vertical="top" wrapText="1"/>
    </xf>
    <xf numFmtId="0" fontId="0" fillId="33" borderId="44" xfId="0" applyFont="1" applyFill="1" applyBorder="1" applyAlignment="1">
      <alignment horizontal="left" vertical="top" wrapText="1"/>
    </xf>
    <xf numFmtId="0" fontId="0" fillId="33" borderId="45" xfId="0" applyFont="1" applyFill="1" applyBorder="1" applyAlignment="1">
      <alignment horizontal="left" vertical="top" wrapText="1"/>
    </xf>
    <xf numFmtId="0" fontId="0" fillId="33" borderId="47" xfId="0" applyFont="1" applyFill="1" applyBorder="1" applyAlignment="1">
      <alignment horizontal="left" vertical="top" wrapText="1"/>
    </xf>
    <xf numFmtId="0" fontId="1" fillId="33" borderId="67" xfId="0" applyFont="1" applyFill="1" applyBorder="1" applyAlignment="1">
      <alignment/>
    </xf>
    <xf numFmtId="0" fontId="0" fillId="33" borderId="39" xfId="0" applyFill="1" applyBorder="1" applyAlignment="1">
      <alignment/>
    </xf>
    <xf numFmtId="0" fontId="0" fillId="33" borderId="68" xfId="0" applyFill="1" applyBorder="1" applyAlignment="1">
      <alignment/>
    </xf>
    <xf numFmtId="0" fontId="1" fillId="34" borderId="24" xfId="0" applyFont="1" applyFill="1" applyBorder="1" applyAlignment="1">
      <alignment/>
    </xf>
    <xf numFmtId="0" fontId="1" fillId="33" borderId="42" xfId="0" applyFont="1" applyFill="1" applyBorder="1" applyAlignment="1">
      <alignment wrapText="1"/>
    </xf>
    <xf numFmtId="0" fontId="0" fillId="33" borderId="40" xfId="0" applyFont="1" applyFill="1" applyBorder="1" applyAlignment="1">
      <alignment wrapText="1"/>
    </xf>
    <xf numFmtId="0" fontId="0" fillId="33" borderId="33" xfId="0" applyFont="1" applyFill="1" applyBorder="1" applyAlignment="1">
      <alignment wrapText="1"/>
    </xf>
    <xf numFmtId="0" fontId="1" fillId="33" borderId="72" xfId="0" applyFont="1" applyFill="1" applyBorder="1" applyAlignment="1">
      <alignment horizontal="left" vertical="top" wrapText="1"/>
    </xf>
    <xf numFmtId="0" fontId="1" fillId="33" borderId="43" xfId="0" applyFont="1" applyFill="1" applyBorder="1" applyAlignment="1">
      <alignment horizontal="left" vertical="top" wrapText="1"/>
    </xf>
    <xf numFmtId="0" fontId="1" fillId="33" borderId="63" xfId="0" applyFont="1" applyFill="1" applyBorder="1" applyAlignment="1">
      <alignment horizontal="left" vertical="top" wrapText="1"/>
    </xf>
    <xf numFmtId="0" fontId="0" fillId="33" borderId="28" xfId="0" applyFont="1" applyFill="1" applyBorder="1" applyAlignment="1">
      <alignment horizontal="center"/>
    </xf>
    <xf numFmtId="0" fontId="0" fillId="33" borderId="26" xfId="0" applyFont="1" applyFill="1" applyBorder="1" applyAlignment="1">
      <alignment horizontal="center"/>
    </xf>
    <xf numFmtId="0" fontId="0" fillId="33" borderId="10" xfId="0" applyFill="1" applyBorder="1" applyAlignment="1">
      <alignment/>
    </xf>
    <xf numFmtId="0" fontId="0" fillId="0" borderId="54" xfId="0" applyBorder="1" applyAlignment="1">
      <alignment/>
    </xf>
    <xf numFmtId="0" fontId="0" fillId="33" borderId="0" xfId="0" applyFont="1" applyFill="1" applyAlignment="1">
      <alignment/>
    </xf>
    <xf numFmtId="0" fontId="0" fillId="0" borderId="0" xfId="0" applyAlignment="1">
      <alignment/>
    </xf>
    <xf numFmtId="0" fontId="0" fillId="33" borderId="62" xfId="0" applyFont="1" applyFill="1" applyBorder="1" applyAlignment="1">
      <alignment horizontal="center" vertical="top" wrapText="1"/>
    </xf>
    <xf numFmtId="0" fontId="0" fillId="33" borderId="37" xfId="0" applyFont="1" applyFill="1" applyBorder="1" applyAlignment="1">
      <alignment horizontal="center" vertical="top" wrapText="1"/>
    </xf>
    <xf numFmtId="0" fontId="0" fillId="33" borderId="27" xfId="0" applyFont="1" applyFill="1" applyBorder="1" applyAlignment="1">
      <alignment horizontal="center" vertical="top" wrapText="1"/>
    </xf>
    <xf numFmtId="0" fontId="0" fillId="33" borderId="46" xfId="0" applyFont="1" applyFill="1" applyBorder="1" applyAlignment="1">
      <alignment horizontal="center" vertical="top" wrapText="1"/>
    </xf>
    <xf numFmtId="0" fontId="1" fillId="33" borderId="72" xfId="0" applyFont="1" applyFill="1" applyBorder="1" applyAlignment="1">
      <alignment/>
    </xf>
    <xf numFmtId="0" fontId="0" fillId="0" borderId="43" xfId="0" applyFont="1" applyBorder="1" applyAlignment="1">
      <alignment/>
    </xf>
    <xf numFmtId="0" fontId="0" fillId="0" borderId="63" xfId="0" applyFont="1" applyBorder="1" applyAlignment="1">
      <alignment/>
    </xf>
    <xf numFmtId="14" fontId="0" fillId="33" borderId="73" xfId="0" applyNumberFormat="1" applyFill="1" applyBorder="1" applyAlignment="1">
      <alignment horizontal="center"/>
    </xf>
    <xf numFmtId="0" fontId="0" fillId="33" borderId="68" xfId="0" applyFill="1" applyBorder="1" applyAlignment="1">
      <alignment horizontal="center"/>
    </xf>
    <xf numFmtId="0" fontId="1" fillId="33" borderId="42" xfId="0" applyFont="1" applyFill="1" applyBorder="1" applyAlignment="1">
      <alignment horizontal="left" vertical="top" wrapText="1"/>
    </xf>
    <xf numFmtId="0" fontId="0" fillId="33" borderId="40" xfId="0" applyFill="1" applyBorder="1" applyAlignment="1">
      <alignment horizontal="left" vertical="top" wrapText="1"/>
    </xf>
    <xf numFmtId="0" fontId="0" fillId="33" borderId="33" xfId="0" applyFill="1" applyBorder="1" applyAlignment="1">
      <alignment horizontal="left" vertical="top" wrapText="1"/>
    </xf>
    <xf numFmtId="0" fontId="0" fillId="33" borderId="39" xfId="0" applyFill="1" applyBorder="1" applyAlignment="1">
      <alignment horizontal="center"/>
    </xf>
    <xf numFmtId="0" fontId="0" fillId="33" borderId="74" xfId="0" applyFill="1" applyBorder="1" applyAlignment="1">
      <alignment horizontal="center"/>
    </xf>
    <xf numFmtId="0" fontId="0" fillId="33" borderId="67" xfId="0" applyFont="1" applyFill="1" applyBorder="1" applyAlignment="1">
      <alignment horizontal="center"/>
    </xf>
    <xf numFmtId="0" fontId="0" fillId="33" borderId="39" xfId="0" applyFont="1" applyFill="1" applyBorder="1" applyAlignment="1">
      <alignment horizontal="center"/>
    </xf>
    <xf numFmtId="0" fontId="0" fillId="33" borderId="68" xfId="0" applyFont="1" applyFill="1" applyBorder="1" applyAlignment="1">
      <alignment horizontal="center"/>
    </xf>
    <xf numFmtId="0" fontId="0" fillId="33" borderId="75" xfId="0" applyFont="1" applyFill="1" applyBorder="1" applyAlignment="1">
      <alignment/>
    </xf>
    <xf numFmtId="0" fontId="0" fillId="33" borderId="36" xfId="0" applyFont="1" applyFill="1" applyBorder="1" applyAlignment="1">
      <alignment/>
    </xf>
    <xf numFmtId="0" fontId="0" fillId="33" borderId="34" xfId="0" applyFont="1" applyFill="1" applyBorder="1" applyAlignment="1">
      <alignment/>
    </xf>
    <xf numFmtId="0" fontId="0" fillId="0" borderId="24" xfId="0" applyFont="1" applyBorder="1" applyAlignment="1">
      <alignment/>
    </xf>
    <xf numFmtId="0" fontId="0" fillId="33" borderId="0" xfId="0" applyFill="1" applyAlignment="1">
      <alignment/>
    </xf>
    <xf numFmtId="0" fontId="0" fillId="33" borderId="44" xfId="0" applyFill="1" applyBorder="1" applyAlignment="1">
      <alignment/>
    </xf>
    <xf numFmtId="0" fontId="0" fillId="33" borderId="45" xfId="0" applyFill="1" applyBorder="1" applyAlignment="1">
      <alignment/>
    </xf>
    <xf numFmtId="0" fontId="0" fillId="33" borderId="45" xfId="0" applyFont="1" applyFill="1" applyBorder="1" applyAlignment="1">
      <alignment wrapText="1"/>
    </xf>
    <xf numFmtId="0" fontId="0" fillId="33" borderId="47" xfId="0" applyFont="1" applyFill="1" applyBorder="1" applyAlignment="1">
      <alignment wrapText="1"/>
    </xf>
    <xf numFmtId="0" fontId="0" fillId="33" borderId="13" xfId="0" applyFont="1" applyFill="1" applyBorder="1" applyAlignment="1">
      <alignment horizontal="center" vertical="top" wrapText="1"/>
    </xf>
    <xf numFmtId="0" fontId="0" fillId="33" borderId="25" xfId="0" applyFill="1" applyBorder="1" applyAlignment="1">
      <alignment horizontal="left" vertical="top" wrapText="1"/>
    </xf>
    <xf numFmtId="0" fontId="0" fillId="33" borderId="54" xfId="0" applyFill="1" applyBorder="1" applyAlignment="1">
      <alignment horizontal="left" vertical="top" wrapText="1"/>
    </xf>
    <xf numFmtId="0" fontId="0" fillId="33" borderId="26" xfId="0" applyFont="1" applyFill="1" applyBorder="1" applyAlignment="1">
      <alignment horizontal="center" vertical="top" wrapText="1"/>
    </xf>
    <xf numFmtId="0" fontId="1" fillId="33" borderId="42" xfId="0" applyFont="1" applyFill="1" applyBorder="1" applyAlignment="1">
      <alignment/>
    </xf>
    <xf numFmtId="0" fontId="0" fillId="33" borderId="40" xfId="0" applyFill="1" applyBorder="1" applyAlignment="1">
      <alignment/>
    </xf>
    <xf numFmtId="0" fontId="0" fillId="33" borderId="33" xfId="0" applyFill="1" applyBorder="1" applyAlignment="1">
      <alignment/>
    </xf>
    <xf numFmtId="0" fontId="0" fillId="33" borderId="25" xfId="0" applyFill="1" applyBorder="1" applyAlignment="1">
      <alignment/>
    </xf>
    <xf numFmtId="0" fontId="0" fillId="33" borderId="54" xfId="0" applyFill="1" applyBorder="1" applyAlignment="1">
      <alignment/>
    </xf>
    <xf numFmtId="0" fontId="0" fillId="0" borderId="24" xfId="0" applyFont="1" applyBorder="1" applyAlignment="1">
      <alignment/>
    </xf>
    <xf numFmtId="0" fontId="3" fillId="34" borderId="0" xfId="0" applyFont="1" applyFill="1" applyAlignment="1">
      <alignment horizontal="center" vertical="center"/>
    </xf>
    <xf numFmtId="0" fontId="8" fillId="34" borderId="0" xfId="0" applyFont="1" applyFill="1" applyAlignment="1">
      <alignment horizontal="center" vertical="center"/>
    </xf>
    <xf numFmtId="0" fontId="2" fillId="34" borderId="0" xfId="0" applyFont="1" applyFill="1" applyAlignment="1">
      <alignment/>
    </xf>
    <xf numFmtId="0" fontId="0" fillId="0" borderId="0" xfId="0" applyBorder="1" applyAlignment="1">
      <alignment/>
    </xf>
    <xf numFmtId="0" fontId="0" fillId="0" borderId="24" xfId="0" applyFont="1" applyBorder="1" applyAlignment="1">
      <alignment wrapText="1"/>
    </xf>
    <xf numFmtId="0" fontId="0" fillId="33" borderId="10" xfId="0" applyFont="1" applyFill="1" applyBorder="1" applyAlignment="1">
      <alignment/>
    </xf>
    <xf numFmtId="0" fontId="0" fillId="33" borderId="25" xfId="0" applyFont="1" applyFill="1" applyBorder="1" applyAlignment="1">
      <alignment/>
    </xf>
    <xf numFmtId="0" fontId="0" fillId="33" borderId="54" xfId="0" applyFont="1" applyFill="1" applyBorder="1" applyAlignment="1">
      <alignment/>
    </xf>
    <xf numFmtId="0" fontId="1" fillId="33" borderId="10" xfId="0" applyFont="1" applyFill="1" applyBorder="1" applyAlignment="1">
      <alignment/>
    </xf>
    <xf numFmtId="0" fontId="1" fillId="0" borderId="25" xfId="0" applyFont="1" applyBorder="1" applyAlignment="1">
      <alignment/>
    </xf>
    <xf numFmtId="0" fontId="1" fillId="0" borderId="54" xfId="0" applyFont="1" applyBorder="1" applyAlignment="1">
      <alignment/>
    </xf>
    <xf numFmtId="0" fontId="0" fillId="33" borderId="26" xfId="0" applyFill="1" applyBorder="1" applyAlignment="1">
      <alignment/>
    </xf>
    <xf numFmtId="0" fontId="1" fillId="33" borderId="42" xfId="0" applyFont="1" applyFill="1" applyBorder="1" applyAlignment="1">
      <alignment horizontal="left" vertical="top" wrapText="1"/>
    </xf>
    <xf numFmtId="0" fontId="0" fillId="0" borderId="37" xfId="0" applyFont="1" applyBorder="1" applyAlignment="1">
      <alignment horizontal="left" vertical="top" wrapText="1"/>
    </xf>
    <xf numFmtId="0" fontId="0" fillId="0" borderId="58" xfId="0" applyFont="1" applyBorder="1" applyAlignment="1">
      <alignment horizontal="left" vertical="top" wrapText="1"/>
    </xf>
    <xf numFmtId="0" fontId="1" fillId="33" borderId="10" xfId="0" applyFont="1" applyFill="1" applyBorder="1" applyAlignment="1">
      <alignment horizontal="left" vertical="top" wrapText="1"/>
    </xf>
    <xf numFmtId="0" fontId="0" fillId="33" borderId="25" xfId="0" applyFont="1" applyFill="1" applyBorder="1" applyAlignment="1">
      <alignment horizontal="left" vertical="top" wrapText="1"/>
    </xf>
    <xf numFmtId="0" fontId="0" fillId="33" borderId="54" xfId="0" applyFont="1" applyFill="1" applyBorder="1" applyAlignment="1">
      <alignment horizontal="left" vertical="top" wrapText="1"/>
    </xf>
    <xf numFmtId="0" fontId="1" fillId="33" borderId="46" xfId="0" applyFont="1" applyFill="1" applyBorder="1" applyAlignment="1">
      <alignment horizontal="left" vertical="top" wrapText="1"/>
    </xf>
    <xf numFmtId="0" fontId="0" fillId="0" borderId="27" xfId="0" applyFont="1" applyBorder="1" applyAlignment="1">
      <alignment horizontal="left" vertical="top" wrapText="1"/>
    </xf>
    <xf numFmtId="14" fontId="103" fillId="33" borderId="46" xfId="0" applyNumberFormat="1" applyFont="1" applyFill="1" applyBorder="1" applyAlignment="1">
      <alignment horizontal="left" vertical="top" wrapText="1"/>
    </xf>
    <xf numFmtId="0" fontId="103" fillId="33" borderId="58" xfId="0" applyFont="1" applyFill="1" applyBorder="1" applyAlignment="1">
      <alignment horizontal="left" vertical="top" wrapText="1"/>
    </xf>
    <xf numFmtId="14" fontId="11" fillId="33" borderId="46" xfId="0" applyNumberFormat="1" applyFont="1" applyFill="1" applyBorder="1" applyAlignment="1">
      <alignment horizontal="left" vertical="top" wrapText="1"/>
    </xf>
    <xf numFmtId="0" fontId="11" fillId="33" borderId="58" xfId="0" applyFont="1" applyFill="1" applyBorder="1" applyAlignment="1">
      <alignment horizontal="left" vertical="top" wrapText="1"/>
    </xf>
    <xf numFmtId="0" fontId="0" fillId="33" borderId="25" xfId="0" applyFont="1" applyFill="1" applyBorder="1" applyAlignment="1">
      <alignment horizontal="left" vertical="top" wrapText="1"/>
    </xf>
    <xf numFmtId="0" fontId="0" fillId="33" borderId="54" xfId="0" applyFont="1" applyFill="1" applyBorder="1" applyAlignment="1">
      <alignment horizontal="left" vertical="top" wrapText="1"/>
    </xf>
    <xf numFmtId="0" fontId="0" fillId="33" borderId="58" xfId="0" applyFont="1" applyFill="1" applyBorder="1" applyAlignment="1">
      <alignment horizontal="center" vertical="top" wrapText="1"/>
    </xf>
    <xf numFmtId="0" fontId="3" fillId="34" borderId="0" xfId="0" applyFont="1" applyFill="1" applyAlignment="1">
      <alignment horizontal="center"/>
    </xf>
    <xf numFmtId="0" fontId="0" fillId="33" borderId="10" xfId="0" applyFont="1" applyFill="1" applyBorder="1" applyAlignment="1">
      <alignment horizontal="center"/>
    </xf>
    <xf numFmtId="0" fontId="0" fillId="33" borderId="54" xfId="0" applyFont="1" applyFill="1" applyBorder="1" applyAlignment="1">
      <alignment horizontal="center"/>
    </xf>
    <xf numFmtId="0" fontId="0" fillId="33" borderId="25" xfId="0" applyFont="1" applyFill="1" applyBorder="1" applyAlignment="1">
      <alignment horizontal="center"/>
    </xf>
    <xf numFmtId="0" fontId="0" fillId="33" borderId="54" xfId="0" applyFont="1" applyFill="1" applyBorder="1" applyAlignment="1">
      <alignment/>
    </xf>
    <xf numFmtId="0" fontId="0" fillId="33" borderId="21" xfId="0" applyFill="1" applyBorder="1" applyAlignment="1">
      <alignment/>
    </xf>
    <xf numFmtId="0" fontId="0" fillId="33" borderId="22" xfId="0" applyFill="1" applyBorder="1" applyAlignment="1">
      <alignment/>
    </xf>
    <xf numFmtId="0" fontId="0" fillId="33" borderId="23" xfId="0" applyFill="1" applyBorder="1" applyAlignment="1">
      <alignment/>
    </xf>
    <xf numFmtId="0" fontId="0" fillId="33" borderId="14" xfId="0" applyFill="1" applyBorder="1" applyAlignment="1">
      <alignment/>
    </xf>
    <xf numFmtId="0" fontId="0" fillId="33" borderId="0" xfId="0" applyFill="1" applyBorder="1" applyAlignment="1">
      <alignment/>
    </xf>
    <xf numFmtId="0" fontId="0" fillId="33" borderId="24" xfId="0" applyFill="1" applyBorder="1" applyAlignment="1">
      <alignment/>
    </xf>
    <xf numFmtId="0" fontId="0" fillId="33" borderId="18" xfId="0" applyFill="1" applyBorder="1" applyAlignment="1">
      <alignment/>
    </xf>
    <xf numFmtId="0" fontId="0" fillId="33" borderId="19" xfId="0" applyFill="1" applyBorder="1" applyAlignment="1">
      <alignment/>
    </xf>
    <xf numFmtId="0" fontId="0" fillId="33" borderId="20" xfId="0" applyFill="1" applyBorder="1" applyAlignment="1">
      <alignment/>
    </xf>
    <xf numFmtId="0" fontId="15" fillId="33" borderId="10" xfId="37" applyFill="1" applyBorder="1" applyAlignment="1" applyProtection="1">
      <alignment/>
      <protection/>
    </xf>
    <xf numFmtId="0" fontId="1" fillId="34" borderId="0" xfId="0" applyFont="1" applyFill="1" applyBorder="1" applyAlignment="1">
      <alignment horizontal="left" vertical="center"/>
    </xf>
    <xf numFmtId="0" fontId="41" fillId="0" borderId="22" xfId="0" applyFont="1" applyFill="1" applyBorder="1" applyAlignment="1">
      <alignment horizontal="left" wrapText="1"/>
    </xf>
    <xf numFmtId="202" fontId="41" fillId="0" borderId="22" xfId="0" applyNumberFormat="1" applyFont="1" applyFill="1" applyBorder="1" applyAlignment="1">
      <alignment horizontal="left" vertical="center" wrapText="1"/>
    </xf>
    <xf numFmtId="0" fontId="41" fillId="0" borderId="22" xfId="0" applyFont="1" applyBorder="1" applyAlignment="1">
      <alignment horizontal="left" vertical="center" wrapText="1"/>
    </xf>
    <xf numFmtId="0" fontId="2" fillId="0" borderId="0" xfId="0" applyFont="1" applyFill="1" applyAlignment="1">
      <alignment horizontal="center" vertical="center"/>
    </xf>
    <xf numFmtId="0" fontId="0" fillId="0" borderId="0" xfId="0" applyFill="1" applyAlignment="1">
      <alignment horizontal="center" vertical="center"/>
    </xf>
    <xf numFmtId="0" fontId="0" fillId="33" borderId="10" xfId="0" applyFont="1" applyFill="1" applyBorder="1" applyAlignment="1" applyProtection="1">
      <alignment horizontal="center"/>
      <protection hidden="1" locked="0"/>
    </xf>
    <xf numFmtId="0" fontId="0" fillId="33" borderId="25" xfId="0" applyFont="1" applyFill="1" applyBorder="1" applyAlignment="1" applyProtection="1">
      <alignment horizontal="center"/>
      <protection hidden="1" locked="0"/>
    </xf>
    <xf numFmtId="0" fontId="0" fillId="33" borderId="54" xfId="0" applyFont="1" applyFill="1" applyBorder="1" applyAlignment="1" applyProtection="1">
      <alignment horizontal="center"/>
      <protection hidden="1" locked="0"/>
    </xf>
    <xf numFmtId="0" fontId="10" fillId="0" borderId="0" xfId="0" applyFont="1" applyFill="1" applyBorder="1" applyAlignment="1">
      <alignment horizontal="center"/>
    </xf>
    <xf numFmtId="0" fontId="2" fillId="0" borderId="0" xfId="0" applyFont="1" applyBorder="1" applyAlignment="1">
      <alignment horizontal="right"/>
    </xf>
    <xf numFmtId="0" fontId="1" fillId="33" borderId="25" xfId="0" applyFont="1" applyFill="1" applyBorder="1" applyAlignment="1">
      <alignment/>
    </xf>
    <xf numFmtId="0" fontId="1" fillId="33" borderId="54" xfId="0" applyFont="1" applyFill="1" applyBorder="1" applyAlignment="1">
      <alignment/>
    </xf>
    <xf numFmtId="0" fontId="4" fillId="34" borderId="0" xfId="0" applyFont="1" applyFill="1" applyAlignment="1">
      <alignment horizontal="center"/>
    </xf>
    <xf numFmtId="0" fontId="13" fillId="34" borderId="21" xfId="0" applyFont="1" applyFill="1" applyBorder="1" applyAlignment="1">
      <alignment/>
    </xf>
    <xf numFmtId="0" fontId="13" fillId="34" borderId="22" xfId="0" applyFont="1" applyFill="1" applyBorder="1" applyAlignment="1">
      <alignment/>
    </xf>
    <xf numFmtId="0" fontId="13" fillId="34" borderId="23" xfId="0" applyFont="1" applyFill="1" applyBorder="1" applyAlignment="1">
      <alignment/>
    </xf>
    <xf numFmtId="0" fontId="1" fillId="0" borderId="42" xfId="0" applyFont="1" applyBorder="1" applyAlignment="1">
      <alignment horizontal="left"/>
    </xf>
    <xf numFmtId="0" fontId="1" fillId="0" borderId="40" xfId="0" applyFont="1" applyBorder="1" applyAlignment="1">
      <alignment horizontal="left"/>
    </xf>
    <xf numFmtId="0" fontId="1" fillId="0" borderId="33" xfId="0" applyFont="1" applyBorder="1" applyAlignment="1">
      <alignment horizontal="left"/>
    </xf>
    <xf numFmtId="0" fontId="0" fillId="0" borderId="67" xfId="0" applyFont="1" applyBorder="1" applyAlignment="1">
      <alignment horizontal="center"/>
    </xf>
    <xf numFmtId="0" fontId="0" fillId="0" borderId="39" xfId="0" applyFont="1" applyBorder="1" applyAlignment="1">
      <alignment horizontal="center"/>
    </xf>
    <xf numFmtId="0" fontId="0" fillId="0" borderId="74" xfId="0" applyFont="1" applyBorder="1" applyAlignment="1">
      <alignment horizontal="center"/>
    </xf>
    <xf numFmtId="0" fontId="0" fillId="0" borderId="14" xfId="0" applyFont="1" applyBorder="1" applyAlignment="1">
      <alignment horizontal="center"/>
    </xf>
    <xf numFmtId="0" fontId="0" fillId="0" borderId="0" xfId="0" applyFont="1" applyBorder="1" applyAlignment="1">
      <alignment horizontal="center"/>
    </xf>
    <xf numFmtId="0" fontId="0" fillId="0" borderId="24" xfId="0" applyFont="1" applyBorder="1" applyAlignment="1">
      <alignment horizontal="center"/>
    </xf>
    <xf numFmtId="0" fontId="0" fillId="0" borderId="75" xfId="0" applyFont="1" applyBorder="1" applyAlignment="1">
      <alignment horizontal="center"/>
    </xf>
    <xf numFmtId="0" fontId="0" fillId="0" borderId="36" xfId="0" applyFont="1" applyBorder="1" applyAlignment="1">
      <alignment horizontal="center"/>
    </xf>
    <xf numFmtId="0" fontId="0" fillId="0" borderId="64" xfId="0" applyFont="1" applyBorder="1" applyAlignment="1">
      <alignment horizontal="center"/>
    </xf>
    <xf numFmtId="0" fontId="0" fillId="0" borderId="67" xfId="0" applyBorder="1" applyAlignment="1">
      <alignment horizontal="center"/>
    </xf>
    <xf numFmtId="0" fontId="0" fillId="0" borderId="39" xfId="0" applyBorder="1" applyAlignment="1">
      <alignment horizontal="center"/>
    </xf>
    <xf numFmtId="0" fontId="0" fillId="0" borderId="74" xfId="0" applyBorder="1" applyAlignment="1">
      <alignment horizontal="center"/>
    </xf>
    <xf numFmtId="0" fontId="0" fillId="0" borderId="14" xfId="0" applyBorder="1" applyAlignment="1">
      <alignment horizontal="center"/>
    </xf>
    <xf numFmtId="0" fontId="0" fillId="0" borderId="0" xfId="0" applyBorder="1" applyAlignment="1">
      <alignment horizontal="center"/>
    </xf>
    <xf numFmtId="0" fontId="0" fillId="0" borderId="24"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3" fontId="22" fillId="38" borderId="42" xfId="0" applyNumberFormat="1" applyFont="1" applyFill="1" applyBorder="1" applyAlignment="1" applyProtection="1">
      <alignment horizontal="center" vertical="center"/>
      <protection hidden="1" locked="0"/>
    </xf>
    <xf numFmtId="3" fontId="22" fillId="38" borderId="40" xfId="0" applyNumberFormat="1" applyFont="1" applyFill="1" applyBorder="1" applyAlignment="1" applyProtection="1">
      <alignment horizontal="center" vertical="center"/>
      <protection hidden="1" locked="0"/>
    </xf>
    <xf numFmtId="3" fontId="22" fillId="38" borderId="33" xfId="0" applyNumberFormat="1" applyFont="1" applyFill="1" applyBorder="1" applyAlignment="1" applyProtection="1">
      <alignment horizontal="center" vertical="center"/>
      <protection hidden="1" locked="0"/>
    </xf>
    <xf numFmtId="189" fontId="22" fillId="38" borderId="13" xfId="0" applyNumberFormat="1" applyFont="1" applyFill="1" applyBorder="1" applyAlignment="1" applyProtection="1">
      <alignment horizontal="left" vertical="top" wrapText="1"/>
      <protection hidden="1" locked="0"/>
    </xf>
    <xf numFmtId="189" fontId="22" fillId="38" borderId="28" xfId="0" applyNumberFormat="1" applyFont="1" applyFill="1" applyBorder="1" applyAlignment="1" applyProtection="1">
      <alignment horizontal="left" vertical="top" wrapText="1"/>
      <protection hidden="1" locked="0"/>
    </xf>
    <xf numFmtId="3" fontId="22" fillId="38" borderId="13" xfId="0" applyNumberFormat="1" applyFont="1" applyFill="1" applyBorder="1" applyAlignment="1" applyProtection="1">
      <alignment horizontal="left" vertical="center"/>
      <protection hidden="1" locked="0"/>
    </xf>
    <xf numFmtId="3" fontId="22" fillId="38" borderId="28" xfId="0" applyNumberFormat="1" applyFont="1" applyFill="1" applyBorder="1" applyAlignment="1" applyProtection="1">
      <alignment horizontal="left" vertical="center"/>
      <protection hidden="1" locked="0"/>
    </xf>
    <xf numFmtId="3" fontId="22" fillId="38" borderId="44" xfId="0" applyNumberFormat="1" applyFont="1" applyFill="1" applyBorder="1" applyAlignment="1" applyProtection="1">
      <alignment horizontal="left" vertical="center"/>
      <protection hidden="1" locked="0"/>
    </xf>
    <xf numFmtId="3" fontId="22" fillId="38" borderId="45" xfId="0" applyNumberFormat="1" applyFont="1" applyFill="1" applyBorder="1" applyAlignment="1" applyProtection="1">
      <alignment horizontal="left" vertical="center"/>
      <protection hidden="1" locked="0"/>
    </xf>
    <xf numFmtId="3" fontId="22" fillId="36" borderId="10" xfId="0" applyNumberFormat="1" applyFont="1" applyFill="1" applyBorder="1" applyAlignment="1" applyProtection="1">
      <alignment horizontal="left" vertical="center"/>
      <protection hidden="1" locked="0"/>
    </xf>
    <xf numFmtId="3" fontId="22" fillId="36" borderId="25" xfId="0" applyNumberFormat="1" applyFont="1" applyFill="1" applyBorder="1" applyAlignment="1" applyProtection="1">
      <alignment horizontal="left" vertical="center"/>
      <protection hidden="1" locked="0"/>
    </xf>
    <xf numFmtId="3" fontId="22" fillId="36" borderId="54" xfId="0" applyNumberFormat="1" applyFont="1" applyFill="1" applyBorder="1" applyAlignment="1" applyProtection="1">
      <alignment horizontal="left" vertical="center"/>
      <protection hidden="1" locked="0"/>
    </xf>
    <xf numFmtId="0" fontId="1" fillId="38" borderId="42" xfId="0" applyFont="1" applyFill="1" applyBorder="1" applyAlignment="1">
      <alignment horizontal="right"/>
    </xf>
    <xf numFmtId="0" fontId="1" fillId="38" borderId="33" xfId="0" applyFont="1" applyFill="1" applyBorder="1" applyAlignment="1">
      <alignment horizontal="right"/>
    </xf>
    <xf numFmtId="0" fontId="22" fillId="36" borderId="25" xfId="0" applyFont="1" applyFill="1" applyBorder="1" applyAlignment="1" applyProtection="1">
      <alignment horizontal="left" vertical="center"/>
      <protection hidden="1" locked="0"/>
    </xf>
    <xf numFmtId="0" fontId="22" fillId="36" borderId="54" xfId="0" applyFont="1" applyFill="1" applyBorder="1" applyAlignment="1" applyProtection="1">
      <alignment horizontal="left" vertical="center"/>
      <protection hidden="1" locked="0"/>
    </xf>
    <xf numFmtId="0" fontId="22" fillId="37" borderId="25" xfId="0" applyFont="1" applyFill="1" applyBorder="1" applyAlignment="1" applyProtection="1">
      <alignment horizontal="center" vertical="center"/>
      <protection hidden="1" locked="0"/>
    </xf>
    <xf numFmtId="0" fontId="22" fillId="37" borderId="54" xfId="0" applyFont="1" applyFill="1" applyBorder="1" applyAlignment="1" applyProtection="1">
      <alignment horizontal="center" vertical="center"/>
      <protection hidden="1" locked="0"/>
    </xf>
    <xf numFmtId="195" fontId="26" fillId="0" borderId="22" xfId="0" applyNumberFormat="1" applyFont="1" applyFill="1" applyBorder="1" applyAlignment="1" applyProtection="1">
      <alignment horizontal="center" vertical="center"/>
      <protection hidden="1" locked="0"/>
    </xf>
    <xf numFmtId="0" fontId="3" fillId="40" borderId="10" xfId="0" applyNumberFormat="1" applyFont="1" applyFill="1" applyBorder="1" applyAlignment="1" applyProtection="1">
      <alignment horizontal="center" vertical="center"/>
      <protection locked="0"/>
    </xf>
    <xf numFmtId="0" fontId="3" fillId="40" borderId="25" xfId="0" applyNumberFormat="1" applyFont="1" applyFill="1" applyBorder="1" applyAlignment="1" applyProtection="1">
      <alignment horizontal="center" vertical="center"/>
      <protection locked="0"/>
    </xf>
    <xf numFmtId="0" fontId="3" fillId="40" borderId="54" xfId="0" applyNumberFormat="1" applyFont="1" applyFill="1" applyBorder="1" applyAlignment="1" applyProtection="1">
      <alignment horizontal="center" vertical="center"/>
      <protection locked="0"/>
    </xf>
    <xf numFmtId="0" fontId="22" fillId="40" borderId="10" xfId="0" applyNumberFormat="1" applyFont="1" applyFill="1" applyBorder="1" applyAlignment="1" applyProtection="1">
      <alignment horizontal="center" vertical="center"/>
      <protection hidden="1" locked="0"/>
    </xf>
    <xf numFmtId="0" fontId="22" fillId="40" borderId="25" xfId="0" applyNumberFormat="1" applyFont="1" applyFill="1" applyBorder="1" applyAlignment="1" applyProtection="1">
      <alignment horizontal="center" vertical="center"/>
      <protection hidden="1" locked="0"/>
    </xf>
    <xf numFmtId="0" fontId="22" fillId="40" borderId="54" xfId="0" applyNumberFormat="1" applyFont="1" applyFill="1" applyBorder="1" applyAlignment="1" applyProtection="1">
      <alignment horizontal="center" vertical="center"/>
      <protection hidden="1" locked="0"/>
    </xf>
    <xf numFmtId="189" fontId="24" fillId="0" borderId="76" xfId="0" applyNumberFormat="1" applyFont="1" applyFill="1" applyBorder="1" applyAlignment="1" applyProtection="1">
      <alignment horizontal="center" vertical="center"/>
      <protection hidden="1" locked="0"/>
    </xf>
    <xf numFmtId="189" fontId="24" fillId="0" borderId="29" xfId="0" applyNumberFormat="1" applyFont="1" applyFill="1" applyBorder="1" applyAlignment="1" applyProtection="1">
      <alignment horizontal="center" vertical="center"/>
      <protection hidden="1" locked="0"/>
    </xf>
    <xf numFmtId="0" fontId="0" fillId="0" borderId="15" xfId="0" applyFont="1" applyFill="1" applyBorder="1" applyAlignment="1" applyProtection="1">
      <alignment horizontal="center" vertical="center" textRotation="90" wrapText="1"/>
      <protection locked="0"/>
    </xf>
    <xf numFmtId="0" fontId="0" fillId="0" borderId="59" xfId="0" applyFont="1" applyFill="1" applyBorder="1" applyAlignment="1" applyProtection="1">
      <alignment horizontal="center" vertical="center" textRotation="90" wrapText="1"/>
      <protection locked="0"/>
    </xf>
    <xf numFmtId="0" fontId="0" fillId="0" borderId="18" xfId="0" applyFont="1" applyFill="1" applyBorder="1" applyAlignment="1" applyProtection="1">
      <alignment horizontal="center" vertical="center" textRotation="90" wrapText="1"/>
      <protection locked="0"/>
    </xf>
    <xf numFmtId="0" fontId="1" fillId="40" borderId="10" xfId="0" applyFont="1" applyFill="1" applyBorder="1" applyAlignment="1" applyProtection="1">
      <alignment horizontal="center"/>
      <protection locked="0"/>
    </xf>
    <xf numFmtId="0" fontId="1" fillId="40" borderId="25" xfId="0" applyFont="1" applyFill="1" applyBorder="1" applyAlignment="1" applyProtection="1">
      <alignment horizontal="center"/>
      <protection locked="0"/>
    </xf>
    <xf numFmtId="0" fontId="1" fillId="40" borderId="77" xfId="0" applyFont="1" applyFill="1" applyBorder="1" applyAlignment="1" applyProtection="1">
      <alignment horizontal="center"/>
      <protection locked="0"/>
    </xf>
    <xf numFmtId="0" fontId="1" fillId="46" borderId="59" xfId="0" applyFont="1" applyFill="1" applyBorder="1" applyAlignment="1" applyProtection="1">
      <alignment horizontal="center" vertical="center" textRotation="90" wrapText="1"/>
      <protection locked="0"/>
    </xf>
    <xf numFmtId="0" fontId="1" fillId="46" borderId="57" xfId="0" applyFont="1" applyFill="1" applyBorder="1" applyAlignment="1" applyProtection="1">
      <alignment horizontal="center" vertical="center" textRotation="90" wrapText="1"/>
      <protection locked="0"/>
    </xf>
    <xf numFmtId="0" fontId="1" fillId="0" borderId="15" xfId="0" applyFont="1" applyBorder="1" applyAlignment="1" applyProtection="1">
      <alignment horizontal="center" vertical="center" textRotation="90" wrapText="1"/>
      <protection locked="0"/>
    </xf>
    <xf numFmtId="0" fontId="1" fillId="0" borderId="59" xfId="0" applyFont="1" applyBorder="1" applyAlignment="1" applyProtection="1">
      <alignment horizontal="center" vertical="center" textRotation="90" wrapText="1"/>
      <protection locked="0"/>
    </xf>
    <xf numFmtId="0" fontId="1" fillId="0" borderId="18" xfId="0" applyFont="1" applyBorder="1" applyAlignment="1" applyProtection="1">
      <alignment horizontal="center" vertical="center" textRotation="90" wrapText="1"/>
      <protection locked="0"/>
    </xf>
    <xf numFmtId="0" fontId="0" fillId="0" borderId="78"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4" fontId="22" fillId="39" borderId="40" xfId="0" applyNumberFormat="1" applyFont="1" applyFill="1" applyBorder="1" applyAlignment="1" applyProtection="1">
      <alignment horizontal="center" vertical="center" wrapText="1"/>
      <protection hidden="1"/>
    </xf>
    <xf numFmtId="4" fontId="22" fillId="39" borderId="28" xfId="0" applyNumberFormat="1" applyFont="1" applyFill="1" applyBorder="1" applyAlignment="1" applyProtection="1">
      <alignment horizontal="center" vertical="center" wrapText="1"/>
      <protection hidden="1"/>
    </xf>
    <xf numFmtId="4" fontId="22" fillId="39" borderId="33" xfId="0" applyNumberFormat="1" applyFont="1" applyFill="1" applyBorder="1" applyAlignment="1" applyProtection="1">
      <alignment horizontal="center" vertical="center" wrapText="1"/>
      <protection hidden="1"/>
    </xf>
    <xf numFmtId="4" fontId="22" fillId="39" borderId="26" xfId="0" applyNumberFormat="1" applyFont="1" applyFill="1" applyBorder="1" applyAlignment="1" applyProtection="1">
      <alignment horizontal="center" vertical="center" wrapText="1"/>
      <protection hidden="1"/>
    </xf>
    <xf numFmtId="0" fontId="22" fillId="38" borderId="29" xfId="0" applyFont="1" applyFill="1" applyBorder="1" applyAlignment="1" applyProtection="1">
      <alignment horizontal="center" vertical="center" wrapText="1"/>
      <protection hidden="1" locked="0"/>
    </xf>
    <xf numFmtId="0" fontId="22" fillId="38" borderId="50" xfId="0" applyFont="1" applyFill="1" applyBorder="1" applyAlignment="1" applyProtection="1">
      <alignment horizontal="center" vertical="center" wrapText="1"/>
      <protection hidden="1" locked="0"/>
    </xf>
    <xf numFmtId="0" fontId="33" fillId="38" borderId="29" xfId="0" applyFont="1" applyFill="1" applyBorder="1" applyAlignment="1" applyProtection="1">
      <alignment horizontal="center" vertical="center" wrapText="1"/>
      <protection hidden="1" locked="0"/>
    </xf>
    <xf numFmtId="0" fontId="33" fillId="38" borderId="50" xfId="0" applyFont="1" applyFill="1" applyBorder="1" applyAlignment="1" applyProtection="1">
      <alignment horizontal="center" vertical="center" wrapText="1"/>
      <protection hidden="1" locked="0"/>
    </xf>
    <xf numFmtId="0" fontId="22" fillId="38" borderId="79" xfId="0" applyFont="1" applyFill="1" applyBorder="1" applyAlignment="1" applyProtection="1">
      <alignment horizontal="center" vertical="center" wrapText="1"/>
      <protection hidden="1" locked="0"/>
    </xf>
    <xf numFmtId="0" fontId="22" fillId="38" borderId="76" xfId="0" applyFont="1" applyFill="1" applyBorder="1" applyAlignment="1" applyProtection="1">
      <alignment horizontal="center" vertical="center" wrapText="1"/>
      <protection hidden="1" locked="0"/>
    </xf>
    <xf numFmtId="0" fontId="22" fillId="38" borderId="78" xfId="0" applyFont="1" applyFill="1" applyBorder="1" applyAlignment="1" applyProtection="1">
      <alignment horizontal="center" vertical="center" wrapText="1"/>
      <protection hidden="1" locked="0"/>
    </xf>
    <xf numFmtId="0" fontId="22" fillId="38" borderId="56" xfId="0" applyFont="1" applyFill="1" applyBorder="1" applyAlignment="1" applyProtection="1">
      <alignment horizontal="center" vertical="center" wrapText="1"/>
      <protection hidden="1" locked="0"/>
    </xf>
    <xf numFmtId="0" fontId="22" fillId="38" borderId="51" xfId="0" applyFont="1" applyFill="1" applyBorder="1" applyAlignment="1" applyProtection="1">
      <alignment horizontal="center" vertical="center" wrapText="1"/>
      <protection hidden="1" locked="0"/>
    </xf>
    <xf numFmtId="0" fontId="22" fillId="38" borderId="21" xfId="0" applyFont="1" applyFill="1" applyBorder="1" applyAlignment="1" applyProtection="1">
      <alignment horizontal="center" vertical="center" wrapText="1"/>
      <protection hidden="1" locked="0"/>
    </xf>
    <xf numFmtId="0" fontId="22" fillId="38" borderId="22" xfId="0" applyFont="1" applyFill="1" applyBorder="1" applyAlignment="1" applyProtection="1">
      <alignment horizontal="center" vertical="center" wrapText="1"/>
      <protection hidden="1" locked="0"/>
    </xf>
    <xf numFmtId="0" fontId="22" fillId="38" borderId="23" xfId="0" applyFont="1" applyFill="1" applyBorder="1" applyAlignment="1" applyProtection="1">
      <alignment horizontal="center" vertical="center" wrapText="1"/>
      <protection hidden="1" locked="0"/>
    </xf>
    <xf numFmtId="0" fontId="22" fillId="38" borderId="75" xfId="0" applyFont="1" applyFill="1" applyBorder="1" applyAlignment="1" applyProtection="1">
      <alignment horizontal="center" vertical="center" wrapText="1"/>
      <protection hidden="1" locked="0"/>
    </xf>
    <xf numFmtId="0" fontId="22" fillId="38" borderId="36" xfId="0" applyFont="1" applyFill="1" applyBorder="1" applyAlignment="1" applyProtection="1">
      <alignment horizontal="center" vertical="center" wrapText="1"/>
      <protection hidden="1" locked="0"/>
    </xf>
    <xf numFmtId="0" fontId="22" fillId="38" borderId="64" xfId="0" applyFont="1" applyFill="1" applyBorder="1" applyAlignment="1" applyProtection="1">
      <alignment horizontal="center" vertical="center" wrapText="1"/>
      <protection hidden="1" locked="0"/>
    </xf>
    <xf numFmtId="0" fontId="22" fillId="38" borderId="15" xfId="0" applyFont="1" applyFill="1" applyBorder="1" applyAlignment="1" applyProtection="1">
      <alignment horizontal="center" vertical="center" wrapText="1"/>
      <protection hidden="1" locked="0"/>
    </xf>
    <xf numFmtId="0" fontId="22" fillId="38" borderId="59" xfId="0" applyFont="1" applyFill="1" applyBorder="1" applyAlignment="1" applyProtection="1">
      <alignment horizontal="center" vertical="center" wrapText="1"/>
      <protection hidden="1" locked="0"/>
    </xf>
    <xf numFmtId="0" fontId="22" fillId="38" borderId="57" xfId="0" applyFont="1" applyFill="1" applyBorder="1" applyAlignment="1" applyProtection="1">
      <alignment horizontal="center" vertical="center" wrapText="1"/>
      <protection hidden="1" locked="0"/>
    </xf>
    <xf numFmtId="0" fontId="24" fillId="38" borderId="80" xfId="52" applyFont="1" applyFill="1" applyBorder="1" applyAlignment="1" applyProtection="1">
      <alignment horizontal="center" vertical="center" wrapText="1"/>
      <protection hidden="1" locked="0"/>
    </xf>
    <xf numFmtId="0" fontId="24" fillId="38" borderId="81" xfId="52" applyFont="1" applyFill="1" applyBorder="1" applyAlignment="1" applyProtection="1">
      <alignment horizontal="center" vertical="center" wrapText="1"/>
      <protection hidden="1" locked="0"/>
    </xf>
    <xf numFmtId="0" fontId="24" fillId="38" borderId="48" xfId="52" applyFont="1" applyFill="1" applyBorder="1" applyAlignment="1" applyProtection="1">
      <alignment horizontal="center" vertical="center" wrapText="1"/>
      <protection hidden="1" locked="0"/>
    </xf>
    <xf numFmtId="0" fontId="0" fillId="0" borderId="40" xfId="0" applyFont="1" applyBorder="1" applyAlignment="1" applyProtection="1">
      <alignment horizontal="center" vertical="center" wrapText="1"/>
      <protection hidden="1"/>
    </xf>
    <xf numFmtId="0" fontId="0" fillId="0" borderId="28" xfId="0" applyFont="1" applyBorder="1" applyAlignment="1" applyProtection="1">
      <alignment horizontal="center" vertical="center" wrapText="1"/>
      <protection hidden="1"/>
    </xf>
    <xf numFmtId="0" fontId="0" fillId="38" borderId="82" xfId="0" applyFont="1" applyFill="1" applyBorder="1" applyAlignment="1" applyProtection="1">
      <alignment horizontal="center" vertical="center" wrapText="1"/>
      <protection locked="0"/>
    </xf>
    <xf numFmtId="0" fontId="0" fillId="38" borderId="83" xfId="0" applyFont="1" applyFill="1" applyBorder="1" applyAlignment="1" applyProtection="1">
      <alignment horizontal="center" vertical="center" wrapText="1"/>
      <protection locked="0"/>
    </xf>
    <xf numFmtId="0" fontId="0" fillId="38" borderId="49" xfId="0" applyFont="1" applyFill="1" applyBorder="1" applyAlignment="1" applyProtection="1">
      <alignment horizontal="center" vertical="center" wrapText="1"/>
      <protection locked="0"/>
    </xf>
    <xf numFmtId="0" fontId="22" fillId="38" borderId="41" xfId="0" applyFont="1" applyFill="1" applyBorder="1" applyAlignment="1" applyProtection="1">
      <alignment horizontal="center" vertical="center"/>
      <protection hidden="1" locked="0"/>
    </xf>
    <xf numFmtId="0" fontId="22" fillId="38" borderId="43" xfId="0" applyFont="1" applyFill="1" applyBorder="1" applyAlignment="1" applyProtection="1">
      <alignment horizontal="center" vertical="center"/>
      <protection hidden="1" locked="0"/>
    </xf>
    <xf numFmtId="0" fontId="22" fillId="38" borderId="61" xfId="0" applyFont="1" applyFill="1" applyBorder="1" applyAlignment="1" applyProtection="1">
      <alignment horizontal="center" vertical="center"/>
      <protection hidden="1" locked="0"/>
    </xf>
    <xf numFmtId="0" fontId="0" fillId="38" borderId="79" xfId="0" applyFont="1" applyFill="1" applyBorder="1" applyAlignment="1" applyProtection="1">
      <alignment horizontal="center" vertical="center" wrapText="1"/>
      <protection locked="0"/>
    </xf>
    <xf numFmtId="0" fontId="0" fillId="38" borderId="76" xfId="0" applyFont="1" applyFill="1" applyBorder="1" applyAlignment="1" applyProtection="1">
      <alignment horizontal="center" vertical="center" wrapText="1"/>
      <protection locked="0"/>
    </xf>
    <xf numFmtId="0" fontId="0" fillId="38" borderId="50" xfId="0" applyFont="1" applyFill="1" applyBorder="1" applyAlignment="1" applyProtection="1">
      <alignment horizontal="center" vertical="center" wrapText="1"/>
      <protection locked="0"/>
    </xf>
    <xf numFmtId="0" fontId="24" fillId="0" borderId="10" xfId="0" applyFont="1" applyFill="1" applyBorder="1" applyAlignment="1" applyProtection="1">
      <alignment horizontal="center"/>
      <protection hidden="1" locked="0"/>
    </xf>
    <xf numFmtId="0" fontId="24" fillId="0" borderId="25" xfId="0" applyFont="1" applyFill="1" applyBorder="1" applyAlignment="1" applyProtection="1">
      <alignment horizontal="center"/>
      <protection hidden="1" locked="0"/>
    </xf>
    <xf numFmtId="0" fontId="24" fillId="0" borderId="54" xfId="0" applyFont="1" applyFill="1" applyBorder="1" applyAlignment="1" applyProtection="1">
      <alignment horizontal="center"/>
      <protection hidden="1" locked="0"/>
    </xf>
    <xf numFmtId="0" fontId="22" fillId="38" borderId="42" xfId="0" applyFont="1" applyFill="1" applyBorder="1" applyAlignment="1" applyProtection="1">
      <alignment horizontal="left"/>
      <protection hidden="1" locked="0"/>
    </xf>
    <xf numFmtId="0" fontId="22" fillId="38" borderId="40" xfId="0" applyFont="1" applyFill="1" applyBorder="1" applyAlignment="1" applyProtection="1">
      <alignment horizontal="left"/>
      <protection hidden="1" locked="0"/>
    </xf>
    <xf numFmtId="0" fontId="1" fillId="47" borderId="41" xfId="0" applyFont="1" applyFill="1" applyBorder="1" applyAlignment="1" applyProtection="1">
      <alignment horizontal="left"/>
      <protection locked="0"/>
    </xf>
    <xf numFmtId="0" fontId="1" fillId="47" borderId="63" xfId="0" applyFont="1" applyFill="1" applyBorder="1" applyAlignment="1" applyProtection="1">
      <alignment horizontal="left"/>
      <protection locked="0"/>
    </xf>
    <xf numFmtId="0" fontId="24" fillId="38" borderId="72" xfId="0" applyFont="1" applyFill="1" applyBorder="1" applyAlignment="1" applyProtection="1">
      <alignment horizontal="center"/>
      <protection hidden="1" locked="0"/>
    </xf>
    <xf numFmtId="0" fontId="24" fillId="38" borderId="63" xfId="0" applyFont="1" applyFill="1" applyBorder="1" applyAlignment="1" applyProtection="1">
      <alignment horizontal="center"/>
      <protection hidden="1" locked="0"/>
    </xf>
    <xf numFmtId="0" fontId="0" fillId="47" borderId="72" xfId="0" applyFont="1" applyFill="1" applyBorder="1" applyAlignment="1">
      <alignment horizontal="left"/>
    </xf>
    <xf numFmtId="0" fontId="0" fillId="47" borderId="43" xfId="0" applyFont="1" applyFill="1" applyBorder="1" applyAlignment="1">
      <alignment horizontal="left"/>
    </xf>
    <xf numFmtId="0" fontId="0" fillId="47" borderId="63" xfId="0" applyFont="1" applyFill="1" applyBorder="1" applyAlignment="1">
      <alignment horizontal="left"/>
    </xf>
    <xf numFmtId="0" fontId="22" fillId="38" borderId="44" xfId="0" applyFont="1" applyFill="1" applyBorder="1" applyAlignment="1" applyProtection="1">
      <alignment horizontal="left"/>
      <protection hidden="1" locked="0"/>
    </xf>
    <xf numFmtId="0" fontId="22" fillId="38" borderId="45" xfId="0" applyFont="1" applyFill="1" applyBorder="1" applyAlignment="1" applyProtection="1">
      <alignment horizontal="left"/>
      <protection hidden="1" locked="0"/>
    </xf>
    <xf numFmtId="0" fontId="1" fillId="47" borderId="70" xfId="0" applyFont="1" applyFill="1" applyBorder="1" applyAlignment="1" applyProtection="1">
      <alignment horizontal="left"/>
      <protection locked="0"/>
    </xf>
    <xf numFmtId="0" fontId="1" fillId="47" borderId="71" xfId="0" applyFont="1" applyFill="1" applyBorder="1" applyAlignment="1" applyProtection="1">
      <alignment horizontal="left"/>
      <protection locked="0"/>
    </xf>
    <xf numFmtId="0" fontId="24" fillId="38" borderId="16" xfId="0" applyFont="1" applyFill="1" applyBorder="1" applyAlignment="1" applyProtection="1">
      <alignment horizontal="center"/>
      <protection hidden="1" locked="0"/>
    </xf>
    <xf numFmtId="0" fontId="24" fillId="38" borderId="71" xfId="0" applyFont="1" applyFill="1" applyBorder="1" applyAlignment="1" applyProtection="1">
      <alignment horizontal="center"/>
      <protection hidden="1" locked="0"/>
    </xf>
    <xf numFmtId="0" fontId="0" fillId="47" borderId="16" xfId="0" applyFont="1" applyFill="1" applyBorder="1" applyAlignment="1">
      <alignment horizontal="left"/>
    </xf>
    <xf numFmtId="0" fontId="0" fillId="47" borderId="17" xfId="0" applyFont="1" applyFill="1" applyBorder="1" applyAlignment="1">
      <alignment horizontal="left"/>
    </xf>
    <xf numFmtId="0" fontId="0" fillId="47" borderId="71" xfId="0" applyFont="1" applyFill="1" applyBorder="1" applyAlignment="1">
      <alignment horizontal="left"/>
    </xf>
    <xf numFmtId="0" fontId="1" fillId="38" borderId="72" xfId="0" applyFont="1" applyFill="1" applyBorder="1" applyAlignment="1">
      <alignment horizontal="left"/>
    </xf>
    <xf numFmtId="0" fontId="1" fillId="38" borderId="61" xfId="0" applyFont="1" applyFill="1" applyBorder="1" applyAlignment="1">
      <alignment horizontal="left"/>
    </xf>
    <xf numFmtId="0" fontId="0" fillId="38" borderId="67" xfId="0" applyFont="1" applyFill="1" applyBorder="1" applyAlignment="1">
      <alignment horizontal="left" wrapText="1"/>
    </xf>
    <xf numFmtId="0" fontId="0" fillId="38" borderId="68" xfId="0" applyFont="1" applyFill="1" applyBorder="1" applyAlignment="1">
      <alignment horizontal="left" wrapText="1"/>
    </xf>
    <xf numFmtId="0" fontId="0" fillId="38" borderId="14" xfId="0" applyFont="1" applyFill="1" applyBorder="1" applyAlignment="1">
      <alignment horizontal="left" wrapText="1"/>
    </xf>
    <xf numFmtId="0" fontId="0" fillId="38" borderId="84" xfId="0" applyFont="1" applyFill="1" applyBorder="1" applyAlignment="1">
      <alignment horizontal="left" wrapText="1"/>
    </xf>
    <xf numFmtId="0" fontId="0" fillId="38" borderId="18" xfId="0" applyFont="1" applyFill="1" applyBorder="1" applyAlignment="1">
      <alignment horizontal="left" wrapText="1"/>
    </xf>
    <xf numFmtId="0" fontId="0" fillId="38" borderId="85" xfId="0" applyFont="1" applyFill="1" applyBorder="1" applyAlignment="1">
      <alignment horizontal="left" wrapText="1"/>
    </xf>
    <xf numFmtId="0" fontId="0" fillId="0" borderId="30" xfId="0" applyFill="1" applyBorder="1" applyAlignment="1">
      <alignment horizontal="left"/>
    </xf>
    <xf numFmtId="0" fontId="0" fillId="0" borderId="81" xfId="0" applyFill="1" applyBorder="1" applyAlignment="1">
      <alignment horizontal="left"/>
    </xf>
    <xf numFmtId="0" fontId="0" fillId="0" borderId="48" xfId="0" applyFill="1" applyBorder="1" applyAlignment="1">
      <alignment horizontal="left"/>
    </xf>
    <xf numFmtId="0" fontId="0" fillId="0" borderId="41" xfId="0" applyFont="1" applyFill="1" applyBorder="1" applyAlignment="1">
      <alignment horizontal="center"/>
    </xf>
    <xf numFmtId="0" fontId="0" fillId="0" borderId="43" xfId="0" applyFont="1" applyFill="1" applyBorder="1" applyAlignment="1">
      <alignment horizontal="center"/>
    </xf>
    <xf numFmtId="0" fontId="0" fillId="0" borderId="63" xfId="0" applyFont="1" applyFill="1" applyBorder="1" applyAlignment="1">
      <alignment horizontal="center"/>
    </xf>
    <xf numFmtId="14" fontId="0" fillId="0" borderId="70" xfId="0" applyNumberFormat="1" applyFont="1" applyFill="1" applyBorder="1" applyAlignment="1">
      <alignment horizontal="center"/>
    </xf>
    <xf numFmtId="14" fontId="0" fillId="0" borderId="17" xfId="0" applyNumberFormat="1" applyFont="1" applyFill="1" applyBorder="1" applyAlignment="1">
      <alignment horizontal="center"/>
    </xf>
    <xf numFmtId="14" fontId="0" fillId="0" borderId="71" xfId="0" applyNumberFormat="1" applyFont="1" applyFill="1" applyBorder="1" applyAlignment="1">
      <alignment horizontal="center"/>
    </xf>
    <xf numFmtId="49" fontId="31" fillId="33" borderId="10" xfId="0" applyNumberFormat="1" applyFont="1" applyFill="1" applyBorder="1" applyAlignment="1" applyProtection="1">
      <alignment horizontal="center"/>
      <protection hidden="1" locked="0"/>
    </xf>
    <xf numFmtId="0" fontId="32" fillId="0" borderId="25" xfId="0" applyFont="1" applyBorder="1" applyAlignment="1">
      <alignment/>
    </xf>
    <xf numFmtId="0" fontId="32" fillId="0" borderId="54" xfId="0" applyFont="1" applyBorder="1" applyAlignment="1">
      <alignment/>
    </xf>
    <xf numFmtId="0" fontId="0" fillId="0" borderId="28" xfId="0" applyFont="1" applyBorder="1" applyAlignment="1" applyProtection="1">
      <alignment horizontal="center"/>
      <protection locked="0"/>
    </xf>
    <xf numFmtId="0" fontId="0" fillId="0" borderId="29" xfId="0" applyFont="1" applyBorder="1" applyAlignment="1" applyProtection="1">
      <alignment horizontal="center"/>
      <protection locked="0"/>
    </xf>
    <xf numFmtId="0" fontId="0" fillId="0" borderId="28" xfId="0" applyFont="1" applyBorder="1" applyAlignment="1">
      <alignment wrapText="1"/>
    </xf>
    <xf numFmtId="189" fontId="21" fillId="40" borderId="10" xfId="0" applyNumberFormat="1" applyFont="1" applyFill="1" applyBorder="1" applyAlignment="1" applyProtection="1">
      <alignment horizontal="center" vertical="center"/>
      <protection hidden="1" locked="0"/>
    </xf>
    <xf numFmtId="189" fontId="21" fillId="40" borderId="25" xfId="0" applyNumberFormat="1" applyFont="1" applyFill="1" applyBorder="1" applyAlignment="1" applyProtection="1">
      <alignment horizontal="center" vertical="center"/>
      <protection hidden="1" locked="0"/>
    </xf>
    <xf numFmtId="189" fontId="21" fillId="40" borderId="54" xfId="0" applyNumberFormat="1" applyFont="1" applyFill="1" applyBorder="1" applyAlignment="1" applyProtection="1">
      <alignment horizontal="center" vertical="center"/>
      <protection hidden="1" locked="0"/>
    </xf>
    <xf numFmtId="14" fontId="0" fillId="47" borderId="10" xfId="0" applyNumberFormat="1" applyFont="1" applyFill="1" applyBorder="1" applyAlignment="1" applyProtection="1">
      <alignment horizontal="center"/>
      <protection hidden="1" locked="0"/>
    </xf>
    <xf numFmtId="14" fontId="0" fillId="47" borderId="54" xfId="0" applyNumberFormat="1" applyFont="1" applyFill="1" applyBorder="1" applyAlignment="1" applyProtection="1">
      <alignment horizontal="center"/>
      <protection hidden="1" locked="0"/>
    </xf>
    <xf numFmtId="49" fontId="1" fillId="35" borderId="10" xfId="0" applyNumberFormat="1" applyFont="1" applyFill="1" applyBorder="1" applyAlignment="1">
      <alignment wrapText="1"/>
    </xf>
    <xf numFmtId="49" fontId="1" fillId="35" borderId="25" xfId="0" applyNumberFormat="1" applyFont="1" applyFill="1" applyBorder="1" applyAlignment="1">
      <alignment wrapText="1"/>
    </xf>
    <xf numFmtId="49" fontId="1" fillId="35" borderId="54" xfId="0" applyNumberFormat="1" applyFont="1" applyFill="1" applyBorder="1" applyAlignment="1">
      <alignment wrapText="1"/>
    </xf>
    <xf numFmtId="0" fontId="1" fillId="34" borderId="0" xfId="0" applyFont="1" applyFill="1" applyAlignment="1">
      <alignment horizontal="left" wrapText="1"/>
    </xf>
    <xf numFmtId="0" fontId="2" fillId="35" borderId="10" xfId="0" applyFont="1" applyFill="1" applyBorder="1" applyAlignment="1">
      <alignment/>
    </xf>
    <xf numFmtId="0" fontId="2" fillId="35" borderId="25" xfId="0" applyFont="1" applyFill="1" applyBorder="1" applyAlignment="1">
      <alignment/>
    </xf>
    <xf numFmtId="0" fontId="2" fillId="35" borderId="54" xfId="0" applyFont="1" applyFill="1" applyBorder="1" applyAlignment="1">
      <alignment/>
    </xf>
    <xf numFmtId="0" fontId="1" fillId="35" borderId="10" xfId="0" applyFont="1" applyFill="1" applyBorder="1" applyAlignment="1">
      <alignment wrapText="1"/>
    </xf>
    <xf numFmtId="0" fontId="1" fillId="35" borderId="25" xfId="0" applyFont="1" applyFill="1" applyBorder="1" applyAlignment="1">
      <alignment wrapText="1"/>
    </xf>
    <xf numFmtId="0" fontId="1" fillId="35" borderId="54" xfId="0" applyFont="1" applyFill="1" applyBorder="1" applyAlignment="1">
      <alignment wrapText="1"/>
    </xf>
    <xf numFmtId="0" fontId="0" fillId="35" borderId="10" xfId="0" applyFill="1" applyBorder="1" applyAlignment="1">
      <alignment/>
    </xf>
    <xf numFmtId="0" fontId="0" fillId="35" borderId="25" xfId="0" applyFill="1" applyBorder="1" applyAlignment="1">
      <alignment/>
    </xf>
    <xf numFmtId="0" fontId="0" fillId="35" borderId="54" xfId="0" applyFill="1" applyBorder="1" applyAlignment="1">
      <alignment/>
    </xf>
    <xf numFmtId="0" fontId="1" fillId="34" borderId="14" xfId="0" applyFont="1" applyFill="1" applyBorder="1" applyAlignment="1">
      <alignment wrapText="1"/>
    </xf>
    <xf numFmtId="0" fontId="3" fillId="34" borderId="0" xfId="0" applyFont="1" applyFill="1" applyBorder="1" applyAlignment="1">
      <alignment horizontal="center" vertical="center"/>
    </xf>
    <xf numFmtId="0" fontId="2" fillId="35" borderId="10" xfId="0" applyFont="1" applyFill="1" applyBorder="1" applyAlignment="1">
      <alignment horizontal="right"/>
    </xf>
    <xf numFmtId="0" fontId="2" fillId="35" borderId="25" xfId="0" applyFont="1" applyFill="1" applyBorder="1" applyAlignment="1">
      <alignment horizontal="right"/>
    </xf>
    <xf numFmtId="0" fontId="2" fillId="35" borderId="54" xfId="0" applyFont="1" applyFill="1" applyBorder="1" applyAlignment="1">
      <alignment horizontal="right"/>
    </xf>
    <xf numFmtId="0" fontId="1" fillId="35" borderId="10" xfId="0" applyFont="1" applyFill="1" applyBorder="1" applyAlignment="1">
      <alignment horizontal="center"/>
    </xf>
    <xf numFmtId="0" fontId="1" fillId="35" borderId="25" xfId="0" applyFont="1" applyFill="1" applyBorder="1" applyAlignment="1">
      <alignment horizontal="center"/>
    </xf>
    <xf numFmtId="0" fontId="1" fillId="35" borderId="54" xfId="0" applyFont="1" applyFill="1" applyBorder="1" applyAlignment="1">
      <alignment horizontal="center"/>
    </xf>
    <xf numFmtId="0" fontId="0" fillId="33" borderId="13" xfId="0" applyFont="1" applyFill="1" applyBorder="1" applyAlignment="1">
      <alignment/>
    </xf>
    <xf numFmtId="0" fontId="0" fillId="33" borderId="28" xfId="0" applyFont="1" applyFill="1" applyBorder="1" applyAlignment="1">
      <alignment/>
    </xf>
    <xf numFmtId="0" fontId="0" fillId="33" borderId="47" xfId="0" applyFill="1" applyBorder="1" applyAlignment="1">
      <alignment/>
    </xf>
    <xf numFmtId="0" fontId="1" fillId="0" borderId="0" xfId="0" applyFont="1" applyAlignment="1">
      <alignment wrapText="1"/>
    </xf>
    <xf numFmtId="0" fontId="0" fillId="33" borderId="62" xfId="0" applyFont="1" applyFill="1" applyBorder="1" applyAlignment="1">
      <alignment/>
    </xf>
    <xf numFmtId="0" fontId="0" fillId="33" borderId="37" xfId="0" applyFont="1" applyFill="1" applyBorder="1" applyAlignment="1">
      <alignment/>
    </xf>
    <xf numFmtId="0" fontId="0" fillId="33" borderId="27" xfId="0" applyFont="1" applyFill="1" applyBorder="1" applyAlignment="1">
      <alignment/>
    </xf>
    <xf numFmtId="0" fontId="0" fillId="33" borderId="0" xfId="0" applyFont="1" applyFill="1" applyBorder="1" applyAlignment="1">
      <alignment wrapText="1"/>
    </xf>
    <xf numFmtId="0" fontId="0" fillId="0" borderId="0" xfId="0" applyBorder="1" applyAlignment="1">
      <alignment wrapText="1"/>
    </xf>
    <xf numFmtId="0" fontId="0" fillId="33" borderId="62" xfId="0" applyFont="1" applyFill="1" applyBorder="1" applyAlignment="1">
      <alignment wrapText="1"/>
    </xf>
    <xf numFmtId="0" fontId="0" fillId="33" borderId="37" xfId="0" applyFont="1" applyFill="1" applyBorder="1" applyAlignment="1">
      <alignment wrapText="1"/>
    </xf>
    <xf numFmtId="0" fontId="0" fillId="33" borderId="27" xfId="0" applyFont="1" applyFill="1" applyBorder="1" applyAlignment="1">
      <alignment wrapText="1"/>
    </xf>
    <xf numFmtId="0" fontId="0" fillId="33" borderId="62" xfId="0" applyFill="1" applyBorder="1" applyAlignment="1">
      <alignment wrapText="1"/>
    </xf>
    <xf numFmtId="0" fontId="0" fillId="33" borderId="37" xfId="0" applyFill="1" applyBorder="1" applyAlignment="1">
      <alignment wrapText="1"/>
    </xf>
    <xf numFmtId="0" fontId="0" fillId="33" borderId="27" xfId="0" applyFill="1" applyBorder="1" applyAlignment="1">
      <alignment wrapText="1"/>
    </xf>
    <xf numFmtId="0" fontId="0" fillId="33" borderId="10" xfId="0" applyFill="1" applyBorder="1" applyAlignment="1">
      <alignment horizontal="center"/>
    </xf>
    <xf numFmtId="0" fontId="0" fillId="33" borderId="25" xfId="0" applyFill="1" applyBorder="1" applyAlignment="1">
      <alignment horizontal="center"/>
    </xf>
    <xf numFmtId="0" fontId="0" fillId="33" borderId="54" xfId="0" applyFill="1" applyBorder="1" applyAlignment="1">
      <alignment horizontal="center"/>
    </xf>
    <xf numFmtId="0" fontId="1" fillId="34" borderId="0" xfId="0" applyFont="1" applyFill="1" applyAlignment="1">
      <alignment horizontal="center"/>
    </xf>
    <xf numFmtId="0" fontId="4" fillId="0" borderId="0" xfId="0" applyFont="1" applyFill="1" applyBorder="1" applyAlignment="1">
      <alignment horizontal="center"/>
    </xf>
    <xf numFmtId="0" fontId="0" fillId="0" borderId="0" xfId="0" applyAlignment="1">
      <alignment horizontal="center"/>
    </xf>
    <xf numFmtId="0" fontId="0" fillId="0" borderId="0" xfId="0" applyFont="1" applyAlignment="1">
      <alignment wrapText="1"/>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19" fillId="34" borderId="0" xfId="0" applyFont="1" applyFill="1" applyAlignment="1">
      <alignment horizontal="center"/>
    </xf>
    <xf numFmtId="0" fontId="20" fillId="0" borderId="24" xfId="0" applyFont="1" applyBorder="1" applyAlignment="1">
      <alignment horizontal="center"/>
    </xf>
    <xf numFmtId="0" fontId="1" fillId="34" borderId="0" xfId="0" applyFont="1" applyFill="1" applyAlignment="1">
      <alignment horizontal="center"/>
    </xf>
    <xf numFmtId="0" fontId="0" fillId="0" borderId="24" xfId="0" applyFont="1" applyBorder="1" applyAlignment="1">
      <alignment horizontal="center"/>
    </xf>
    <xf numFmtId="0" fontId="1" fillId="33" borderId="10" xfId="0" applyFont="1" applyFill="1" applyBorder="1" applyAlignment="1">
      <alignment/>
    </xf>
    <xf numFmtId="0" fontId="0" fillId="0" borderId="0" xfId="0" applyFont="1" applyBorder="1" applyAlignment="1">
      <alignment/>
    </xf>
    <xf numFmtId="0" fontId="3" fillId="34" borderId="39" xfId="0" applyFont="1" applyFill="1" applyBorder="1" applyAlignment="1">
      <alignment horizontal="center" vertical="center"/>
    </xf>
    <xf numFmtId="0" fontId="8" fillId="34" borderId="39" xfId="0" applyFont="1" applyFill="1" applyBorder="1" applyAlignment="1">
      <alignment horizontal="center" vertical="center"/>
    </xf>
    <xf numFmtId="0" fontId="1" fillId="34" borderId="24" xfId="0" applyFont="1" applyFill="1" applyBorder="1" applyAlignment="1">
      <alignment horizontal="center"/>
    </xf>
    <xf numFmtId="0" fontId="4" fillId="34" borderId="0" xfId="51" applyFont="1" applyFill="1" applyAlignment="1">
      <alignment horizontal="center"/>
      <protection/>
    </xf>
    <xf numFmtId="0" fontId="1" fillId="34" borderId="0" xfId="51" applyFont="1" applyFill="1" applyAlignment="1">
      <alignment/>
      <protection/>
    </xf>
    <xf numFmtId="0" fontId="0" fillId="0" borderId="24" xfId="51" applyFont="1" applyBorder="1" applyAlignment="1">
      <alignment/>
      <protection/>
    </xf>
    <xf numFmtId="0" fontId="0" fillId="35" borderId="10" xfId="51" applyFill="1" applyBorder="1" applyAlignment="1">
      <alignment/>
      <protection/>
    </xf>
    <xf numFmtId="0" fontId="0" fillId="35" borderId="25" xfId="51" applyFill="1" applyBorder="1" applyAlignment="1">
      <alignment/>
      <protection/>
    </xf>
    <xf numFmtId="0" fontId="0" fillId="35" borderId="54" xfId="51" applyFill="1" applyBorder="1" applyAlignment="1">
      <alignment/>
      <protection/>
    </xf>
    <xf numFmtId="0" fontId="0" fillId="0" borderId="0" xfId="51" applyFont="1" applyBorder="1" applyAlignment="1">
      <alignment/>
      <protection/>
    </xf>
    <xf numFmtId="0" fontId="1" fillId="34" borderId="0" xfId="51" applyFont="1" applyFill="1" applyAlignment="1">
      <alignment/>
      <protection/>
    </xf>
    <xf numFmtId="0" fontId="0" fillId="34" borderId="24" xfId="51" applyFont="1" applyFill="1" applyBorder="1" applyAlignment="1">
      <alignment/>
      <protection/>
    </xf>
    <xf numFmtId="0" fontId="0" fillId="0" borderId="25" xfId="51" applyBorder="1" applyAlignment="1">
      <alignment/>
      <protection/>
    </xf>
    <xf numFmtId="0" fontId="0" fillId="0" borderId="54" xfId="51" applyBorder="1" applyAlignment="1">
      <alignment/>
      <protection/>
    </xf>
    <xf numFmtId="0" fontId="1" fillId="34" borderId="0" xfId="51" applyFont="1" applyFill="1" applyAlignment="1">
      <alignment wrapText="1"/>
      <protection/>
    </xf>
    <xf numFmtId="0" fontId="0" fillId="34" borderId="24" xfId="51" applyFont="1" applyFill="1" applyBorder="1" applyAlignment="1">
      <alignment wrapText="1"/>
      <protection/>
    </xf>
    <xf numFmtId="0" fontId="1" fillId="38" borderId="0" xfId="51" applyFont="1" applyFill="1" applyAlignment="1">
      <alignment wrapText="1"/>
      <protection/>
    </xf>
    <xf numFmtId="0" fontId="0" fillId="38" borderId="24" xfId="51" applyFont="1" applyFill="1" applyBorder="1" applyAlignment="1">
      <alignment wrapText="1"/>
      <protection/>
    </xf>
    <xf numFmtId="0" fontId="0" fillId="38" borderId="10" xfId="51" applyFill="1" applyBorder="1" applyAlignment="1">
      <alignment/>
      <protection/>
    </xf>
    <xf numFmtId="0" fontId="0" fillId="38" borderId="25" xfId="51" applyFill="1" applyBorder="1" applyAlignment="1">
      <alignment/>
      <protection/>
    </xf>
    <xf numFmtId="0" fontId="0" fillId="38" borderId="54" xfId="51" applyFill="1" applyBorder="1" applyAlignment="1">
      <alignment/>
      <protection/>
    </xf>
    <xf numFmtId="0" fontId="0" fillId="34" borderId="0" xfId="51" applyFont="1" applyFill="1" applyBorder="1" applyAlignment="1">
      <alignment/>
      <protection/>
    </xf>
    <xf numFmtId="0" fontId="0" fillId="0" borderId="0" xfId="51" applyFill="1" applyBorder="1" applyAlignment="1">
      <alignment/>
      <protection/>
    </xf>
    <xf numFmtId="0" fontId="1" fillId="34" borderId="0" xfId="51" applyFont="1" applyFill="1" applyAlignment="1">
      <alignment wrapText="1"/>
      <protection/>
    </xf>
    <xf numFmtId="0" fontId="0" fillId="34" borderId="24" xfId="51" applyFont="1" applyFill="1" applyBorder="1" applyAlignment="1">
      <alignment wrapText="1"/>
      <protection/>
    </xf>
    <xf numFmtId="0" fontId="1" fillId="34" borderId="0" xfId="51" applyFont="1" applyFill="1" applyBorder="1" applyAlignment="1">
      <alignment horizontal="left" wrapText="1"/>
      <protection/>
    </xf>
    <xf numFmtId="0" fontId="0" fillId="34" borderId="0" xfId="51" applyFill="1" applyAlignment="1">
      <alignment horizontal="left" wrapText="1"/>
      <protection/>
    </xf>
    <xf numFmtId="0" fontId="55" fillId="34" borderId="10" xfId="51" applyFont="1" applyFill="1" applyBorder="1" applyAlignment="1">
      <alignment wrapText="1"/>
      <protection/>
    </xf>
    <xf numFmtId="0" fontId="0" fillId="34" borderId="25" xfId="51" applyFont="1" applyFill="1" applyBorder="1" applyAlignment="1">
      <alignment wrapText="1"/>
      <protection/>
    </xf>
    <xf numFmtId="0" fontId="0" fillId="34" borderId="54" xfId="51" applyFont="1" applyFill="1" applyBorder="1" applyAlignment="1">
      <alignment wrapText="1"/>
      <protection/>
    </xf>
    <xf numFmtId="0" fontId="55" fillId="34" borderId="10" xfId="51" applyFont="1" applyFill="1" applyBorder="1" applyAlignment="1">
      <alignment vertical="center" wrapText="1"/>
      <protection/>
    </xf>
    <xf numFmtId="0" fontId="55" fillId="34" borderId="25" xfId="51" applyFont="1" applyFill="1" applyBorder="1" applyAlignment="1">
      <alignment vertical="center" wrapText="1"/>
      <protection/>
    </xf>
    <xf numFmtId="0" fontId="55" fillId="34" borderId="54" xfId="51" applyFont="1" applyFill="1" applyBorder="1" applyAlignment="1">
      <alignment vertical="center" wrapText="1"/>
      <protection/>
    </xf>
    <xf numFmtId="0" fontId="1" fillId="34" borderId="0" xfId="51" applyFont="1" applyFill="1" applyAlignment="1">
      <alignment horizontal="left"/>
      <protection/>
    </xf>
    <xf numFmtId="0" fontId="1" fillId="34" borderId="0" xfId="51" applyFont="1" applyFill="1" applyBorder="1" applyAlignment="1">
      <alignment horizontal="left"/>
      <protection/>
    </xf>
    <xf numFmtId="0" fontId="55" fillId="34" borderId="10" xfId="51" applyFont="1" applyFill="1" applyBorder="1" applyAlignment="1">
      <alignment/>
      <protection/>
    </xf>
    <xf numFmtId="0" fontId="0" fillId="34" borderId="25" xfId="51" applyFill="1" applyBorder="1" applyAlignment="1">
      <alignment/>
      <protection/>
    </xf>
    <xf numFmtId="0" fontId="0" fillId="34" borderId="54" xfId="51" applyFill="1" applyBorder="1" applyAlignment="1">
      <alignment/>
      <protection/>
    </xf>
    <xf numFmtId="0" fontId="57" fillId="34" borderId="10" xfId="51" applyFont="1" applyFill="1" applyBorder="1" applyAlignment="1">
      <alignment/>
      <protection/>
    </xf>
    <xf numFmtId="0" fontId="10" fillId="34" borderId="25" xfId="51" applyFont="1" applyFill="1" applyBorder="1" applyAlignment="1">
      <alignment/>
      <protection/>
    </xf>
    <xf numFmtId="0" fontId="10" fillId="34" borderId="54" xfId="51" applyFont="1" applyFill="1" applyBorder="1" applyAlignment="1">
      <alignment/>
      <protection/>
    </xf>
    <xf numFmtId="0" fontId="55" fillId="0" borderId="10" xfId="51" applyFont="1" applyFill="1" applyBorder="1" applyAlignment="1">
      <alignment/>
      <protection/>
    </xf>
    <xf numFmtId="0" fontId="0" fillId="0" borderId="25" xfId="51" applyFont="1" applyFill="1" applyBorder="1" applyAlignment="1">
      <alignment/>
      <protection/>
    </xf>
    <xf numFmtId="0" fontId="0" fillId="0" borderId="54" xfId="51" applyFont="1" applyFill="1" applyBorder="1" applyAlignment="1">
      <alignment/>
      <protection/>
    </xf>
    <xf numFmtId="0" fontId="1" fillId="33" borderId="21" xfId="51" applyFont="1" applyFill="1" applyBorder="1" applyAlignment="1">
      <alignment horizontal="center"/>
      <protection/>
    </xf>
    <xf numFmtId="0" fontId="1" fillId="33" borderId="22" xfId="51" applyFont="1" applyFill="1" applyBorder="1" applyAlignment="1">
      <alignment horizontal="center"/>
      <protection/>
    </xf>
    <xf numFmtId="0" fontId="1" fillId="33" borderId="23" xfId="51" applyFont="1" applyFill="1" applyBorder="1" applyAlignment="1">
      <alignment horizontal="center"/>
      <protection/>
    </xf>
    <xf numFmtId="0" fontId="1" fillId="33" borderId="14" xfId="51" applyFont="1" applyFill="1" applyBorder="1" applyAlignment="1">
      <alignment horizontal="center"/>
      <protection/>
    </xf>
    <xf numFmtId="0" fontId="1" fillId="33" borderId="0" xfId="51" applyFont="1" applyFill="1" applyBorder="1" applyAlignment="1">
      <alignment horizontal="center"/>
      <protection/>
    </xf>
    <xf numFmtId="0" fontId="1" fillId="33" borderId="24" xfId="51" applyFont="1" applyFill="1" applyBorder="1" applyAlignment="1">
      <alignment horizontal="center"/>
      <protection/>
    </xf>
    <xf numFmtId="0" fontId="1" fillId="33" borderId="18" xfId="51" applyFont="1" applyFill="1" applyBorder="1" applyAlignment="1">
      <alignment horizontal="center"/>
      <protection/>
    </xf>
    <xf numFmtId="0" fontId="1" fillId="33" borderId="19" xfId="51" applyFont="1" applyFill="1" applyBorder="1" applyAlignment="1">
      <alignment horizontal="center"/>
      <protection/>
    </xf>
    <xf numFmtId="0" fontId="1" fillId="33" borderId="20" xfId="51" applyFont="1" applyFill="1" applyBorder="1" applyAlignment="1">
      <alignment horizontal="center"/>
      <protection/>
    </xf>
    <xf numFmtId="0" fontId="0" fillId="33" borderId="10" xfId="51" applyFill="1" applyBorder="1" applyAlignment="1">
      <alignment/>
      <protection/>
    </xf>
    <xf numFmtId="0" fontId="0" fillId="33" borderId="54" xfId="51" applyFill="1" applyBorder="1" applyAlignment="1">
      <alignment/>
      <protection/>
    </xf>
    <xf numFmtId="0" fontId="0" fillId="0" borderId="24" xfId="51" applyBorder="1" applyAlignment="1">
      <alignment/>
      <protection/>
    </xf>
    <xf numFmtId="0" fontId="1" fillId="34" borderId="0" xfId="51" applyFont="1" applyFill="1" applyAlignment="1">
      <alignment horizontal="left" vertical="top" wrapText="1"/>
      <protection/>
    </xf>
    <xf numFmtId="0" fontId="0" fillId="0" borderId="0" xfId="51" applyAlignment="1">
      <alignment horizontal="left" vertical="top" wrapText="1"/>
      <protection/>
    </xf>
    <xf numFmtId="0" fontId="0" fillId="0" borderId="0" xfId="51" applyBorder="1" applyAlignment="1">
      <alignment horizontal="left" vertical="top" wrapText="1"/>
      <protection/>
    </xf>
    <xf numFmtId="0" fontId="0" fillId="0" borderId="73" xfId="51" applyFont="1" applyBorder="1" applyAlignment="1">
      <alignment wrapText="1"/>
      <protection/>
    </xf>
    <xf numFmtId="0" fontId="0" fillId="0" borderId="39" xfId="51" applyFont="1" applyBorder="1" applyAlignment="1">
      <alignment wrapText="1"/>
      <protection/>
    </xf>
    <xf numFmtId="0" fontId="0" fillId="0" borderId="68" xfId="51" applyFont="1" applyBorder="1" applyAlignment="1">
      <alignment wrapText="1"/>
      <protection/>
    </xf>
    <xf numFmtId="0" fontId="0" fillId="0" borderId="56" xfId="51" applyFont="1" applyBorder="1" applyAlignment="1">
      <alignment wrapText="1"/>
      <protection/>
    </xf>
    <xf numFmtId="0" fontId="0" fillId="0" borderId="0" xfId="51" applyFont="1" applyBorder="1" applyAlignment="1">
      <alignment wrapText="1"/>
      <protection/>
    </xf>
    <xf numFmtId="0" fontId="0" fillId="0" borderId="84" xfId="51" applyFont="1" applyBorder="1" applyAlignment="1">
      <alignment wrapText="1"/>
      <protection/>
    </xf>
    <xf numFmtId="0" fontId="0" fillId="0" borderId="35" xfId="51" applyFont="1" applyBorder="1" applyAlignment="1">
      <alignment wrapText="1"/>
      <protection/>
    </xf>
    <xf numFmtId="0" fontId="0" fillId="0" borderId="36" xfId="51" applyFont="1" applyBorder="1" applyAlignment="1">
      <alignment wrapText="1"/>
      <protection/>
    </xf>
    <xf numFmtId="0" fontId="0" fillId="0" borderId="34" xfId="51" applyFont="1" applyBorder="1" applyAlignment="1">
      <alignment wrapText="1"/>
      <protection/>
    </xf>
    <xf numFmtId="0" fontId="1" fillId="0" borderId="0" xfId="51" applyFont="1" applyFill="1" applyBorder="1" applyAlignment="1">
      <alignment horizontal="left" vertical="top"/>
      <protection/>
    </xf>
    <xf numFmtId="0" fontId="0" fillId="0" borderId="0" xfId="51" applyFill="1" applyBorder="1" applyAlignment="1">
      <alignment horizontal="left" vertical="top"/>
      <protection/>
    </xf>
    <xf numFmtId="0" fontId="0" fillId="33" borderId="0" xfId="51" applyFill="1" applyBorder="1" applyAlignment="1">
      <alignment horizontal="left"/>
      <protection/>
    </xf>
    <xf numFmtId="0" fontId="0" fillId="0" borderId="0" xfId="51" applyBorder="1" applyAlignment="1">
      <alignment horizontal="left"/>
      <protection/>
    </xf>
    <xf numFmtId="0" fontId="0" fillId="0" borderId="36" xfId="49" applyFont="1" applyBorder="1" applyAlignment="1">
      <alignment/>
      <protection/>
    </xf>
    <xf numFmtId="0" fontId="82" fillId="0" borderId="36" xfId="49" applyBorder="1" applyAlignment="1">
      <alignment/>
      <protection/>
    </xf>
    <xf numFmtId="0" fontId="3" fillId="34" borderId="0" xfId="49" applyFont="1" applyFill="1" applyAlignment="1">
      <alignment horizontal="center" vertical="center"/>
      <protection/>
    </xf>
    <xf numFmtId="0" fontId="8" fillId="34" borderId="0" xfId="49" applyFont="1" applyFill="1" applyAlignment="1">
      <alignment horizontal="center" vertical="center"/>
      <protection/>
    </xf>
    <xf numFmtId="0" fontId="2" fillId="34" borderId="0" xfId="49" applyFont="1" applyFill="1" applyAlignment="1">
      <alignment horizontal="center" vertical="center"/>
      <protection/>
    </xf>
    <xf numFmtId="0" fontId="82" fillId="34" borderId="0" xfId="49" applyFill="1" applyAlignment="1">
      <alignment horizontal="center" vertical="center"/>
      <protection/>
    </xf>
    <xf numFmtId="0" fontId="42" fillId="0" borderId="0" xfId="49" applyFont="1" applyAlignment="1">
      <alignment horizontal="center"/>
      <protection/>
    </xf>
    <xf numFmtId="0" fontId="1" fillId="34" borderId="0" xfId="49" applyFont="1" applyFill="1" applyAlignment="1">
      <alignment wrapText="1"/>
      <protection/>
    </xf>
    <xf numFmtId="0" fontId="0" fillId="34" borderId="0" xfId="49" applyFont="1" applyFill="1" applyBorder="1" applyAlignment="1">
      <alignment wrapText="1"/>
      <protection/>
    </xf>
    <xf numFmtId="0" fontId="82" fillId="35" borderId="10" xfId="49" applyNumberFormat="1" applyFill="1" applyBorder="1" applyAlignment="1">
      <alignment horizontal="left" wrapText="1"/>
      <protection/>
    </xf>
    <xf numFmtId="0" fontId="82" fillId="35" borderId="25" xfId="49" applyNumberFormat="1" applyFill="1" applyBorder="1" applyAlignment="1">
      <alignment horizontal="left" wrapText="1"/>
      <protection/>
    </xf>
    <xf numFmtId="0" fontId="82" fillId="0" borderId="25" xfId="49" applyBorder="1" applyAlignment="1">
      <alignment horizontal="left" wrapText="1"/>
      <protection/>
    </xf>
    <xf numFmtId="0" fontId="82" fillId="0" borderId="54" xfId="49" applyBorder="1" applyAlignment="1">
      <alignment horizontal="left" wrapText="1"/>
      <protection/>
    </xf>
    <xf numFmtId="0" fontId="1" fillId="34" borderId="0" xfId="49" applyFont="1" applyFill="1" applyBorder="1" applyAlignment="1">
      <alignment/>
      <protection/>
    </xf>
    <xf numFmtId="0" fontId="0" fillId="34" borderId="0" xfId="49" applyFont="1" applyFill="1" applyBorder="1" applyAlignment="1">
      <alignment/>
      <protection/>
    </xf>
    <xf numFmtId="0" fontId="82" fillId="35" borderId="10" xfId="49" applyFill="1" applyBorder="1" applyAlignment="1">
      <alignment horizontal="left" wrapText="1"/>
      <protection/>
    </xf>
    <xf numFmtId="0" fontId="82" fillId="35" borderId="25" xfId="49" applyFill="1" applyBorder="1" applyAlignment="1">
      <alignment horizontal="left" wrapText="1"/>
      <protection/>
    </xf>
    <xf numFmtId="0" fontId="1" fillId="34" borderId="0" xfId="49" applyFont="1" applyFill="1" applyAlignment="1">
      <alignment/>
      <protection/>
    </xf>
    <xf numFmtId="0" fontId="0" fillId="34" borderId="24" xfId="49" applyFont="1" applyFill="1" applyBorder="1" applyAlignment="1">
      <alignment/>
      <protection/>
    </xf>
    <xf numFmtId="0" fontId="104" fillId="35" borderId="10" xfId="49" applyFont="1" applyFill="1" applyBorder="1" applyAlignment="1">
      <alignment horizontal="left"/>
      <protection/>
    </xf>
    <xf numFmtId="0" fontId="104" fillId="35" borderId="25" xfId="49" applyFont="1" applyFill="1" applyBorder="1" applyAlignment="1">
      <alignment horizontal="left"/>
      <protection/>
    </xf>
    <xf numFmtId="0" fontId="104" fillId="35" borderId="54" xfId="49" applyFont="1" applyFill="1" applyBorder="1" applyAlignment="1">
      <alignment horizontal="left"/>
      <protection/>
    </xf>
    <xf numFmtId="0" fontId="82" fillId="35" borderId="10" xfId="49" applyFill="1" applyBorder="1" applyAlignment="1">
      <alignment horizontal="left"/>
      <protection/>
    </xf>
    <xf numFmtId="0" fontId="82" fillId="35" borderId="25" xfId="49" applyFill="1" applyBorder="1" applyAlignment="1">
      <alignment horizontal="left"/>
      <protection/>
    </xf>
    <xf numFmtId="0" fontId="82" fillId="35" borderId="54" xfId="49" applyFill="1" applyBorder="1" applyAlignment="1">
      <alignment horizontal="left"/>
      <protection/>
    </xf>
    <xf numFmtId="0" fontId="1" fillId="34" borderId="0" xfId="49" applyFont="1" applyFill="1" applyAlignment="1">
      <alignment/>
      <protection/>
    </xf>
    <xf numFmtId="0" fontId="0" fillId="34" borderId="0" xfId="49" applyFont="1" applyFill="1" applyBorder="1" applyAlignment="1">
      <alignment/>
      <protection/>
    </xf>
    <xf numFmtId="0" fontId="1" fillId="34" borderId="0" xfId="49" applyFont="1" applyFill="1" applyAlignment="1">
      <alignment wrapText="1"/>
      <protection/>
    </xf>
    <xf numFmtId="0" fontId="0" fillId="34" borderId="24" xfId="49" applyFont="1" applyFill="1" applyBorder="1" applyAlignment="1">
      <alignment wrapText="1"/>
      <protection/>
    </xf>
    <xf numFmtId="0" fontId="0" fillId="35" borderId="10" xfId="49" applyFont="1" applyFill="1" applyBorder="1" applyAlignment="1">
      <alignment horizontal="left"/>
      <protection/>
    </xf>
    <xf numFmtId="0" fontId="82" fillId="0" borderId="54" xfId="49" applyBorder="1" applyAlignment="1">
      <alignment horizontal="left"/>
      <protection/>
    </xf>
    <xf numFmtId="0" fontId="1" fillId="34" borderId="14" xfId="49" applyFont="1" applyFill="1" applyBorder="1" applyAlignment="1">
      <alignment wrapText="1"/>
      <protection/>
    </xf>
    <xf numFmtId="0" fontId="82" fillId="0" borderId="24" xfId="49" applyBorder="1" applyAlignment="1">
      <alignment wrapText="1"/>
      <protection/>
    </xf>
    <xf numFmtId="0" fontId="82" fillId="0" borderId="54" xfId="49" applyFont="1" applyBorder="1" applyAlignment="1">
      <alignment horizontal="left"/>
      <protection/>
    </xf>
    <xf numFmtId="0" fontId="3" fillId="34" borderId="10" xfId="49" applyFont="1" applyFill="1" applyBorder="1" applyAlignment="1">
      <alignment horizontal="center" vertical="center"/>
      <protection/>
    </xf>
    <xf numFmtId="0" fontId="8" fillId="34" borderId="25" xfId="49" applyFont="1" applyFill="1" applyBorder="1" applyAlignment="1">
      <alignment horizontal="center" vertical="center"/>
      <protection/>
    </xf>
    <xf numFmtId="0" fontId="8" fillId="34" borderId="23" xfId="49" applyFont="1" applyFill="1" applyBorder="1" applyAlignment="1">
      <alignment horizontal="center" vertical="center"/>
      <protection/>
    </xf>
    <xf numFmtId="0" fontId="1" fillId="34" borderId="10" xfId="49" applyFont="1" applyFill="1" applyBorder="1" applyAlignment="1">
      <alignment horizontal="left" vertical="center" wrapText="1"/>
      <protection/>
    </xf>
    <xf numFmtId="0" fontId="1" fillId="34" borderId="54" xfId="49" applyFont="1" applyFill="1" applyBorder="1" applyAlignment="1">
      <alignment horizontal="left" vertical="center" wrapText="1"/>
      <protection/>
    </xf>
    <xf numFmtId="0" fontId="0" fillId="35" borderId="18" xfId="49" applyFont="1" applyFill="1" applyBorder="1" applyAlignment="1">
      <alignment/>
      <protection/>
    </xf>
    <xf numFmtId="0" fontId="0" fillId="35" borderId="19" xfId="49" applyFont="1" applyFill="1" applyBorder="1" applyAlignment="1">
      <alignment/>
      <protection/>
    </xf>
    <xf numFmtId="0" fontId="0" fillId="35" borderId="20" xfId="49" applyFont="1" applyFill="1" applyBorder="1" applyAlignment="1">
      <alignment/>
      <protection/>
    </xf>
    <xf numFmtId="0" fontId="1" fillId="34" borderId="10" xfId="49" applyFont="1" applyFill="1" applyBorder="1" applyAlignment="1">
      <alignment horizontal="center" vertical="center"/>
      <protection/>
    </xf>
    <xf numFmtId="0" fontId="1" fillId="34" borderId="25" xfId="49" applyFont="1" applyFill="1" applyBorder="1" applyAlignment="1">
      <alignment horizontal="center" vertical="center"/>
      <protection/>
    </xf>
    <xf numFmtId="0" fontId="1" fillId="34" borderId="54" xfId="49" applyFont="1" applyFill="1" applyBorder="1" applyAlignment="1">
      <alignment horizontal="center" vertical="center"/>
      <protection/>
    </xf>
    <xf numFmtId="0" fontId="101" fillId="0" borderId="14" xfId="49" applyFont="1" applyBorder="1" applyAlignment="1">
      <alignment horizontal="center" wrapText="1"/>
      <protection/>
    </xf>
    <xf numFmtId="0" fontId="101" fillId="0" borderId="0" xfId="49" applyFont="1" applyBorder="1" applyAlignment="1">
      <alignment horizontal="center" wrapText="1"/>
      <protection/>
    </xf>
    <xf numFmtId="16" fontId="0" fillId="34" borderId="62" xfId="49" applyNumberFormat="1" applyFont="1" applyFill="1" applyBorder="1" applyAlignment="1">
      <alignment/>
      <protection/>
    </xf>
    <xf numFmtId="0" fontId="82" fillId="0" borderId="37" xfId="49" applyBorder="1" applyAlignment="1">
      <alignment/>
      <protection/>
    </xf>
    <xf numFmtId="0" fontId="82" fillId="0" borderId="27" xfId="49" applyBorder="1" applyAlignment="1">
      <alignment/>
      <protection/>
    </xf>
    <xf numFmtId="0" fontId="82" fillId="34" borderId="25" xfId="49" applyFill="1" applyBorder="1" applyAlignment="1">
      <alignment horizontal="center" vertical="center"/>
      <protection/>
    </xf>
    <xf numFmtId="0" fontId="82" fillId="34" borderId="54" xfId="49" applyFill="1" applyBorder="1" applyAlignment="1">
      <alignment horizontal="center" vertical="center"/>
      <protection/>
    </xf>
    <xf numFmtId="0" fontId="1" fillId="34" borderId="21" xfId="49" applyFont="1" applyFill="1" applyBorder="1" applyAlignment="1">
      <alignment horizontal="left" wrapText="1"/>
      <protection/>
    </xf>
    <xf numFmtId="0" fontId="0" fillId="0" borderId="22" xfId="49" applyFont="1" applyBorder="1">
      <alignment/>
      <protection/>
    </xf>
    <xf numFmtId="0" fontId="0" fillId="0" borderId="23" xfId="49" applyFont="1" applyBorder="1">
      <alignment/>
      <protection/>
    </xf>
    <xf numFmtId="0" fontId="0" fillId="34" borderId="18" xfId="49" applyFont="1" applyFill="1" applyBorder="1" applyAlignment="1">
      <alignment horizontal="left" wrapText="1"/>
      <protection/>
    </xf>
    <xf numFmtId="0" fontId="0" fillId="0" borderId="19" xfId="49" applyFont="1" applyBorder="1" applyAlignment="1">
      <alignment horizontal="left" wrapText="1"/>
      <protection/>
    </xf>
    <xf numFmtId="0" fontId="0" fillId="0" borderId="20" xfId="49" applyFont="1" applyBorder="1" applyAlignment="1">
      <alignment horizontal="left" wrapText="1"/>
      <protection/>
    </xf>
    <xf numFmtId="0" fontId="0" fillId="34" borderId="22" xfId="49" applyFont="1" applyFill="1" applyBorder="1" applyAlignment="1">
      <alignment horizontal="left" wrapText="1"/>
      <protection/>
    </xf>
    <xf numFmtId="0" fontId="0" fillId="34" borderId="23" xfId="49" applyFont="1" applyFill="1" applyBorder="1" applyAlignment="1">
      <alignment horizontal="left" wrapText="1"/>
      <protection/>
    </xf>
    <xf numFmtId="0" fontId="1" fillId="34" borderId="15" xfId="49" applyFont="1" applyFill="1" applyBorder="1" applyAlignment="1">
      <alignment horizontal="left" wrapText="1"/>
      <protection/>
    </xf>
    <xf numFmtId="0" fontId="0" fillId="34" borderId="15" xfId="49" applyFont="1" applyFill="1" applyBorder="1" applyAlignment="1">
      <alignment horizontal="left" wrapText="1"/>
      <protection/>
    </xf>
    <xf numFmtId="0" fontId="0" fillId="34" borderId="57" xfId="49" applyFont="1" applyFill="1" applyBorder="1" applyAlignment="1">
      <alignment horizontal="left" wrapText="1"/>
      <protection/>
    </xf>
    <xf numFmtId="0" fontId="0" fillId="0" borderId="57" xfId="49" applyFont="1" applyBorder="1" applyAlignment="1">
      <alignment horizontal="left" wrapText="1"/>
      <protection/>
    </xf>
    <xf numFmtId="0" fontId="3" fillId="34" borderId="0" xfId="49" applyFont="1" applyFill="1" applyBorder="1" applyAlignment="1">
      <alignment horizontal="center" vertical="center"/>
      <protection/>
    </xf>
    <xf numFmtId="0" fontId="82" fillId="0" borderId="0" xfId="49" applyBorder="1" applyAlignment="1">
      <alignment horizontal="center" vertical="center"/>
      <protection/>
    </xf>
    <xf numFmtId="0" fontId="1" fillId="34" borderId="10" xfId="49" applyFont="1" applyFill="1" applyBorder="1" applyAlignment="1">
      <alignment horizontal="left" vertical="center"/>
      <protection/>
    </xf>
    <xf numFmtId="0" fontId="1" fillId="34" borderId="54" xfId="49" applyFont="1" applyFill="1" applyBorder="1" applyAlignment="1">
      <alignment horizontal="left" vertical="center"/>
      <protection/>
    </xf>
    <xf numFmtId="0" fontId="1" fillId="34" borderId="21" xfId="49" applyFont="1" applyFill="1" applyBorder="1" applyAlignment="1">
      <alignment horizontal="left" vertical="center"/>
      <protection/>
    </xf>
    <xf numFmtId="0" fontId="1" fillId="34" borderId="23" xfId="49" applyFont="1" applyFill="1" applyBorder="1" applyAlignment="1">
      <alignment horizontal="left" vertical="center"/>
      <protection/>
    </xf>
    <xf numFmtId="0" fontId="1" fillId="0" borderId="11" xfId="49" applyNumberFormat="1" applyFont="1" applyFill="1" applyBorder="1" applyAlignment="1">
      <alignment horizontal="left" vertical="center" wrapText="1"/>
      <protection/>
    </xf>
    <xf numFmtId="0" fontId="102" fillId="0" borderId="0" xfId="49" applyNumberFormat="1" applyFont="1" applyFill="1" applyBorder="1" applyAlignment="1">
      <alignment horizontal="left" vertical="center" wrapText="1"/>
      <protection/>
    </xf>
    <xf numFmtId="0" fontId="105" fillId="0" borderId="21" xfId="49" applyFont="1" applyFill="1" applyBorder="1" applyAlignment="1">
      <alignment horizontal="left" wrapText="1"/>
      <protection/>
    </xf>
    <xf numFmtId="0" fontId="105" fillId="0" borderId="22" xfId="49" applyFont="1" applyFill="1" applyBorder="1" applyAlignment="1">
      <alignment horizontal="left" wrapText="1"/>
      <protection/>
    </xf>
    <xf numFmtId="0" fontId="105" fillId="0" borderId="23" xfId="49" applyFont="1" applyFill="1" applyBorder="1" applyAlignment="1">
      <alignment horizontal="left" wrapText="1"/>
      <protection/>
    </xf>
    <xf numFmtId="0" fontId="105" fillId="0" borderId="18" xfId="49" applyFont="1" applyFill="1" applyBorder="1" applyAlignment="1">
      <alignment horizontal="left" wrapText="1"/>
      <protection/>
    </xf>
    <xf numFmtId="0" fontId="105" fillId="0" borderId="19" xfId="49" applyFont="1" applyFill="1" applyBorder="1" applyAlignment="1">
      <alignment horizontal="left" wrapText="1"/>
      <protection/>
    </xf>
    <xf numFmtId="0" fontId="105" fillId="0" borderId="20" xfId="49" applyFont="1" applyFill="1" applyBorder="1" applyAlignment="1">
      <alignment horizontal="left" wrapText="1"/>
      <protection/>
    </xf>
    <xf numFmtId="0" fontId="1" fillId="34" borderId="46" xfId="49" applyFont="1" applyFill="1" applyBorder="1" applyAlignment="1">
      <alignment horizontal="left" vertical="center" wrapText="1"/>
      <protection/>
    </xf>
    <xf numFmtId="0" fontId="1" fillId="34" borderId="37" xfId="49" applyFont="1" applyFill="1" applyBorder="1" applyAlignment="1">
      <alignment horizontal="left" vertical="center" wrapText="1"/>
      <protection/>
    </xf>
    <xf numFmtId="0" fontId="1" fillId="34" borderId="58" xfId="49" applyFont="1" applyFill="1" applyBorder="1" applyAlignment="1">
      <alignment horizontal="left" vertical="center" wrapText="1"/>
      <protection/>
    </xf>
    <xf numFmtId="0" fontId="0" fillId="35" borderId="21" xfId="49" applyFont="1" applyFill="1" applyBorder="1" applyAlignment="1">
      <alignment horizontal="left"/>
      <protection/>
    </xf>
    <xf numFmtId="0" fontId="0" fillId="35" borderId="23" xfId="49" applyFont="1" applyFill="1" applyBorder="1" applyAlignment="1">
      <alignment horizontal="left"/>
      <protection/>
    </xf>
    <xf numFmtId="0" fontId="1" fillId="34" borderId="39" xfId="49" applyFont="1" applyFill="1" applyBorder="1" applyAlignment="1">
      <alignment horizontal="left" vertical="center" wrapText="1"/>
      <protection/>
    </xf>
    <xf numFmtId="0" fontId="1" fillId="34" borderId="74" xfId="49" applyFont="1" applyFill="1" applyBorder="1" applyAlignment="1">
      <alignment horizontal="left" vertical="center" wrapText="1"/>
      <protection/>
    </xf>
    <xf numFmtId="0" fontId="82" fillId="35" borderId="21" xfId="49" applyFill="1" applyBorder="1" applyAlignment="1">
      <alignment horizontal="left"/>
      <protection/>
    </xf>
    <xf numFmtId="0" fontId="82" fillId="35" borderId="22" xfId="49" applyFill="1" applyBorder="1" applyAlignment="1">
      <alignment horizontal="left"/>
      <protection/>
    </xf>
    <xf numFmtId="0" fontId="82" fillId="35" borderId="23" xfId="49" applyFill="1" applyBorder="1" applyAlignment="1">
      <alignment horizontal="left"/>
      <protection/>
    </xf>
    <xf numFmtId="0" fontId="4" fillId="0" borderId="0" xfId="49" applyFont="1" applyBorder="1" applyAlignment="1">
      <alignment horizontal="center" vertical="center"/>
      <protection/>
    </xf>
    <xf numFmtId="0" fontId="0" fillId="0" borderId="0" xfId="49" applyFont="1" applyFill="1" applyAlignment="1">
      <alignment horizontal="left" vertical="center" wrapText="1"/>
      <protection/>
    </xf>
    <xf numFmtId="0" fontId="43" fillId="0" borderId="0" xfId="49" applyFont="1" applyAlignment="1">
      <alignment wrapText="1"/>
      <protection/>
    </xf>
    <xf numFmtId="0" fontId="0" fillId="0" borderId="0" xfId="49" applyFont="1" applyAlignment="1">
      <alignment wrapText="1"/>
      <protection/>
    </xf>
    <xf numFmtId="0" fontId="82" fillId="34" borderId="0" xfId="49" applyFill="1" applyAlignment="1">
      <alignment/>
      <protection/>
    </xf>
    <xf numFmtId="0" fontId="82" fillId="35" borderId="10" xfId="49" applyFill="1" applyBorder="1" applyAlignment="1">
      <alignment wrapText="1"/>
      <protection/>
    </xf>
    <xf numFmtId="0" fontId="82" fillId="35" borderId="54" xfId="49" applyFill="1" applyBorder="1" applyAlignment="1">
      <alignment wrapText="1"/>
      <protection/>
    </xf>
    <xf numFmtId="0" fontId="1" fillId="35" borderId="21" xfId="49" applyFont="1" applyFill="1" applyBorder="1" applyAlignment="1">
      <alignment wrapText="1"/>
      <protection/>
    </xf>
    <xf numFmtId="0" fontId="82" fillId="0" borderId="22" xfId="49" applyBorder="1" applyAlignment="1">
      <alignment wrapText="1"/>
      <protection/>
    </xf>
    <xf numFmtId="0" fontId="82" fillId="0" borderId="23" xfId="49" applyBorder="1" applyAlignment="1">
      <alignment/>
      <protection/>
    </xf>
    <xf numFmtId="0" fontId="82" fillId="0" borderId="18" xfId="49" applyBorder="1" applyAlignment="1">
      <alignment wrapText="1"/>
      <protection/>
    </xf>
    <xf numFmtId="0" fontId="82" fillId="0" borderId="19" xfId="49" applyBorder="1" applyAlignment="1">
      <alignment wrapText="1"/>
      <protection/>
    </xf>
    <xf numFmtId="0" fontId="82" fillId="0" borderId="20" xfId="49" applyBorder="1" applyAlignment="1">
      <alignment/>
      <protection/>
    </xf>
    <xf numFmtId="0" fontId="1" fillId="34" borderId="0" xfId="49" applyFont="1" applyFill="1" applyBorder="1" applyAlignment="1">
      <alignment wrapText="1"/>
      <protection/>
    </xf>
    <xf numFmtId="0" fontId="82" fillId="35" borderId="21" xfId="49" applyFill="1" applyBorder="1" applyAlignment="1">
      <alignment horizontal="center" wrapText="1"/>
      <protection/>
    </xf>
    <xf numFmtId="0" fontId="82" fillId="35" borderId="23" xfId="49" applyFill="1" applyBorder="1" applyAlignment="1">
      <alignment horizontal="center" wrapText="1"/>
      <protection/>
    </xf>
    <xf numFmtId="0" fontId="82" fillId="35" borderId="18" xfId="49" applyFill="1" applyBorder="1" applyAlignment="1">
      <alignment horizontal="center" wrapText="1"/>
      <protection/>
    </xf>
    <xf numFmtId="0" fontId="82" fillId="35" borderId="20" xfId="49" applyFill="1" applyBorder="1" applyAlignment="1">
      <alignment horizontal="center" wrapText="1"/>
      <protection/>
    </xf>
    <xf numFmtId="0" fontId="1" fillId="35" borderId="21" xfId="49" applyFont="1" applyFill="1" applyBorder="1" applyAlignment="1">
      <alignment horizontal="left" wrapText="1"/>
      <protection/>
    </xf>
    <xf numFmtId="0" fontId="82" fillId="0" borderId="22" xfId="49" applyBorder="1" applyAlignment="1">
      <alignment horizontal="left" wrapText="1"/>
      <protection/>
    </xf>
    <xf numFmtId="0" fontId="82" fillId="0" borderId="14" xfId="49" applyBorder="1" applyAlignment="1">
      <alignment horizontal="left" wrapText="1"/>
      <protection/>
    </xf>
    <xf numFmtId="0" fontId="82" fillId="0" borderId="0" xfId="49" applyBorder="1" applyAlignment="1">
      <alignment horizontal="left" wrapText="1"/>
      <protection/>
    </xf>
    <xf numFmtId="0" fontId="82" fillId="0" borderId="24" xfId="49" applyBorder="1" applyAlignment="1">
      <alignment/>
      <protection/>
    </xf>
    <xf numFmtId="0" fontId="82" fillId="0" borderId="18" xfId="49" applyBorder="1" applyAlignment="1">
      <alignment horizontal="left" wrapText="1"/>
      <protection/>
    </xf>
    <xf numFmtId="0" fontId="82" fillId="0" borderId="19" xfId="49" applyBorder="1" applyAlignment="1">
      <alignment horizontal="left" wrapText="1"/>
      <protection/>
    </xf>
    <xf numFmtId="0" fontId="0" fillId="0" borderId="0" xfId="49" applyFont="1" applyAlignment="1">
      <alignment horizontal="right"/>
      <protection/>
    </xf>
    <xf numFmtId="0" fontId="82" fillId="0" borderId="0" xfId="49" applyAlignment="1">
      <alignment horizontal="right"/>
      <protection/>
    </xf>
    <xf numFmtId="0" fontId="82" fillId="0" borderId="24" xfId="49" applyBorder="1" applyAlignment="1">
      <alignment horizontal="right"/>
      <protection/>
    </xf>
    <xf numFmtId="0" fontId="46" fillId="0" borderId="0" xfId="60" applyFont="1" applyAlignment="1">
      <alignment vertical="top" wrapText="1"/>
      <protection/>
    </xf>
    <xf numFmtId="0" fontId="48" fillId="46" borderId="0" xfId="60" applyFont="1" applyFill="1" applyAlignment="1">
      <alignment horizontal="center" vertical="center"/>
      <protection/>
    </xf>
    <xf numFmtId="0" fontId="49" fillId="46" borderId="0" xfId="60" applyFont="1" applyFill="1" applyAlignment="1">
      <alignment horizontal="center" vertical="center"/>
      <protection/>
    </xf>
    <xf numFmtId="0" fontId="2" fillId="46" borderId="0" xfId="60" applyFont="1" applyFill="1" applyAlignment="1">
      <alignment horizontal="center" vertical="center"/>
      <protection/>
    </xf>
    <xf numFmtId="0" fontId="106" fillId="0" borderId="0" xfId="60" applyFont="1" applyAlignment="1">
      <alignment horizontal="right" vertical="center"/>
      <protection/>
    </xf>
    <xf numFmtId="0" fontId="107" fillId="0" borderId="0" xfId="60" applyFont="1" applyAlignment="1">
      <alignment horizontal="right" vertical="center"/>
      <protection/>
    </xf>
    <xf numFmtId="0" fontId="37" fillId="37" borderId="41" xfId="60" applyFont="1" applyFill="1" applyBorder="1" applyAlignment="1">
      <alignment horizontal="left" vertical="center"/>
      <protection/>
    </xf>
    <xf numFmtId="0" fontId="37" fillId="37" borderId="43" xfId="60" applyFont="1" applyFill="1" applyBorder="1" applyAlignment="1">
      <alignment horizontal="left" vertical="center"/>
      <protection/>
    </xf>
    <xf numFmtId="0" fontId="37" fillId="37" borderId="63" xfId="60" applyFont="1" applyFill="1" applyBorder="1" applyAlignment="1">
      <alignment horizontal="left" vertical="center"/>
      <protection/>
    </xf>
    <xf numFmtId="0" fontId="37" fillId="37" borderId="46" xfId="60" applyFont="1" applyFill="1" applyBorder="1" applyAlignment="1">
      <alignment horizontal="left" vertical="center"/>
      <protection/>
    </xf>
    <xf numFmtId="0" fontId="37" fillId="37" borderId="37" xfId="60" applyFont="1" applyFill="1" applyBorder="1" applyAlignment="1">
      <alignment horizontal="left" vertical="center"/>
      <protection/>
    </xf>
    <xf numFmtId="0" fontId="37" fillId="37" borderId="58" xfId="60" applyFont="1" applyFill="1" applyBorder="1" applyAlignment="1">
      <alignment horizontal="left" vertical="center"/>
      <protection/>
    </xf>
    <xf numFmtId="0" fontId="3" fillId="48" borderId="10" xfId="60" applyFont="1" applyFill="1" applyBorder="1" applyAlignment="1">
      <alignment horizontal="center" vertical="center"/>
      <protection/>
    </xf>
    <xf numFmtId="0" fontId="3" fillId="48" borderId="25" xfId="60" applyFont="1" applyFill="1" applyBorder="1" applyAlignment="1">
      <alignment horizontal="center" vertical="center"/>
      <protection/>
    </xf>
    <xf numFmtId="0" fontId="3" fillId="48" borderId="54" xfId="60" applyFont="1" applyFill="1" applyBorder="1" applyAlignment="1">
      <alignment horizontal="center" vertical="center"/>
      <protection/>
    </xf>
    <xf numFmtId="0" fontId="4" fillId="46" borderId="10" xfId="60" applyFont="1" applyFill="1" applyBorder="1" applyAlignment="1">
      <alignment horizontal="center" vertical="center"/>
      <protection/>
    </xf>
    <xf numFmtId="0" fontId="4" fillId="46" borderId="25" xfId="60" applyFont="1" applyFill="1" applyBorder="1" applyAlignment="1">
      <alignment horizontal="center" vertical="center"/>
      <protection/>
    </xf>
    <xf numFmtId="0" fontId="4" fillId="46" borderId="54" xfId="60" applyFont="1" applyFill="1" applyBorder="1" applyAlignment="1">
      <alignment horizontal="center" vertical="center"/>
      <protection/>
    </xf>
    <xf numFmtId="0" fontId="37" fillId="37" borderId="70" xfId="60" applyFont="1" applyFill="1" applyBorder="1" applyAlignment="1">
      <alignment horizontal="left" vertical="center"/>
      <protection/>
    </xf>
    <xf numFmtId="0" fontId="37" fillId="37" borderId="17" xfId="60" applyFont="1" applyFill="1" applyBorder="1" applyAlignment="1">
      <alignment horizontal="left" vertical="center"/>
      <protection/>
    </xf>
    <xf numFmtId="0" fontId="37" fillId="37" borderId="71" xfId="60" applyFont="1" applyFill="1" applyBorder="1" applyAlignment="1">
      <alignment horizontal="left" vertical="center"/>
      <protection/>
    </xf>
    <xf numFmtId="0" fontId="37" fillId="37" borderId="55" xfId="60" applyFont="1" applyFill="1" applyBorder="1" applyAlignment="1">
      <alignment horizontal="left" vertical="center"/>
      <protection/>
    </xf>
    <xf numFmtId="0" fontId="37" fillId="37" borderId="25" xfId="60" applyFont="1" applyFill="1" applyBorder="1" applyAlignment="1">
      <alignment horizontal="left" vertical="center"/>
      <protection/>
    </xf>
    <xf numFmtId="0" fontId="37" fillId="37" borderId="54" xfId="60" applyFont="1" applyFill="1" applyBorder="1" applyAlignment="1">
      <alignment horizontal="left" vertical="center"/>
      <protection/>
    </xf>
    <xf numFmtId="0" fontId="2" fillId="46" borderId="10" xfId="60" applyFont="1" applyFill="1" applyBorder="1" applyAlignment="1">
      <alignment horizontal="right" vertical="center" wrapText="1"/>
      <protection/>
    </xf>
    <xf numFmtId="0" fontId="20" fillId="0" borderId="77" xfId="50" applyBorder="1" applyAlignment="1">
      <alignment vertical="center" wrapText="1"/>
      <protection/>
    </xf>
    <xf numFmtId="0" fontId="1" fillId="10" borderId="75" xfId="50" applyFont="1" applyFill="1" applyBorder="1" applyAlignment="1">
      <alignment horizontal="center" vertical="center" wrapText="1"/>
      <protection/>
    </xf>
    <xf numFmtId="0" fontId="1" fillId="10" borderId="36" xfId="50" applyFont="1" applyFill="1" applyBorder="1" applyAlignment="1">
      <alignment horizontal="center" vertical="center" wrapText="1"/>
      <protection/>
    </xf>
    <xf numFmtId="0" fontId="1" fillId="10" borderId="64" xfId="50" applyFont="1" applyFill="1" applyBorder="1" applyAlignment="1">
      <alignment horizontal="center" vertical="center" wrapText="1"/>
      <protection/>
    </xf>
    <xf numFmtId="0" fontId="1" fillId="16" borderId="36" xfId="50" applyFont="1" applyFill="1" applyBorder="1" applyAlignment="1">
      <alignment horizontal="center" vertical="center" wrapText="1"/>
      <protection/>
    </xf>
    <xf numFmtId="0" fontId="1" fillId="16" borderId="64" xfId="50" applyFont="1" applyFill="1" applyBorder="1" applyAlignment="1">
      <alignment horizontal="center" vertical="center" wrapText="1"/>
      <protection/>
    </xf>
    <xf numFmtId="49" fontId="20" fillId="0" borderId="0" xfId="50" applyNumberFormat="1" applyBorder="1" applyAlignment="1">
      <alignment horizontal="center" vertical="center" wrapText="1"/>
      <protection/>
    </xf>
    <xf numFmtId="0" fontId="1" fillId="34" borderId="0" xfId="50" applyFont="1" applyFill="1" applyAlignment="1">
      <alignment horizontal="left" vertical="center" wrapText="1"/>
      <protection/>
    </xf>
    <xf numFmtId="4" fontId="3" fillId="10" borderId="10" xfId="50" applyNumberFormat="1" applyFont="1" applyFill="1" applyBorder="1" applyAlignment="1">
      <alignment horizontal="right" vertical="center"/>
      <protection/>
    </xf>
    <xf numFmtId="4" fontId="3" fillId="10" borderId="54" xfId="50" applyNumberFormat="1" applyFont="1" applyFill="1" applyBorder="1" applyAlignment="1">
      <alignment horizontal="right" vertical="center"/>
      <protection/>
    </xf>
    <xf numFmtId="0" fontId="20" fillId="0" borderId="0" xfId="50" applyAlignment="1">
      <alignment vertical="center" wrapText="1"/>
      <protection/>
    </xf>
    <xf numFmtId="0" fontId="20" fillId="0" borderId="24" xfId="50" applyBorder="1" applyAlignment="1">
      <alignment vertical="center" wrapText="1"/>
      <protection/>
    </xf>
    <xf numFmtId="4" fontId="4" fillId="0" borderId="0" xfId="60" applyNumberFormat="1" applyFont="1" applyAlignment="1">
      <alignment horizontal="center" vertical="center" wrapText="1"/>
      <protection/>
    </xf>
    <xf numFmtId="0" fontId="20" fillId="45" borderId="0" xfId="60" applyFont="1" applyFill="1" applyAlignment="1">
      <alignment horizontal="left" wrapText="1"/>
      <protection/>
    </xf>
    <xf numFmtId="0" fontId="0" fillId="0" borderId="0" xfId="60" applyFont="1" applyAlignment="1">
      <alignment horizontal="left" vertical="center" wrapText="1"/>
      <protection/>
    </xf>
    <xf numFmtId="0" fontId="2" fillId="46" borderId="0" xfId="60" applyFont="1" applyFill="1" applyAlignment="1">
      <alignment horizontal="left" vertical="center" wrapText="1"/>
      <protection/>
    </xf>
    <xf numFmtId="0" fontId="0" fillId="37" borderId="10" xfId="60" applyFont="1" applyFill="1" applyBorder="1" applyAlignment="1">
      <alignment horizontal="left" vertical="center"/>
      <protection/>
    </xf>
    <xf numFmtId="0" fontId="0" fillId="37" borderId="25" xfId="60" applyFont="1" applyFill="1" applyBorder="1" applyAlignment="1">
      <alignment horizontal="left" vertical="center"/>
      <protection/>
    </xf>
    <xf numFmtId="0" fontId="0" fillId="37" borderId="54" xfId="60" applyFont="1" applyFill="1" applyBorder="1" applyAlignment="1">
      <alignment horizontal="left" vertical="center"/>
      <protection/>
    </xf>
    <xf numFmtId="0" fontId="2" fillId="46" borderId="0" xfId="60" applyFont="1" applyFill="1" applyAlignment="1">
      <alignment horizontal="left" vertical="center"/>
      <protection/>
    </xf>
    <xf numFmtId="0" fontId="0" fillId="37" borderId="18" xfId="60" applyFont="1" applyFill="1" applyBorder="1" applyAlignment="1">
      <alignment horizontal="left" vertical="center"/>
      <protection/>
    </xf>
    <xf numFmtId="0" fontId="0" fillId="37" borderId="19" xfId="60" applyFont="1" applyFill="1" applyBorder="1" applyAlignment="1">
      <alignment horizontal="left" vertical="center"/>
      <protection/>
    </xf>
    <xf numFmtId="0" fontId="0" fillId="37" borderId="20" xfId="60" applyFont="1" applyFill="1" applyBorder="1" applyAlignment="1">
      <alignment horizontal="left" vertical="center"/>
      <protection/>
    </xf>
    <xf numFmtId="0" fontId="0" fillId="37" borderId="18" xfId="60" applyFill="1" applyBorder="1" applyAlignment="1">
      <alignment horizontal="left" vertical="center" wrapText="1"/>
      <protection/>
    </xf>
    <xf numFmtId="0" fontId="0" fillId="37" borderId="19" xfId="60" applyFill="1" applyBorder="1" applyAlignment="1">
      <alignment horizontal="left" vertical="center" wrapText="1"/>
      <protection/>
    </xf>
    <xf numFmtId="0" fontId="0" fillId="37" borderId="20" xfId="60" applyFill="1" applyBorder="1" applyAlignment="1">
      <alignment horizontal="left" vertical="center" wrapText="1"/>
      <protection/>
    </xf>
    <xf numFmtId="0" fontId="0" fillId="37" borderId="18" xfId="60" applyFont="1" applyFill="1" applyBorder="1" applyAlignment="1">
      <alignment horizontal="left" vertical="center" wrapText="1"/>
      <protection/>
    </xf>
  </cellXfs>
  <cellStyles count="6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čárky 2" xfId="35"/>
    <cellStyle name="Comma [0]" xfId="36"/>
    <cellStyle name="Hyperlink" xfId="37"/>
    <cellStyle name="Chybně" xfId="38"/>
    <cellStyle name="Kontrolní buňka" xfId="39"/>
    <cellStyle name="Currency" xfId="40"/>
    <cellStyle name="Currency [0]" xfId="41"/>
    <cellStyle name="Nadpis 1" xfId="42"/>
    <cellStyle name="Nadpis 2" xfId="43"/>
    <cellStyle name="Nadpis 3" xfId="44"/>
    <cellStyle name="Nadpis 4" xfId="45"/>
    <cellStyle name="Název" xfId="46"/>
    <cellStyle name="Neutrální" xfId="47"/>
    <cellStyle name="normální 2" xfId="48"/>
    <cellStyle name="normální 3" xfId="49"/>
    <cellStyle name="normální 4" xfId="50"/>
    <cellStyle name="normální 5" xfId="51"/>
    <cellStyle name="normální_Vzor2 Návrh Záv.vyúčtování 2" xfId="52"/>
    <cellStyle name="Followed Hyperlink" xfId="53"/>
    <cellStyle name="Poznámka" xfId="54"/>
    <cellStyle name="procent 2" xfId="55"/>
    <cellStyle name="procent 3" xfId="56"/>
    <cellStyle name="Percent" xfId="57"/>
    <cellStyle name="Propojená buňka" xfId="58"/>
    <cellStyle name="Správně" xfId="59"/>
    <cellStyle name="Standard 2" xfId="60"/>
    <cellStyle name="Standard 2 2" xfId="61"/>
    <cellStyle name="Standard 2_Prüfbericht AT-CZ Korr 02022011" xfId="62"/>
    <cellStyle name="Text upozornění" xfId="63"/>
    <cellStyle name="Vstup" xfId="64"/>
    <cellStyle name="Výpočet" xfId="65"/>
    <cellStyle name="Výstup" xfId="66"/>
    <cellStyle name="Vysvětlující text" xfId="67"/>
    <cellStyle name="Zvýraznění 1" xfId="68"/>
    <cellStyle name="Zvýraznění 2" xfId="69"/>
    <cellStyle name="Zvýraznění 3" xfId="70"/>
    <cellStyle name="Zvýraznění 4" xfId="71"/>
    <cellStyle name="Zvýraznění 5" xfId="72"/>
    <cellStyle name="Zvýraznění 6" xfId="73"/>
  </cellStyles>
  <dxfs count="17">
    <dxf>
      <fill>
        <patternFill>
          <bgColor indexed="55"/>
        </patternFill>
      </fill>
    </dxf>
    <dxf>
      <font>
        <strike/>
        <color auto="1"/>
      </font>
      <fill>
        <patternFill>
          <bgColor indexed="55"/>
        </patternFill>
      </fill>
      <border>
        <top style="thin"/>
        <bottom style="thin"/>
      </border>
    </dxf>
    <dxf>
      <fill>
        <patternFill>
          <bgColor indexed="55"/>
        </patternFill>
      </fill>
    </dxf>
    <dxf>
      <font>
        <strike/>
        <color auto="1"/>
      </font>
      <fill>
        <patternFill>
          <bgColor indexed="55"/>
        </patternFill>
      </fill>
      <border>
        <top style="thin"/>
        <bottom style="thin"/>
      </border>
    </dxf>
    <dxf>
      <fill>
        <patternFill>
          <bgColor indexed="55"/>
        </patternFill>
      </fill>
    </dxf>
    <dxf>
      <font>
        <strike/>
        <color auto="1"/>
      </font>
      <fill>
        <patternFill>
          <bgColor indexed="55"/>
        </patternFill>
      </fill>
      <border>
        <top style="thin"/>
        <bottom style="thin"/>
      </border>
    </dxf>
    <dxf>
      <fill>
        <patternFill>
          <bgColor indexed="55"/>
        </patternFill>
      </fill>
    </dxf>
    <dxf>
      <font>
        <strike/>
        <color auto="1"/>
      </font>
      <fill>
        <patternFill>
          <bgColor indexed="55"/>
        </patternFill>
      </fill>
      <border>
        <top style="thin"/>
        <bottom style="thin"/>
      </border>
    </dxf>
    <dxf>
      <fill>
        <patternFill>
          <bgColor indexed="55"/>
        </patternFill>
      </fill>
    </dxf>
    <dxf>
      <font>
        <strike/>
        <color auto="1"/>
      </font>
      <fill>
        <patternFill>
          <bgColor indexed="55"/>
        </patternFill>
      </fill>
      <border>
        <top style="thin"/>
        <bottom style="thin"/>
      </border>
    </dxf>
    <dxf>
      <fill>
        <patternFill>
          <bgColor indexed="55"/>
        </patternFill>
      </fill>
    </dxf>
    <dxf>
      <font>
        <strike/>
        <color auto="1"/>
      </font>
      <fill>
        <patternFill>
          <bgColor indexed="55"/>
        </patternFill>
      </fill>
      <border>
        <top style="thin"/>
        <bottom style="thin"/>
      </border>
    </dxf>
    <dxf>
      <fill>
        <patternFill>
          <bgColor indexed="55"/>
        </patternFill>
      </fill>
    </dxf>
    <dxf>
      <font>
        <u val="none"/>
        <strike val="0"/>
        <color auto="1"/>
      </font>
      <fill>
        <patternFill>
          <bgColor indexed="55"/>
        </patternFill>
      </fill>
      <border>
        <top style="thin"/>
        <bottom style="thin"/>
      </border>
    </dxf>
    <dxf>
      <font>
        <strike/>
        <color auto="1"/>
      </font>
      <fill>
        <patternFill>
          <bgColor indexed="55"/>
        </patternFill>
      </fill>
      <border>
        <top style="thin"/>
        <bottom style="thin"/>
      </border>
    </dxf>
    <dxf>
      <font>
        <strike/>
        <color auto="1"/>
      </font>
      <fill>
        <patternFill>
          <bgColor rgb="FF969696"/>
        </patternFill>
      </fill>
      <border>
        <top style="thin"/>
        <bottom style="thin">
          <color rgb="FF000000"/>
        </bottom>
      </border>
    </dxf>
    <dxf>
      <font>
        <u val="none"/>
        <strike val="0"/>
        <color auto="1"/>
      </font>
      <fill>
        <patternFill>
          <bgColor rgb="FF969696"/>
        </patternFill>
      </fill>
      <border>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drawing9.x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image" Target="../media/image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628650</xdr:colOff>
      <xdr:row>0</xdr:row>
      <xdr:rowOff>895350</xdr:rowOff>
    </xdr:from>
    <xdr:to>
      <xdr:col>7</xdr:col>
      <xdr:colOff>619125</xdr:colOff>
      <xdr:row>0</xdr:row>
      <xdr:rowOff>1371600</xdr:rowOff>
    </xdr:to>
    <xdr:sp>
      <xdr:nvSpPr>
        <xdr:cNvPr id="1" name="Text Box 3"/>
        <xdr:cNvSpPr txBox="1">
          <a:spLocks noChangeArrowheads="1"/>
        </xdr:cNvSpPr>
      </xdr:nvSpPr>
      <xdr:spPr>
        <a:xfrm>
          <a:off x="4410075" y="895350"/>
          <a:ext cx="2162175" cy="476250"/>
        </a:xfrm>
        <a:prstGeom prst="rect">
          <a:avLst/>
        </a:prstGeom>
        <a:noFill/>
        <a:ln w="9525" cmpd="sng">
          <a:noFill/>
        </a:ln>
      </xdr:spPr>
      <xdr:txBody>
        <a:bodyPr vertOverflow="clip" wrap="square" lIns="27432" tIns="18288" rIns="0" bIns="0"/>
        <a:p>
          <a:pPr algn="l">
            <a:defRPr/>
          </a:pPr>
          <a:r>
            <a:rPr lang="en-US" cap="none" sz="900" b="1" i="0" u="none" baseline="0">
              <a:solidFill>
                <a:srgbClr val="000000"/>
              </a:solidFill>
              <a:latin typeface="Tahoma"/>
              <a:ea typeface="Tahoma"/>
              <a:cs typeface="Tahoma"/>
            </a:rPr>
            <a:t>Evropská unie
</a:t>
          </a:r>
          <a:r>
            <a:rPr lang="en-US" cap="none" sz="900" b="1" i="0" u="none" baseline="0">
              <a:solidFill>
                <a:srgbClr val="000000"/>
              </a:solidFill>
              <a:latin typeface="Tahoma"/>
              <a:ea typeface="Tahoma"/>
              <a:cs typeface="Tahoma"/>
            </a:rPr>
            <a:t>Evropský fond pro regionální rozvoj</a:t>
          </a:r>
        </a:p>
      </xdr:txBody>
    </xdr:sp>
    <xdr:clientData/>
  </xdr:twoCellAnchor>
  <xdr:twoCellAnchor editAs="oneCell">
    <xdr:from>
      <xdr:col>1</xdr:col>
      <xdr:colOff>238125</xdr:colOff>
      <xdr:row>0</xdr:row>
      <xdr:rowOff>123825</xdr:rowOff>
    </xdr:from>
    <xdr:to>
      <xdr:col>5</xdr:col>
      <xdr:colOff>504825</xdr:colOff>
      <xdr:row>0</xdr:row>
      <xdr:rowOff>1447800</xdr:rowOff>
    </xdr:to>
    <xdr:pic>
      <xdr:nvPicPr>
        <xdr:cNvPr id="2" name="Picture 4" descr="neu_LogoBasis_AT-CZ_4C"/>
        <xdr:cNvPicPr preferRelativeResize="1">
          <a:picLocks noChangeAspect="1"/>
        </xdr:cNvPicPr>
      </xdr:nvPicPr>
      <xdr:blipFill>
        <a:blip r:embed="rId1"/>
        <a:stretch>
          <a:fillRect/>
        </a:stretch>
      </xdr:blipFill>
      <xdr:spPr>
        <a:xfrm>
          <a:off x="342900" y="123825"/>
          <a:ext cx="3943350" cy="1323975"/>
        </a:xfrm>
        <a:prstGeom prst="rect">
          <a:avLst/>
        </a:prstGeom>
        <a:noFill/>
        <a:ln w="9525" cmpd="sng">
          <a:noFill/>
        </a:ln>
      </xdr:spPr>
    </xdr:pic>
    <xdr:clientData/>
  </xdr:twoCellAnchor>
  <xdr:twoCellAnchor editAs="oneCell">
    <xdr:from>
      <xdr:col>5</xdr:col>
      <xdr:colOff>619125</xdr:colOff>
      <xdr:row>0</xdr:row>
      <xdr:rowOff>57150</xdr:rowOff>
    </xdr:from>
    <xdr:to>
      <xdr:col>6</xdr:col>
      <xdr:colOff>714375</xdr:colOff>
      <xdr:row>0</xdr:row>
      <xdr:rowOff>838200</xdr:rowOff>
    </xdr:to>
    <xdr:pic>
      <xdr:nvPicPr>
        <xdr:cNvPr id="3" name="Picture 5" descr="Logo EU"/>
        <xdr:cNvPicPr preferRelativeResize="1">
          <a:picLocks noChangeAspect="1"/>
        </xdr:cNvPicPr>
      </xdr:nvPicPr>
      <xdr:blipFill>
        <a:blip r:embed="rId2"/>
        <a:stretch>
          <a:fillRect/>
        </a:stretch>
      </xdr:blipFill>
      <xdr:spPr>
        <a:xfrm>
          <a:off x="4400550" y="57150"/>
          <a:ext cx="1143000" cy="781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180975</xdr:colOff>
      <xdr:row>0</xdr:row>
      <xdr:rowOff>390525</xdr:rowOff>
    </xdr:from>
    <xdr:to>
      <xdr:col>5</xdr:col>
      <xdr:colOff>742950</xdr:colOff>
      <xdr:row>0</xdr:row>
      <xdr:rowOff>1552575</xdr:rowOff>
    </xdr:to>
    <xdr:pic>
      <xdr:nvPicPr>
        <xdr:cNvPr id="1" name="Picture 3" descr="neu_LogoBasis_AT-CZ_4C"/>
        <xdr:cNvPicPr preferRelativeResize="1">
          <a:picLocks noChangeAspect="1"/>
        </xdr:cNvPicPr>
      </xdr:nvPicPr>
      <xdr:blipFill>
        <a:blip r:embed="rId1"/>
        <a:stretch>
          <a:fillRect/>
        </a:stretch>
      </xdr:blipFill>
      <xdr:spPr>
        <a:xfrm>
          <a:off x="180975" y="390525"/>
          <a:ext cx="3476625" cy="1162050"/>
        </a:xfrm>
        <a:prstGeom prst="rect">
          <a:avLst/>
        </a:prstGeom>
        <a:noFill/>
        <a:ln w="9525" cmpd="sng">
          <a:noFill/>
        </a:ln>
      </xdr:spPr>
    </xdr:pic>
    <xdr:clientData/>
  </xdr:twoCellAnchor>
  <xdr:twoCellAnchor editAs="oneCell">
    <xdr:from>
      <xdr:col>8</xdr:col>
      <xdr:colOff>38100</xdr:colOff>
      <xdr:row>0</xdr:row>
      <xdr:rowOff>400050</xdr:rowOff>
    </xdr:from>
    <xdr:to>
      <xdr:col>8</xdr:col>
      <xdr:colOff>1181100</xdr:colOff>
      <xdr:row>0</xdr:row>
      <xdr:rowOff>1181100</xdr:rowOff>
    </xdr:to>
    <xdr:pic>
      <xdr:nvPicPr>
        <xdr:cNvPr id="2" name="Picture 4" descr="Logo EU"/>
        <xdr:cNvPicPr preferRelativeResize="1">
          <a:picLocks noChangeAspect="1"/>
        </xdr:cNvPicPr>
      </xdr:nvPicPr>
      <xdr:blipFill>
        <a:blip r:embed="rId2"/>
        <a:stretch>
          <a:fillRect/>
        </a:stretch>
      </xdr:blipFill>
      <xdr:spPr>
        <a:xfrm>
          <a:off x="4972050" y="400050"/>
          <a:ext cx="1143000" cy="781050"/>
        </a:xfrm>
        <a:prstGeom prst="rect">
          <a:avLst/>
        </a:prstGeom>
        <a:noFill/>
        <a:ln w="9525" cmpd="sng">
          <a:noFill/>
        </a:ln>
      </xdr:spPr>
    </xdr:pic>
    <xdr:clientData/>
  </xdr:twoCellAnchor>
  <xdr:twoCellAnchor>
    <xdr:from>
      <xdr:col>6</xdr:col>
      <xdr:colOff>152400</xdr:colOff>
      <xdr:row>0</xdr:row>
      <xdr:rowOff>1057275</xdr:rowOff>
    </xdr:from>
    <xdr:to>
      <xdr:col>9</xdr:col>
      <xdr:colOff>133350</xdr:colOff>
      <xdr:row>0</xdr:row>
      <xdr:rowOff>1543050</xdr:rowOff>
    </xdr:to>
    <xdr:sp>
      <xdr:nvSpPr>
        <xdr:cNvPr id="3" name="Text Box 5"/>
        <xdr:cNvSpPr txBox="1">
          <a:spLocks noChangeArrowheads="1"/>
        </xdr:cNvSpPr>
      </xdr:nvSpPr>
      <xdr:spPr>
        <a:xfrm>
          <a:off x="3867150" y="1057275"/>
          <a:ext cx="2562225" cy="485775"/>
        </a:xfrm>
        <a:prstGeom prst="rect">
          <a:avLst/>
        </a:prstGeom>
        <a:noFill/>
        <a:ln w="9525" cmpd="sng">
          <a:noFill/>
        </a:ln>
      </xdr:spPr>
      <xdr:txBody>
        <a:bodyPr vertOverflow="clip" wrap="square" lIns="27432" tIns="18288" rIns="0" bIns="0"/>
        <a:p>
          <a:pPr algn="l">
            <a:defRPr/>
          </a:pPr>
          <a:r>
            <a:rPr lang="en-US" cap="none" sz="900" b="1" i="0" u="none" baseline="0">
              <a:solidFill>
                <a:srgbClr val="000000"/>
              </a:solidFill>
              <a:latin typeface="Tahoma"/>
              <a:ea typeface="Tahoma"/>
              <a:cs typeface="Tahoma"/>
            </a:rPr>
            <a:t>Evropská unie
</a:t>
          </a:r>
          <a:r>
            <a:rPr lang="en-US" cap="none" sz="900" b="1" i="0" u="none" baseline="0">
              <a:solidFill>
                <a:srgbClr val="000000"/>
              </a:solidFill>
              <a:latin typeface="Tahoma"/>
              <a:ea typeface="Tahoma"/>
              <a:cs typeface="Tahoma"/>
            </a:rPr>
            <a:t>Evropský fond pro regionální rozvoj</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133350</xdr:rowOff>
    </xdr:from>
    <xdr:to>
      <xdr:col>4</xdr:col>
      <xdr:colOff>209550</xdr:colOff>
      <xdr:row>0</xdr:row>
      <xdr:rowOff>1524000</xdr:rowOff>
    </xdr:to>
    <xdr:pic>
      <xdr:nvPicPr>
        <xdr:cNvPr id="1" name="Picture 17" descr="neu_LogoBasis_AT-CZ_4C"/>
        <xdr:cNvPicPr preferRelativeResize="1">
          <a:picLocks noChangeAspect="1"/>
        </xdr:cNvPicPr>
      </xdr:nvPicPr>
      <xdr:blipFill>
        <a:blip r:embed="rId1"/>
        <a:stretch>
          <a:fillRect/>
        </a:stretch>
      </xdr:blipFill>
      <xdr:spPr>
        <a:xfrm>
          <a:off x="114300" y="133350"/>
          <a:ext cx="4200525" cy="1390650"/>
        </a:xfrm>
        <a:prstGeom prst="rect">
          <a:avLst/>
        </a:prstGeom>
        <a:noFill/>
        <a:ln w="9525" cmpd="sng">
          <a:noFill/>
        </a:ln>
      </xdr:spPr>
    </xdr:pic>
    <xdr:clientData/>
  </xdr:twoCellAnchor>
  <xdr:twoCellAnchor editAs="oneCell">
    <xdr:from>
      <xdr:col>4</xdr:col>
      <xdr:colOff>114300</xdr:colOff>
      <xdr:row>0</xdr:row>
      <xdr:rowOff>514350</xdr:rowOff>
    </xdr:from>
    <xdr:to>
      <xdr:col>5</xdr:col>
      <xdr:colOff>190500</xdr:colOff>
      <xdr:row>0</xdr:row>
      <xdr:rowOff>1304925</xdr:rowOff>
    </xdr:to>
    <xdr:pic>
      <xdr:nvPicPr>
        <xdr:cNvPr id="2" name="Picture 18" descr="Logo EU"/>
        <xdr:cNvPicPr preferRelativeResize="1">
          <a:picLocks noChangeAspect="1"/>
        </xdr:cNvPicPr>
      </xdr:nvPicPr>
      <xdr:blipFill>
        <a:blip r:embed="rId2"/>
        <a:stretch>
          <a:fillRect/>
        </a:stretch>
      </xdr:blipFill>
      <xdr:spPr>
        <a:xfrm>
          <a:off x="4219575" y="514350"/>
          <a:ext cx="1143000" cy="790575"/>
        </a:xfrm>
        <a:prstGeom prst="rect">
          <a:avLst/>
        </a:prstGeom>
        <a:noFill/>
        <a:ln w="9525" cmpd="sng">
          <a:noFill/>
        </a:ln>
      </xdr:spPr>
    </xdr:pic>
    <xdr:clientData/>
  </xdr:twoCellAnchor>
  <xdr:twoCellAnchor>
    <xdr:from>
      <xdr:col>5</xdr:col>
      <xdr:colOff>228600</xdr:colOff>
      <xdr:row>0</xdr:row>
      <xdr:rowOff>771525</xdr:rowOff>
    </xdr:from>
    <xdr:to>
      <xdr:col>7</xdr:col>
      <xdr:colOff>219075</xdr:colOff>
      <xdr:row>0</xdr:row>
      <xdr:rowOff>1257300</xdr:rowOff>
    </xdr:to>
    <xdr:sp>
      <xdr:nvSpPr>
        <xdr:cNvPr id="3" name="Text Box 19"/>
        <xdr:cNvSpPr txBox="1">
          <a:spLocks noChangeArrowheads="1"/>
        </xdr:cNvSpPr>
      </xdr:nvSpPr>
      <xdr:spPr>
        <a:xfrm>
          <a:off x="5400675" y="771525"/>
          <a:ext cx="1981200" cy="485775"/>
        </a:xfrm>
        <a:prstGeom prst="rect">
          <a:avLst/>
        </a:prstGeom>
        <a:noFill/>
        <a:ln w="9525" cmpd="sng">
          <a:noFill/>
        </a:ln>
      </xdr:spPr>
      <xdr:txBody>
        <a:bodyPr vertOverflow="clip" wrap="square" lIns="27432" tIns="18288" rIns="0" bIns="0"/>
        <a:p>
          <a:pPr algn="l">
            <a:defRPr/>
          </a:pPr>
          <a:r>
            <a:rPr lang="en-US" cap="none" sz="900" b="1" i="0" u="none" baseline="0">
              <a:solidFill>
                <a:srgbClr val="000000"/>
              </a:solidFill>
              <a:latin typeface="Tahoma"/>
              <a:ea typeface="Tahoma"/>
              <a:cs typeface="Tahoma"/>
            </a:rPr>
            <a:t>Evropská unie
</a:t>
          </a:r>
          <a:r>
            <a:rPr lang="en-US" cap="none" sz="900" b="1" i="0" u="none" baseline="0">
              <a:solidFill>
                <a:srgbClr val="000000"/>
              </a:solidFill>
              <a:latin typeface="Tahoma"/>
              <a:ea typeface="Tahoma"/>
              <a:cs typeface="Tahoma"/>
            </a:rPr>
            <a:t>Evropský fond pro regionální rozvoj</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209550</xdr:colOff>
      <xdr:row>0</xdr:row>
      <xdr:rowOff>0</xdr:rowOff>
    </xdr:from>
    <xdr:to>
      <xdr:col>15</xdr:col>
      <xdr:colOff>923925</xdr:colOff>
      <xdr:row>1</xdr:row>
      <xdr:rowOff>161925</xdr:rowOff>
    </xdr:to>
    <xdr:sp>
      <xdr:nvSpPr>
        <xdr:cNvPr id="1" name="TextovéPole 1"/>
        <xdr:cNvSpPr txBox="1">
          <a:spLocks noChangeArrowheads="1"/>
        </xdr:cNvSpPr>
      </xdr:nvSpPr>
      <xdr:spPr>
        <a:xfrm>
          <a:off x="13306425" y="0"/>
          <a:ext cx="1476375" cy="466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RK-21-2014-05, př. 3
</a:t>
          </a:r>
          <a:r>
            <a:rPr lang="en-US" cap="none" sz="1100" b="1" i="0" u="none" baseline="0">
              <a:solidFill>
                <a:srgbClr val="000000"/>
              </a:solidFill>
              <a:latin typeface="Calibri"/>
              <a:ea typeface="Calibri"/>
              <a:cs typeface="Calibri"/>
            </a:rPr>
            <a:t>počet stran :  2</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114300</xdr:rowOff>
    </xdr:from>
    <xdr:to>
      <xdr:col>7</xdr:col>
      <xdr:colOff>752475</xdr:colOff>
      <xdr:row>0</xdr:row>
      <xdr:rowOff>1428750</xdr:rowOff>
    </xdr:to>
    <xdr:pic>
      <xdr:nvPicPr>
        <xdr:cNvPr id="1" name="Picture 3" descr="neu_LogoBasis_AT-CZ_4C"/>
        <xdr:cNvPicPr preferRelativeResize="1">
          <a:picLocks noChangeAspect="1"/>
        </xdr:cNvPicPr>
      </xdr:nvPicPr>
      <xdr:blipFill>
        <a:blip r:embed="rId1"/>
        <a:stretch>
          <a:fillRect/>
        </a:stretch>
      </xdr:blipFill>
      <xdr:spPr>
        <a:xfrm>
          <a:off x="0" y="114300"/>
          <a:ext cx="3943350" cy="1314450"/>
        </a:xfrm>
        <a:prstGeom prst="rect">
          <a:avLst/>
        </a:prstGeom>
        <a:noFill/>
        <a:ln w="9525" cmpd="sng">
          <a:noFill/>
        </a:ln>
      </xdr:spPr>
    </xdr:pic>
    <xdr:clientData/>
  </xdr:twoCellAnchor>
  <xdr:twoCellAnchor editAs="oneCell">
    <xdr:from>
      <xdr:col>7</xdr:col>
      <xdr:colOff>657225</xdr:colOff>
      <xdr:row>0</xdr:row>
      <xdr:rowOff>47625</xdr:rowOff>
    </xdr:from>
    <xdr:to>
      <xdr:col>8</xdr:col>
      <xdr:colOff>390525</xdr:colOff>
      <xdr:row>0</xdr:row>
      <xdr:rowOff>838200</xdr:rowOff>
    </xdr:to>
    <xdr:pic>
      <xdr:nvPicPr>
        <xdr:cNvPr id="2" name="Picture 4" descr="Logo EU"/>
        <xdr:cNvPicPr preferRelativeResize="1">
          <a:picLocks noChangeAspect="1"/>
        </xdr:cNvPicPr>
      </xdr:nvPicPr>
      <xdr:blipFill>
        <a:blip r:embed="rId2"/>
        <a:stretch>
          <a:fillRect/>
        </a:stretch>
      </xdr:blipFill>
      <xdr:spPr>
        <a:xfrm>
          <a:off x="3848100" y="47625"/>
          <a:ext cx="1143000" cy="790575"/>
        </a:xfrm>
        <a:prstGeom prst="rect">
          <a:avLst/>
        </a:prstGeom>
        <a:noFill/>
        <a:ln w="9525" cmpd="sng">
          <a:noFill/>
        </a:ln>
      </xdr:spPr>
    </xdr:pic>
    <xdr:clientData/>
  </xdr:twoCellAnchor>
  <xdr:twoCellAnchor>
    <xdr:from>
      <xdr:col>7</xdr:col>
      <xdr:colOff>647700</xdr:colOff>
      <xdr:row>0</xdr:row>
      <xdr:rowOff>933450</xdr:rowOff>
    </xdr:from>
    <xdr:to>
      <xdr:col>10</xdr:col>
      <xdr:colOff>0</xdr:colOff>
      <xdr:row>0</xdr:row>
      <xdr:rowOff>1419225</xdr:rowOff>
    </xdr:to>
    <xdr:sp>
      <xdr:nvSpPr>
        <xdr:cNvPr id="3" name="Text Box 5"/>
        <xdr:cNvSpPr txBox="1">
          <a:spLocks noChangeArrowheads="1"/>
        </xdr:cNvSpPr>
      </xdr:nvSpPr>
      <xdr:spPr>
        <a:xfrm>
          <a:off x="3838575" y="933450"/>
          <a:ext cx="2600325" cy="485775"/>
        </a:xfrm>
        <a:prstGeom prst="rect">
          <a:avLst/>
        </a:prstGeom>
        <a:noFill/>
        <a:ln w="9525" cmpd="sng">
          <a:noFill/>
        </a:ln>
      </xdr:spPr>
      <xdr:txBody>
        <a:bodyPr vertOverflow="clip" wrap="square" lIns="27432" tIns="18288" rIns="0" bIns="0"/>
        <a:p>
          <a:pPr algn="l">
            <a:defRPr/>
          </a:pPr>
          <a:r>
            <a:rPr lang="en-US" cap="none" sz="900" b="1" i="0" u="none" baseline="0">
              <a:solidFill>
                <a:srgbClr val="000000"/>
              </a:solidFill>
              <a:latin typeface="Tahoma"/>
              <a:ea typeface="Tahoma"/>
              <a:cs typeface="Tahoma"/>
            </a:rPr>
            <a:t>Evropská unie
</a:t>
          </a:r>
          <a:r>
            <a:rPr lang="en-US" cap="none" sz="900" b="1" i="0" u="none" baseline="0">
              <a:solidFill>
                <a:srgbClr val="000000"/>
              </a:solidFill>
              <a:latin typeface="Tahoma"/>
              <a:ea typeface="Tahoma"/>
              <a:cs typeface="Tahoma"/>
            </a:rPr>
            <a:t>Evropský fond pro regionální rozvoj</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133350</xdr:rowOff>
    </xdr:from>
    <xdr:to>
      <xdr:col>5</xdr:col>
      <xdr:colOff>190500</xdr:colOff>
      <xdr:row>0</xdr:row>
      <xdr:rowOff>1457325</xdr:rowOff>
    </xdr:to>
    <xdr:pic>
      <xdr:nvPicPr>
        <xdr:cNvPr id="1" name="Picture 1" descr="neu_LogoBasis_AT-CZ_4C"/>
        <xdr:cNvPicPr preferRelativeResize="1">
          <a:picLocks noChangeAspect="1"/>
        </xdr:cNvPicPr>
      </xdr:nvPicPr>
      <xdr:blipFill>
        <a:blip r:embed="rId1"/>
        <a:stretch>
          <a:fillRect/>
        </a:stretch>
      </xdr:blipFill>
      <xdr:spPr>
        <a:xfrm>
          <a:off x="0" y="133350"/>
          <a:ext cx="3943350" cy="1323975"/>
        </a:xfrm>
        <a:prstGeom prst="rect">
          <a:avLst/>
        </a:prstGeom>
        <a:noFill/>
        <a:ln w="9525" cmpd="sng">
          <a:noFill/>
        </a:ln>
      </xdr:spPr>
    </xdr:pic>
    <xdr:clientData/>
  </xdr:twoCellAnchor>
  <xdr:twoCellAnchor editAs="oneCell">
    <xdr:from>
      <xdr:col>4</xdr:col>
      <xdr:colOff>542925</xdr:colOff>
      <xdr:row>0</xdr:row>
      <xdr:rowOff>447675</xdr:rowOff>
    </xdr:from>
    <xdr:to>
      <xdr:col>6</xdr:col>
      <xdr:colOff>466725</xdr:colOff>
      <xdr:row>0</xdr:row>
      <xdr:rowOff>1247775</xdr:rowOff>
    </xdr:to>
    <xdr:pic>
      <xdr:nvPicPr>
        <xdr:cNvPr id="2" name="Picture 2" descr="Logo EU"/>
        <xdr:cNvPicPr preferRelativeResize="1">
          <a:picLocks noChangeAspect="1"/>
        </xdr:cNvPicPr>
      </xdr:nvPicPr>
      <xdr:blipFill>
        <a:blip r:embed="rId2"/>
        <a:stretch>
          <a:fillRect/>
        </a:stretch>
      </xdr:blipFill>
      <xdr:spPr>
        <a:xfrm>
          <a:off x="3686175" y="447675"/>
          <a:ext cx="1143000" cy="800100"/>
        </a:xfrm>
        <a:prstGeom prst="rect">
          <a:avLst/>
        </a:prstGeom>
        <a:noFill/>
        <a:ln w="9525" cmpd="sng">
          <a:noFill/>
        </a:ln>
      </xdr:spPr>
    </xdr:pic>
    <xdr:clientData/>
  </xdr:twoCellAnchor>
  <xdr:twoCellAnchor>
    <xdr:from>
      <xdr:col>6</xdr:col>
      <xdr:colOff>542925</xdr:colOff>
      <xdr:row>0</xdr:row>
      <xdr:rowOff>723900</xdr:rowOff>
    </xdr:from>
    <xdr:to>
      <xdr:col>7</xdr:col>
      <xdr:colOff>1190625</xdr:colOff>
      <xdr:row>0</xdr:row>
      <xdr:rowOff>1209675</xdr:rowOff>
    </xdr:to>
    <xdr:sp>
      <xdr:nvSpPr>
        <xdr:cNvPr id="3" name="Text Box 3"/>
        <xdr:cNvSpPr txBox="1">
          <a:spLocks noChangeArrowheads="1"/>
        </xdr:cNvSpPr>
      </xdr:nvSpPr>
      <xdr:spPr>
        <a:xfrm>
          <a:off x="4905375" y="723900"/>
          <a:ext cx="1257300" cy="485775"/>
        </a:xfrm>
        <a:prstGeom prst="rect">
          <a:avLst/>
        </a:prstGeom>
        <a:noFill/>
        <a:ln w="9525" cmpd="sng">
          <a:noFill/>
        </a:ln>
      </xdr:spPr>
      <xdr:txBody>
        <a:bodyPr vertOverflow="clip" wrap="square" lIns="27432" tIns="18288" rIns="0" bIns="0"/>
        <a:p>
          <a:pPr algn="l">
            <a:defRPr/>
          </a:pPr>
          <a:r>
            <a:rPr lang="en-US" cap="none" sz="900" b="1" i="0" u="none" baseline="0">
              <a:solidFill>
                <a:srgbClr val="000000"/>
              </a:solidFill>
              <a:latin typeface="Tahoma"/>
              <a:ea typeface="Tahoma"/>
              <a:cs typeface="Tahoma"/>
            </a:rPr>
            <a:t>Evropská unie
</a:t>
          </a:r>
          <a:r>
            <a:rPr lang="en-US" cap="none" sz="900" b="1" i="0" u="none" baseline="0">
              <a:solidFill>
                <a:srgbClr val="000000"/>
              </a:solidFill>
              <a:latin typeface="Tahoma"/>
              <a:ea typeface="Tahoma"/>
              <a:cs typeface="Tahoma"/>
            </a:rPr>
            <a:t>Evropský fond 
</a:t>
          </a:r>
          <a:r>
            <a:rPr lang="en-US" cap="none" sz="900" b="1" i="0" u="none" baseline="0">
              <a:solidFill>
                <a:srgbClr val="000000"/>
              </a:solidFill>
              <a:latin typeface="Tahoma"/>
              <a:ea typeface="Tahoma"/>
              <a:cs typeface="Tahoma"/>
            </a:rPr>
            <a:t>pro regionální rozvoj</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800100</xdr:colOff>
      <xdr:row>0</xdr:row>
      <xdr:rowOff>809625</xdr:rowOff>
    </xdr:from>
    <xdr:to>
      <xdr:col>9</xdr:col>
      <xdr:colOff>371475</xdr:colOff>
      <xdr:row>0</xdr:row>
      <xdr:rowOff>1438275</xdr:rowOff>
    </xdr:to>
    <xdr:pic>
      <xdr:nvPicPr>
        <xdr:cNvPr id="1" name="Picture 1" descr="EUflag_ERDF"/>
        <xdr:cNvPicPr preferRelativeResize="1">
          <a:picLocks noChangeAspect="1"/>
        </xdr:cNvPicPr>
      </xdr:nvPicPr>
      <xdr:blipFill>
        <a:blip r:embed="rId1"/>
        <a:stretch>
          <a:fillRect/>
        </a:stretch>
      </xdr:blipFill>
      <xdr:spPr>
        <a:xfrm>
          <a:off x="5343525" y="809625"/>
          <a:ext cx="2743200" cy="628650"/>
        </a:xfrm>
        <a:prstGeom prst="rect">
          <a:avLst/>
        </a:prstGeom>
        <a:noFill/>
        <a:ln w="9525" cmpd="sng">
          <a:noFill/>
        </a:ln>
      </xdr:spPr>
    </xdr:pic>
    <xdr:clientData/>
  </xdr:twoCellAnchor>
  <xdr:twoCellAnchor editAs="oneCell">
    <xdr:from>
      <xdr:col>1</xdr:col>
      <xdr:colOff>76200</xdr:colOff>
      <xdr:row>0</xdr:row>
      <xdr:rowOff>0</xdr:rowOff>
    </xdr:from>
    <xdr:to>
      <xdr:col>6</xdr:col>
      <xdr:colOff>857250</xdr:colOff>
      <xdr:row>1</xdr:row>
      <xdr:rowOff>152400</xdr:rowOff>
    </xdr:to>
    <xdr:pic>
      <xdr:nvPicPr>
        <xdr:cNvPr id="2" name="Picture 2" descr="Programmlogo a Slogan"/>
        <xdr:cNvPicPr preferRelativeResize="1">
          <a:picLocks noChangeAspect="1"/>
        </xdr:cNvPicPr>
      </xdr:nvPicPr>
      <xdr:blipFill>
        <a:blip r:embed="rId2"/>
        <a:stretch>
          <a:fillRect/>
        </a:stretch>
      </xdr:blipFill>
      <xdr:spPr>
        <a:xfrm>
          <a:off x="295275" y="0"/>
          <a:ext cx="5105400" cy="17049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114300</xdr:rowOff>
    </xdr:from>
    <xdr:to>
      <xdr:col>5</xdr:col>
      <xdr:colOff>800100</xdr:colOff>
      <xdr:row>0</xdr:row>
      <xdr:rowOff>1914525</xdr:rowOff>
    </xdr:to>
    <xdr:pic>
      <xdr:nvPicPr>
        <xdr:cNvPr id="1" name="Picture 9" descr="neu_LogoBasis_AT-CZ_4C"/>
        <xdr:cNvPicPr preferRelativeResize="1">
          <a:picLocks noChangeAspect="1"/>
        </xdr:cNvPicPr>
      </xdr:nvPicPr>
      <xdr:blipFill>
        <a:blip r:embed="rId1"/>
        <a:stretch>
          <a:fillRect/>
        </a:stretch>
      </xdr:blipFill>
      <xdr:spPr>
        <a:xfrm>
          <a:off x="0" y="114300"/>
          <a:ext cx="5057775" cy="1800225"/>
        </a:xfrm>
        <a:prstGeom prst="rect">
          <a:avLst/>
        </a:prstGeom>
        <a:noFill/>
        <a:ln w="9525" cmpd="sng">
          <a:noFill/>
        </a:ln>
      </xdr:spPr>
    </xdr:pic>
    <xdr:clientData/>
  </xdr:twoCellAnchor>
  <xdr:twoCellAnchor editAs="oneCell">
    <xdr:from>
      <xdr:col>6</xdr:col>
      <xdr:colOff>600075</xdr:colOff>
      <xdr:row>0</xdr:row>
      <xdr:rowOff>247650</xdr:rowOff>
    </xdr:from>
    <xdr:to>
      <xdr:col>8</xdr:col>
      <xdr:colOff>247650</xdr:colOff>
      <xdr:row>0</xdr:row>
      <xdr:rowOff>1266825</xdr:rowOff>
    </xdr:to>
    <xdr:pic>
      <xdr:nvPicPr>
        <xdr:cNvPr id="2" name="Picture 11" descr="Logo EU"/>
        <xdr:cNvPicPr preferRelativeResize="1">
          <a:picLocks noChangeAspect="1"/>
        </xdr:cNvPicPr>
      </xdr:nvPicPr>
      <xdr:blipFill>
        <a:blip r:embed="rId2"/>
        <a:stretch>
          <a:fillRect/>
        </a:stretch>
      </xdr:blipFill>
      <xdr:spPr>
        <a:xfrm>
          <a:off x="6029325" y="247650"/>
          <a:ext cx="1552575" cy="1019175"/>
        </a:xfrm>
        <a:prstGeom prst="rect">
          <a:avLst/>
        </a:prstGeom>
        <a:noFill/>
        <a:ln w="9525" cmpd="sng">
          <a:noFill/>
        </a:ln>
      </xdr:spPr>
    </xdr:pic>
    <xdr:clientData/>
  </xdr:twoCellAnchor>
  <xdr:twoCellAnchor>
    <xdr:from>
      <xdr:col>6</xdr:col>
      <xdr:colOff>647700</xdr:colOff>
      <xdr:row>0</xdr:row>
      <xdr:rowOff>1333500</xdr:rowOff>
    </xdr:from>
    <xdr:to>
      <xdr:col>8</xdr:col>
      <xdr:colOff>66675</xdr:colOff>
      <xdr:row>0</xdr:row>
      <xdr:rowOff>1800225</xdr:rowOff>
    </xdr:to>
    <xdr:sp>
      <xdr:nvSpPr>
        <xdr:cNvPr id="3" name="Text Box 12"/>
        <xdr:cNvSpPr txBox="1">
          <a:spLocks noChangeArrowheads="1"/>
        </xdr:cNvSpPr>
      </xdr:nvSpPr>
      <xdr:spPr>
        <a:xfrm>
          <a:off x="6076950" y="1333500"/>
          <a:ext cx="1323975" cy="466725"/>
        </a:xfrm>
        <a:prstGeom prst="rect">
          <a:avLst/>
        </a:prstGeom>
        <a:noFill/>
        <a:ln w="9525" cmpd="sng">
          <a:noFill/>
        </a:ln>
      </xdr:spPr>
      <xdr:txBody>
        <a:bodyPr vertOverflow="clip" wrap="square" lIns="27432" tIns="18288" rIns="0" bIns="0"/>
        <a:p>
          <a:pPr algn="l">
            <a:defRPr/>
          </a:pPr>
          <a:r>
            <a:rPr lang="en-US" cap="none" sz="900" b="1" i="0" u="none" baseline="0">
              <a:solidFill>
                <a:srgbClr val="000000"/>
              </a:solidFill>
              <a:latin typeface="Tahoma"/>
              <a:ea typeface="Tahoma"/>
              <a:cs typeface="Tahoma"/>
            </a:rPr>
            <a:t>Evropská unie</a:t>
          </a:r>
          <a:r>
            <a:rPr lang="en-US" cap="none" sz="900" b="1" i="0" u="none" baseline="0">
              <a:solidFill>
                <a:srgbClr val="000000"/>
              </a:solidFill>
              <a:latin typeface="Tahoma"/>
              <a:ea typeface="Tahoma"/>
              <a:cs typeface="Tahoma"/>
            </a:rPr>
            <a:t>
</a:t>
          </a:r>
          <a:r>
            <a:rPr lang="en-US" cap="none" sz="900" b="1" i="0" u="none" baseline="0">
              <a:solidFill>
                <a:srgbClr val="000000"/>
              </a:solidFill>
              <a:latin typeface="Tahoma"/>
              <a:ea typeface="Tahoma"/>
              <a:cs typeface="Tahoma"/>
            </a:rPr>
            <a:t>Evropský fond pro regionální rozvoj</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xdr:row>
      <xdr:rowOff>38100</xdr:rowOff>
    </xdr:from>
    <xdr:to>
      <xdr:col>4</xdr:col>
      <xdr:colOff>238125</xdr:colOff>
      <xdr:row>6</xdr:row>
      <xdr:rowOff>85725</xdr:rowOff>
    </xdr:to>
    <xdr:pic>
      <xdr:nvPicPr>
        <xdr:cNvPr id="1" name="Picture 15" descr="_Pic2"/>
        <xdr:cNvPicPr preferRelativeResize="1">
          <a:picLocks noChangeAspect="1"/>
        </xdr:cNvPicPr>
      </xdr:nvPicPr>
      <xdr:blipFill>
        <a:blip r:embed="rId1"/>
        <a:stretch>
          <a:fillRect/>
        </a:stretch>
      </xdr:blipFill>
      <xdr:spPr>
        <a:xfrm>
          <a:off x="381000" y="171450"/>
          <a:ext cx="3390900" cy="885825"/>
        </a:xfrm>
        <a:prstGeom prst="rect">
          <a:avLst/>
        </a:prstGeom>
        <a:noFill/>
        <a:ln w="9525" cmpd="sng">
          <a:noFill/>
        </a:ln>
      </xdr:spPr>
    </xdr:pic>
    <xdr:clientData/>
  </xdr:twoCellAnchor>
  <xdr:twoCellAnchor editAs="oneCell">
    <xdr:from>
      <xdr:col>8</xdr:col>
      <xdr:colOff>66675</xdr:colOff>
      <xdr:row>2</xdr:row>
      <xdr:rowOff>133350</xdr:rowOff>
    </xdr:from>
    <xdr:to>
      <xdr:col>13</xdr:col>
      <xdr:colOff>9525</xdr:colOff>
      <xdr:row>7</xdr:row>
      <xdr:rowOff>19050</xdr:rowOff>
    </xdr:to>
    <xdr:pic>
      <xdr:nvPicPr>
        <xdr:cNvPr id="2" name="Obrázek 3" descr="EU_ERDF_EN.JPG"/>
        <xdr:cNvPicPr preferRelativeResize="1">
          <a:picLocks noChangeAspect="1"/>
        </xdr:cNvPicPr>
      </xdr:nvPicPr>
      <xdr:blipFill>
        <a:blip r:embed="rId2"/>
        <a:stretch>
          <a:fillRect/>
        </a:stretch>
      </xdr:blipFill>
      <xdr:spPr>
        <a:xfrm>
          <a:off x="6257925" y="457200"/>
          <a:ext cx="3171825"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holy.p@kr-vysocina.cz" TargetMode="External" /><Relationship Id="rId2" Type="http://schemas.openxmlformats.org/officeDocument/2006/relationships/comments" Target="../comments3.xml" /><Relationship Id="rId3" Type="http://schemas.openxmlformats.org/officeDocument/2006/relationships/vmlDrawing" Target="../drawings/vmlDrawing3.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O83"/>
  <sheetViews>
    <sheetView view="pageBreakPreview" zoomScaleSheetLayoutView="100" zoomScalePageLayoutView="0" workbookViewId="0" topLeftCell="A34">
      <selection activeCell="D22" sqref="D22:F22"/>
    </sheetView>
  </sheetViews>
  <sheetFormatPr defaultColWidth="11.421875" defaultRowHeight="12.75"/>
  <cols>
    <col min="1" max="1" width="1.57421875" style="5" customWidth="1"/>
    <col min="2" max="2" width="14.7109375" style="17" customWidth="1"/>
    <col min="3" max="3" width="10.00390625" style="5" customWidth="1"/>
    <col min="4" max="4" width="15.57421875" style="5" customWidth="1"/>
    <col min="5" max="5" width="14.8515625" style="5" customWidth="1"/>
    <col min="6" max="6" width="15.7109375" style="5" customWidth="1"/>
    <col min="7" max="7" width="16.8515625" style="5" customWidth="1"/>
    <col min="8" max="8" width="17.28125" style="5" customWidth="1"/>
    <col min="9" max="9" width="14.8515625" style="5" customWidth="1"/>
    <col min="10" max="10" width="12.28125" style="5" customWidth="1"/>
    <col min="11" max="16384" width="11.421875" style="5" customWidth="1"/>
  </cols>
  <sheetData>
    <row r="1" spans="2:9" ht="117.75" customHeight="1">
      <c r="B1" s="718"/>
      <c r="C1" s="719"/>
      <c r="D1" s="719"/>
      <c r="E1" s="719"/>
      <c r="F1" s="719"/>
      <c r="G1" s="719"/>
      <c r="H1" s="719"/>
      <c r="I1" s="719"/>
    </row>
    <row r="2" spans="2:8" s="17" customFormat="1" ht="24.75" customHeight="1">
      <c r="B2" s="699" t="s">
        <v>112</v>
      </c>
      <c r="C2" s="700"/>
      <c r="D2" s="700"/>
      <c r="E2" s="700"/>
      <c r="F2" s="700"/>
      <c r="G2" s="700"/>
      <c r="H2" s="700"/>
    </row>
    <row r="3" spans="2:8" s="17" customFormat="1" ht="18.75" customHeight="1">
      <c r="B3" s="720" t="s">
        <v>6</v>
      </c>
      <c r="C3" s="721"/>
      <c r="D3" s="721"/>
      <c r="E3" s="721"/>
      <c r="F3" s="721"/>
      <c r="G3" s="721"/>
      <c r="H3" s="721"/>
    </row>
    <row r="4" spans="2:4" ht="18.75" customHeight="1">
      <c r="B4" s="16"/>
      <c r="D4" s="280" t="s">
        <v>243</v>
      </c>
    </row>
    <row r="5" spans="2:8" ht="5.25" customHeight="1" thickBot="1">
      <c r="B5" s="51"/>
      <c r="C5" s="22"/>
      <c r="D5" s="8"/>
      <c r="E5" s="8"/>
      <c r="F5" s="8"/>
      <c r="G5" s="8"/>
      <c r="H5" s="8"/>
    </row>
    <row r="6" spans="2:8" ht="19.5" customHeight="1" thickBot="1">
      <c r="B6" s="679" t="s">
        <v>9</v>
      </c>
      <c r="C6" s="681"/>
      <c r="D6" s="660" t="str">
        <f>'7. Finanční zpráva '!C6</f>
        <v>ANGAŽOVANCI</v>
      </c>
      <c r="E6" s="661"/>
      <c r="F6" s="661"/>
      <c r="G6" s="661"/>
      <c r="H6" s="662"/>
    </row>
    <row r="7" spans="2:8" ht="5.25" customHeight="1" thickBot="1">
      <c r="B7" s="51"/>
      <c r="C7" s="22"/>
      <c r="D7" s="12"/>
      <c r="E7" s="12"/>
      <c r="F7" s="12"/>
      <c r="G7" s="12"/>
      <c r="H7" s="12"/>
    </row>
    <row r="8" spans="2:8" ht="21" customHeight="1" thickBot="1">
      <c r="B8" s="722" t="s">
        <v>10</v>
      </c>
      <c r="C8" s="723"/>
      <c r="D8" s="660" t="str">
        <f>'7. Finanční zpráva '!C8</f>
        <v>M00253</v>
      </c>
      <c r="E8" s="661"/>
      <c r="F8" s="661"/>
      <c r="G8" s="661"/>
      <c r="H8" s="662"/>
    </row>
    <row r="9" spans="2:8" ht="6" customHeight="1" thickBot="1">
      <c r="B9" s="52"/>
      <c r="C9" s="53"/>
      <c r="D9" s="12"/>
      <c r="E9" s="12"/>
      <c r="F9" s="12"/>
      <c r="G9" s="12"/>
      <c r="H9" s="12"/>
    </row>
    <row r="10" spans="2:8" ht="21" customHeight="1" thickBot="1">
      <c r="B10" s="658" t="s">
        <v>11</v>
      </c>
      <c r="C10" s="726"/>
      <c r="D10" s="727" t="s">
        <v>471</v>
      </c>
      <c r="E10" s="661"/>
      <c r="F10" s="662" t="s">
        <v>263</v>
      </c>
      <c r="G10" s="12"/>
      <c r="H10" s="12"/>
    </row>
    <row r="11" spans="2:8" ht="15" customHeight="1" thickBot="1">
      <c r="B11" s="2"/>
      <c r="C11" s="1"/>
      <c r="D11" s="329"/>
      <c r="E11" s="329"/>
      <c r="F11" s="329"/>
      <c r="G11" s="12"/>
      <c r="H11" s="12"/>
    </row>
    <row r="12" spans="2:10" ht="21" customHeight="1" thickBot="1">
      <c r="B12" s="658" t="s">
        <v>12</v>
      </c>
      <c r="C12" s="723"/>
      <c r="D12" s="660" t="str">
        <f>'7. Finanční zpráva '!C12</f>
        <v>LP</v>
      </c>
      <c r="E12" s="661"/>
      <c r="F12" s="661"/>
      <c r="G12" s="661"/>
      <c r="H12" s="662"/>
      <c r="I12"/>
      <c r="J12"/>
    </row>
    <row r="13" spans="2:10" ht="6" customHeight="1" thickBot="1">
      <c r="B13" s="50"/>
      <c r="C13" s="43"/>
      <c r="D13" s="330"/>
      <c r="E13" s="330"/>
      <c r="F13" s="330"/>
      <c r="G13" s="330"/>
      <c r="H13" s="330"/>
      <c r="I13"/>
      <c r="J13"/>
    </row>
    <row r="14" spans="2:10" ht="21" customHeight="1" thickBot="1">
      <c r="B14" s="32" t="s">
        <v>66</v>
      </c>
      <c r="C14" s="59"/>
      <c r="D14" s="660" t="str">
        <f>'7. Finanční zpráva '!C10</f>
        <v>Kraj Vysočina</v>
      </c>
      <c r="E14" s="661"/>
      <c r="F14" s="661"/>
      <c r="G14" s="661"/>
      <c r="H14" s="662"/>
      <c r="I14"/>
      <c r="J14"/>
    </row>
    <row r="15" spans="2:10" ht="6" customHeight="1" thickBot="1">
      <c r="B15" s="44"/>
      <c r="C15" s="45"/>
      <c r="D15" s="330"/>
      <c r="E15" s="330"/>
      <c r="F15" s="330"/>
      <c r="G15" s="13"/>
      <c r="H15" s="13"/>
      <c r="I15"/>
      <c r="J15"/>
    </row>
    <row r="16" spans="2:10" ht="21" customHeight="1" thickBot="1">
      <c r="B16" s="724" t="s">
        <v>13</v>
      </c>
      <c r="C16" s="725"/>
      <c r="D16" s="660" t="str">
        <f>'7. Finanční zpráva '!C14</f>
        <v>Žižkova 57, 587 33 Jihlava</v>
      </c>
      <c r="E16" s="661"/>
      <c r="F16" s="661"/>
      <c r="G16" s="661"/>
      <c r="H16" s="662"/>
      <c r="I16" s="8"/>
      <c r="J16" s="8"/>
    </row>
    <row r="17" spans="2:10" ht="6.75" customHeight="1" thickBot="1">
      <c r="B17" s="49"/>
      <c r="C17" s="54"/>
      <c r="D17" s="12"/>
      <c r="E17" s="12"/>
      <c r="F17" s="12"/>
      <c r="G17" s="12"/>
      <c r="H17" s="12"/>
      <c r="I17" s="8"/>
      <c r="J17" s="8"/>
    </row>
    <row r="18" spans="2:10" ht="21" customHeight="1" thickBot="1">
      <c r="B18" s="724" t="s">
        <v>65</v>
      </c>
      <c r="C18" s="725"/>
      <c r="D18" s="660" t="str">
        <f>'7. Finanční zpráva '!C16</f>
        <v>Ing. Petr Holý</v>
      </c>
      <c r="E18" s="661"/>
      <c r="F18" s="661"/>
      <c r="G18" s="661"/>
      <c r="H18" s="662"/>
      <c r="I18" s="8"/>
      <c r="J18" s="8"/>
    </row>
    <row r="19" spans="2:10" ht="15" customHeight="1" thickBot="1">
      <c r="B19" s="40"/>
      <c r="C19" s="19"/>
      <c r="D19" s="330"/>
      <c r="E19" s="330"/>
      <c r="F19" s="330"/>
      <c r="G19" s="330"/>
      <c r="H19" s="12"/>
      <c r="I19" s="8"/>
      <c r="J19" s="8"/>
    </row>
    <row r="20" spans="2:10" ht="21" customHeight="1" thickBot="1">
      <c r="B20" s="724" t="s">
        <v>244</v>
      </c>
      <c r="C20" s="725"/>
      <c r="D20" s="727">
        <v>3</v>
      </c>
      <c r="E20" s="728"/>
      <c r="F20" s="729"/>
      <c r="G20" s="331" t="s">
        <v>14</v>
      </c>
      <c r="H20" s="332" t="s">
        <v>439</v>
      </c>
      <c r="I20" s="8"/>
      <c r="J20" s="8"/>
    </row>
    <row r="21" spans="2:10" ht="6" customHeight="1" thickBot="1">
      <c r="B21" s="49"/>
      <c r="C21" s="54"/>
      <c r="D21" s="153"/>
      <c r="E21" s="153"/>
      <c r="F21" s="153"/>
      <c r="G21" s="8"/>
      <c r="H21" s="8"/>
      <c r="I21" s="8"/>
      <c r="J21" s="8"/>
    </row>
    <row r="22" spans="2:10" ht="38.25" customHeight="1" thickBot="1">
      <c r="B22" s="691" t="s">
        <v>245</v>
      </c>
      <c r="C22" s="692"/>
      <c r="D22" s="693" t="str">
        <f>'7. Finanční zpráva '!C22</f>
        <v>č. 3 od 01/12/2013 - 31/05/2014</v>
      </c>
      <c r="E22" s="694"/>
      <c r="F22" s="695"/>
      <c r="G22" s="8"/>
      <c r="H22" s="8"/>
      <c r="I22" s="8"/>
      <c r="J22" s="8"/>
    </row>
    <row r="23" spans="2:10" ht="18.75" customHeight="1">
      <c r="B23" s="5"/>
      <c r="C23" s="20"/>
      <c r="D23" s="20"/>
      <c r="E23" s="20"/>
      <c r="F23" s="20"/>
      <c r="G23" s="20"/>
      <c r="H23" s="20"/>
      <c r="I23" s="20"/>
      <c r="J23" s="20"/>
    </row>
    <row r="24" spans="2:8" ht="22.5" customHeight="1">
      <c r="B24" s="699" t="s">
        <v>15</v>
      </c>
      <c r="C24" s="700"/>
      <c r="D24" s="700"/>
      <c r="E24" s="700"/>
      <c r="F24" s="700"/>
      <c r="G24" s="700"/>
      <c r="H24" s="700"/>
    </row>
    <row r="25" spans="2:10" ht="16.5" thickBot="1">
      <c r="B25" s="20"/>
      <c r="C25" s="20"/>
      <c r="D25" s="20"/>
      <c r="E25" s="20"/>
      <c r="F25" s="20"/>
      <c r="G25" s="20"/>
      <c r="H25" s="20"/>
      <c r="I25" s="20"/>
      <c r="J25" s="20"/>
    </row>
    <row r="26" spans="2:15" s="8" customFormat="1" ht="51.75" thickBot="1">
      <c r="B26" s="701" t="s">
        <v>16</v>
      </c>
      <c r="C26" s="702"/>
      <c r="D26" s="703"/>
      <c r="E26" s="27" t="s">
        <v>17</v>
      </c>
      <c r="F26" s="27" t="s">
        <v>270</v>
      </c>
      <c r="G26" s="27" t="s">
        <v>18</v>
      </c>
      <c r="H26" s="27" t="s">
        <v>19</v>
      </c>
      <c r="I26" s="27" t="s">
        <v>56</v>
      </c>
      <c r="J26" s="10"/>
      <c r="K26" s="11"/>
      <c r="L26" s="11"/>
      <c r="M26" s="209"/>
      <c r="N26" s="209"/>
      <c r="O26" s="11"/>
    </row>
    <row r="27" spans="2:15" s="8" customFormat="1" ht="13.5" thickBot="1">
      <c r="B27" s="101"/>
      <c r="C27" s="68"/>
      <c r="D27" s="102"/>
      <c r="E27" s="103" t="s">
        <v>113</v>
      </c>
      <c r="F27" s="104" t="s">
        <v>114</v>
      </c>
      <c r="G27" s="104" t="s">
        <v>258</v>
      </c>
      <c r="H27" s="104" t="s">
        <v>116</v>
      </c>
      <c r="I27" s="285" t="s">
        <v>259</v>
      </c>
      <c r="J27" s="10"/>
      <c r="K27" s="11"/>
      <c r="L27" s="11"/>
      <c r="M27" s="209"/>
      <c r="N27" s="209"/>
      <c r="O27" s="11"/>
    </row>
    <row r="28" spans="2:9" s="8" customFormat="1" ht="21" customHeight="1">
      <c r="B28" s="704" t="s">
        <v>20</v>
      </c>
      <c r="C28" s="705"/>
      <c r="D28" s="705"/>
      <c r="E28" s="210">
        <v>42820</v>
      </c>
      <c r="F28" s="211">
        <v>0</v>
      </c>
      <c r="G28" s="211">
        <f>'RK-21-2014-05, př. 3'!V18</f>
        <v>3604.72</v>
      </c>
      <c r="H28" s="211"/>
      <c r="I28" s="300">
        <f>E28-F28-G28</f>
        <v>39215.28</v>
      </c>
    </row>
    <row r="29" spans="2:9" s="8" customFormat="1" ht="21" customHeight="1">
      <c r="B29" s="704" t="s">
        <v>67</v>
      </c>
      <c r="C29" s="708"/>
      <c r="D29" s="708"/>
      <c r="E29" s="212">
        <v>104667</v>
      </c>
      <c r="F29" s="213">
        <v>0</v>
      </c>
      <c r="G29" s="213">
        <f>'RK-21-2014-05, př. 3'!V50</f>
        <v>7.18</v>
      </c>
      <c r="H29" s="213"/>
      <c r="I29" s="301">
        <f>E29-F29-G29</f>
        <v>104659.82</v>
      </c>
    </row>
    <row r="30" spans="2:9" s="8" customFormat="1" ht="21" customHeight="1">
      <c r="B30" s="704" t="s">
        <v>21</v>
      </c>
      <c r="C30" s="708"/>
      <c r="D30" s="708"/>
      <c r="E30" s="212">
        <v>0</v>
      </c>
      <c r="F30" s="213">
        <v>0</v>
      </c>
      <c r="G30" s="213">
        <f>'RK-21-2014-05, př. 3'!V59</f>
        <v>0</v>
      </c>
      <c r="H30" s="213"/>
      <c r="I30" s="301">
        <f>E30-F30-G30</f>
        <v>0</v>
      </c>
    </row>
    <row r="31" spans="2:9" s="8" customFormat="1" ht="21" customHeight="1" thickBot="1">
      <c r="B31" s="76" t="s">
        <v>279</v>
      </c>
      <c r="C31" s="77"/>
      <c r="D31" s="77"/>
      <c r="E31" s="214">
        <v>0</v>
      </c>
      <c r="F31" s="215">
        <v>0</v>
      </c>
      <c r="G31" s="215">
        <v>0</v>
      </c>
      <c r="H31" s="215"/>
      <c r="I31" s="302">
        <f>E31-F31-G31</f>
        <v>0</v>
      </c>
    </row>
    <row r="32" spans="2:9" s="8" customFormat="1" ht="21.75" customHeight="1" thickBot="1">
      <c r="B32" s="701" t="s">
        <v>22</v>
      </c>
      <c r="C32" s="706"/>
      <c r="D32" s="707"/>
      <c r="E32" s="307">
        <f>SUM(E28:E30)-E31</f>
        <v>147487</v>
      </c>
      <c r="F32" s="307">
        <f>SUM(F28:F30)-F31</f>
        <v>0</v>
      </c>
      <c r="G32" s="307">
        <f>SUM(G28:G30)-G31</f>
        <v>3611.8999999999996</v>
      </c>
      <c r="H32" s="307">
        <f>SUM(H28:H30)-H31</f>
        <v>0</v>
      </c>
      <c r="I32" s="299">
        <f>SUM(I28:I30)-I31</f>
        <v>143875.1</v>
      </c>
    </row>
    <row r="33" spans="2:9" s="8" customFormat="1" ht="32.25" customHeight="1">
      <c r="B33" s="714" t="s">
        <v>282</v>
      </c>
      <c r="C33" s="715"/>
      <c r="D33" s="715"/>
      <c r="E33" s="715"/>
      <c r="F33" s="715"/>
      <c r="G33" s="715"/>
      <c r="H33" s="715"/>
      <c r="I33" s="715"/>
    </row>
    <row r="34" spans="2:8" s="8" customFormat="1" ht="21.75" customHeight="1" thickBot="1">
      <c r="B34" s="10" t="s">
        <v>23</v>
      </c>
      <c r="C34" s="326"/>
      <c r="D34" s="326"/>
      <c r="E34" s="327"/>
      <c r="F34" s="327"/>
      <c r="G34" s="327"/>
      <c r="H34" s="327"/>
    </row>
    <row r="35" spans="2:9" s="8" customFormat="1" ht="26.25" customHeight="1" thickBot="1">
      <c r="B35" s="709" t="s">
        <v>24</v>
      </c>
      <c r="C35" s="716"/>
      <c r="D35" s="717"/>
      <c r="E35" s="323"/>
      <c r="F35" s="323"/>
      <c r="G35" s="323"/>
      <c r="H35" s="323"/>
      <c r="I35"/>
    </row>
    <row r="36" spans="2:9" s="8" customFormat="1" ht="21.75" customHeight="1" thickBot="1">
      <c r="B36" s="696" t="s">
        <v>68</v>
      </c>
      <c r="C36" s="697"/>
      <c r="D36" s="698"/>
      <c r="E36" s="324">
        <f>E35/$E$32</f>
        <v>0</v>
      </c>
      <c r="F36" s="324">
        <f>F35/$E$32</f>
        <v>0</v>
      </c>
      <c r="G36" s="324">
        <f>G35/$E$32</f>
        <v>0</v>
      </c>
      <c r="H36" s="324">
        <f>H35/$E$32</f>
        <v>0</v>
      </c>
      <c r="I36"/>
    </row>
    <row r="37" spans="2:9" s="8" customFormat="1" ht="21.75" customHeight="1" thickBot="1">
      <c r="B37" s="709" t="s">
        <v>46</v>
      </c>
      <c r="C37" s="710"/>
      <c r="D37" s="711"/>
      <c r="E37" s="321"/>
      <c r="F37" s="321"/>
      <c r="G37" s="321">
        <f>'RK-21-2014-05, př. 3'!V73</f>
        <v>0</v>
      </c>
      <c r="H37" s="321"/>
      <c r="I37"/>
    </row>
    <row r="38" spans="2:9" s="8" customFormat="1" ht="21.75" customHeight="1" thickBot="1">
      <c r="B38" s="696" t="s">
        <v>68</v>
      </c>
      <c r="C38" s="697"/>
      <c r="D38" s="698"/>
      <c r="E38" s="324">
        <f>E37/$E$32</f>
        <v>0</v>
      </c>
      <c r="F38" s="324">
        <f>F37/$E$32</f>
        <v>0</v>
      </c>
      <c r="G38" s="324">
        <f>G37/$E$32</f>
        <v>0</v>
      </c>
      <c r="H38" s="324">
        <f>H37/$E$32</f>
        <v>0</v>
      </c>
      <c r="I38"/>
    </row>
    <row r="39" spans="2:9" s="19" customFormat="1" ht="21.75" customHeight="1" thickBot="1">
      <c r="B39" s="709" t="s">
        <v>157</v>
      </c>
      <c r="C39" s="710"/>
      <c r="D39" s="711"/>
      <c r="E39" s="321"/>
      <c r="F39" s="321"/>
      <c r="G39" s="321"/>
      <c r="H39" s="321"/>
      <c r="I39"/>
    </row>
    <row r="40" spans="2:10" ht="20.25" customHeight="1" thickBot="1">
      <c r="B40" s="696" t="s">
        <v>68</v>
      </c>
      <c r="C40" s="697"/>
      <c r="D40" s="698"/>
      <c r="E40" s="324">
        <f>E39/$E$32</f>
        <v>0</v>
      </c>
      <c r="F40" s="324">
        <f>F39/$E$32</f>
        <v>0</v>
      </c>
      <c r="G40" s="324">
        <f>G39/$E$32</f>
        <v>0</v>
      </c>
      <c r="H40" s="324">
        <f>H39/$E$32</f>
        <v>0</v>
      </c>
      <c r="I40"/>
      <c r="J40" s="19"/>
    </row>
    <row r="41" spans="2:10" ht="19.5" customHeight="1" thickBot="1">
      <c r="B41" s="712" t="s">
        <v>25</v>
      </c>
      <c r="C41" s="713"/>
      <c r="D41" s="713"/>
      <c r="E41" s="321"/>
      <c r="F41" s="321"/>
      <c r="G41" s="321"/>
      <c r="H41" s="321"/>
      <c r="I41"/>
      <c r="J41" s="19"/>
    </row>
    <row r="42" spans="2:10" ht="19.5" customHeight="1" thickBot="1">
      <c r="B42" s="682" t="s">
        <v>68</v>
      </c>
      <c r="C42" s="683"/>
      <c r="D42" s="683"/>
      <c r="E42" s="324">
        <f>E41/$E$32</f>
        <v>0</v>
      </c>
      <c r="F42" s="324">
        <f>F41/$E$32</f>
        <v>0</v>
      </c>
      <c r="G42" s="324">
        <f>G41/$E$32</f>
        <v>0</v>
      </c>
      <c r="H42" s="324">
        <f>H41/$E$32</f>
        <v>0</v>
      </c>
      <c r="I42"/>
      <c r="J42" s="19"/>
    </row>
    <row r="43" spans="2:10" ht="19.5" customHeight="1" thickBot="1">
      <c r="B43" s="78"/>
      <c r="C43" s="66"/>
      <c r="D43" s="66"/>
      <c r="E43" s="66"/>
      <c r="F43" s="66"/>
      <c r="G43" s="46"/>
      <c r="H43" s="46"/>
      <c r="I43"/>
      <c r="J43" s="19"/>
    </row>
    <row r="44" spans="2:10" ht="62.25" customHeight="1" thickBot="1">
      <c r="B44" s="57"/>
      <c r="C44" s="216"/>
      <c r="D44" s="27" t="s">
        <v>260</v>
      </c>
      <c r="E44" s="27" t="s">
        <v>17</v>
      </c>
      <c r="F44" s="31" t="s">
        <v>26</v>
      </c>
      <c r="G44" s="31" t="s">
        <v>274</v>
      </c>
      <c r="H44" s="27" t="s">
        <v>27</v>
      </c>
      <c r="I44" s="27" t="s">
        <v>56</v>
      </c>
      <c r="J44" s="19"/>
    </row>
    <row r="45" spans="2:10" ht="24.75" customHeight="1" thickBot="1">
      <c r="B45" s="283" t="s">
        <v>69</v>
      </c>
      <c r="C45" s="284"/>
      <c r="D45" s="322">
        <f>'RK-21-2014-05, př. 3'!V82</f>
        <v>0</v>
      </c>
      <c r="E45" s="321">
        <v>125363</v>
      </c>
      <c r="F45" s="321">
        <v>0</v>
      </c>
      <c r="G45" s="315">
        <f>FLOOR(D45*G32,1)</f>
        <v>0</v>
      </c>
      <c r="H45" s="303">
        <f>SUM(F45:G45)/E45</f>
        <v>0</v>
      </c>
      <c r="I45" s="307">
        <f>E45-F45-G45</f>
        <v>125363</v>
      </c>
      <c r="J45" s="19"/>
    </row>
    <row r="46" spans="2:10" ht="24" customHeight="1" thickBot="1">
      <c r="B46" s="57"/>
      <c r="C46" s="216"/>
      <c r="D46" s="217"/>
      <c r="E46" s="218"/>
      <c r="F46" s="219"/>
      <c r="H46" s="43"/>
      <c r="I46" s="219"/>
      <c r="J46" s="8"/>
    </row>
    <row r="47" spans="2:10" ht="60" customHeight="1" thickBot="1">
      <c r="B47" s="57"/>
      <c r="C47" s="216"/>
      <c r="D47" s="217"/>
      <c r="E47" s="27" t="s">
        <v>265</v>
      </c>
      <c r="F47" s="27" t="s">
        <v>269</v>
      </c>
      <c r="G47" s="27" t="s">
        <v>266</v>
      </c>
      <c r="H47" s="106" t="s">
        <v>267</v>
      </c>
      <c r="I47" s="27" t="s">
        <v>268</v>
      </c>
      <c r="J47" s="8"/>
    </row>
    <row r="48" spans="2:10" ht="32.25" customHeight="1" thickBot="1">
      <c r="B48" s="687" t="s">
        <v>280</v>
      </c>
      <c r="C48" s="688"/>
      <c r="D48" s="689"/>
      <c r="E48" s="318"/>
      <c r="F48" s="318"/>
      <c r="G48" s="318"/>
      <c r="H48" s="325" t="e">
        <f>(F48+G48)/E48</f>
        <v>#DIV/0!</v>
      </c>
      <c r="I48" s="307">
        <f>E48-F48-G48</f>
        <v>0</v>
      </c>
      <c r="J48" s="8"/>
    </row>
    <row r="49" spans="2:10" ht="40.5" customHeight="1">
      <c r="B49" s="671" t="s">
        <v>285</v>
      </c>
      <c r="C49" s="672"/>
      <c r="D49" s="672"/>
      <c r="E49" s="672"/>
      <c r="F49" s="672"/>
      <c r="G49" s="672"/>
      <c r="H49" s="672"/>
      <c r="I49" s="672"/>
      <c r="J49" s="8"/>
    </row>
    <row r="50" spans="2:10" ht="23.25" customHeight="1" thickBot="1">
      <c r="B50" s="64"/>
      <c r="C50" s="65"/>
      <c r="D50" s="65"/>
      <c r="E50" s="66"/>
      <c r="F50" s="66"/>
      <c r="G50" s="66"/>
      <c r="H50" s="66"/>
      <c r="J50" s="38"/>
    </row>
    <row r="51" spans="2:10" s="153" customFormat="1" ht="24" customHeight="1" thickBot="1">
      <c r="B51" s="684" t="s">
        <v>70</v>
      </c>
      <c r="C51" s="685"/>
      <c r="D51" s="685"/>
      <c r="E51" s="685"/>
      <c r="F51" s="685"/>
      <c r="G51" s="686"/>
      <c r="H51" s="79" t="s">
        <v>29</v>
      </c>
      <c r="I51" s="5"/>
      <c r="J51" s="54"/>
    </row>
    <row r="52" spans="2:10" s="153" customFormat="1" ht="24" customHeight="1" thickBot="1">
      <c r="B52" s="673" t="s">
        <v>78</v>
      </c>
      <c r="C52" s="674"/>
      <c r="D52" s="674"/>
      <c r="E52" s="674"/>
      <c r="F52" s="674"/>
      <c r="G52" s="320"/>
      <c r="H52" s="67" t="s">
        <v>29</v>
      </c>
      <c r="I52" s="5"/>
      <c r="J52" s="54"/>
    </row>
    <row r="53" spans="2:10" s="153" customFormat="1" ht="24" customHeight="1" thickBot="1">
      <c r="B53" s="673" t="s">
        <v>281</v>
      </c>
      <c r="C53" s="674"/>
      <c r="D53" s="674"/>
      <c r="E53" s="674"/>
      <c r="F53" s="674"/>
      <c r="G53" s="675"/>
      <c r="H53" s="67" t="s">
        <v>29</v>
      </c>
      <c r="I53" s="5"/>
      <c r="J53" s="54"/>
    </row>
    <row r="54" spans="2:10" s="153" customFormat="1" ht="24" customHeight="1" thickBot="1">
      <c r="B54" s="690" t="s">
        <v>287</v>
      </c>
      <c r="C54" s="690"/>
      <c r="D54" s="690"/>
      <c r="E54" s="690"/>
      <c r="F54" s="690"/>
      <c r="G54" s="690"/>
      <c r="H54" s="67" t="s">
        <v>29</v>
      </c>
      <c r="I54" s="5"/>
      <c r="J54" s="54"/>
    </row>
    <row r="55" spans="2:10" s="153" customFormat="1" ht="48.75" customHeight="1" thickBot="1">
      <c r="B55" s="80" t="s">
        <v>71</v>
      </c>
      <c r="C55" s="668"/>
      <c r="D55" s="669"/>
      <c r="E55" s="669"/>
      <c r="F55" s="669"/>
      <c r="G55" s="669"/>
      <c r="H55" s="670"/>
      <c r="I55" s="8"/>
      <c r="J55" s="54"/>
    </row>
    <row r="56" spans="2:9" s="153" customFormat="1" ht="21" customHeight="1">
      <c r="B56" s="664" t="s">
        <v>28</v>
      </c>
      <c r="C56" s="665"/>
      <c r="D56" s="665"/>
      <c r="E56" s="665"/>
      <c r="F56" s="665"/>
      <c r="G56" s="665"/>
      <c r="H56" s="665"/>
      <c r="I56" s="8"/>
    </row>
    <row r="57" spans="2:9" s="216" customFormat="1" ht="54.75" customHeight="1">
      <c r="B57" s="666" t="s">
        <v>229</v>
      </c>
      <c r="C57" s="666"/>
      <c r="D57" s="666"/>
      <c r="E57" s="666"/>
      <c r="F57" s="666"/>
      <c r="G57" s="666"/>
      <c r="H57" s="666"/>
      <c r="I57" s="38"/>
    </row>
    <row r="58" spans="2:9" s="216" customFormat="1" ht="33" customHeight="1">
      <c r="B58" s="23"/>
      <c r="C58" s="667" t="s">
        <v>72</v>
      </c>
      <c r="D58" s="676"/>
      <c r="E58" s="676"/>
      <c r="F58" s="676"/>
      <c r="G58" s="676"/>
      <c r="H58" s="676"/>
      <c r="I58" s="81"/>
    </row>
    <row r="59" spans="2:9" s="216" customFormat="1" ht="15" customHeight="1">
      <c r="B59" s="23"/>
      <c r="C59" s="667" t="s">
        <v>73</v>
      </c>
      <c r="D59" s="667"/>
      <c r="E59" s="667"/>
      <c r="F59" s="667"/>
      <c r="G59" s="667"/>
      <c r="H59" s="667"/>
      <c r="I59" s="81"/>
    </row>
    <row r="60" spans="2:9" s="216" customFormat="1" ht="34.5" customHeight="1">
      <c r="B60" s="23"/>
      <c r="C60" s="667" t="s">
        <v>74</v>
      </c>
      <c r="D60" s="676"/>
      <c r="E60" s="676"/>
      <c r="F60" s="676"/>
      <c r="G60" s="676"/>
      <c r="H60" s="676"/>
      <c r="I60" s="81"/>
    </row>
    <row r="61" spans="2:9" s="216" customFormat="1" ht="28.5" customHeight="1">
      <c r="B61" s="23"/>
      <c r="C61" s="667" t="s">
        <v>75</v>
      </c>
      <c r="D61" s="676"/>
      <c r="E61" s="676"/>
      <c r="F61" s="676"/>
      <c r="G61" s="676"/>
      <c r="H61" s="676"/>
      <c r="I61" s="74"/>
    </row>
    <row r="62" spans="3:9" ht="29.25" customHeight="1">
      <c r="C62" s="667" t="s">
        <v>76</v>
      </c>
      <c r="D62" s="667"/>
      <c r="E62" s="667"/>
      <c r="F62" s="667"/>
      <c r="G62" s="667"/>
      <c r="H62" s="667"/>
      <c r="I62" s="82"/>
    </row>
    <row r="63" spans="3:9" ht="29.25" customHeight="1">
      <c r="C63" s="663" t="s">
        <v>77</v>
      </c>
      <c r="D63" s="663"/>
      <c r="E63" s="663"/>
      <c r="F63" s="663"/>
      <c r="G63" s="663"/>
      <c r="H63" s="663"/>
      <c r="I63" s="82"/>
    </row>
    <row r="64" spans="3:9" ht="19.5" customHeight="1">
      <c r="C64" s="663" t="s">
        <v>52</v>
      </c>
      <c r="D64" s="663"/>
      <c r="E64" s="663"/>
      <c r="F64" s="663"/>
      <c r="G64" s="663"/>
      <c r="H64" s="663"/>
      <c r="I64" s="82"/>
    </row>
    <row r="65" spans="3:9" ht="19.5" customHeight="1">
      <c r="C65" s="56"/>
      <c r="D65" s="56"/>
      <c r="E65" s="56"/>
      <c r="F65" s="56"/>
      <c r="G65" s="56"/>
      <c r="H65" s="56"/>
      <c r="I65" s="82"/>
    </row>
    <row r="66" spans="3:9" ht="13.5" customHeight="1">
      <c r="C66" s="56"/>
      <c r="D66" s="56"/>
      <c r="E66" s="56"/>
      <c r="F66" s="56"/>
      <c r="G66" s="56"/>
      <c r="H66" s="56"/>
      <c r="I66" s="82"/>
    </row>
    <row r="67" spans="2:9" s="8" customFormat="1" ht="14.25">
      <c r="B67" s="640" t="s">
        <v>230</v>
      </c>
      <c r="C67" s="641"/>
      <c r="D67" s="641"/>
      <c r="E67" s="151"/>
      <c r="F67" s="151"/>
      <c r="G67" s="151"/>
      <c r="H67" s="151"/>
      <c r="I67" s="82"/>
    </row>
    <row r="68" spans="2:9" s="8" customFormat="1" ht="15" thickBot="1">
      <c r="B68" s="17"/>
      <c r="C68" s="151"/>
      <c r="D68" s="152"/>
      <c r="E68" s="152"/>
      <c r="F68" s="152"/>
      <c r="G68" s="152"/>
      <c r="H68" s="152"/>
      <c r="I68" s="82"/>
    </row>
    <row r="69" spans="2:9" s="8" customFormat="1" ht="13.5" thickBot="1">
      <c r="B69" s="679" t="s">
        <v>231</v>
      </c>
      <c r="C69" s="680"/>
      <c r="D69" s="681"/>
      <c r="E69" s="656"/>
      <c r="F69" s="657"/>
      <c r="I69" s="82"/>
    </row>
    <row r="70" spans="2:8" ht="13.5" thickBot="1">
      <c r="B70" s="677"/>
      <c r="C70" s="678"/>
      <c r="D70" s="678"/>
      <c r="G70" s="8"/>
      <c r="H70" s="8"/>
    </row>
    <row r="71" spans="2:6" ht="13.5" thickBot="1">
      <c r="B71" s="658" t="s">
        <v>30</v>
      </c>
      <c r="C71" s="659"/>
      <c r="D71" s="659"/>
      <c r="E71" s="656"/>
      <c r="F71" s="657"/>
    </row>
    <row r="72" spans="2:9" ht="13.5" thickBot="1">
      <c r="B72" s="5"/>
      <c r="I72" s="21"/>
    </row>
    <row r="73" spans="2:9" ht="12.75" customHeight="1" thickBot="1">
      <c r="B73" s="658" t="s">
        <v>288</v>
      </c>
      <c r="C73" s="659"/>
      <c r="D73" s="659"/>
      <c r="E73" s="656"/>
      <c r="F73" s="657"/>
      <c r="G73" s="634" t="s">
        <v>62</v>
      </c>
      <c r="H73" s="635"/>
      <c r="I73" s="636"/>
    </row>
    <row r="74" spans="7:9" ht="13.5" thickBot="1">
      <c r="G74" s="637"/>
      <c r="H74" s="638"/>
      <c r="I74" s="639"/>
    </row>
    <row r="75" ht="17.25" customHeight="1"/>
    <row r="76" ht="13.5" thickBot="1"/>
    <row r="77" spans="2:9" ht="12.75">
      <c r="B77" s="640" t="s">
        <v>289</v>
      </c>
      <c r="C77" s="641"/>
      <c r="D77" s="641"/>
      <c r="E77" s="642"/>
      <c r="F77" s="643"/>
      <c r="G77" s="646" t="s">
        <v>33</v>
      </c>
      <c r="H77" s="647"/>
      <c r="I77" s="636"/>
    </row>
    <row r="78" spans="5:9" ht="13.5" thickBot="1">
      <c r="E78" s="644"/>
      <c r="F78" s="645"/>
      <c r="G78" s="648"/>
      <c r="H78" s="649"/>
      <c r="I78" s="650"/>
    </row>
    <row r="79" spans="3:9" ht="12.75">
      <c r="C79" s="653" t="s">
        <v>290</v>
      </c>
      <c r="D79" s="654"/>
      <c r="E79" s="654"/>
      <c r="F79" s="655"/>
      <c r="G79" s="648"/>
      <c r="H79" s="649"/>
      <c r="I79" s="650"/>
    </row>
    <row r="80" spans="7:9" ht="12.75">
      <c r="G80" s="648"/>
      <c r="H80" s="649"/>
      <c r="I80" s="650"/>
    </row>
    <row r="81" spans="7:9" ht="12.75">
      <c r="G81" s="648"/>
      <c r="H81" s="649"/>
      <c r="I81" s="650"/>
    </row>
    <row r="82" spans="7:9" ht="12.75">
      <c r="G82" s="648"/>
      <c r="H82" s="649"/>
      <c r="I82" s="650"/>
    </row>
    <row r="83" spans="7:9" ht="13.5" thickBot="1">
      <c r="G83" s="651"/>
      <c r="H83" s="652"/>
      <c r="I83" s="639"/>
    </row>
  </sheetData>
  <sheetProtection/>
  <mergeCells count="64">
    <mergeCell ref="D12:H12"/>
    <mergeCell ref="D14:H14"/>
    <mergeCell ref="B16:C16"/>
    <mergeCell ref="B20:C20"/>
    <mergeCell ref="D20:F20"/>
    <mergeCell ref="D16:H16"/>
    <mergeCell ref="B1:I1"/>
    <mergeCell ref="B2:H2"/>
    <mergeCell ref="B3:H3"/>
    <mergeCell ref="B6:C6"/>
    <mergeCell ref="B8:C8"/>
    <mergeCell ref="B18:C18"/>
    <mergeCell ref="D18:H18"/>
    <mergeCell ref="B10:C10"/>
    <mergeCell ref="D10:F10"/>
    <mergeCell ref="B12:C12"/>
    <mergeCell ref="B30:D30"/>
    <mergeCell ref="B39:D39"/>
    <mergeCell ref="B40:D40"/>
    <mergeCell ref="B41:D41"/>
    <mergeCell ref="B33:I33"/>
    <mergeCell ref="B38:D38"/>
    <mergeCell ref="B37:D37"/>
    <mergeCell ref="B35:D35"/>
    <mergeCell ref="B48:D48"/>
    <mergeCell ref="B54:G54"/>
    <mergeCell ref="B22:C22"/>
    <mergeCell ref="D22:F22"/>
    <mergeCell ref="B36:D36"/>
    <mergeCell ref="B24:H24"/>
    <mergeCell ref="B26:D26"/>
    <mergeCell ref="B28:D28"/>
    <mergeCell ref="B32:D32"/>
    <mergeCell ref="B29:D29"/>
    <mergeCell ref="D6:H6"/>
    <mergeCell ref="C58:H58"/>
    <mergeCell ref="C62:H62"/>
    <mergeCell ref="C61:H61"/>
    <mergeCell ref="B70:D70"/>
    <mergeCell ref="B69:D69"/>
    <mergeCell ref="C60:H60"/>
    <mergeCell ref="B42:D42"/>
    <mergeCell ref="B51:G51"/>
    <mergeCell ref="B52:F52"/>
    <mergeCell ref="D8:H8"/>
    <mergeCell ref="B67:D67"/>
    <mergeCell ref="C63:H63"/>
    <mergeCell ref="C64:H64"/>
    <mergeCell ref="B56:H56"/>
    <mergeCell ref="B57:H57"/>
    <mergeCell ref="C59:H59"/>
    <mergeCell ref="C55:H55"/>
    <mergeCell ref="B49:I49"/>
    <mergeCell ref="B53:G53"/>
    <mergeCell ref="G73:I74"/>
    <mergeCell ref="B77:D77"/>
    <mergeCell ref="E77:F78"/>
    <mergeCell ref="G77:I83"/>
    <mergeCell ref="C79:F79"/>
    <mergeCell ref="E69:F69"/>
    <mergeCell ref="B71:D71"/>
    <mergeCell ref="E71:F71"/>
    <mergeCell ref="B73:D73"/>
    <mergeCell ref="E73:F73"/>
  </mergeCells>
  <printOptions/>
  <pageMargins left="0.7874015748031497" right="0.7874015748031497" top="0.984251968503937" bottom="0.984251968503937" header="0.5118110236220472" footer="0.5118110236220472"/>
  <pageSetup horizontalDpi="600" verticalDpi="600" orientation="portrait" paperSize="9" scale="64" r:id="rId4"/>
  <headerFooter alignWithMargins="0">
    <oddHeader>&amp;CVerze: 4. května 2011</oddHeader>
  </headerFooter>
  <rowBreaks count="1" manualBreakCount="1">
    <brk id="46" max="9" man="1"/>
  </rowBreaks>
  <drawing r:id="rId3"/>
  <legacyDrawing r:id="rId2"/>
</worksheet>
</file>

<file path=xl/worksheets/sheet2.xml><?xml version="1.0" encoding="utf-8"?>
<worksheet xmlns="http://schemas.openxmlformats.org/spreadsheetml/2006/main" xmlns:r="http://schemas.openxmlformats.org/officeDocument/2006/relationships">
  <dimension ref="B1:J150"/>
  <sheetViews>
    <sheetView view="pageBreakPreview" zoomScaleSheetLayoutView="100" zoomScalePageLayoutView="0" workbookViewId="0" topLeftCell="B43">
      <selection activeCell="B48" sqref="B48:I48"/>
    </sheetView>
  </sheetViews>
  <sheetFormatPr defaultColWidth="9.140625" defaultRowHeight="12.75"/>
  <cols>
    <col min="1" max="1" width="2.8515625" style="0" hidden="1" customWidth="1"/>
    <col min="2" max="2" width="14.140625" style="0" customWidth="1"/>
    <col min="3" max="3" width="10.00390625" style="0" customWidth="1"/>
    <col min="4" max="4" width="10.421875" style="0" customWidth="1"/>
    <col min="6" max="6" width="12.00390625" style="0" customWidth="1"/>
    <col min="9" max="9" width="20.421875" style="0" customWidth="1"/>
    <col min="11" max="11" width="10.8515625" style="0" customWidth="1"/>
  </cols>
  <sheetData>
    <row r="1" spans="2:10" s="5" customFormat="1" ht="125.25" customHeight="1">
      <c r="B1" s="718"/>
      <c r="C1" s="719"/>
      <c r="D1" s="719"/>
      <c r="E1" s="719"/>
      <c r="F1" s="719"/>
      <c r="G1" s="719"/>
      <c r="H1" s="719"/>
      <c r="I1" s="719"/>
      <c r="J1" s="719"/>
    </row>
    <row r="2" ht="9" customHeight="1"/>
    <row r="3" spans="2:9" ht="24" customHeight="1">
      <c r="B3" s="813" t="s">
        <v>109</v>
      </c>
      <c r="C3" s="814"/>
      <c r="D3" s="814"/>
      <c r="E3" s="814"/>
      <c r="F3" s="814"/>
      <c r="G3" s="814"/>
      <c r="H3" s="814"/>
      <c r="I3" s="814"/>
    </row>
    <row r="4" ht="8.25" customHeight="1"/>
    <row r="5" spans="2:9" ht="15">
      <c r="B5" s="720" t="s">
        <v>6</v>
      </c>
      <c r="C5" s="721"/>
      <c r="D5" s="721"/>
      <c r="E5" s="721"/>
      <c r="F5" s="721"/>
      <c r="G5" s="721"/>
      <c r="H5" s="721"/>
      <c r="I5" s="721"/>
    </row>
    <row r="6" spans="2:9" ht="19.5" customHeight="1" thickBot="1">
      <c r="B6" s="69"/>
      <c r="C6" s="70" t="s">
        <v>247</v>
      </c>
      <c r="D6" s="48"/>
      <c r="E6" s="48"/>
      <c r="F6" s="48"/>
      <c r="G6" s="48"/>
      <c r="H6" s="48"/>
      <c r="I6" s="48"/>
    </row>
    <row r="7" spans="2:9" ht="19.5" customHeight="1" thickBot="1">
      <c r="B7" s="724" t="s">
        <v>9</v>
      </c>
      <c r="C7" s="764"/>
      <c r="D7" s="773" t="s">
        <v>432</v>
      </c>
      <c r="E7" s="810"/>
      <c r="F7" s="810"/>
      <c r="G7" s="810"/>
      <c r="H7" s="810"/>
      <c r="I7" s="811"/>
    </row>
    <row r="8" spans="2:9" ht="6" customHeight="1" thickBot="1">
      <c r="B8" s="49"/>
      <c r="C8" s="46"/>
      <c r="D8" s="8"/>
      <c r="E8" s="8"/>
      <c r="F8" s="8"/>
      <c r="G8" s="8"/>
      <c r="H8" s="8"/>
      <c r="I8" s="8"/>
    </row>
    <row r="9" spans="2:9" ht="19.5" customHeight="1" thickBot="1">
      <c r="B9" s="724" t="s">
        <v>10</v>
      </c>
      <c r="C9" s="764"/>
      <c r="D9" s="773" t="s">
        <v>433</v>
      </c>
      <c r="E9" s="810"/>
      <c r="F9" s="810"/>
      <c r="G9" s="811"/>
      <c r="H9" s="8"/>
      <c r="I9" s="8"/>
    </row>
    <row r="10" spans="2:7" ht="15" customHeight="1" thickBot="1">
      <c r="B10" s="50"/>
      <c r="C10" s="43"/>
      <c r="D10" s="19"/>
      <c r="E10" s="19"/>
      <c r="F10" s="19"/>
      <c r="G10" s="19"/>
    </row>
    <row r="11" spans="2:9" ht="19.5" customHeight="1" thickBot="1">
      <c r="B11" s="658" t="s">
        <v>12</v>
      </c>
      <c r="C11" s="812"/>
      <c r="D11" s="773" t="s">
        <v>363</v>
      </c>
      <c r="E11" s="810"/>
      <c r="F11" s="810"/>
      <c r="G11" s="810"/>
      <c r="H11" s="810"/>
      <c r="I11" s="811"/>
    </row>
    <row r="12" ht="6" customHeight="1" thickBot="1"/>
    <row r="13" spans="2:9" ht="19.5" customHeight="1" thickBot="1">
      <c r="B13" s="724" t="s">
        <v>66</v>
      </c>
      <c r="C13" s="797"/>
      <c r="D13" s="773" t="s">
        <v>434</v>
      </c>
      <c r="E13" s="810"/>
      <c r="F13" s="810"/>
      <c r="G13" s="810"/>
      <c r="H13" s="810"/>
      <c r="I13" s="811"/>
    </row>
    <row r="14" spans="2:9" ht="6" customHeight="1" thickBot="1">
      <c r="B14" s="49"/>
      <c r="C14" s="46"/>
      <c r="D14" s="8"/>
      <c r="E14" s="8"/>
      <c r="F14" s="8"/>
      <c r="G14" s="8"/>
      <c r="H14" s="8"/>
      <c r="I14" s="8"/>
    </row>
    <row r="15" spans="2:9" ht="19.5" customHeight="1" thickBot="1">
      <c r="B15" s="724" t="s">
        <v>13</v>
      </c>
      <c r="C15" s="797"/>
      <c r="D15" s="773" t="s">
        <v>435</v>
      </c>
      <c r="E15" s="810"/>
      <c r="F15" s="810"/>
      <c r="G15" s="810"/>
      <c r="H15" s="810"/>
      <c r="I15" s="811"/>
    </row>
    <row r="16" spans="2:9" ht="6" customHeight="1" thickBot="1">
      <c r="B16" s="49"/>
      <c r="C16" s="46"/>
      <c r="D16" s="8"/>
      <c r="E16" s="8"/>
      <c r="F16" s="8"/>
      <c r="G16" s="8"/>
      <c r="H16" s="8"/>
      <c r="I16" s="8"/>
    </row>
    <row r="17" spans="2:9" ht="19.5" customHeight="1" thickBot="1">
      <c r="B17" s="724" t="s">
        <v>38</v>
      </c>
      <c r="C17" s="797"/>
      <c r="D17" s="773" t="s">
        <v>438</v>
      </c>
      <c r="E17" s="810"/>
      <c r="F17" s="810"/>
      <c r="G17" s="810"/>
      <c r="H17" s="810"/>
      <c r="I17" s="811"/>
    </row>
    <row r="18" spans="2:9" ht="6" customHeight="1" thickBot="1">
      <c r="B18" s="49"/>
      <c r="C18" s="46"/>
      <c r="D18" s="8"/>
      <c r="E18" s="8"/>
      <c r="F18" s="8"/>
      <c r="G18" s="8"/>
      <c r="H18" s="8"/>
      <c r="I18" s="8"/>
    </row>
    <row r="19" spans="2:9" ht="19.5" customHeight="1" thickBot="1">
      <c r="B19" s="724" t="s">
        <v>65</v>
      </c>
      <c r="C19" s="797"/>
      <c r="D19" s="773" t="s">
        <v>437</v>
      </c>
      <c r="E19" s="810"/>
      <c r="F19" s="810"/>
      <c r="G19" s="810"/>
      <c r="H19" s="810"/>
      <c r="I19" s="811"/>
    </row>
    <row r="20" spans="2:9" ht="6" customHeight="1" thickBot="1">
      <c r="B20" s="49"/>
      <c r="C20" s="46"/>
      <c r="D20" s="8"/>
      <c r="E20" s="8"/>
      <c r="F20" s="8"/>
      <c r="G20" s="8"/>
      <c r="H20" s="8"/>
      <c r="I20" s="8"/>
    </row>
    <row r="21" spans="2:9" ht="19.5" customHeight="1" thickBot="1">
      <c r="B21" s="724" t="s">
        <v>11</v>
      </c>
      <c r="C21" s="797"/>
      <c r="D21" s="818" t="s">
        <v>528</v>
      </c>
      <c r="E21" s="819"/>
      <c r="F21" s="819"/>
      <c r="G21" s="820"/>
      <c r="H21" s="8"/>
      <c r="I21" s="8"/>
    </row>
    <row r="22" spans="2:9" ht="19.5" customHeight="1" thickBot="1">
      <c r="B22" s="50"/>
      <c r="C22" s="43"/>
      <c r="D22" s="19"/>
      <c r="E22" s="19"/>
      <c r="F22" s="19"/>
      <c r="G22" s="19"/>
      <c r="H22" s="36"/>
      <c r="I22" s="36"/>
    </row>
    <row r="23" spans="2:5" ht="19.5" customHeight="1" thickBot="1">
      <c r="B23" s="815" t="s">
        <v>14</v>
      </c>
      <c r="C23" s="816"/>
      <c r="D23" s="773" t="s">
        <v>439</v>
      </c>
      <c r="E23" s="774"/>
    </row>
    <row r="24" ht="6" customHeight="1" thickBot="1">
      <c r="B24" s="2"/>
    </row>
    <row r="25" spans="2:9" ht="28.5" customHeight="1" thickBot="1">
      <c r="B25" s="691" t="s">
        <v>246</v>
      </c>
      <c r="C25" s="817"/>
      <c r="D25" s="821" t="s">
        <v>535</v>
      </c>
      <c r="E25" s="822"/>
      <c r="F25" s="822"/>
      <c r="G25" s="822"/>
      <c r="H25" s="822"/>
      <c r="I25" s="823"/>
    </row>
    <row r="26" spans="2:7" ht="6" customHeight="1">
      <c r="B26" s="49"/>
      <c r="C26" s="46"/>
      <c r="D26" s="8"/>
      <c r="E26" s="8"/>
      <c r="F26" s="8"/>
      <c r="G26" s="8"/>
    </row>
    <row r="27" ht="19.5" customHeight="1" thickBot="1"/>
    <row r="28" spans="2:9" ht="27.75" customHeight="1">
      <c r="B28" s="765" t="s">
        <v>248</v>
      </c>
      <c r="C28" s="766"/>
      <c r="D28" s="766"/>
      <c r="E28" s="766"/>
      <c r="F28" s="766"/>
      <c r="G28" s="766"/>
      <c r="H28" s="766"/>
      <c r="I28" s="767"/>
    </row>
    <row r="29" spans="2:9" ht="13.5" customHeight="1">
      <c r="B29" s="791" t="s">
        <v>249</v>
      </c>
      <c r="C29" s="792"/>
      <c r="D29" s="793"/>
      <c r="E29" s="771" t="s">
        <v>86</v>
      </c>
      <c r="F29" s="771"/>
      <c r="G29" s="771"/>
      <c r="H29" s="771"/>
      <c r="I29" s="772"/>
    </row>
    <row r="30" spans="2:9" ht="17.25" customHeight="1">
      <c r="B30" s="794"/>
      <c r="C30" s="795"/>
      <c r="D30" s="796"/>
      <c r="E30" s="771" t="s">
        <v>87</v>
      </c>
      <c r="F30" s="771"/>
      <c r="G30" s="771" t="s">
        <v>88</v>
      </c>
      <c r="H30" s="771"/>
      <c r="I30" s="772"/>
    </row>
    <row r="31" spans="2:9" ht="17.25" customHeight="1">
      <c r="B31" s="761">
        <v>1</v>
      </c>
      <c r="C31" s="762"/>
      <c r="D31" s="763"/>
      <c r="E31" s="784">
        <v>41185</v>
      </c>
      <c r="F31" s="785"/>
      <c r="G31" s="784">
        <v>41425</v>
      </c>
      <c r="H31" s="789"/>
      <c r="I31" s="790"/>
    </row>
    <row r="32" spans="2:9" ht="20.25" customHeight="1" thickBot="1">
      <c r="B32" s="83"/>
      <c r="C32" s="84"/>
      <c r="D32" s="628">
        <v>2</v>
      </c>
      <c r="E32" s="731">
        <v>41609</v>
      </c>
      <c r="F32" s="732"/>
      <c r="G32" s="731">
        <v>41790</v>
      </c>
      <c r="H32" s="733"/>
      <c r="I32" s="734"/>
    </row>
    <row r="33" spans="2:9" ht="13.5" thickBot="1">
      <c r="B33" s="49"/>
      <c r="C33" s="46"/>
      <c r="D33" s="8"/>
      <c r="E33" s="8"/>
      <c r="F33" s="8"/>
      <c r="G33" s="8"/>
      <c r="H33" s="19"/>
      <c r="I33" s="19"/>
    </row>
    <row r="34" spans="2:9" ht="120" customHeight="1" thickBot="1">
      <c r="B34" s="735" t="s">
        <v>689</v>
      </c>
      <c r="C34" s="756"/>
      <c r="D34" s="756"/>
      <c r="E34" s="756"/>
      <c r="F34" s="756"/>
      <c r="G34" s="756"/>
      <c r="H34" s="756"/>
      <c r="I34" s="757"/>
    </row>
    <row r="35" spans="2:9" ht="15.75" thickBot="1">
      <c r="B35" s="39"/>
      <c r="C35" s="42"/>
      <c r="D35" s="43"/>
      <c r="E35" s="8"/>
      <c r="F35" s="8"/>
      <c r="G35" s="8"/>
      <c r="H35" s="19"/>
      <c r="I35" s="19"/>
    </row>
    <row r="36" spans="2:9" ht="21" customHeight="1" thickBot="1">
      <c r="B36" s="735" t="s">
        <v>89</v>
      </c>
      <c r="C36" s="756"/>
      <c r="D36" s="756"/>
      <c r="E36" s="756"/>
      <c r="F36" s="756"/>
      <c r="G36" s="756"/>
      <c r="H36" s="756"/>
      <c r="I36" s="757"/>
    </row>
    <row r="37" spans="2:9" ht="53.25" customHeight="1" thickBot="1">
      <c r="B37" s="735" t="s">
        <v>536</v>
      </c>
      <c r="C37" s="756"/>
      <c r="D37" s="756"/>
      <c r="E37" s="756"/>
      <c r="F37" s="756"/>
      <c r="G37" s="756"/>
      <c r="H37" s="756"/>
      <c r="I37" s="757"/>
    </row>
    <row r="38" spans="2:9" ht="54.75" customHeight="1" thickBot="1">
      <c r="B38" s="735" t="s">
        <v>537</v>
      </c>
      <c r="C38" s="736"/>
      <c r="D38" s="736"/>
      <c r="E38" s="736"/>
      <c r="F38" s="736"/>
      <c r="G38" s="736"/>
      <c r="H38" s="736"/>
      <c r="I38" s="737"/>
    </row>
    <row r="39" spans="2:9" ht="65.25" customHeight="1" thickBot="1">
      <c r="B39" s="735" t="s">
        <v>538</v>
      </c>
      <c r="C39" s="756"/>
      <c r="D39" s="756"/>
      <c r="E39" s="756"/>
      <c r="F39" s="756"/>
      <c r="G39" s="756"/>
      <c r="H39" s="756"/>
      <c r="I39" s="757"/>
    </row>
    <row r="40" spans="2:9" ht="33" customHeight="1" thickBot="1">
      <c r="B40" s="738" t="s">
        <v>539</v>
      </c>
      <c r="C40" s="736"/>
      <c r="D40" s="736"/>
      <c r="E40" s="736"/>
      <c r="F40" s="736"/>
      <c r="G40" s="736"/>
      <c r="H40" s="736"/>
      <c r="I40" s="737"/>
    </row>
    <row r="41" spans="2:9" ht="41.25" customHeight="1" thickBot="1">
      <c r="B41" s="735" t="s">
        <v>540</v>
      </c>
      <c r="C41" s="756"/>
      <c r="D41" s="756"/>
      <c r="E41" s="756"/>
      <c r="F41" s="756"/>
      <c r="G41" s="756"/>
      <c r="H41" s="756"/>
      <c r="I41" s="757"/>
    </row>
    <row r="42" spans="2:9" ht="55.5" customHeight="1" thickBot="1">
      <c r="B42" s="735" t="s">
        <v>541</v>
      </c>
      <c r="C42" s="756"/>
      <c r="D42" s="756"/>
      <c r="E42" s="756"/>
      <c r="F42" s="756"/>
      <c r="G42" s="756"/>
      <c r="H42" s="756"/>
      <c r="I42" s="757"/>
    </row>
    <row r="43" spans="2:9" ht="33" customHeight="1" thickBot="1">
      <c r="B43" s="735" t="s">
        <v>542</v>
      </c>
      <c r="C43" s="756"/>
      <c r="D43" s="756"/>
      <c r="E43" s="756"/>
      <c r="F43" s="756"/>
      <c r="G43" s="756"/>
      <c r="H43" s="756"/>
      <c r="I43" s="757"/>
    </row>
    <row r="44" spans="2:9" ht="68.25" customHeight="1" thickBot="1">
      <c r="B44" s="735" t="s">
        <v>543</v>
      </c>
      <c r="C44" s="756"/>
      <c r="D44" s="756"/>
      <c r="E44" s="756"/>
      <c r="F44" s="756"/>
      <c r="G44" s="756"/>
      <c r="H44" s="756"/>
      <c r="I44" s="757"/>
    </row>
    <row r="45" spans="2:9" ht="67.5" customHeight="1" thickBot="1">
      <c r="B45" s="735" t="s">
        <v>545</v>
      </c>
      <c r="C45" s="736"/>
      <c r="D45" s="736"/>
      <c r="E45" s="736"/>
      <c r="F45" s="736"/>
      <c r="G45" s="736"/>
      <c r="H45" s="736"/>
      <c r="I45" s="737"/>
    </row>
    <row r="46" spans="2:9" ht="66" customHeight="1" thickBot="1">
      <c r="B46" s="735" t="s">
        <v>544</v>
      </c>
      <c r="C46" s="756"/>
      <c r="D46" s="756"/>
      <c r="E46" s="756"/>
      <c r="F46" s="756"/>
      <c r="G46" s="756"/>
      <c r="H46" s="756"/>
      <c r="I46" s="757"/>
    </row>
    <row r="47" spans="2:9" ht="68.25" customHeight="1" thickBot="1">
      <c r="B47" s="735" t="s">
        <v>690</v>
      </c>
      <c r="C47" s="756"/>
      <c r="D47" s="756"/>
      <c r="E47" s="756"/>
      <c r="F47" s="756"/>
      <c r="G47" s="756"/>
      <c r="H47" s="756"/>
      <c r="I47" s="757"/>
    </row>
    <row r="48" spans="2:9" ht="68.25" customHeight="1" thickBot="1">
      <c r="B48" s="735" t="s">
        <v>691</v>
      </c>
      <c r="C48" s="756"/>
      <c r="D48" s="756"/>
      <c r="E48" s="756"/>
      <c r="F48" s="756"/>
      <c r="G48" s="756"/>
      <c r="H48" s="756"/>
      <c r="I48" s="757"/>
    </row>
    <row r="49" spans="2:9" ht="47.25" customHeight="1" thickBot="1">
      <c r="B49" s="735" t="s">
        <v>556</v>
      </c>
      <c r="C49" s="736"/>
      <c r="D49" s="736"/>
      <c r="E49" s="736"/>
      <c r="F49" s="736"/>
      <c r="G49" s="736"/>
      <c r="H49" s="736"/>
      <c r="I49" s="737"/>
    </row>
    <row r="50" spans="2:9" ht="12.75" customHeight="1" thickBot="1">
      <c r="B50" s="39"/>
      <c r="C50" s="42"/>
      <c r="D50" s="43"/>
      <c r="E50" s="8"/>
      <c r="F50" s="8"/>
      <c r="G50" s="8"/>
      <c r="H50" s="19"/>
      <c r="I50" s="19"/>
    </row>
    <row r="51" spans="2:9" ht="54" customHeight="1" thickBot="1">
      <c r="B51" s="735" t="s">
        <v>546</v>
      </c>
      <c r="C51" s="756"/>
      <c r="D51" s="756"/>
      <c r="E51" s="756"/>
      <c r="F51" s="756"/>
      <c r="G51" s="756"/>
      <c r="H51" s="756"/>
      <c r="I51" s="757"/>
    </row>
    <row r="52" spans="2:9" ht="17.25" customHeight="1" thickBot="1">
      <c r="B52" s="100"/>
      <c r="C52" s="100"/>
      <c r="D52" s="100"/>
      <c r="E52" s="100"/>
      <c r="F52" s="100"/>
      <c r="G52" s="100"/>
      <c r="H52" s="100"/>
      <c r="I52" s="100"/>
    </row>
    <row r="53" spans="2:9" ht="17.25" customHeight="1">
      <c r="B53" s="768" t="s">
        <v>90</v>
      </c>
      <c r="C53" s="769"/>
      <c r="D53" s="769"/>
      <c r="E53" s="769"/>
      <c r="F53" s="769"/>
      <c r="G53" s="769"/>
      <c r="H53" s="769"/>
      <c r="I53" s="770"/>
    </row>
    <row r="54" spans="2:9" ht="17.25" customHeight="1">
      <c r="B54" s="739" t="s">
        <v>118</v>
      </c>
      <c r="C54" s="740"/>
      <c r="D54" s="740"/>
      <c r="E54" s="740"/>
      <c r="F54" s="740"/>
      <c r="G54" s="740"/>
      <c r="H54" s="740"/>
      <c r="I54" s="744"/>
    </row>
    <row r="55" spans="2:9" ht="26.25" customHeight="1">
      <c r="B55" s="777" t="s">
        <v>108</v>
      </c>
      <c r="C55" s="778"/>
      <c r="D55" s="778"/>
      <c r="E55" s="779"/>
      <c r="F55" s="780" t="s">
        <v>79</v>
      </c>
      <c r="G55" s="779"/>
      <c r="H55" s="780" t="s">
        <v>80</v>
      </c>
      <c r="I55" s="839"/>
    </row>
    <row r="56" spans="2:9" ht="24.75" customHeight="1">
      <c r="B56" s="739" t="s">
        <v>472</v>
      </c>
      <c r="C56" s="740"/>
      <c r="D56" s="740"/>
      <c r="E56" s="741"/>
      <c r="F56" s="742">
        <v>42004</v>
      </c>
      <c r="G56" s="741"/>
      <c r="H56" s="742" t="s">
        <v>548</v>
      </c>
      <c r="I56" s="744"/>
    </row>
    <row r="57" spans="2:9" ht="17.25" customHeight="1">
      <c r="B57" s="739" t="s">
        <v>505</v>
      </c>
      <c r="C57" s="740"/>
      <c r="D57" s="740"/>
      <c r="E57" s="741"/>
      <c r="F57" s="742">
        <v>42004</v>
      </c>
      <c r="G57" s="741"/>
      <c r="H57" s="742" t="s">
        <v>547</v>
      </c>
      <c r="I57" s="744"/>
    </row>
    <row r="58" spans="2:9" ht="17.25" customHeight="1">
      <c r="B58" s="739" t="s">
        <v>477</v>
      </c>
      <c r="C58" s="740"/>
      <c r="D58" s="740"/>
      <c r="E58" s="741"/>
      <c r="F58" s="742">
        <v>42004</v>
      </c>
      <c r="G58" s="741"/>
      <c r="H58" s="742" t="s">
        <v>551</v>
      </c>
      <c r="I58" s="744"/>
    </row>
    <row r="59" spans="2:9" ht="24" customHeight="1">
      <c r="B59" s="739" t="s">
        <v>489</v>
      </c>
      <c r="C59" s="740"/>
      <c r="D59" s="740"/>
      <c r="E59" s="741"/>
      <c r="F59" s="742">
        <v>42004</v>
      </c>
      <c r="G59" s="741"/>
      <c r="H59" s="742" t="s">
        <v>552</v>
      </c>
      <c r="I59" s="744"/>
    </row>
    <row r="60" spans="2:9" ht="26.25" customHeight="1">
      <c r="B60" s="739" t="s">
        <v>473</v>
      </c>
      <c r="C60" s="740"/>
      <c r="D60" s="740"/>
      <c r="E60" s="741"/>
      <c r="F60" s="742">
        <v>41820</v>
      </c>
      <c r="G60" s="741"/>
      <c r="H60" s="742" t="s">
        <v>555</v>
      </c>
      <c r="I60" s="744"/>
    </row>
    <row r="61" spans="2:9" ht="17.25" customHeight="1">
      <c r="B61" s="739" t="s">
        <v>474</v>
      </c>
      <c r="C61" s="740"/>
      <c r="D61" s="740"/>
      <c r="E61" s="741"/>
      <c r="F61" s="742">
        <v>41971</v>
      </c>
      <c r="G61" s="741"/>
      <c r="H61" s="742">
        <v>41410</v>
      </c>
      <c r="I61" s="744"/>
    </row>
    <row r="62" spans="2:9" ht="25.5" customHeight="1">
      <c r="B62" s="739" t="s">
        <v>509</v>
      </c>
      <c r="C62" s="740"/>
      <c r="D62" s="740"/>
      <c r="E62" s="741"/>
      <c r="F62" s="742">
        <v>42004</v>
      </c>
      <c r="G62" s="743"/>
      <c r="H62" s="742" t="s">
        <v>553</v>
      </c>
      <c r="I62" s="744"/>
    </row>
    <row r="63" spans="2:9" ht="17.25" customHeight="1">
      <c r="B63" s="739" t="s">
        <v>488</v>
      </c>
      <c r="C63" s="740"/>
      <c r="D63" s="740"/>
      <c r="E63" s="741"/>
      <c r="F63" s="742">
        <v>42004</v>
      </c>
      <c r="G63" s="743"/>
      <c r="H63" s="742" t="s">
        <v>517</v>
      </c>
      <c r="I63" s="744"/>
    </row>
    <row r="64" spans="2:9" ht="17.25" customHeight="1">
      <c r="B64" s="739" t="s">
        <v>475</v>
      </c>
      <c r="C64" s="740"/>
      <c r="D64" s="740"/>
      <c r="E64" s="741"/>
      <c r="F64" s="742">
        <v>41971</v>
      </c>
      <c r="G64" s="741"/>
      <c r="H64" s="742" t="s">
        <v>515</v>
      </c>
      <c r="I64" s="744"/>
    </row>
    <row r="65" spans="2:9" ht="17.25" customHeight="1">
      <c r="B65" s="739" t="s">
        <v>476</v>
      </c>
      <c r="C65" s="740"/>
      <c r="D65" s="740"/>
      <c r="E65" s="741"/>
      <c r="F65" s="742">
        <v>41971</v>
      </c>
      <c r="G65" s="741"/>
      <c r="H65" s="742">
        <v>41596</v>
      </c>
      <c r="I65" s="744"/>
    </row>
    <row r="66" spans="2:9" ht="17.25" customHeight="1">
      <c r="B66" s="739" t="s">
        <v>503</v>
      </c>
      <c r="C66" s="740"/>
      <c r="D66" s="740"/>
      <c r="E66" s="741"/>
      <c r="F66" s="742">
        <v>41971</v>
      </c>
      <c r="G66" s="741"/>
      <c r="H66" s="742">
        <v>41435</v>
      </c>
      <c r="I66" s="744"/>
    </row>
    <row r="67" spans="2:9" ht="17.25" customHeight="1">
      <c r="B67" s="739" t="s">
        <v>487</v>
      </c>
      <c r="C67" s="740"/>
      <c r="D67" s="740"/>
      <c r="E67" s="741"/>
      <c r="F67" s="742">
        <v>42004</v>
      </c>
      <c r="G67" s="743"/>
      <c r="H67" s="742" t="s">
        <v>514</v>
      </c>
      <c r="I67" s="744"/>
    </row>
    <row r="68" spans="2:9" ht="17.25" customHeight="1">
      <c r="B68" s="739" t="s">
        <v>508</v>
      </c>
      <c r="C68" s="740"/>
      <c r="D68" s="740"/>
      <c r="E68" s="741"/>
      <c r="F68" s="742">
        <v>42004</v>
      </c>
      <c r="G68" s="743"/>
      <c r="H68" s="742" t="s">
        <v>550</v>
      </c>
      <c r="I68" s="744"/>
    </row>
    <row r="69" spans="2:9" ht="17.25" customHeight="1">
      <c r="B69" s="739" t="s">
        <v>478</v>
      </c>
      <c r="C69" s="740"/>
      <c r="D69" s="740"/>
      <c r="E69" s="741"/>
      <c r="F69" s="742">
        <v>42004</v>
      </c>
      <c r="G69" s="743"/>
      <c r="H69" s="742" t="s">
        <v>516</v>
      </c>
      <c r="I69" s="744"/>
    </row>
    <row r="70" spans="2:9" ht="17.25" customHeight="1">
      <c r="B70" s="739" t="s">
        <v>511</v>
      </c>
      <c r="C70" s="740"/>
      <c r="D70" s="740"/>
      <c r="E70" s="741"/>
      <c r="F70" s="742">
        <v>42004</v>
      </c>
      <c r="G70" s="743"/>
      <c r="H70" s="833"/>
      <c r="I70" s="834"/>
    </row>
    <row r="71" spans="2:9" ht="17.25" customHeight="1">
      <c r="B71" s="739" t="s">
        <v>486</v>
      </c>
      <c r="C71" s="740"/>
      <c r="D71" s="740"/>
      <c r="E71" s="741"/>
      <c r="F71" s="742">
        <v>42004</v>
      </c>
      <c r="G71" s="743"/>
      <c r="H71" s="742"/>
      <c r="I71" s="744"/>
    </row>
    <row r="72" spans="2:9" ht="16.5" customHeight="1">
      <c r="B72" s="739" t="s">
        <v>491</v>
      </c>
      <c r="C72" s="740"/>
      <c r="D72" s="740"/>
      <c r="E72" s="741"/>
      <c r="F72" s="742">
        <v>42004</v>
      </c>
      <c r="G72" s="743"/>
      <c r="H72" s="835" t="s">
        <v>557</v>
      </c>
      <c r="I72" s="836"/>
    </row>
    <row r="73" spans="2:9" ht="17.25" customHeight="1">
      <c r="B73" s="739" t="s">
        <v>483</v>
      </c>
      <c r="C73" s="740"/>
      <c r="D73" s="740"/>
      <c r="E73" s="741"/>
      <c r="F73" s="742">
        <v>42004</v>
      </c>
      <c r="G73" s="743"/>
      <c r="H73" s="742" t="s">
        <v>549</v>
      </c>
      <c r="I73" s="744"/>
    </row>
    <row r="74" spans="2:9" ht="17.25" customHeight="1">
      <c r="B74" s="739" t="s">
        <v>492</v>
      </c>
      <c r="C74" s="740"/>
      <c r="D74" s="740"/>
      <c r="E74" s="741"/>
      <c r="F74" s="742">
        <v>42004</v>
      </c>
      <c r="G74" s="743"/>
      <c r="H74" s="742" t="s">
        <v>529</v>
      </c>
      <c r="I74" s="744"/>
    </row>
    <row r="75" spans="2:9" ht="17.25" customHeight="1">
      <c r="B75" s="739" t="s">
        <v>484</v>
      </c>
      <c r="C75" s="740"/>
      <c r="D75" s="740"/>
      <c r="E75" s="741"/>
      <c r="F75" s="742">
        <v>42004</v>
      </c>
      <c r="G75" s="743"/>
      <c r="H75" s="742">
        <v>41486</v>
      </c>
      <c r="I75" s="744"/>
    </row>
    <row r="76" spans="2:9" ht="17.25" customHeight="1">
      <c r="B76" s="739" t="s">
        <v>485</v>
      </c>
      <c r="C76" s="740"/>
      <c r="D76" s="740"/>
      <c r="E76" s="741"/>
      <c r="F76" s="742">
        <v>42004</v>
      </c>
      <c r="G76" s="743"/>
      <c r="H76" s="742">
        <v>41486</v>
      </c>
      <c r="I76" s="744"/>
    </row>
    <row r="77" spans="2:9" ht="17.25" customHeight="1">
      <c r="B77" s="739" t="s">
        <v>518</v>
      </c>
      <c r="C77" s="740"/>
      <c r="D77" s="740"/>
      <c r="E77" s="741"/>
      <c r="F77" s="742">
        <v>42004</v>
      </c>
      <c r="G77" s="743"/>
      <c r="H77" s="742">
        <v>41516</v>
      </c>
      <c r="I77" s="744"/>
    </row>
    <row r="78" spans="2:9" ht="17.25" customHeight="1">
      <c r="B78" s="739" t="s">
        <v>490</v>
      </c>
      <c r="C78" s="740"/>
      <c r="D78" s="740"/>
      <c r="E78" s="741"/>
      <c r="F78" s="742">
        <v>41820</v>
      </c>
      <c r="G78" s="743"/>
      <c r="H78" s="742" t="s">
        <v>554</v>
      </c>
      <c r="I78" s="744"/>
    </row>
    <row r="79" spans="2:9" ht="17.25" customHeight="1">
      <c r="B79" s="739" t="s">
        <v>479</v>
      </c>
      <c r="C79" s="740"/>
      <c r="D79" s="740"/>
      <c r="E79" s="741"/>
      <c r="F79" s="742">
        <v>41698</v>
      </c>
      <c r="G79" s="743"/>
      <c r="H79" s="742">
        <v>41691</v>
      </c>
      <c r="I79" s="744"/>
    </row>
    <row r="80" spans="2:9" ht="17.25" customHeight="1">
      <c r="B80" s="739" t="s">
        <v>480</v>
      </c>
      <c r="C80" s="740"/>
      <c r="D80" s="740"/>
      <c r="E80" s="741"/>
      <c r="F80" s="742">
        <v>41971</v>
      </c>
      <c r="G80" s="743"/>
      <c r="H80" s="742"/>
      <c r="I80" s="744"/>
    </row>
    <row r="81" spans="2:9" ht="15" customHeight="1" thickBot="1">
      <c r="B81" s="758" t="s">
        <v>558</v>
      </c>
      <c r="C81" s="759"/>
      <c r="D81" s="759"/>
      <c r="E81" s="759"/>
      <c r="F81" s="759"/>
      <c r="G81" s="759"/>
      <c r="H81" s="759"/>
      <c r="I81" s="760"/>
    </row>
    <row r="82" ht="13.5" thickBot="1"/>
    <row r="83" spans="2:10" ht="111" customHeight="1" thickBot="1">
      <c r="B83" s="735" t="s">
        <v>530</v>
      </c>
      <c r="C83" s="837"/>
      <c r="D83" s="837"/>
      <c r="E83" s="837"/>
      <c r="F83" s="837"/>
      <c r="G83" s="837"/>
      <c r="H83" s="837"/>
      <c r="I83" s="838"/>
      <c r="J83" s="46" t="s">
        <v>450</v>
      </c>
    </row>
    <row r="84" spans="2:9" ht="13.5" thickBot="1">
      <c r="B84" s="85"/>
      <c r="C84" s="86"/>
      <c r="D84" s="86"/>
      <c r="E84" s="86"/>
      <c r="F84" s="86"/>
      <c r="G84" s="86"/>
      <c r="H84" s="86"/>
      <c r="I84" s="86"/>
    </row>
    <row r="85" spans="2:9" ht="12.75">
      <c r="B85" s="786" t="s">
        <v>91</v>
      </c>
      <c r="C85" s="787"/>
      <c r="D85" s="787"/>
      <c r="E85" s="787"/>
      <c r="F85" s="787"/>
      <c r="G85" s="787"/>
      <c r="H85" s="787"/>
      <c r="I85" s="788"/>
    </row>
    <row r="86" spans="2:9" ht="12.75">
      <c r="B86" s="746" t="s">
        <v>92</v>
      </c>
      <c r="C86" s="730"/>
      <c r="D86" s="730"/>
      <c r="E86" s="730"/>
      <c r="F86" s="730"/>
      <c r="G86" s="730"/>
      <c r="H86" s="730"/>
      <c r="I86" s="745"/>
    </row>
    <row r="87" spans="2:9" ht="12.75">
      <c r="B87" s="803" t="s">
        <v>81</v>
      </c>
      <c r="C87" s="747"/>
      <c r="D87" s="747"/>
      <c r="E87" s="747" t="s">
        <v>82</v>
      </c>
      <c r="F87" s="747"/>
      <c r="G87" s="747" t="s">
        <v>83</v>
      </c>
      <c r="H87" s="747"/>
      <c r="I87" s="806"/>
    </row>
    <row r="88" spans="2:9" ht="12.75">
      <c r="B88" s="746" t="s">
        <v>465</v>
      </c>
      <c r="C88" s="730"/>
      <c r="D88" s="730"/>
      <c r="E88" s="730">
        <v>6</v>
      </c>
      <c r="F88" s="730"/>
      <c r="G88" s="730">
        <v>4</v>
      </c>
      <c r="H88" s="730"/>
      <c r="I88" s="745"/>
    </row>
    <row r="89" spans="2:9" ht="25.5" customHeight="1">
      <c r="B89" s="746" t="s">
        <v>506</v>
      </c>
      <c r="C89" s="730"/>
      <c r="D89" s="730"/>
      <c r="E89" s="730">
        <v>2</v>
      </c>
      <c r="F89" s="730"/>
      <c r="G89" s="730">
        <v>2</v>
      </c>
      <c r="H89" s="730"/>
      <c r="I89" s="745"/>
    </row>
    <row r="90" spans="2:9" ht="12.75">
      <c r="B90" s="746" t="s">
        <v>466</v>
      </c>
      <c r="C90" s="730"/>
      <c r="D90" s="730"/>
      <c r="E90" s="730">
        <v>2</v>
      </c>
      <c r="F90" s="730"/>
      <c r="G90" s="730">
        <v>2</v>
      </c>
      <c r="H90" s="730"/>
      <c r="I90" s="745"/>
    </row>
    <row r="91" spans="2:9" ht="12.75">
      <c r="B91" s="746" t="s">
        <v>467</v>
      </c>
      <c r="C91" s="730"/>
      <c r="D91" s="730"/>
      <c r="E91" s="730">
        <v>3</v>
      </c>
      <c r="F91" s="730"/>
      <c r="G91" s="730">
        <v>3</v>
      </c>
      <c r="H91" s="730"/>
      <c r="I91" s="745"/>
    </row>
    <row r="92" spans="2:9" ht="12.75">
      <c r="B92" s="746" t="s">
        <v>468</v>
      </c>
      <c r="C92" s="730"/>
      <c r="D92" s="730"/>
      <c r="E92" s="730">
        <v>3</v>
      </c>
      <c r="F92" s="730"/>
      <c r="G92" s="730">
        <v>3</v>
      </c>
      <c r="H92" s="730"/>
      <c r="I92" s="745"/>
    </row>
    <row r="93" spans="2:9" ht="12.75">
      <c r="B93" s="746" t="s">
        <v>469</v>
      </c>
      <c r="C93" s="730"/>
      <c r="D93" s="730"/>
      <c r="E93" s="730">
        <v>1</v>
      </c>
      <c r="F93" s="730"/>
      <c r="G93" s="730">
        <v>1</v>
      </c>
      <c r="H93" s="730"/>
      <c r="I93" s="745"/>
    </row>
    <row r="94" spans="2:9" ht="12.75">
      <c r="B94" s="746" t="s">
        <v>510</v>
      </c>
      <c r="C94" s="730"/>
      <c r="D94" s="730"/>
      <c r="E94" s="730">
        <v>6</v>
      </c>
      <c r="F94" s="730"/>
      <c r="G94" s="730">
        <v>6</v>
      </c>
      <c r="H94" s="730"/>
      <c r="I94" s="745"/>
    </row>
    <row r="95" spans="2:9" ht="12.75">
      <c r="B95" s="746" t="s">
        <v>493</v>
      </c>
      <c r="C95" s="730"/>
      <c r="D95" s="730"/>
      <c r="E95" s="730">
        <v>2</v>
      </c>
      <c r="F95" s="730"/>
      <c r="G95" s="730">
        <v>1</v>
      </c>
      <c r="H95" s="730"/>
      <c r="I95" s="745"/>
    </row>
    <row r="96" spans="2:9" ht="12.75">
      <c r="B96" s="746" t="s">
        <v>494</v>
      </c>
      <c r="C96" s="730"/>
      <c r="D96" s="730"/>
      <c r="E96" s="730">
        <v>2</v>
      </c>
      <c r="F96" s="730"/>
      <c r="G96" s="730">
        <v>1</v>
      </c>
      <c r="H96" s="730"/>
      <c r="I96" s="745"/>
    </row>
    <row r="97" spans="2:9" ht="12.75">
      <c r="B97" s="746" t="s">
        <v>495</v>
      </c>
      <c r="C97" s="730"/>
      <c r="D97" s="730"/>
      <c r="E97" s="730">
        <v>2</v>
      </c>
      <c r="F97" s="730"/>
      <c r="G97" s="730">
        <v>1</v>
      </c>
      <c r="H97" s="730"/>
      <c r="I97" s="745"/>
    </row>
    <row r="98" spans="2:9" ht="12.75">
      <c r="B98" s="746" t="s">
        <v>504</v>
      </c>
      <c r="C98" s="730"/>
      <c r="D98" s="730"/>
      <c r="E98" s="730">
        <v>3</v>
      </c>
      <c r="F98" s="730"/>
      <c r="G98" s="730">
        <v>1</v>
      </c>
      <c r="H98" s="730"/>
      <c r="I98" s="745"/>
    </row>
    <row r="99" spans="2:9" ht="12.75">
      <c r="B99" s="746" t="s">
        <v>496</v>
      </c>
      <c r="C99" s="730"/>
      <c r="D99" s="730"/>
      <c r="E99" s="730">
        <v>2</v>
      </c>
      <c r="F99" s="730"/>
      <c r="G99" s="730">
        <v>1</v>
      </c>
      <c r="H99" s="730"/>
      <c r="I99" s="745"/>
    </row>
    <row r="100" spans="2:9" ht="12.75" customHeight="1">
      <c r="B100" s="746" t="s">
        <v>507</v>
      </c>
      <c r="C100" s="730"/>
      <c r="D100" s="730"/>
      <c r="E100" s="730">
        <v>3</v>
      </c>
      <c r="F100" s="730"/>
      <c r="G100" s="730">
        <v>3</v>
      </c>
      <c r="H100" s="730"/>
      <c r="I100" s="745"/>
    </row>
    <row r="101" spans="2:9" ht="12.75" customHeight="1">
      <c r="B101" s="746" t="s">
        <v>497</v>
      </c>
      <c r="C101" s="730"/>
      <c r="D101" s="730"/>
      <c r="E101" s="730">
        <v>2</v>
      </c>
      <c r="F101" s="730"/>
      <c r="G101" s="730">
        <v>1</v>
      </c>
      <c r="H101" s="730"/>
      <c r="I101" s="745"/>
    </row>
    <row r="102" spans="2:9" ht="12.75">
      <c r="B102" s="746" t="s">
        <v>512</v>
      </c>
      <c r="C102" s="730"/>
      <c r="D102" s="730"/>
      <c r="E102" s="730">
        <v>6</v>
      </c>
      <c r="F102" s="730"/>
      <c r="G102" s="730">
        <v>0</v>
      </c>
      <c r="H102" s="730"/>
      <c r="I102" s="745"/>
    </row>
    <row r="103" spans="2:9" ht="12.75">
      <c r="B103" s="746" t="s">
        <v>486</v>
      </c>
      <c r="C103" s="730"/>
      <c r="D103" s="730"/>
      <c r="E103" s="730">
        <v>1</v>
      </c>
      <c r="F103" s="730"/>
      <c r="G103" s="730">
        <v>0</v>
      </c>
      <c r="H103" s="730"/>
      <c r="I103" s="745"/>
    </row>
    <row r="104" spans="2:9" ht="12.75">
      <c r="B104" s="746" t="s">
        <v>481</v>
      </c>
      <c r="C104" s="730"/>
      <c r="D104" s="730"/>
      <c r="E104" s="730">
        <v>8</v>
      </c>
      <c r="F104" s="730"/>
      <c r="G104" s="730">
        <v>3</v>
      </c>
      <c r="H104" s="730"/>
      <c r="I104" s="745"/>
    </row>
    <row r="105" spans="2:9" ht="12.75">
      <c r="B105" s="746" t="s">
        <v>482</v>
      </c>
      <c r="C105" s="730"/>
      <c r="D105" s="730"/>
      <c r="E105" s="730">
        <v>3</v>
      </c>
      <c r="F105" s="730"/>
      <c r="G105" s="730">
        <v>2</v>
      </c>
      <c r="H105" s="730"/>
      <c r="I105" s="745"/>
    </row>
    <row r="106" spans="2:9" ht="12.75">
      <c r="B106" s="746" t="s">
        <v>498</v>
      </c>
      <c r="C106" s="730"/>
      <c r="D106" s="730"/>
      <c r="E106" s="730">
        <v>2</v>
      </c>
      <c r="F106" s="730"/>
      <c r="G106" s="730">
        <v>2</v>
      </c>
      <c r="H106" s="730"/>
      <c r="I106" s="745"/>
    </row>
    <row r="107" spans="2:9" ht="12.75">
      <c r="B107" s="746" t="s">
        <v>499</v>
      </c>
      <c r="C107" s="730"/>
      <c r="D107" s="730"/>
      <c r="E107" s="730">
        <v>1</v>
      </c>
      <c r="F107" s="730"/>
      <c r="G107" s="730">
        <v>1</v>
      </c>
      <c r="H107" s="730"/>
      <c r="I107" s="745"/>
    </row>
    <row r="108" spans="2:9" ht="12.75">
      <c r="B108" s="746" t="s">
        <v>485</v>
      </c>
      <c r="C108" s="730"/>
      <c r="D108" s="730"/>
      <c r="E108" s="730">
        <v>1</v>
      </c>
      <c r="F108" s="730"/>
      <c r="G108" s="730">
        <v>1</v>
      </c>
      <c r="H108" s="730"/>
      <c r="I108" s="745"/>
    </row>
    <row r="109" spans="2:9" ht="12.75">
      <c r="B109" s="746" t="s">
        <v>518</v>
      </c>
      <c r="C109" s="730"/>
      <c r="D109" s="730"/>
      <c r="E109" s="730">
        <v>1</v>
      </c>
      <c r="F109" s="730"/>
      <c r="G109" s="730">
        <v>1</v>
      </c>
      <c r="H109" s="730"/>
      <c r="I109" s="745"/>
    </row>
    <row r="110" spans="2:9" ht="12.75">
      <c r="B110" s="746" t="s">
        <v>500</v>
      </c>
      <c r="C110" s="730"/>
      <c r="D110" s="730"/>
      <c r="E110" s="730">
        <v>2</v>
      </c>
      <c r="F110" s="730"/>
      <c r="G110" s="730">
        <v>2</v>
      </c>
      <c r="H110" s="730"/>
      <c r="I110" s="745"/>
    </row>
    <row r="111" spans="2:9" ht="12.75">
      <c r="B111" s="746" t="s">
        <v>501</v>
      </c>
      <c r="C111" s="730"/>
      <c r="D111" s="730"/>
      <c r="E111" s="730">
        <v>1</v>
      </c>
      <c r="F111" s="730"/>
      <c r="G111" s="730">
        <v>1</v>
      </c>
      <c r="H111" s="730"/>
      <c r="I111" s="745"/>
    </row>
    <row r="112" spans="2:9" ht="12.75">
      <c r="B112" s="746" t="s">
        <v>502</v>
      </c>
      <c r="C112" s="730"/>
      <c r="D112" s="730"/>
      <c r="E112" s="730">
        <v>1</v>
      </c>
      <c r="F112" s="730"/>
      <c r="G112" s="730">
        <v>0</v>
      </c>
      <c r="H112" s="730"/>
      <c r="I112" s="745"/>
    </row>
    <row r="113" spans="2:9" ht="37.5" customHeight="1" thickBot="1">
      <c r="B113" s="758" t="s">
        <v>470</v>
      </c>
      <c r="C113" s="759"/>
      <c r="D113" s="759"/>
      <c r="E113" s="759"/>
      <c r="F113" s="759"/>
      <c r="G113" s="759"/>
      <c r="H113" s="759"/>
      <c r="I113" s="760"/>
    </row>
    <row r="114" ht="13.5" thickBot="1"/>
    <row r="115" spans="2:9" ht="46.5" customHeight="1" thickBot="1">
      <c r="B115" s="828" t="s">
        <v>460</v>
      </c>
      <c r="C115" s="829"/>
      <c r="D115" s="829"/>
      <c r="E115" s="829"/>
      <c r="F115" s="829"/>
      <c r="G115" s="829"/>
      <c r="H115" s="829"/>
      <c r="I115" s="830"/>
    </row>
    <row r="116" spans="2:9" ht="13.5" thickBot="1">
      <c r="B116" s="85"/>
      <c r="C116" s="86"/>
      <c r="D116" s="86"/>
      <c r="E116" s="86"/>
      <c r="F116" s="86"/>
      <c r="G116" s="86"/>
      <c r="H116" s="86"/>
      <c r="I116" s="86"/>
    </row>
    <row r="117" spans="2:9" ht="46.5" customHeight="1" thickBot="1">
      <c r="B117" s="735" t="s">
        <v>531</v>
      </c>
      <c r="C117" s="804"/>
      <c r="D117" s="804"/>
      <c r="E117" s="804"/>
      <c r="F117" s="804"/>
      <c r="G117" s="804"/>
      <c r="H117" s="804"/>
      <c r="I117" s="805"/>
    </row>
    <row r="118" spans="2:9" s="36" customFormat="1" ht="18.75" customHeight="1">
      <c r="B118" s="85"/>
      <c r="C118" s="86"/>
      <c r="D118" s="86"/>
      <c r="E118" s="86"/>
      <c r="F118" s="86"/>
      <c r="G118" s="86"/>
      <c r="H118" s="86"/>
      <c r="I118" s="86"/>
    </row>
    <row r="119" spans="2:9" s="36" customFormat="1" ht="42.75" customHeight="1">
      <c r="B119" s="831" t="s">
        <v>261</v>
      </c>
      <c r="C119" s="826"/>
      <c r="D119" s="826"/>
      <c r="E119" s="826"/>
      <c r="F119" s="826"/>
      <c r="G119" s="826"/>
      <c r="H119" s="826"/>
      <c r="I119" s="832"/>
    </row>
    <row r="120" spans="2:9" s="36" customFormat="1" ht="18.75" customHeight="1">
      <c r="B120" s="85"/>
      <c r="C120" s="86"/>
      <c r="D120" s="86"/>
      <c r="E120" s="86"/>
      <c r="F120" s="86"/>
      <c r="G120" s="86"/>
      <c r="H120" s="86"/>
      <c r="I120" s="86"/>
    </row>
    <row r="121" spans="2:9" ht="13.5" thickBot="1">
      <c r="B121" s="88" t="s">
        <v>93</v>
      </c>
      <c r="C121" s="87"/>
      <c r="D121" s="87"/>
      <c r="E121" s="87"/>
      <c r="F121" s="87"/>
      <c r="G121" s="87"/>
      <c r="H121" s="87"/>
      <c r="I121" s="87"/>
    </row>
    <row r="122" spans="2:9" ht="219" customHeight="1" thickBot="1">
      <c r="B122" s="735" t="s">
        <v>559</v>
      </c>
      <c r="C122" s="804"/>
      <c r="D122" s="804"/>
      <c r="E122" s="804"/>
      <c r="F122" s="804"/>
      <c r="G122" s="804"/>
      <c r="H122" s="804"/>
      <c r="I122" s="805"/>
    </row>
    <row r="124" ht="12.75">
      <c r="B124" t="s">
        <v>94</v>
      </c>
    </row>
    <row r="125" ht="13.5" thickBot="1"/>
    <row r="126" spans="2:9" ht="21.75" customHeight="1">
      <c r="B126" s="825" t="s">
        <v>119</v>
      </c>
      <c r="C126" s="787"/>
      <c r="D126" s="787"/>
      <c r="E126" s="787"/>
      <c r="F126" s="787"/>
      <c r="G126" s="787"/>
      <c r="H126" s="787"/>
      <c r="I126" s="788"/>
    </row>
    <row r="127" spans="2:9" ht="40.5" customHeight="1">
      <c r="B127" s="739" t="s">
        <v>120</v>
      </c>
      <c r="C127" s="826"/>
      <c r="D127" s="826"/>
      <c r="E127" s="826"/>
      <c r="F127" s="826"/>
      <c r="G127" s="826"/>
      <c r="H127" s="826"/>
      <c r="I127" s="827"/>
    </row>
    <row r="128" spans="2:9" ht="44.25" customHeight="1" thickBot="1">
      <c r="B128" s="753" t="s">
        <v>121</v>
      </c>
      <c r="C128" s="754"/>
      <c r="D128" s="754"/>
      <c r="E128" s="754"/>
      <c r="F128" s="754"/>
      <c r="G128" s="754"/>
      <c r="H128" s="754"/>
      <c r="I128" s="755"/>
    </row>
    <row r="129" ht="13.5" thickBot="1"/>
    <row r="130" spans="2:9" ht="12.75">
      <c r="B130" s="807" t="s">
        <v>122</v>
      </c>
      <c r="C130" s="808"/>
      <c r="D130" s="808"/>
      <c r="E130" s="808"/>
      <c r="F130" s="808"/>
      <c r="G130" s="808"/>
      <c r="H130" s="808"/>
      <c r="I130" s="809"/>
    </row>
    <row r="131" spans="2:9" ht="12.75">
      <c r="B131" s="748" t="s">
        <v>84</v>
      </c>
      <c r="C131" s="749"/>
      <c r="D131" s="749" t="s">
        <v>85</v>
      </c>
      <c r="E131" s="749"/>
      <c r="F131" s="749"/>
      <c r="G131" s="749"/>
      <c r="H131" s="749"/>
      <c r="I131" s="824"/>
    </row>
    <row r="132" spans="2:9" ht="12.75">
      <c r="B132" s="748">
        <v>1</v>
      </c>
      <c r="C132" s="749"/>
      <c r="D132" s="750" t="s">
        <v>461</v>
      </c>
      <c r="E132" s="751"/>
      <c r="F132" s="751"/>
      <c r="G132" s="751"/>
      <c r="H132" s="751"/>
      <c r="I132" s="752"/>
    </row>
    <row r="133" spans="2:9" ht="12.75">
      <c r="B133" s="748">
        <v>2</v>
      </c>
      <c r="C133" s="749"/>
      <c r="D133" s="750" t="s">
        <v>462</v>
      </c>
      <c r="E133" s="751"/>
      <c r="F133" s="751"/>
      <c r="G133" s="751"/>
      <c r="H133" s="751"/>
      <c r="I133" s="752"/>
    </row>
    <row r="134" spans="2:9" ht="13.5" thickBot="1">
      <c r="B134" s="799">
        <v>3</v>
      </c>
      <c r="C134" s="800"/>
      <c r="D134" s="801" t="s">
        <v>463</v>
      </c>
      <c r="E134" s="801"/>
      <c r="F134" s="801"/>
      <c r="G134" s="801"/>
      <c r="H134" s="801"/>
      <c r="I134" s="802"/>
    </row>
    <row r="135" spans="2:9" ht="13.5" thickBot="1">
      <c r="B135" s="19"/>
      <c r="C135" s="19"/>
      <c r="D135" s="281"/>
      <c r="E135" s="281"/>
      <c r="F135" s="281"/>
      <c r="G135" s="281"/>
      <c r="H135" s="281"/>
      <c r="I135" s="281"/>
    </row>
    <row r="136" spans="2:9" ht="12.75">
      <c r="B136" s="781" t="s">
        <v>251</v>
      </c>
      <c r="C136" s="782"/>
      <c r="D136" s="782"/>
      <c r="E136" s="782"/>
      <c r="F136" s="782"/>
      <c r="G136" s="782"/>
      <c r="H136" s="782"/>
      <c r="I136" s="783"/>
    </row>
    <row r="137" spans="2:9" ht="13.5" thickBot="1">
      <c r="B137" s="286"/>
      <c r="C137" s="287"/>
      <c r="D137" s="288" t="s">
        <v>173</v>
      </c>
      <c r="E137" s="288" t="s">
        <v>464</v>
      </c>
      <c r="F137" s="289"/>
      <c r="G137" s="288" t="s">
        <v>250</v>
      </c>
      <c r="H137" s="288"/>
      <c r="I137" s="290"/>
    </row>
    <row r="138" spans="2:9" ht="12.75">
      <c r="B138" s="19"/>
      <c r="C138" s="19"/>
      <c r="D138" s="281"/>
      <c r="E138" s="281"/>
      <c r="F138" s="281"/>
      <c r="G138" s="281"/>
      <c r="H138" s="281"/>
      <c r="I138" s="281"/>
    </row>
    <row r="139" spans="2:9" ht="12.75">
      <c r="B139" s="85"/>
      <c r="C139" s="86"/>
      <c r="D139" s="86"/>
      <c r="E139" s="86"/>
      <c r="F139" s="86"/>
      <c r="G139" s="86"/>
      <c r="H139" s="86"/>
      <c r="I139" s="86"/>
    </row>
    <row r="140" spans="2:6" ht="12.75">
      <c r="B140" s="32" t="s">
        <v>31</v>
      </c>
      <c r="C140" s="600" t="s">
        <v>438</v>
      </c>
      <c r="D140" s="15"/>
      <c r="E140" s="15"/>
      <c r="F140" s="15"/>
    </row>
    <row r="141" ht="9" customHeight="1"/>
    <row r="142" spans="2:6" ht="12.75">
      <c r="B142" s="32" t="s">
        <v>62</v>
      </c>
      <c r="C142" s="15" t="s">
        <v>2</v>
      </c>
      <c r="D142" s="15"/>
      <c r="E142" s="15"/>
      <c r="F142" s="15"/>
    </row>
    <row r="143" ht="8.25" customHeight="1"/>
    <row r="144" spans="2:6" ht="12.75">
      <c r="B144" s="32" t="s">
        <v>32</v>
      </c>
      <c r="C144" s="798" t="s">
        <v>513</v>
      </c>
      <c r="D144" s="776"/>
      <c r="E144" s="776"/>
      <c r="F144" s="776"/>
    </row>
    <row r="146" spans="2:7" ht="12.75">
      <c r="B146" s="32" t="s">
        <v>160</v>
      </c>
      <c r="C146" s="32"/>
      <c r="D146" s="775" t="s">
        <v>436</v>
      </c>
      <c r="E146" s="776"/>
      <c r="F146" s="776"/>
      <c r="G146" s="776"/>
    </row>
    <row r="148" spans="2:6" ht="25.5">
      <c r="B148" s="47" t="s">
        <v>33</v>
      </c>
      <c r="C148" s="15" t="s">
        <v>3</v>
      </c>
      <c r="D148" s="15"/>
      <c r="E148" s="15"/>
      <c r="F148" s="15"/>
    </row>
    <row r="150" spans="2:4" ht="12.75">
      <c r="B150" s="32" t="s">
        <v>7</v>
      </c>
      <c r="C150" s="15" t="s">
        <v>4</v>
      </c>
      <c r="D150" s="15"/>
    </row>
  </sheetData>
  <sheetProtection/>
  <mergeCells count="231">
    <mergeCell ref="G108:I108"/>
    <mergeCell ref="E108:F108"/>
    <mergeCell ref="G98:I98"/>
    <mergeCell ref="G100:I100"/>
    <mergeCell ref="G99:I99"/>
    <mergeCell ref="E99:F99"/>
    <mergeCell ref="E102:F102"/>
    <mergeCell ref="E107:F107"/>
    <mergeCell ref="B110:D110"/>
    <mergeCell ref="B98:D98"/>
    <mergeCell ref="B99:D99"/>
    <mergeCell ref="B101:D101"/>
    <mergeCell ref="G112:I112"/>
    <mergeCell ref="G103:I103"/>
    <mergeCell ref="G104:I104"/>
    <mergeCell ref="E111:F111"/>
    <mergeCell ref="G106:I106"/>
    <mergeCell ref="E98:F98"/>
    <mergeCell ref="B106:D106"/>
    <mergeCell ref="B107:D107"/>
    <mergeCell ref="E100:F100"/>
    <mergeCell ref="B100:D100"/>
    <mergeCell ref="H55:I55"/>
    <mergeCell ref="G107:I107"/>
    <mergeCell ref="B79:E79"/>
    <mergeCell ref="B63:E63"/>
    <mergeCell ref="B91:D91"/>
    <mergeCell ref="B92:D92"/>
    <mergeCell ref="G111:I111"/>
    <mergeCell ref="E101:F101"/>
    <mergeCell ref="E103:F103"/>
    <mergeCell ref="G110:I110"/>
    <mergeCell ref="G105:I105"/>
    <mergeCell ref="B103:D103"/>
    <mergeCell ref="B102:D102"/>
    <mergeCell ref="B111:D111"/>
    <mergeCell ref="G101:I101"/>
    <mergeCell ref="E110:F110"/>
    <mergeCell ref="B112:D112"/>
    <mergeCell ref="E112:F112"/>
    <mergeCell ref="E104:F104"/>
    <mergeCell ref="E105:F105"/>
    <mergeCell ref="E106:F106"/>
    <mergeCell ref="G95:I95"/>
    <mergeCell ref="G96:I96"/>
    <mergeCell ref="G97:I97"/>
    <mergeCell ref="G102:I102"/>
    <mergeCell ref="E96:F96"/>
    <mergeCell ref="B93:D93"/>
    <mergeCell ref="E89:F89"/>
    <mergeCell ref="E95:F95"/>
    <mergeCell ref="B73:E73"/>
    <mergeCell ref="F79:G79"/>
    <mergeCell ref="B75:E75"/>
    <mergeCell ref="B76:E76"/>
    <mergeCell ref="B80:E80"/>
    <mergeCell ref="G88:I88"/>
    <mergeCell ref="B83:I83"/>
    <mergeCell ref="F63:G63"/>
    <mergeCell ref="B70:E70"/>
    <mergeCell ref="H63:I63"/>
    <mergeCell ref="B95:D95"/>
    <mergeCell ref="B96:D96"/>
    <mergeCell ref="B97:D97"/>
    <mergeCell ref="H74:I74"/>
    <mergeCell ref="H75:I75"/>
    <mergeCell ref="H76:I76"/>
    <mergeCell ref="B78:E78"/>
    <mergeCell ref="F72:G72"/>
    <mergeCell ref="B74:E74"/>
    <mergeCell ref="B64:E64"/>
    <mergeCell ref="B65:E65"/>
    <mergeCell ref="B66:E66"/>
    <mergeCell ref="B67:E67"/>
    <mergeCell ref="B69:E69"/>
    <mergeCell ref="F71:G71"/>
    <mergeCell ref="F68:G68"/>
    <mergeCell ref="H68:I68"/>
    <mergeCell ref="F69:G69"/>
    <mergeCell ref="F64:G64"/>
    <mergeCell ref="F65:G65"/>
    <mergeCell ref="F66:G66"/>
    <mergeCell ref="F67:G67"/>
    <mergeCell ref="H79:I79"/>
    <mergeCell ref="H80:I80"/>
    <mergeCell ref="H71:I71"/>
    <mergeCell ref="H72:I72"/>
    <mergeCell ref="F73:G73"/>
    <mergeCell ref="H64:I64"/>
    <mergeCell ref="H65:I65"/>
    <mergeCell ref="H66:I66"/>
    <mergeCell ref="H67:I67"/>
    <mergeCell ref="H69:I69"/>
    <mergeCell ref="B1:J1"/>
    <mergeCell ref="D132:I132"/>
    <mergeCell ref="D131:I131"/>
    <mergeCell ref="B126:I126"/>
    <mergeCell ref="B127:I127"/>
    <mergeCell ref="B115:I115"/>
    <mergeCell ref="B131:C131"/>
    <mergeCell ref="B119:I119"/>
    <mergeCell ref="B117:I117"/>
    <mergeCell ref="H70:I70"/>
    <mergeCell ref="B3:I3"/>
    <mergeCell ref="D17:I17"/>
    <mergeCell ref="B23:C23"/>
    <mergeCell ref="B25:C25"/>
    <mergeCell ref="D21:G21"/>
    <mergeCell ref="B21:C21"/>
    <mergeCell ref="B17:C17"/>
    <mergeCell ref="D19:I19"/>
    <mergeCell ref="D25:I25"/>
    <mergeCell ref="B5:I5"/>
    <mergeCell ref="D13:I13"/>
    <mergeCell ref="D15:I15"/>
    <mergeCell ref="D9:G9"/>
    <mergeCell ref="D7:I7"/>
    <mergeCell ref="B15:C15"/>
    <mergeCell ref="B13:C13"/>
    <mergeCell ref="D11:I11"/>
    <mergeCell ref="B11:C11"/>
    <mergeCell ref="C144:F144"/>
    <mergeCell ref="B113:I113"/>
    <mergeCell ref="B134:C134"/>
    <mergeCell ref="D134:I134"/>
    <mergeCell ref="B87:D87"/>
    <mergeCell ref="B122:I122"/>
    <mergeCell ref="G87:I87"/>
    <mergeCell ref="B130:I130"/>
    <mergeCell ref="B94:D94"/>
    <mergeCell ref="E94:F94"/>
    <mergeCell ref="G31:I31"/>
    <mergeCell ref="B29:D30"/>
    <mergeCell ref="G30:I30"/>
    <mergeCell ref="E30:F30"/>
    <mergeCell ref="B19:C19"/>
    <mergeCell ref="B56:E56"/>
    <mergeCell ref="B39:I39"/>
    <mergeCell ref="B41:I41"/>
    <mergeCell ref="B42:I42"/>
    <mergeCell ref="H56:I56"/>
    <mergeCell ref="D23:E23"/>
    <mergeCell ref="D146:G146"/>
    <mergeCell ref="B55:E55"/>
    <mergeCell ref="F55:G55"/>
    <mergeCell ref="B132:C132"/>
    <mergeCell ref="B136:I136"/>
    <mergeCell ref="E31:F31"/>
    <mergeCell ref="B86:I86"/>
    <mergeCell ref="F56:G56"/>
    <mergeCell ref="B85:I85"/>
    <mergeCell ref="B31:D31"/>
    <mergeCell ref="B7:C7"/>
    <mergeCell ref="B9:C9"/>
    <mergeCell ref="B28:I28"/>
    <mergeCell ref="B34:I34"/>
    <mergeCell ref="B53:I53"/>
    <mergeCell ref="B36:I36"/>
    <mergeCell ref="E29:I29"/>
    <mergeCell ref="B51:I51"/>
    <mergeCell ref="B37:I37"/>
    <mergeCell ref="B81:I81"/>
    <mergeCell ref="F70:G70"/>
    <mergeCell ref="B68:E68"/>
    <mergeCell ref="F74:G74"/>
    <mergeCell ref="F75:G75"/>
    <mergeCell ref="F76:G76"/>
    <mergeCell ref="H73:I73"/>
    <mergeCell ref="F80:G80"/>
    <mergeCell ref="F78:G78"/>
    <mergeCell ref="H78:I78"/>
    <mergeCell ref="B38:I38"/>
    <mergeCell ref="F57:G57"/>
    <mergeCell ref="B43:I43"/>
    <mergeCell ref="B44:I44"/>
    <mergeCell ref="B45:I45"/>
    <mergeCell ref="B46:I46"/>
    <mergeCell ref="B54:I54"/>
    <mergeCell ref="B47:I47"/>
    <mergeCell ref="B48:I48"/>
    <mergeCell ref="B57:E57"/>
    <mergeCell ref="G90:I90"/>
    <mergeCell ref="G91:I91"/>
    <mergeCell ref="G92:I92"/>
    <mergeCell ref="G93:I93"/>
    <mergeCell ref="B108:D108"/>
    <mergeCell ref="H58:I58"/>
    <mergeCell ref="H59:I59"/>
    <mergeCell ref="H60:I60"/>
    <mergeCell ref="H61:I61"/>
    <mergeCell ref="B88:D88"/>
    <mergeCell ref="G89:I89"/>
    <mergeCell ref="F62:G62"/>
    <mergeCell ref="H62:I62"/>
    <mergeCell ref="F60:G60"/>
    <mergeCell ref="H57:I57"/>
    <mergeCell ref="B133:C133"/>
    <mergeCell ref="D133:I133"/>
    <mergeCell ref="B128:I128"/>
    <mergeCell ref="B104:D104"/>
    <mergeCell ref="B105:D105"/>
    <mergeCell ref="B58:E58"/>
    <mergeCell ref="B59:E59"/>
    <mergeCell ref="B60:E60"/>
    <mergeCell ref="B61:E61"/>
    <mergeCell ref="E88:F88"/>
    <mergeCell ref="E87:F87"/>
    <mergeCell ref="B71:E71"/>
    <mergeCell ref="B72:E72"/>
    <mergeCell ref="F59:G59"/>
    <mergeCell ref="F61:G61"/>
    <mergeCell ref="G94:I94"/>
    <mergeCell ref="B89:D89"/>
    <mergeCell ref="B90:D90"/>
    <mergeCell ref="B109:D109"/>
    <mergeCell ref="E109:F109"/>
    <mergeCell ref="G109:I109"/>
    <mergeCell ref="E90:F90"/>
    <mergeCell ref="E91:F91"/>
    <mergeCell ref="E92:F92"/>
    <mergeCell ref="E93:F93"/>
    <mergeCell ref="E97:F97"/>
    <mergeCell ref="E32:F32"/>
    <mergeCell ref="G32:I32"/>
    <mergeCell ref="B49:I49"/>
    <mergeCell ref="B40:I40"/>
    <mergeCell ref="B77:E77"/>
    <mergeCell ref="F77:G77"/>
    <mergeCell ref="H77:I77"/>
    <mergeCell ref="B62:E62"/>
    <mergeCell ref="F58:G58"/>
  </mergeCells>
  <printOptions horizontalCentered="1"/>
  <pageMargins left="0.4330708661417323" right="0.3937007874015748" top="0.5118110236220472" bottom="0.984251968503937" header="0.5118110236220472" footer="0.5118110236220472"/>
  <pageSetup cellComments="asDisplayed" fitToHeight="3" horizontalDpi="600" verticalDpi="600" orientation="portrait" paperSize="9" scale="84" r:id="rId4"/>
  <headerFooter alignWithMargins="0">
    <oddHeader>&amp;CVerze: 4. května 2011</oddHeader>
  </headerFooter>
  <rowBreaks count="2" manualBreakCount="2">
    <brk id="35" min="1" max="10" man="1"/>
    <brk id="116" min="1" max="10" man="1"/>
  </rowBreaks>
  <drawing r:id="rId3"/>
  <legacyDrawing r:id="rId2"/>
</worksheet>
</file>

<file path=xl/worksheets/sheet3.xml><?xml version="1.0" encoding="utf-8"?>
<worksheet xmlns="http://schemas.openxmlformats.org/spreadsheetml/2006/main" xmlns:r="http://schemas.openxmlformats.org/officeDocument/2006/relationships">
  <dimension ref="A1:P98"/>
  <sheetViews>
    <sheetView view="pageBreakPreview" zoomScaleSheetLayoutView="100" zoomScalePageLayoutView="0" workbookViewId="0" topLeftCell="A64">
      <selection activeCell="C22" sqref="C22:G22"/>
    </sheetView>
  </sheetViews>
  <sheetFormatPr defaultColWidth="9.140625" defaultRowHeight="12.75"/>
  <cols>
    <col min="1" max="1" width="2.57421875" style="0" customWidth="1"/>
    <col min="2" max="2" width="27.57421875" style="0" customWidth="1"/>
    <col min="3" max="3" width="15.8515625" style="0" customWidth="1"/>
    <col min="4" max="4" width="15.57421875" style="0" customWidth="1"/>
    <col min="5" max="5" width="16.00390625" style="0" customWidth="1"/>
    <col min="6" max="6" width="15.00390625" style="0" customWidth="1"/>
    <col min="7" max="7" width="14.8515625" style="0" customWidth="1"/>
    <col min="8" max="8" width="18.7109375" style="0" customWidth="1"/>
    <col min="9" max="9" width="11.7109375" style="0" customWidth="1"/>
    <col min="10" max="10" width="14.421875" style="0" customWidth="1"/>
    <col min="11" max="11" width="16.00390625" style="0" customWidth="1"/>
  </cols>
  <sheetData>
    <row r="1" spans="2:10" s="5" customFormat="1" ht="125.25" customHeight="1">
      <c r="B1" s="718"/>
      <c r="C1" s="719"/>
      <c r="D1" s="719"/>
      <c r="E1" s="719"/>
      <c r="F1" s="719"/>
      <c r="G1" s="719"/>
      <c r="H1" s="719"/>
      <c r="I1" s="719"/>
      <c r="J1" s="719"/>
    </row>
    <row r="2" spans="1:11" ht="24.75" customHeight="1">
      <c r="A2" s="840" t="s">
        <v>110</v>
      </c>
      <c r="B2" s="840"/>
      <c r="C2" s="840"/>
      <c r="D2" s="840"/>
      <c r="E2" s="840"/>
      <c r="F2" s="840"/>
      <c r="G2" s="840"/>
      <c r="H2" s="13"/>
      <c r="I2" s="13"/>
      <c r="J2" s="13"/>
      <c r="K2" s="13"/>
    </row>
    <row r="3" ht="11.25" customHeight="1"/>
    <row r="4" spans="2:16" ht="19.5" customHeight="1">
      <c r="B4" s="25"/>
      <c r="C4" s="815" t="s">
        <v>6</v>
      </c>
      <c r="D4" s="815"/>
      <c r="E4" s="815"/>
      <c r="F4" s="815"/>
      <c r="G4" s="815"/>
      <c r="I4" s="859"/>
      <c r="J4" s="860"/>
      <c r="K4" s="860"/>
      <c r="L4" s="860"/>
      <c r="M4" s="860"/>
      <c r="N4" s="860"/>
      <c r="O4" s="860"/>
      <c r="P4" s="860"/>
    </row>
    <row r="5" spans="2:7" ht="15" customHeight="1" thickBot="1">
      <c r="B5" s="39"/>
      <c r="C5" s="40"/>
      <c r="D5" s="5"/>
      <c r="E5" s="5"/>
      <c r="F5" s="5"/>
      <c r="G5" s="5"/>
    </row>
    <row r="6" spans="2:7" ht="19.5" customHeight="1" thickBot="1">
      <c r="B6" s="32" t="s">
        <v>9</v>
      </c>
      <c r="C6" s="861" t="str">
        <f>'6.Zpráva o pokroku'!D7</f>
        <v>ANGAŽOVANCI</v>
      </c>
      <c r="D6" s="862"/>
      <c r="E6" s="862"/>
      <c r="F6" s="862"/>
      <c r="G6" s="863"/>
    </row>
    <row r="7" spans="2:7" ht="6" customHeight="1" thickBot="1">
      <c r="B7" s="41"/>
      <c r="C7" s="333"/>
      <c r="D7" s="333"/>
      <c r="E7" s="333"/>
      <c r="F7" s="333"/>
      <c r="G7" s="333"/>
    </row>
    <row r="8" spans="2:7" ht="19.5" customHeight="1" thickBot="1">
      <c r="B8" s="32" t="s">
        <v>34</v>
      </c>
      <c r="C8" s="841" t="str">
        <f>'6.Zpráva o pokroku'!D9</f>
        <v>M00253</v>
      </c>
      <c r="D8" s="843"/>
      <c r="E8" s="843"/>
      <c r="F8" s="843"/>
      <c r="G8" s="842"/>
    </row>
    <row r="9" spans="2:7" ht="11.25" customHeight="1" thickBot="1">
      <c r="B9" s="41"/>
      <c r="C9" s="334"/>
      <c r="D9" s="334"/>
      <c r="E9" s="334"/>
      <c r="F9" s="334"/>
      <c r="G9" s="334"/>
    </row>
    <row r="10" spans="2:7" ht="19.5" customHeight="1" thickBot="1">
      <c r="B10" s="62" t="s">
        <v>95</v>
      </c>
      <c r="C10" s="841" t="str">
        <f>'6.Zpráva o pokroku'!D13</f>
        <v>Kraj Vysočina</v>
      </c>
      <c r="D10" s="843"/>
      <c r="E10" s="843"/>
      <c r="F10" s="843"/>
      <c r="G10" s="842"/>
    </row>
    <row r="11" spans="3:7" s="58" customFormat="1" ht="6" customHeight="1" thickBot="1">
      <c r="C11" s="864"/>
      <c r="D11" s="864"/>
      <c r="E11" s="864"/>
      <c r="F11" s="864"/>
      <c r="G11" s="864"/>
    </row>
    <row r="12" spans="2:7" ht="19.5" customHeight="1" thickBot="1">
      <c r="B12" s="63" t="s">
        <v>12</v>
      </c>
      <c r="C12" s="841" t="str">
        <f>'6.Zpráva o pokroku'!D11</f>
        <v>LP</v>
      </c>
      <c r="D12" s="842"/>
      <c r="E12" s="32" t="s">
        <v>35</v>
      </c>
      <c r="F12" s="818" t="s">
        <v>36</v>
      </c>
      <c r="G12" s="820"/>
    </row>
    <row r="13" spans="2:7" ht="6" customHeight="1" thickBot="1">
      <c r="B13" s="41"/>
      <c r="C13" s="333"/>
      <c r="D13" s="333"/>
      <c r="E13" s="44"/>
      <c r="F13" s="44"/>
      <c r="G13" s="42"/>
    </row>
    <row r="14" spans="2:7" ht="19.5" customHeight="1" thickBot="1">
      <c r="B14" s="32" t="s">
        <v>13</v>
      </c>
      <c r="C14" s="841" t="str">
        <f>'6.Zpráva o pokroku'!D15</f>
        <v>Žižkova 57, 587 33 Jihlava</v>
      </c>
      <c r="D14" s="842"/>
      <c r="E14" s="71" t="s">
        <v>37</v>
      </c>
      <c r="F14" s="818" t="s">
        <v>440</v>
      </c>
      <c r="G14" s="820"/>
    </row>
    <row r="15" spans="2:7" ht="6" customHeight="1" thickBot="1">
      <c r="B15" s="41"/>
      <c r="C15" s="333"/>
      <c r="D15" s="333"/>
      <c r="E15" s="44"/>
      <c r="F15" s="44"/>
      <c r="G15" s="42"/>
    </row>
    <row r="16" spans="2:7" ht="19.5" customHeight="1" thickBot="1">
      <c r="B16" s="32" t="s">
        <v>38</v>
      </c>
      <c r="C16" s="841" t="str">
        <f>'6.Zpráva o pokroku'!D17</f>
        <v>Ing. Petr Holý</v>
      </c>
      <c r="D16" s="842"/>
      <c r="E16" s="32" t="s">
        <v>39</v>
      </c>
      <c r="F16" s="854" t="s">
        <v>441</v>
      </c>
      <c r="G16" s="820"/>
    </row>
    <row r="17" spans="2:7" ht="6" customHeight="1" thickBot="1">
      <c r="B17" s="41"/>
      <c r="C17" s="43"/>
      <c r="D17" s="43"/>
      <c r="E17" s="41"/>
      <c r="F17" s="43"/>
      <c r="G17" s="43"/>
    </row>
    <row r="18" spans="2:7" ht="19.5" customHeight="1" thickBot="1">
      <c r="B18" s="32" t="s">
        <v>11</v>
      </c>
      <c r="C18" s="818" t="str">
        <f>'6.Zpráva o pokroku'!D21</f>
        <v>Vedoucí partner/Projektový partner</v>
      </c>
      <c r="D18" s="820"/>
      <c r="E18" s="32" t="s">
        <v>8</v>
      </c>
      <c r="F18" s="818">
        <v>564602538</v>
      </c>
      <c r="G18" s="820"/>
    </row>
    <row r="19" spans="2:7" ht="19.5" customHeight="1" thickBot="1">
      <c r="B19" s="41"/>
      <c r="C19" s="43"/>
      <c r="D19" s="43"/>
      <c r="E19" s="43"/>
      <c r="F19" s="43"/>
      <c r="G19" s="43"/>
    </row>
    <row r="20" spans="2:7" ht="19.5" customHeight="1" thickBot="1">
      <c r="B20" s="292" t="s">
        <v>244</v>
      </c>
      <c r="C20" s="818">
        <v>3</v>
      </c>
      <c r="D20" s="820"/>
      <c r="E20" s="328" t="s">
        <v>14</v>
      </c>
      <c r="F20" s="818" t="s">
        <v>442</v>
      </c>
      <c r="G20" s="844"/>
    </row>
    <row r="21" spans="2:7" ht="6" customHeight="1" thickBot="1">
      <c r="B21" s="41"/>
      <c r="C21" s="43"/>
      <c r="D21" s="43"/>
      <c r="E21" s="293"/>
      <c r="F21" s="294"/>
      <c r="G21" s="294"/>
    </row>
    <row r="22" spans="2:7" ht="40.5" customHeight="1" thickBot="1">
      <c r="B22" s="47" t="s">
        <v>245</v>
      </c>
      <c r="C22" s="821" t="s">
        <v>535</v>
      </c>
      <c r="D22" s="866"/>
      <c r="E22" s="866"/>
      <c r="F22" s="866"/>
      <c r="G22" s="867"/>
    </row>
    <row r="23" ht="20.25" customHeight="1" thickBot="1">
      <c r="A23" s="2"/>
    </row>
    <row r="24" spans="2:7" ht="19.5" customHeight="1" thickBot="1">
      <c r="B24" s="32" t="s">
        <v>40</v>
      </c>
      <c r="C24" s="818" t="s">
        <v>443</v>
      </c>
      <c r="D24" s="820"/>
      <c r="E24" s="32" t="s">
        <v>41</v>
      </c>
      <c r="F24" s="818" t="s">
        <v>444</v>
      </c>
      <c r="G24" s="820"/>
    </row>
    <row r="25" spans="2:7" ht="6" customHeight="1" thickBot="1">
      <c r="B25" s="41"/>
      <c r="C25" s="45"/>
      <c r="D25" s="42"/>
      <c r="E25" s="41"/>
      <c r="F25" s="41"/>
      <c r="G25" s="42"/>
    </row>
    <row r="26" spans="2:7" ht="19.5" customHeight="1" thickBot="1">
      <c r="B26" s="32" t="s">
        <v>42</v>
      </c>
      <c r="C26" s="818" t="s">
        <v>445</v>
      </c>
      <c r="D26" s="820"/>
      <c r="E26" s="32" t="s">
        <v>1</v>
      </c>
      <c r="F26" s="818" t="s">
        <v>447</v>
      </c>
      <c r="G26" s="820"/>
    </row>
    <row r="27" spans="2:7" ht="6" customHeight="1" thickBot="1">
      <c r="B27" s="41"/>
      <c r="C27" s="42"/>
      <c r="D27" s="42"/>
      <c r="E27" s="46"/>
      <c r="F27" s="46"/>
      <c r="G27" s="46"/>
    </row>
    <row r="28" spans="2:7" ht="19.5" customHeight="1" thickBot="1">
      <c r="B28" s="32" t="s">
        <v>43</v>
      </c>
      <c r="C28" s="818" t="s">
        <v>434</v>
      </c>
      <c r="D28" s="820"/>
      <c r="E28" s="32" t="s">
        <v>64</v>
      </c>
      <c r="F28" s="818"/>
      <c r="G28" s="820"/>
    </row>
    <row r="29" spans="2:7" ht="6" customHeight="1" thickBot="1">
      <c r="B29" s="41"/>
      <c r="C29" s="42"/>
      <c r="D29" s="42"/>
      <c r="E29" s="41"/>
      <c r="F29" s="41"/>
      <c r="G29" s="42"/>
    </row>
    <row r="30" spans="2:7" ht="19.5" customHeight="1" thickBot="1">
      <c r="B30" s="32" t="s">
        <v>44</v>
      </c>
      <c r="C30" s="818" t="s">
        <v>446</v>
      </c>
      <c r="D30" s="820"/>
      <c r="E30" s="46"/>
      <c r="F30" s="46"/>
      <c r="G30" s="46"/>
    </row>
    <row r="31" spans="2:7" ht="6" customHeight="1">
      <c r="B31" s="39"/>
      <c r="C31" s="36"/>
      <c r="D31" s="36"/>
      <c r="E31" s="39"/>
      <c r="F31" s="39"/>
      <c r="G31" s="36"/>
    </row>
    <row r="32" spans="2:7" ht="19.5" customHeight="1">
      <c r="B32" s="39"/>
      <c r="C32" s="36"/>
      <c r="D32" s="36"/>
      <c r="E32" s="39"/>
      <c r="F32" s="39"/>
      <c r="G32" s="36"/>
    </row>
    <row r="33" spans="2:7" ht="19.5" customHeight="1">
      <c r="B33" s="868" t="s">
        <v>55</v>
      </c>
      <c r="C33" s="868"/>
      <c r="D33" s="868"/>
      <c r="E33" s="868"/>
      <c r="F33" s="868"/>
      <c r="G33" s="868"/>
    </row>
    <row r="34" spans="2:6" ht="15" customHeight="1">
      <c r="B34" s="2"/>
      <c r="E34" s="2"/>
      <c r="F34" s="2"/>
    </row>
    <row r="35" spans="1:11" ht="15" customHeight="1" thickBot="1">
      <c r="A35" s="1"/>
      <c r="B35" s="1"/>
      <c r="C35" s="1"/>
      <c r="D35" s="1"/>
      <c r="E35" s="1"/>
      <c r="F35" s="1"/>
      <c r="G35" s="1"/>
      <c r="H35" s="1"/>
      <c r="I35" s="1"/>
      <c r="J35" s="1"/>
      <c r="K35" s="1"/>
    </row>
    <row r="36" spans="1:12" ht="38.25" customHeight="1" thickBot="1">
      <c r="A36" s="10"/>
      <c r="B36" s="26" t="s">
        <v>16</v>
      </c>
      <c r="C36" s="27" t="s">
        <v>17</v>
      </c>
      <c r="D36" s="27" t="s">
        <v>270</v>
      </c>
      <c r="E36" s="105" t="s">
        <v>271</v>
      </c>
      <c r="F36" s="106" t="s">
        <v>45</v>
      </c>
      <c r="G36" s="27" t="s">
        <v>56</v>
      </c>
      <c r="H36" s="11"/>
      <c r="I36" s="11"/>
      <c r="J36" s="11"/>
      <c r="K36" s="11"/>
      <c r="L36" s="9"/>
    </row>
    <row r="37" spans="1:12" ht="18.75" customHeight="1" thickBot="1">
      <c r="A37" s="10"/>
      <c r="B37" s="35"/>
      <c r="C37" s="27" t="s">
        <v>113</v>
      </c>
      <c r="D37" s="27" t="s">
        <v>114</v>
      </c>
      <c r="E37" s="27" t="s">
        <v>115</v>
      </c>
      <c r="F37" s="107" t="s">
        <v>272</v>
      </c>
      <c r="G37" s="107" t="s">
        <v>117</v>
      </c>
      <c r="H37" s="11"/>
      <c r="I37" s="11"/>
      <c r="J37" s="11"/>
      <c r="K37" s="11"/>
      <c r="L37" s="9"/>
    </row>
    <row r="38" spans="1:11" ht="20.25" customHeight="1">
      <c r="A38" s="12"/>
      <c r="B38" s="28" t="s">
        <v>20</v>
      </c>
      <c r="C38" s="296">
        <v>42820</v>
      </c>
      <c r="D38" s="296">
        <v>8593.41</v>
      </c>
      <c r="E38" s="296">
        <f>'RK-21-2014-05, př. 3'!R18</f>
        <v>3604.72</v>
      </c>
      <c r="F38" s="308">
        <f>(D38+E38)/C38</f>
        <v>0.28486992059785143</v>
      </c>
      <c r="G38" s="309">
        <f>C38-D38-E38</f>
        <v>30621.869999999995</v>
      </c>
      <c r="H38" s="1"/>
      <c r="I38" s="1"/>
      <c r="J38" s="1"/>
      <c r="K38" s="1"/>
    </row>
    <row r="39" spans="1:11" ht="20.25" customHeight="1">
      <c r="A39" s="12"/>
      <c r="B39" s="29" t="s">
        <v>67</v>
      </c>
      <c r="C39" s="296">
        <v>104667</v>
      </c>
      <c r="D39" s="296">
        <v>8688.56</v>
      </c>
      <c r="E39" s="296">
        <f>'RK-21-2014-05, př. 3'!R50</f>
        <v>7.18</v>
      </c>
      <c r="F39" s="308">
        <f>(D39+E39)/C39</f>
        <v>0.08308005388517871</v>
      </c>
      <c r="G39" s="309">
        <f>C39-D39-E39</f>
        <v>95971.26000000001</v>
      </c>
      <c r="H39" s="1"/>
      <c r="I39" s="1"/>
      <c r="J39" s="1"/>
      <c r="K39" s="1"/>
    </row>
    <row r="40" spans="1:11" ht="20.25" customHeight="1">
      <c r="A40" s="12"/>
      <c r="B40" s="29" t="s">
        <v>21</v>
      </c>
      <c r="C40" s="296">
        <v>0</v>
      </c>
      <c r="D40" s="296">
        <v>0</v>
      </c>
      <c r="E40" s="296">
        <f>'RK-21-2014-05, př. 3'!R59</f>
        <v>0</v>
      </c>
      <c r="F40" s="308" t="e">
        <f>(D40+E40)/C40</f>
        <v>#DIV/0!</v>
      </c>
      <c r="G40" s="309">
        <f>C40-D40-E40</f>
        <v>0</v>
      </c>
      <c r="H40" s="1"/>
      <c r="I40" s="1"/>
      <c r="J40" s="1"/>
      <c r="K40" s="1"/>
    </row>
    <row r="41" spans="1:11" ht="20.25" customHeight="1" thickBot="1">
      <c r="A41" s="12"/>
      <c r="B41" s="72" t="s">
        <v>283</v>
      </c>
      <c r="C41" s="296">
        <v>0</v>
      </c>
      <c r="D41" s="296">
        <v>0</v>
      </c>
      <c r="E41" s="296">
        <v>0</v>
      </c>
      <c r="F41" s="308" t="e">
        <f>(D41+E41)/C41</f>
        <v>#DIV/0!</v>
      </c>
      <c r="G41" s="309">
        <f>C41-D41-E41</f>
        <v>0</v>
      </c>
      <c r="H41" s="1"/>
      <c r="I41" s="1"/>
      <c r="J41" s="1"/>
      <c r="K41" s="1"/>
    </row>
    <row r="42" spans="1:11" ht="20.25" customHeight="1" thickBot="1">
      <c r="A42" s="12"/>
      <c r="B42" s="30" t="s">
        <v>22</v>
      </c>
      <c r="C42" s="307">
        <f>SUM(C38:C40)-C41</f>
        <v>147487</v>
      </c>
      <c r="D42" s="307">
        <f>SUM(D38:D40)-D41</f>
        <v>17281.97</v>
      </c>
      <c r="E42" s="307">
        <f>SUM(E38:E40)-E41</f>
        <v>3611.8999999999996</v>
      </c>
      <c r="F42" s="298">
        <f>(D42+E42)/C42</f>
        <v>0.1416658417352038</v>
      </c>
      <c r="G42" s="304">
        <f>SUM(G38:G40)-G41</f>
        <v>126593.13</v>
      </c>
      <c r="H42" s="1"/>
      <c r="I42" s="1"/>
      <c r="J42" s="1"/>
      <c r="K42" s="1"/>
    </row>
    <row r="43" spans="1:11" ht="41.25" customHeight="1">
      <c r="A43" s="12"/>
      <c r="B43" s="856" t="s">
        <v>282</v>
      </c>
      <c r="C43" s="715"/>
      <c r="D43" s="715"/>
      <c r="E43" s="715"/>
      <c r="F43" s="715"/>
      <c r="G43" s="715"/>
      <c r="H43" s="1"/>
      <c r="I43" s="1"/>
      <c r="J43" s="1"/>
      <c r="K43" s="1"/>
    </row>
    <row r="44" spans="1:11" ht="18.75" customHeight="1" thickBot="1">
      <c r="A44" s="12"/>
      <c r="B44" t="s">
        <v>23</v>
      </c>
      <c r="C44" s="18"/>
      <c r="D44" s="18"/>
      <c r="E44" s="18"/>
      <c r="F44" s="18"/>
      <c r="G44" s="18"/>
      <c r="H44" s="1"/>
      <c r="I44" s="1"/>
      <c r="J44" s="1"/>
      <c r="K44" s="1"/>
    </row>
    <row r="45" spans="1:11" ht="18" customHeight="1" thickBot="1">
      <c r="A45" s="12"/>
      <c r="B45" s="869" t="s">
        <v>24</v>
      </c>
      <c r="C45" s="870"/>
      <c r="D45" s="871"/>
      <c r="E45" s="295"/>
      <c r="F45" s="18"/>
      <c r="G45" s="18"/>
      <c r="H45" s="1"/>
      <c r="I45" s="1"/>
      <c r="J45" s="1"/>
      <c r="K45" s="1"/>
    </row>
    <row r="46" spans="1:11" ht="18" customHeight="1" thickBot="1">
      <c r="A46" s="12"/>
      <c r="B46" s="90" t="s">
        <v>68</v>
      </c>
      <c r="C46" s="91"/>
      <c r="D46" s="92"/>
      <c r="E46" s="310">
        <f>E45/$C$42</f>
        <v>0</v>
      </c>
      <c r="F46" s="18"/>
      <c r="G46" s="18"/>
      <c r="H46" s="1"/>
      <c r="I46" s="1"/>
      <c r="J46" s="1"/>
      <c r="K46" s="1"/>
    </row>
    <row r="47" spans="1:11" ht="18" customHeight="1" thickBot="1">
      <c r="A47" s="12"/>
      <c r="B47" s="93" t="s">
        <v>57</v>
      </c>
      <c r="C47" s="94"/>
      <c r="D47" s="95"/>
      <c r="E47" s="295">
        <f>'RK-21-2014-05, př. 3'!R73</f>
        <v>0</v>
      </c>
      <c r="F47" s="18"/>
      <c r="G47" s="18"/>
      <c r="H47" s="1"/>
      <c r="I47" s="1"/>
      <c r="J47" s="1"/>
      <c r="K47" s="1"/>
    </row>
    <row r="48" spans="1:11" ht="18" customHeight="1" thickBot="1">
      <c r="A48" s="12"/>
      <c r="B48" s="90" t="s">
        <v>68</v>
      </c>
      <c r="C48" s="91"/>
      <c r="D48" s="92"/>
      <c r="E48" s="310">
        <f>E47/$C$42</f>
        <v>0</v>
      </c>
      <c r="F48" s="18"/>
      <c r="G48" s="18"/>
      <c r="H48" s="1"/>
      <c r="I48" s="1"/>
      <c r="J48" s="1"/>
      <c r="K48" s="1"/>
    </row>
    <row r="49" spans="1:11" ht="18" customHeight="1" thickBot="1">
      <c r="A49" s="12"/>
      <c r="B49" s="93" t="s">
        <v>158</v>
      </c>
      <c r="C49" s="94"/>
      <c r="D49" s="95"/>
      <c r="E49" s="295"/>
      <c r="F49" s="18"/>
      <c r="G49" s="18"/>
      <c r="H49" s="1"/>
      <c r="I49" s="1"/>
      <c r="J49" s="1"/>
      <c r="K49" s="1"/>
    </row>
    <row r="50" spans="1:11" ht="18" customHeight="1" thickBot="1">
      <c r="A50" s="12"/>
      <c r="B50" s="90" t="s">
        <v>68</v>
      </c>
      <c r="C50" s="91"/>
      <c r="D50" s="92"/>
      <c r="E50" s="310">
        <f>E49/$C$42</f>
        <v>0</v>
      </c>
      <c r="F50" s="18"/>
      <c r="G50" s="18"/>
      <c r="H50" s="1"/>
      <c r="I50" s="1"/>
      <c r="J50" s="1"/>
      <c r="K50" s="1"/>
    </row>
    <row r="51" spans="1:11" ht="18" customHeight="1" thickBot="1">
      <c r="A51" s="12"/>
      <c r="B51" s="89" t="s">
        <v>58</v>
      </c>
      <c r="C51" s="60"/>
      <c r="D51" s="60"/>
      <c r="E51" s="295"/>
      <c r="F51" s="18"/>
      <c r="G51" s="18"/>
      <c r="H51" s="1"/>
      <c r="I51" s="1"/>
      <c r="J51" s="1"/>
      <c r="K51" s="1"/>
    </row>
    <row r="52" spans="1:11" ht="18" customHeight="1" thickBot="1">
      <c r="A52" s="12"/>
      <c r="B52" s="90" t="s">
        <v>68</v>
      </c>
      <c r="C52" s="91"/>
      <c r="D52" s="91"/>
      <c r="E52" s="310">
        <f>E51/$C$42</f>
        <v>0</v>
      </c>
      <c r="F52" s="18"/>
      <c r="G52" s="18"/>
      <c r="H52" s="1"/>
      <c r="I52" s="1"/>
      <c r="J52" s="1"/>
      <c r="K52" s="1"/>
    </row>
    <row r="53" spans="1:11" ht="19.5" customHeight="1">
      <c r="A53" s="12"/>
      <c r="B53" s="3"/>
      <c r="C53" s="1"/>
      <c r="D53" s="1"/>
      <c r="E53" s="1"/>
      <c r="F53" s="1"/>
      <c r="G53" s="1"/>
      <c r="H53" s="1"/>
      <c r="I53" s="1"/>
      <c r="J53" s="1"/>
      <c r="K53" s="1"/>
    </row>
    <row r="54" spans="1:11" ht="20.25" customHeight="1" thickBot="1">
      <c r="A54" s="12"/>
      <c r="B54" s="855" t="s">
        <v>53</v>
      </c>
      <c r="C54" s="855"/>
      <c r="D54" s="855"/>
      <c r="E54" s="34"/>
      <c r="F54" s="150"/>
      <c r="G54" s="18"/>
      <c r="H54" s="1"/>
      <c r="I54" s="1"/>
      <c r="J54" s="1"/>
      <c r="K54" s="1"/>
    </row>
    <row r="55" spans="1:11" ht="56.25" customHeight="1" thickBot="1">
      <c r="A55" s="12"/>
      <c r="B55" s="27" t="s">
        <v>273</v>
      </c>
      <c r="C55" s="31" t="s">
        <v>26</v>
      </c>
      <c r="D55" s="73" t="s">
        <v>274</v>
      </c>
      <c r="E55" s="75" t="s">
        <v>27</v>
      </c>
      <c r="F55" s="31" t="s">
        <v>59</v>
      </c>
      <c r="G55" s="148"/>
      <c r="H55" s="1"/>
      <c r="I55" s="1"/>
      <c r="J55" s="1"/>
      <c r="K55" s="1"/>
    </row>
    <row r="56" spans="1:11" ht="27.75" customHeight="1" thickBot="1">
      <c r="A56" s="12"/>
      <c r="B56" s="297">
        <v>125363</v>
      </c>
      <c r="C56" s="297">
        <v>14689</v>
      </c>
      <c r="D56" s="297">
        <v>24541</v>
      </c>
      <c r="E56" s="305">
        <f>SUM(C56:D56)/B56</f>
        <v>0.31293124765680463</v>
      </c>
      <c r="F56" s="306">
        <f>B56-C56-D56</f>
        <v>86133</v>
      </c>
      <c r="G56" s="149"/>
      <c r="H56" s="1"/>
      <c r="I56" s="1"/>
      <c r="J56" s="1"/>
      <c r="K56" s="1"/>
    </row>
    <row r="57" spans="1:11" ht="19.5" customHeight="1">
      <c r="A57" s="12"/>
      <c r="B57" s="1"/>
      <c r="C57" s="1"/>
      <c r="D57" s="1"/>
      <c r="E57" s="1"/>
      <c r="F57" s="1"/>
      <c r="G57" s="1"/>
      <c r="H57" s="1"/>
      <c r="I57" s="1"/>
      <c r="J57" s="1"/>
      <c r="K57" s="1"/>
    </row>
    <row r="58" spans="1:11" ht="19.5" customHeight="1" thickBot="1">
      <c r="A58" s="12"/>
      <c r="B58" s="855" t="s">
        <v>284</v>
      </c>
      <c r="C58" s="855"/>
      <c r="D58" s="855"/>
      <c r="E58" s="34"/>
      <c r="F58" s="150"/>
      <c r="G58" s="1"/>
      <c r="H58" s="1"/>
      <c r="I58" s="1"/>
      <c r="J58" s="1"/>
      <c r="K58" s="1"/>
    </row>
    <row r="59" spans="1:11" ht="61.5" customHeight="1" thickBot="1">
      <c r="A59" s="12"/>
      <c r="B59" s="27" t="s">
        <v>265</v>
      </c>
      <c r="C59" s="31" t="s">
        <v>269</v>
      </c>
      <c r="D59" s="73" t="s">
        <v>266</v>
      </c>
      <c r="E59" s="75" t="s">
        <v>267</v>
      </c>
      <c r="F59" s="27" t="s">
        <v>268</v>
      </c>
      <c r="G59" s="1"/>
      <c r="H59" s="1"/>
      <c r="I59" s="1"/>
      <c r="J59" s="1"/>
      <c r="K59" s="1"/>
    </row>
    <row r="60" spans="1:11" ht="28.5" customHeight="1" thickBot="1">
      <c r="A60" s="12"/>
      <c r="B60" s="297"/>
      <c r="C60" s="297"/>
      <c r="D60" s="297"/>
      <c r="E60" s="305" t="e">
        <f>SUM(C60:D60)/B60</f>
        <v>#DIV/0!</v>
      </c>
      <c r="F60" s="319">
        <f>B60-C60-D60</f>
        <v>0</v>
      </c>
      <c r="G60" s="1"/>
      <c r="H60" s="1"/>
      <c r="I60" s="1"/>
      <c r="J60" s="1"/>
      <c r="K60" s="1"/>
    </row>
    <row r="61" spans="1:11" ht="44.25" customHeight="1">
      <c r="A61" s="12"/>
      <c r="B61" s="857" t="s">
        <v>286</v>
      </c>
      <c r="C61" s="858"/>
      <c r="D61" s="858"/>
      <c r="E61" s="858"/>
      <c r="F61" s="858"/>
      <c r="G61" s="1"/>
      <c r="H61" s="1"/>
      <c r="I61" s="1"/>
      <c r="J61" s="1"/>
      <c r="K61" s="1"/>
    </row>
    <row r="62" spans="1:11" ht="14.25" customHeight="1">
      <c r="A62" s="12"/>
      <c r="B62" s="14"/>
      <c r="C62" s="24"/>
      <c r="D62" s="24"/>
      <c r="E62" s="24"/>
      <c r="F62" s="24"/>
      <c r="G62" s="24"/>
      <c r="H62" s="1"/>
      <c r="I62" s="1"/>
      <c r="J62" s="1"/>
      <c r="K62" s="1"/>
    </row>
    <row r="63" spans="1:11" ht="20.25" customHeight="1">
      <c r="A63" s="12"/>
      <c r="B63" s="291" t="s">
        <v>252</v>
      </c>
      <c r="D63" s="24"/>
      <c r="E63" s="24"/>
      <c r="F63" s="24"/>
      <c r="G63" s="24"/>
      <c r="H63" s="1"/>
      <c r="I63" s="1"/>
      <c r="J63" s="1"/>
      <c r="K63" s="1"/>
    </row>
    <row r="64" spans="1:11" ht="15" customHeight="1">
      <c r="A64" s="1"/>
      <c r="B64" s="32" t="s">
        <v>31</v>
      </c>
      <c r="C64" s="15" t="s">
        <v>448</v>
      </c>
      <c r="D64" s="15"/>
      <c r="E64" s="36"/>
      <c r="F64" s="36"/>
      <c r="H64" s="1"/>
      <c r="I64" s="1"/>
      <c r="J64" s="1"/>
      <c r="K64" s="1"/>
    </row>
    <row r="65" spans="1:11" ht="9.75" customHeight="1">
      <c r="A65" s="10"/>
      <c r="E65" s="36"/>
      <c r="F65" s="36"/>
      <c r="H65" s="11"/>
      <c r="I65" s="11"/>
      <c r="J65" s="11"/>
      <c r="K65" s="11"/>
    </row>
    <row r="66" spans="1:11" ht="16.5" customHeight="1">
      <c r="A66" s="10"/>
      <c r="B66" s="32" t="s">
        <v>62</v>
      </c>
      <c r="C66" s="15" t="s">
        <v>161</v>
      </c>
      <c r="D66" s="15"/>
      <c r="E66" s="36"/>
      <c r="F66" s="36"/>
      <c r="H66" s="11"/>
      <c r="I66" s="11"/>
      <c r="J66" s="11"/>
      <c r="K66" s="11"/>
    </row>
    <row r="67" spans="1:11" ht="9.75" customHeight="1">
      <c r="A67" s="10"/>
      <c r="E67" s="36"/>
      <c r="F67" s="36"/>
      <c r="H67" s="11"/>
      <c r="I67" s="11"/>
      <c r="J67" s="11"/>
      <c r="K67" s="11"/>
    </row>
    <row r="68" spans="1:11" ht="16.5" customHeight="1">
      <c r="A68" s="10"/>
      <c r="B68" s="32" t="s">
        <v>32</v>
      </c>
      <c r="C68" s="145" t="s">
        <v>449</v>
      </c>
      <c r="D68" s="145"/>
      <c r="E68" s="5"/>
      <c r="F68" s="5"/>
      <c r="H68" s="11"/>
      <c r="I68" s="11"/>
      <c r="J68" s="11"/>
      <c r="K68" s="11"/>
    </row>
    <row r="69" spans="1:11" ht="9.75" customHeight="1">
      <c r="A69" s="10"/>
      <c r="H69" s="11"/>
      <c r="I69" s="11"/>
      <c r="J69" s="11"/>
      <c r="K69" s="11"/>
    </row>
    <row r="70" spans="1:11" ht="15" customHeight="1">
      <c r="A70" s="10"/>
      <c r="B70" s="32" t="s">
        <v>160</v>
      </c>
      <c r="C70" s="32"/>
      <c r="D70" s="145" t="s">
        <v>436</v>
      </c>
      <c r="E70" s="145"/>
      <c r="F70" s="5"/>
      <c r="G70" s="5"/>
      <c r="H70" s="11"/>
      <c r="I70" s="11"/>
      <c r="J70" s="11"/>
      <c r="K70" s="11"/>
    </row>
    <row r="71" spans="1:11" ht="7.5" customHeight="1" thickBot="1">
      <c r="A71" s="10"/>
      <c r="H71" s="11"/>
      <c r="I71" s="11"/>
      <c r="J71" s="11"/>
      <c r="K71" s="11"/>
    </row>
    <row r="72" spans="1:11" ht="36.75" customHeight="1">
      <c r="A72" s="12"/>
      <c r="B72" s="764" t="s">
        <v>33</v>
      </c>
      <c r="C72" s="845"/>
      <c r="D72" s="846"/>
      <c r="E72" s="847"/>
      <c r="F72" s="19"/>
      <c r="G72" s="1"/>
      <c r="H72" s="1"/>
      <c r="I72" s="1"/>
      <c r="J72" s="1"/>
      <c r="K72" s="1"/>
    </row>
    <row r="73" spans="1:11" ht="19.5" customHeight="1">
      <c r="A73" s="12"/>
      <c r="B73" s="764"/>
      <c r="C73" s="848"/>
      <c r="D73" s="849"/>
      <c r="E73" s="850"/>
      <c r="F73" s="19"/>
      <c r="G73" s="1"/>
      <c r="H73" s="1"/>
      <c r="I73" s="1"/>
      <c r="J73" s="1"/>
      <c r="K73" s="1"/>
    </row>
    <row r="74" spans="1:11" ht="21.75" customHeight="1" thickBot="1">
      <c r="A74" s="12"/>
      <c r="B74" s="764"/>
      <c r="C74" s="851"/>
      <c r="D74" s="852"/>
      <c r="E74" s="853"/>
      <c r="F74" s="19"/>
      <c r="G74" s="1"/>
      <c r="H74" s="1"/>
      <c r="I74" s="1"/>
      <c r="J74" s="1"/>
      <c r="K74" s="1"/>
    </row>
    <row r="75" spans="1:11" ht="12.75">
      <c r="A75" s="12"/>
      <c r="C75" s="1"/>
      <c r="D75" s="1"/>
      <c r="E75" s="1"/>
      <c r="F75" s="1"/>
      <c r="G75" s="1"/>
      <c r="H75" s="1"/>
      <c r="I75" s="1"/>
      <c r="J75" s="1"/>
      <c r="K75" s="1"/>
    </row>
    <row r="76" spans="1:11" ht="17.25" customHeight="1">
      <c r="A76" s="12"/>
      <c r="B76" s="32" t="s">
        <v>7</v>
      </c>
      <c r="C76" s="33" t="s">
        <v>5</v>
      </c>
      <c r="D76" s="1"/>
      <c r="E76" s="1"/>
      <c r="F76" s="1"/>
      <c r="G76" s="1"/>
      <c r="H76" s="1"/>
      <c r="I76" s="1"/>
      <c r="J76" s="1"/>
      <c r="K76" s="1"/>
    </row>
    <row r="77" spans="1:11" ht="12.75">
      <c r="A77" s="12"/>
      <c r="B77" s="1"/>
      <c r="C77" s="1"/>
      <c r="D77" s="1"/>
      <c r="E77" s="1"/>
      <c r="F77" s="1"/>
      <c r="G77" s="1"/>
      <c r="H77" s="1"/>
      <c r="I77" s="1"/>
      <c r="J77" s="1"/>
      <c r="K77" s="1"/>
    </row>
    <row r="78" spans="1:11" ht="12.75">
      <c r="A78" s="12"/>
      <c r="B78" s="1"/>
      <c r="C78" s="1"/>
      <c r="D78" s="1"/>
      <c r="E78" s="1"/>
      <c r="F78" s="1"/>
      <c r="G78" s="1"/>
      <c r="H78" s="1"/>
      <c r="I78" s="1"/>
      <c r="J78" s="1"/>
      <c r="K78" s="1"/>
    </row>
    <row r="79" spans="1:11" ht="12.75">
      <c r="A79" s="12"/>
      <c r="B79" s="1"/>
      <c r="C79" s="1"/>
      <c r="D79" s="1"/>
      <c r="E79" s="1"/>
      <c r="F79" s="1"/>
      <c r="G79" s="1"/>
      <c r="H79" s="1"/>
      <c r="I79" s="1"/>
      <c r="J79" s="1"/>
      <c r="K79" s="1"/>
    </row>
    <row r="80" spans="1:11" ht="12.75">
      <c r="A80" s="12"/>
      <c r="B80" s="1"/>
      <c r="C80" s="1"/>
      <c r="D80" s="1"/>
      <c r="E80" s="1"/>
      <c r="F80" s="1"/>
      <c r="G80" s="1"/>
      <c r="H80" s="1"/>
      <c r="I80" s="1"/>
      <c r="J80" s="1"/>
      <c r="K80" s="1"/>
    </row>
    <row r="81" spans="1:11" ht="12.75">
      <c r="A81" s="12"/>
      <c r="B81" s="1"/>
      <c r="C81" s="1"/>
      <c r="D81" s="1"/>
      <c r="E81" s="1"/>
      <c r="F81" s="1"/>
      <c r="G81" s="1"/>
      <c r="H81" s="1"/>
      <c r="I81" s="1"/>
      <c r="J81" s="1"/>
      <c r="K81" s="1"/>
    </row>
    <row r="82" spans="1:11" ht="13.5">
      <c r="A82" s="865"/>
      <c r="B82" s="865"/>
      <c r="C82" s="865"/>
      <c r="D82" s="865"/>
      <c r="E82" s="865"/>
      <c r="F82" s="865"/>
      <c r="G82" s="865"/>
      <c r="H82" s="865"/>
      <c r="I82" s="4"/>
      <c r="J82" s="4"/>
      <c r="K82" s="4"/>
    </row>
    <row r="83" spans="1:11" ht="12.75">
      <c r="A83" s="1"/>
      <c r="B83" s="1"/>
      <c r="C83" s="1"/>
      <c r="D83" s="1"/>
      <c r="E83" s="1"/>
      <c r="F83" s="1"/>
      <c r="G83" s="1"/>
      <c r="H83" s="1"/>
      <c r="I83" s="1"/>
      <c r="J83" s="1"/>
      <c r="K83" s="1"/>
    </row>
    <row r="84" spans="1:11" ht="12.75">
      <c r="A84" s="1"/>
      <c r="B84" s="1"/>
      <c r="C84" s="1"/>
      <c r="D84" s="1"/>
      <c r="E84" s="1"/>
      <c r="F84" s="1"/>
      <c r="G84" s="1"/>
      <c r="H84" s="1"/>
      <c r="I84" s="1"/>
      <c r="J84" s="1"/>
      <c r="K84" s="1"/>
    </row>
    <row r="85" spans="1:11" ht="13.5">
      <c r="A85" s="3"/>
      <c r="B85" s="4"/>
      <c r="C85" s="1"/>
      <c r="D85" s="1"/>
      <c r="E85" s="1"/>
      <c r="F85" s="1"/>
      <c r="G85" s="1"/>
      <c r="H85" s="1"/>
      <c r="I85" s="1"/>
      <c r="J85" s="1"/>
      <c r="K85" s="1"/>
    </row>
    <row r="86" spans="1:11" ht="8.25" customHeight="1">
      <c r="A86" s="1"/>
      <c r="B86" s="1"/>
      <c r="C86" s="1"/>
      <c r="D86" s="1"/>
      <c r="E86" s="1"/>
      <c r="F86" s="1"/>
      <c r="G86" s="1"/>
      <c r="H86" s="1"/>
      <c r="I86" s="1"/>
      <c r="J86" s="1"/>
      <c r="K86" s="1"/>
    </row>
    <row r="87" spans="1:11" ht="12.75">
      <c r="A87" s="10"/>
      <c r="B87" s="10"/>
      <c r="C87" s="11"/>
      <c r="D87" s="11"/>
      <c r="E87" s="11"/>
      <c r="F87" s="11"/>
      <c r="G87" s="11"/>
      <c r="H87" s="11"/>
      <c r="I87" s="11"/>
      <c r="J87" s="11"/>
      <c r="K87" s="11"/>
    </row>
    <row r="88" spans="1:11" ht="12.75">
      <c r="A88" s="12"/>
      <c r="B88" s="1"/>
      <c r="C88" s="1"/>
      <c r="D88" s="1"/>
      <c r="E88" s="1"/>
      <c r="F88" s="1"/>
      <c r="G88" s="1"/>
      <c r="H88" s="1"/>
      <c r="I88" s="1"/>
      <c r="J88" s="1"/>
      <c r="K88" s="1"/>
    </row>
    <row r="89" spans="1:11" ht="12.75">
      <c r="A89" s="12"/>
      <c r="B89" s="1"/>
      <c r="C89" s="1"/>
      <c r="D89" s="1"/>
      <c r="E89" s="1"/>
      <c r="F89" s="1"/>
      <c r="G89" s="1"/>
      <c r="H89" s="1"/>
      <c r="I89" s="1"/>
      <c r="J89" s="1"/>
      <c r="K89" s="1"/>
    </row>
    <row r="90" spans="1:11" ht="12.75">
      <c r="A90" s="12"/>
      <c r="B90" s="1"/>
      <c r="C90" s="1"/>
      <c r="D90" s="1"/>
      <c r="E90" s="1"/>
      <c r="F90" s="1"/>
      <c r="G90" s="1"/>
      <c r="H90" s="1"/>
      <c r="I90" s="1"/>
      <c r="J90" s="1"/>
      <c r="K90" s="1"/>
    </row>
    <row r="91" spans="1:11" ht="12.75">
      <c r="A91" s="12"/>
      <c r="B91" s="1"/>
      <c r="C91" s="1"/>
      <c r="D91" s="1"/>
      <c r="E91" s="1"/>
      <c r="F91" s="1"/>
      <c r="G91" s="1"/>
      <c r="H91" s="1"/>
      <c r="I91" s="1"/>
      <c r="J91" s="1"/>
      <c r="K91" s="1"/>
    </row>
    <row r="92" spans="1:11" ht="12.75">
      <c r="A92" s="12"/>
      <c r="B92" s="1"/>
      <c r="C92" s="1"/>
      <c r="D92" s="1"/>
      <c r="E92" s="1"/>
      <c r="F92" s="1"/>
      <c r="G92" s="1"/>
      <c r="H92" s="1"/>
      <c r="I92" s="1"/>
      <c r="J92" s="1"/>
      <c r="K92" s="1"/>
    </row>
    <row r="93" spans="1:11" ht="12.75">
      <c r="A93" s="12"/>
      <c r="B93" s="1"/>
      <c r="C93" s="1"/>
      <c r="D93" s="1"/>
      <c r="E93" s="1"/>
      <c r="F93" s="1"/>
      <c r="G93" s="1"/>
      <c r="H93" s="1"/>
      <c r="I93" s="1"/>
      <c r="J93" s="1"/>
      <c r="K93" s="1"/>
    </row>
    <row r="94" spans="1:11" ht="12.75">
      <c r="A94" s="12"/>
      <c r="B94" s="1"/>
      <c r="C94" s="1"/>
      <c r="D94" s="1"/>
      <c r="E94" s="1"/>
      <c r="F94" s="1"/>
      <c r="G94" s="1"/>
      <c r="H94" s="1"/>
      <c r="I94" s="1"/>
      <c r="J94" s="1"/>
      <c r="K94" s="1"/>
    </row>
    <row r="95" spans="1:11" ht="12.75">
      <c r="A95" s="12"/>
      <c r="B95" s="1"/>
      <c r="C95" s="1"/>
      <c r="D95" s="1"/>
      <c r="E95" s="1"/>
      <c r="F95" s="1"/>
      <c r="G95" s="1"/>
      <c r="H95" s="1"/>
      <c r="I95" s="1"/>
      <c r="J95" s="1"/>
      <c r="K95" s="1"/>
    </row>
    <row r="96" spans="1:11" ht="12.75">
      <c r="A96" s="12"/>
      <c r="B96" s="1"/>
      <c r="C96" s="1"/>
      <c r="D96" s="1"/>
      <c r="E96" s="1"/>
      <c r="F96" s="1"/>
      <c r="G96" s="1"/>
      <c r="H96" s="1"/>
      <c r="I96" s="1"/>
      <c r="J96" s="1"/>
      <c r="K96" s="1"/>
    </row>
    <row r="97" spans="1:11" ht="12.75">
      <c r="A97" s="12"/>
      <c r="B97" s="1"/>
      <c r="C97" s="1"/>
      <c r="D97" s="1"/>
      <c r="E97" s="1"/>
      <c r="F97" s="1"/>
      <c r="G97" s="1"/>
      <c r="H97" s="1"/>
      <c r="I97" s="1"/>
      <c r="J97" s="1"/>
      <c r="K97" s="1"/>
    </row>
    <row r="98" spans="1:11" ht="13.5">
      <c r="A98" s="865"/>
      <c r="B98" s="865"/>
      <c r="C98" s="865"/>
      <c r="D98" s="865"/>
      <c r="E98" s="865"/>
      <c r="F98" s="865"/>
      <c r="G98" s="865"/>
      <c r="H98" s="865"/>
      <c r="I98" s="4"/>
      <c r="J98" s="4"/>
      <c r="K98" s="4"/>
    </row>
  </sheetData>
  <sheetProtection/>
  <mergeCells count="36">
    <mergeCell ref="A98:H98"/>
    <mergeCell ref="A82:H82"/>
    <mergeCell ref="C22:G22"/>
    <mergeCell ref="B72:B74"/>
    <mergeCell ref="B33:G33"/>
    <mergeCell ref="B45:D45"/>
    <mergeCell ref="F24:G24"/>
    <mergeCell ref="C26:D26"/>
    <mergeCell ref="B54:D54"/>
    <mergeCell ref="F28:G28"/>
    <mergeCell ref="I4:P4"/>
    <mergeCell ref="C6:G6"/>
    <mergeCell ref="C11:G11"/>
    <mergeCell ref="F14:G14"/>
    <mergeCell ref="C14:D14"/>
    <mergeCell ref="C4:G4"/>
    <mergeCell ref="C8:G8"/>
    <mergeCell ref="C12:D12"/>
    <mergeCell ref="C72:E74"/>
    <mergeCell ref="F16:G16"/>
    <mergeCell ref="B58:D58"/>
    <mergeCell ref="C30:D30"/>
    <mergeCell ref="C28:D28"/>
    <mergeCell ref="B43:G43"/>
    <mergeCell ref="B61:F61"/>
    <mergeCell ref="C24:D24"/>
    <mergeCell ref="B1:J1"/>
    <mergeCell ref="A2:G2"/>
    <mergeCell ref="F26:G26"/>
    <mergeCell ref="C16:D16"/>
    <mergeCell ref="C10:G10"/>
    <mergeCell ref="C20:D20"/>
    <mergeCell ref="F20:G20"/>
    <mergeCell ref="F12:G12"/>
    <mergeCell ref="C18:D18"/>
    <mergeCell ref="F18:G18"/>
  </mergeCells>
  <hyperlinks>
    <hyperlink ref="F16" r:id="rId1" display="holy.p@kr-vysocina.cz"/>
  </hyperlinks>
  <printOptions horizontalCentered="1"/>
  <pageMargins left="0.5118110236220472" right="0.4330708661417323" top="0.5511811023622047" bottom="0.5905511811023623" header="0.5118110236220472" footer="0.5118110236220472"/>
  <pageSetup cellComments="asDisplayed" horizontalDpi="600" verticalDpi="600" orientation="portrait" paperSize="9" scale="68" r:id="rId5"/>
  <headerFooter alignWithMargins="0">
    <oddHeader>&amp;CVerze: 4. května 2011</oddHeader>
  </headerFooter>
  <rowBreaks count="2" manualBreakCount="2">
    <brk id="53" max="7" man="1"/>
    <brk id="78" max="5" man="1"/>
  </rowBreaks>
  <drawing r:id="rId4"/>
  <legacyDrawing r:id="rId3"/>
</worksheet>
</file>

<file path=xl/worksheets/sheet4.xml><?xml version="1.0" encoding="utf-8"?>
<worksheet xmlns="http://schemas.openxmlformats.org/spreadsheetml/2006/main" xmlns:r="http://schemas.openxmlformats.org/officeDocument/2006/relationships">
  <sheetPr>
    <pageSetUpPr fitToPage="1"/>
  </sheetPr>
  <dimension ref="A1:AQ100"/>
  <sheetViews>
    <sheetView tabSelected="1" zoomScale="75" zoomScaleNormal="75" zoomScaleSheetLayoutView="50" zoomScalePageLayoutView="0" workbookViewId="0" topLeftCell="H1">
      <selection activeCell="N9" sqref="N9"/>
    </sheetView>
  </sheetViews>
  <sheetFormatPr defaultColWidth="9.140625" defaultRowHeight="12.75"/>
  <cols>
    <col min="1" max="1" width="7.140625" style="46" customWidth="1"/>
    <col min="2" max="2" width="12.57421875" style="46" customWidth="1"/>
    <col min="3" max="3" width="21.8515625" style="46" customWidth="1"/>
    <col min="4" max="4" width="17.00390625" style="46" customWidth="1"/>
    <col min="5" max="5" width="16.00390625" style="602" customWidth="1"/>
    <col min="6" max="6" width="11.57421875" style="46" customWidth="1"/>
    <col min="7" max="7" width="15.28125" style="46" customWidth="1"/>
    <col min="8" max="8" width="13.7109375" style="46" customWidth="1"/>
    <col min="9" max="9" width="15.00390625" style="46" customWidth="1"/>
    <col min="10" max="10" width="17.57421875" style="46" customWidth="1"/>
    <col min="11" max="11" width="13.7109375" style="46" customWidth="1"/>
    <col min="12" max="13" width="11.421875" style="46" customWidth="1"/>
    <col min="14" max="14" width="12.140625" style="46" customWidth="1"/>
    <col min="15" max="15" width="11.421875" style="46" customWidth="1"/>
    <col min="16" max="16" width="14.28125" style="46" customWidth="1"/>
    <col min="17" max="17" width="11.8515625" style="46" customWidth="1"/>
    <col min="18" max="18" width="14.57421875" style="46" customWidth="1"/>
    <col min="19" max="19" width="10.421875" style="46" customWidth="1"/>
    <col min="20" max="20" width="16.421875" style="46" customWidth="1"/>
    <col min="21" max="21" width="14.421875" style="46" customWidth="1"/>
    <col min="22" max="22" width="16.00390625" style="46" customWidth="1"/>
    <col min="23" max="23" width="25.7109375" style="46" customWidth="1"/>
    <col min="24" max="24" width="20.421875" style="46" customWidth="1"/>
    <col min="25" max="26" width="9.28125" style="46" bestFit="1" customWidth="1"/>
    <col min="27" max="16384" width="9.140625" style="46" customWidth="1"/>
  </cols>
  <sheetData>
    <row r="1" spans="1:43" ht="24" customHeight="1" thickBot="1">
      <c r="A1" s="108" t="s">
        <v>264</v>
      </c>
      <c r="B1" s="220"/>
      <c r="C1" s="220"/>
      <c r="D1" s="220"/>
      <c r="E1" s="603"/>
      <c r="F1" s="221"/>
      <c r="G1" s="221"/>
      <c r="H1" s="221"/>
      <c r="I1" s="1016" t="str">
        <f>'7. Finanční zpráva '!C22</f>
        <v>č. 3 od 01/12/2013 - 31/05/2014</v>
      </c>
      <c r="J1" s="1017"/>
      <c r="K1" s="316"/>
      <c r="L1" s="317"/>
      <c r="M1" s="221"/>
      <c r="N1" s="221"/>
      <c r="O1" s="221"/>
      <c r="P1" s="221"/>
      <c r="Q1" s="221"/>
      <c r="R1" s="222"/>
      <c r="S1" s="222"/>
      <c r="AP1" t="s">
        <v>164</v>
      </c>
      <c r="AQ1" s="154" t="s">
        <v>165</v>
      </c>
    </row>
    <row r="2" spans="1:43" s="42" customFormat="1" ht="15.75" thickBot="1">
      <c r="A2" s="109"/>
      <c r="B2" s="109"/>
      <c r="C2" s="109"/>
      <c r="D2" s="109"/>
      <c r="E2" s="604"/>
      <c r="F2" s="110"/>
      <c r="G2" s="110"/>
      <c r="H2" s="110"/>
      <c r="I2" s="109"/>
      <c r="J2" s="109"/>
      <c r="K2" s="109"/>
      <c r="L2" s="111"/>
      <c r="M2" s="111"/>
      <c r="N2" s="111"/>
      <c r="O2" s="111"/>
      <c r="P2" s="111"/>
      <c r="Q2" s="111"/>
      <c r="R2" s="111"/>
      <c r="S2" s="111"/>
      <c r="T2" s="111"/>
      <c r="U2" s="111"/>
      <c r="V2" s="223"/>
      <c r="AP2"/>
      <c r="AQ2" s="154" t="s">
        <v>166</v>
      </c>
    </row>
    <row r="3" spans="1:43" s="42" customFormat="1" ht="15">
      <c r="A3" s="112"/>
      <c r="B3" s="972" t="s">
        <v>124</v>
      </c>
      <c r="C3" s="973"/>
      <c r="D3" s="973"/>
      <c r="E3" s="973"/>
      <c r="F3" s="974">
        <f>'7. Finanční zpráva '!C20</f>
        <v>3</v>
      </c>
      <c r="G3" s="975"/>
      <c r="H3" s="976" t="s">
        <v>66</v>
      </c>
      <c r="I3" s="977"/>
      <c r="J3" s="978" t="str">
        <f>'7. Finanční zpráva '!C10</f>
        <v>Kraj Vysočina</v>
      </c>
      <c r="K3" s="979"/>
      <c r="L3" s="979"/>
      <c r="M3" s="979"/>
      <c r="N3" s="979"/>
      <c r="O3" s="979"/>
      <c r="P3" s="979"/>
      <c r="Q3" s="980"/>
      <c r="R3" s="111"/>
      <c r="S3" s="111"/>
      <c r="T3" s="111"/>
      <c r="U3" s="111"/>
      <c r="V3" s="223"/>
      <c r="AP3" t="s">
        <v>167</v>
      </c>
      <c r="AQ3" s="154" t="s">
        <v>168</v>
      </c>
    </row>
    <row r="4" spans="1:43" s="42" customFormat="1" ht="15.75" thickBot="1">
      <c r="A4" s="109"/>
      <c r="B4" s="981" t="s">
        <v>125</v>
      </c>
      <c r="C4" s="982"/>
      <c r="D4" s="982"/>
      <c r="E4" s="982"/>
      <c r="F4" s="983" t="str">
        <f>'7. Finanční zpráva '!C8</f>
        <v>M00253</v>
      </c>
      <c r="G4" s="984"/>
      <c r="H4" s="985" t="s">
        <v>9</v>
      </c>
      <c r="I4" s="986"/>
      <c r="J4" s="987" t="s">
        <v>432</v>
      </c>
      <c r="K4" s="988"/>
      <c r="L4" s="988"/>
      <c r="M4" s="988"/>
      <c r="N4" s="988"/>
      <c r="O4" s="988"/>
      <c r="P4" s="988"/>
      <c r="Q4" s="989"/>
      <c r="R4" s="111"/>
      <c r="S4" s="111"/>
      <c r="T4" s="111"/>
      <c r="U4" s="111"/>
      <c r="V4" s="223"/>
      <c r="AP4" t="s">
        <v>169</v>
      </c>
      <c r="AQ4" s="154" t="s">
        <v>170</v>
      </c>
    </row>
    <row r="5" spans="1:43" s="42" customFormat="1" ht="15.75" thickBot="1">
      <c r="A5" s="112"/>
      <c r="B5" s="112"/>
      <c r="C5" s="112"/>
      <c r="D5" s="112"/>
      <c r="E5" s="605"/>
      <c r="F5" s="110"/>
      <c r="G5" s="110"/>
      <c r="K5" s="109"/>
      <c r="L5" s="111"/>
      <c r="M5" s="111"/>
      <c r="N5" s="111"/>
      <c r="O5" s="111"/>
      <c r="P5" s="111"/>
      <c r="Q5" s="111"/>
      <c r="R5" s="111"/>
      <c r="S5" s="111"/>
      <c r="T5" s="111"/>
      <c r="U5" s="111"/>
      <c r="V5" s="223"/>
      <c r="AP5" t="s">
        <v>171</v>
      </c>
      <c r="AQ5" s="154" t="s">
        <v>172</v>
      </c>
    </row>
    <row r="6" spans="1:43" s="42" customFormat="1" ht="15.75" thickBot="1">
      <c r="A6" s="112"/>
      <c r="B6" s="990" t="s">
        <v>126</v>
      </c>
      <c r="C6" s="991"/>
      <c r="D6" s="155" t="s">
        <v>173</v>
      </c>
      <c r="E6" s="606"/>
      <c r="F6" s="110"/>
      <c r="G6" s="110"/>
      <c r="H6" s="111"/>
      <c r="I6" s="111"/>
      <c r="J6" s="111"/>
      <c r="K6" s="111"/>
      <c r="L6" s="111"/>
      <c r="M6" s="111"/>
      <c r="N6" s="111"/>
      <c r="O6" s="111"/>
      <c r="P6" s="111"/>
      <c r="Q6" s="111"/>
      <c r="R6" s="111"/>
      <c r="S6" s="111"/>
      <c r="T6" s="111"/>
      <c r="U6" s="111"/>
      <c r="V6" s="224"/>
      <c r="AP6" t="s">
        <v>174</v>
      </c>
      <c r="AQ6" s="154" t="s">
        <v>175</v>
      </c>
    </row>
    <row r="7" spans="1:43" s="42" customFormat="1" ht="15.75" customHeight="1">
      <c r="A7" s="112"/>
      <c r="B7" s="992" t="s">
        <v>176</v>
      </c>
      <c r="C7" s="993"/>
      <c r="D7" s="998" t="s">
        <v>250</v>
      </c>
      <c r="E7" s="606"/>
      <c r="F7" s="110"/>
      <c r="G7" s="110"/>
      <c r="H7" s="225" t="s">
        <v>127</v>
      </c>
      <c r="I7" s="1001">
        <v>27.433</v>
      </c>
      <c r="J7" s="1002"/>
      <c r="K7" s="1003"/>
      <c r="L7" s="111"/>
      <c r="M7" s="111"/>
      <c r="N7" s="111"/>
      <c r="O7" s="111"/>
      <c r="P7" s="111"/>
      <c r="Q7" s="111"/>
      <c r="R7" s="111"/>
      <c r="S7" s="111"/>
      <c r="T7" s="111"/>
      <c r="U7" s="111"/>
      <c r="V7" s="223"/>
      <c r="AP7" t="s">
        <v>177</v>
      </c>
      <c r="AQ7" s="154" t="s">
        <v>178</v>
      </c>
    </row>
    <row r="8" spans="1:43" s="42" customFormat="1" ht="15.75" thickBot="1">
      <c r="A8" s="109"/>
      <c r="B8" s="994"/>
      <c r="C8" s="995"/>
      <c r="D8" s="999"/>
      <c r="E8" s="606"/>
      <c r="F8" s="110"/>
      <c r="G8" s="110"/>
      <c r="H8" s="226" t="s">
        <v>128</v>
      </c>
      <c r="I8" s="1004">
        <v>41800</v>
      </c>
      <c r="J8" s="1005"/>
      <c r="K8" s="1006"/>
      <c r="L8" s="111"/>
      <c r="M8" s="111"/>
      <c r="N8" s="111"/>
      <c r="O8" s="111"/>
      <c r="P8" s="111"/>
      <c r="Q8" s="111"/>
      <c r="R8" s="111"/>
      <c r="S8" s="111"/>
      <c r="T8" s="111"/>
      <c r="U8" s="111"/>
      <c r="V8" s="223"/>
      <c r="AP8" t="s">
        <v>179</v>
      </c>
      <c r="AQ8" s="154" t="s">
        <v>180</v>
      </c>
    </row>
    <row r="9" spans="1:43" s="42" customFormat="1" ht="15.75" thickBot="1">
      <c r="A9" s="109"/>
      <c r="B9" s="996"/>
      <c r="C9" s="997"/>
      <c r="D9" s="1000"/>
      <c r="E9" s="606"/>
      <c r="F9" s="110"/>
      <c r="G9" s="110"/>
      <c r="H9" s="110"/>
      <c r="I9" s="109"/>
      <c r="J9" s="109"/>
      <c r="K9" s="109"/>
      <c r="L9" s="111"/>
      <c r="M9" s="111"/>
      <c r="N9" s="111"/>
      <c r="O9" s="111"/>
      <c r="P9" s="111"/>
      <c r="Q9" s="111"/>
      <c r="R9" s="111"/>
      <c r="S9" s="111"/>
      <c r="T9" s="111"/>
      <c r="U9" s="111"/>
      <c r="V9" s="223"/>
      <c r="AP9" t="s">
        <v>181</v>
      </c>
      <c r="AQ9" s="154" t="s">
        <v>182</v>
      </c>
    </row>
    <row r="10" spans="1:43" s="228" customFormat="1" ht="15">
      <c r="A10" s="227"/>
      <c r="B10" s="227"/>
      <c r="C10" s="227"/>
      <c r="D10" s="227"/>
      <c r="E10" s="607"/>
      <c r="F10" s="114"/>
      <c r="G10" s="114"/>
      <c r="H10" s="114"/>
      <c r="I10" s="114"/>
      <c r="J10" s="113"/>
      <c r="K10" s="115"/>
      <c r="L10" s="116"/>
      <c r="M10" s="116"/>
      <c r="N10" s="116"/>
      <c r="O10" s="116"/>
      <c r="P10" s="116"/>
      <c r="Q10" s="116"/>
      <c r="R10" s="117"/>
      <c r="S10" s="117"/>
      <c r="T10" s="117"/>
      <c r="U10" s="117"/>
      <c r="AP10" t="s">
        <v>183</v>
      </c>
      <c r="AQ10" s="154" t="s">
        <v>184</v>
      </c>
    </row>
    <row r="11" spans="1:26" ht="21" customHeight="1" thickBot="1">
      <c r="A11" s="227"/>
      <c r="B11" s="227"/>
      <c r="C11" s="227"/>
      <c r="D11" s="227"/>
      <c r="E11" s="607"/>
      <c r="F11" s="114"/>
      <c r="G11" s="114"/>
      <c r="H11" s="114"/>
      <c r="I11" s="114"/>
      <c r="J11" s="113"/>
      <c r="K11" s="115"/>
      <c r="L11" s="116"/>
      <c r="M11" s="116"/>
      <c r="N11" s="116"/>
      <c r="O11" s="116"/>
      <c r="P11" s="116"/>
      <c r="Q11" s="116"/>
      <c r="R11" s="117"/>
      <c r="S11" s="117"/>
      <c r="T11" s="117"/>
      <c r="U11" s="117"/>
      <c r="V11" s="228"/>
      <c r="W11" s="228"/>
      <c r="X11" s="228"/>
      <c r="Y11" s="228"/>
      <c r="Z11" s="228"/>
    </row>
    <row r="12" spans="1:43" s="42" customFormat="1" ht="48.75" customHeight="1" thickBot="1">
      <c r="A12" s="229"/>
      <c r="B12" s="969" t="s">
        <v>129</v>
      </c>
      <c r="C12" s="970"/>
      <c r="D12" s="970"/>
      <c r="E12" s="970"/>
      <c r="F12" s="970"/>
      <c r="G12" s="970"/>
      <c r="H12" s="970"/>
      <c r="I12" s="970"/>
      <c r="J12" s="970"/>
      <c r="K12" s="970"/>
      <c r="L12" s="970"/>
      <c r="M12" s="970"/>
      <c r="N12" s="970"/>
      <c r="O12" s="970"/>
      <c r="P12" s="970"/>
      <c r="Q12" s="970"/>
      <c r="R12" s="970"/>
      <c r="S12" s="971"/>
      <c r="T12" s="1007" t="s">
        <v>130</v>
      </c>
      <c r="U12" s="1008"/>
      <c r="V12" s="1008"/>
      <c r="W12" s="1009"/>
      <c r="X12" s="46"/>
      <c r="Y12" s="46"/>
      <c r="Z12" s="46"/>
      <c r="AQ12" s="46"/>
    </row>
    <row r="13" spans="1:43" ht="48.75" customHeight="1">
      <c r="A13" s="1010"/>
      <c r="B13" s="960" t="s">
        <v>185</v>
      </c>
      <c r="C13" s="963" t="s">
        <v>131</v>
      </c>
      <c r="D13" s="964"/>
      <c r="E13" s="964"/>
      <c r="F13" s="965"/>
      <c r="G13" s="966" t="s">
        <v>132</v>
      </c>
      <c r="H13" s="941" t="s">
        <v>133</v>
      </c>
      <c r="I13" s="963" t="s">
        <v>134</v>
      </c>
      <c r="J13" s="965"/>
      <c r="K13" s="941" t="s">
        <v>135</v>
      </c>
      <c r="L13" s="941" t="s">
        <v>136</v>
      </c>
      <c r="M13" s="943" t="s">
        <v>186</v>
      </c>
      <c r="N13" s="946" t="s">
        <v>187</v>
      </c>
      <c r="O13" s="947"/>
      <c r="P13" s="947"/>
      <c r="Q13" s="948"/>
      <c r="R13" s="952" t="s">
        <v>188</v>
      </c>
      <c r="S13" s="955" t="s">
        <v>137</v>
      </c>
      <c r="T13" s="933" t="s">
        <v>232</v>
      </c>
      <c r="U13" s="958"/>
      <c r="V13" s="933" t="s">
        <v>148</v>
      </c>
      <c r="W13" s="935" t="s">
        <v>189</v>
      </c>
      <c r="AQ13" s="42"/>
    </row>
    <row r="14" spans="1:43" ht="48.75" customHeight="1">
      <c r="A14" s="1011"/>
      <c r="B14" s="961"/>
      <c r="C14" s="937" t="s">
        <v>138</v>
      </c>
      <c r="D14" s="939" t="s">
        <v>190</v>
      </c>
      <c r="E14" s="937" t="s">
        <v>139</v>
      </c>
      <c r="F14" s="937" t="s">
        <v>140</v>
      </c>
      <c r="G14" s="967"/>
      <c r="H14" s="942"/>
      <c r="I14" s="937" t="s">
        <v>141</v>
      </c>
      <c r="J14" s="937" t="s">
        <v>142</v>
      </c>
      <c r="K14" s="942"/>
      <c r="L14" s="942"/>
      <c r="M14" s="944"/>
      <c r="N14" s="949"/>
      <c r="O14" s="950"/>
      <c r="P14" s="950"/>
      <c r="Q14" s="951"/>
      <c r="R14" s="953"/>
      <c r="S14" s="956"/>
      <c r="T14" s="959"/>
      <c r="U14" s="959"/>
      <c r="V14" s="934"/>
      <c r="W14" s="936"/>
      <c r="AQ14" s="42"/>
    </row>
    <row r="15" spans="1:23" ht="51" customHeight="1" thickBot="1">
      <c r="A15" s="1011"/>
      <c r="B15" s="962"/>
      <c r="C15" s="938"/>
      <c r="D15" s="940"/>
      <c r="E15" s="938"/>
      <c r="F15" s="938"/>
      <c r="G15" s="968"/>
      <c r="H15" s="938"/>
      <c r="I15" s="938"/>
      <c r="J15" s="938"/>
      <c r="K15" s="938"/>
      <c r="L15" s="938"/>
      <c r="M15" s="945"/>
      <c r="N15" s="231" t="s">
        <v>144</v>
      </c>
      <c r="O15" s="232" t="s">
        <v>145</v>
      </c>
      <c r="P15" s="233" t="s">
        <v>146</v>
      </c>
      <c r="Q15" s="233" t="s">
        <v>143</v>
      </c>
      <c r="R15" s="954"/>
      <c r="S15" s="957"/>
      <c r="T15" s="230" t="s">
        <v>151</v>
      </c>
      <c r="U15" s="230" t="s">
        <v>191</v>
      </c>
      <c r="V15" s="934"/>
      <c r="W15" s="936"/>
    </row>
    <row r="16" spans="1:23" ht="51" customHeight="1" thickBot="1">
      <c r="A16" s="234"/>
      <c r="B16" s="235">
        <v>1</v>
      </c>
      <c r="C16" s="236">
        <v>2</v>
      </c>
      <c r="D16" s="236">
        <v>3</v>
      </c>
      <c r="E16" s="608">
        <v>4</v>
      </c>
      <c r="F16" s="236">
        <v>5</v>
      </c>
      <c r="G16" s="236">
        <v>6</v>
      </c>
      <c r="H16" s="235">
        <v>7</v>
      </c>
      <c r="I16" s="236">
        <v>8</v>
      </c>
      <c r="J16" s="236">
        <v>9</v>
      </c>
      <c r="K16" s="235">
        <v>10</v>
      </c>
      <c r="L16" s="236">
        <v>11</v>
      </c>
      <c r="M16" s="237">
        <v>12</v>
      </c>
      <c r="N16" s="235">
        <v>13</v>
      </c>
      <c r="O16" s="236">
        <v>14</v>
      </c>
      <c r="P16" s="236">
        <v>15</v>
      </c>
      <c r="Q16" s="238" t="s">
        <v>149</v>
      </c>
      <c r="R16" s="236">
        <v>16</v>
      </c>
      <c r="S16" s="235">
        <v>17</v>
      </c>
      <c r="T16" s="236">
        <v>18</v>
      </c>
      <c r="U16" s="236">
        <v>19</v>
      </c>
      <c r="V16" s="235">
        <v>20</v>
      </c>
      <c r="W16" s="239">
        <v>21</v>
      </c>
    </row>
    <row r="17" spans="1:26" ht="27">
      <c r="A17" s="926"/>
      <c r="B17" s="627" t="s">
        <v>522</v>
      </c>
      <c r="C17" s="598" t="s">
        <v>523</v>
      </c>
      <c r="D17" s="156" t="s">
        <v>165</v>
      </c>
      <c r="E17" s="598"/>
      <c r="F17" s="157" t="s">
        <v>150</v>
      </c>
      <c r="G17" s="158"/>
      <c r="H17" s="157"/>
      <c r="I17" s="159" t="s">
        <v>434</v>
      </c>
      <c r="J17" s="160">
        <v>70890749</v>
      </c>
      <c r="K17" s="161"/>
      <c r="L17" s="172"/>
      <c r="M17" s="162" t="s">
        <v>151</v>
      </c>
      <c r="N17" s="163">
        <v>69947.6</v>
      </c>
      <c r="O17" s="164">
        <v>0</v>
      </c>
      <c r="P17" s="240">
        <f aca="true" t="shared" si="0" ref="P17:P23">IF($D$6="ANO",IF($D$7="NE",SUM(N17:O17),N17),SUM(N17:O17))</f>
        <v>69947.6</v>
      </c>
      <c r="Q17" s="164">
        <v>0</v>
      </c>
      <c r="R17" s="240">
        <f aca="true" t="shared" si="1" ref="R17:R23">ROUND(IF(M17="EUR",P17,(P17/$I$7)),2)</f>
        <v>2549.76</v>
      </c>
      <c r="S17" s="165" t="s">
        <v>450</v>
      </c>
      <c r="T17" s="166"/>
      <c r="U17" s="166"/>
      <c r="V17" s="241">
        <f aca="true" t="shared" si="2" ref="V17:V23">ROUND(IF(M17="CZK",R17-(T17/$I$7),R17-U17),2)</f>
        <v>2549.76</v>
      </c>
      <c r="W17" s="129"/>
      <c r="X17" s="42"/>
      <c r="Y17" s="42"/>
      <c r="Z17" s="42"/>
    </row>
    <row r="18" spans="1:23" ht="27">
      <c r="A18" s="926"/>
      <c r="B18" s="627" t="s">
        <v>524</v>
      </c>
      <c r="C18" s="598" t="s">
        <v>451</v>
      </c>
      <c r="D18" s="156" t="s">
        <v>165</v>
      </c>
      <c r="E18" s="598"/>
      <c r="F18" s="157" t="s">
        <v>150</v>
      </c>
      <c r="G18" s="158"/>
      <c r="H18" s="157"/>
      <c r="I18" s="159" t="s">
        <v>434</v>
      </c>
      <c r="J18" s="160">
        <v>70890749</v>
      </c>
      <c r="K18" s="161"/>
      <c r="L18" s="172"/>
      <c r="M18" s="162" t="s">
        <v>151</v>
      </c>
      <c r="N18" s="163">
        <v>98888.4</v>
      </c>
      <c r="O18" s="164">
        <v>0</v>
      </c>
      <c r="P18" s="240">
        <f t="shared" si="0"/>
        <v>98888.4</v>
      </c>
      <c r="Q18" s="164">
        <v>0</v>
      </c>
      <c r="R18" s="240">
        <f t="shared" si="1"/>
        <v>3604.72</v>
      </c>
      <c r="S18" s="165"/>
      <c r="T18" s="166"/>
      <c r="U18" s="166"/>
      <c r="V18" s="241">
        <f t="shared" si="2"/>
        <v>3604.72</v>
      </c>
      <c r="W18" s="118"/>
    </row>
    <row r="19" spans="1:23" ht="27">
      <c r="A19" s="926"/>
      <c r="B19" s="627" t="s">
        <v>525</v>
      </c>
      <c r="C19" s="598" t="s">
        <v>526</v>
      </c>
      <c r="D19" s="156" t="s">
        <v>165</v>
      </c>
      <c r="E19" s="620"/>
      <c r="F19" s="157" t="s">
        <v>150</v>
      </c>
      <c r="G19" s="158"/>
      <c r="H19" s="621"/>
      <c r="I19" s="159" t="s">
        <v>434</v>
      </c>
      <c r="J19" s="160">
        <v>70890749</v>
      </c>
      <c r="K19" s="622"/>
      <c r="L19" s="172"/>
      <c r="M19" s="162" t="s">
        <v>151</v>
      </c>
      <c r="N19" s="163">
        <v>4230</v>
      </c>
      <c r="O19" s="623">
        <v>0</v>
      </c>
      <c r="P19" s="240">
        <f t="shared" si="0"/>
        <v>4230</v>
      </c>
      <c r="Q19" s="164">
        <v>0</v>
      </c>
      <c r="R19" s="240">
        <f t="shared" si="1"/>
        <v>154.19</v>
      </c>
      <c r="S19" s="165"/>
      <c r="T19" s="166"/>
      <c r="U19" s="166"/>
      <c r="V19" s="241">
        <f t="shared" si="2"/>
        <v>154.19</v>
      </c>
      <c r="W19" s="118"/>
    </row>
    <row r="20" spans="1:23" ht="89.25" customHeight="1">
      <c r="A20" s="926"/>
      <c r="B20" s="627"/>
      <c r="C20" s="598" t="s">
        <v>704</v>
      </c>
      <c r="D20" s="156" t="s">
        <v>165</v>
      </c>
      <c r="E20" s="620"/>
      <c r="F20" s="157" t="s">
        <v>150</v>
      </c>
      <c r="G20" s="158"/>
      <c r="H20" s="621"/>
      <c r="I20" s="159" t="s">
        <v>434</v>
      </c>
      <c r="J20" s="160">
        <v>70890749</v>
      </c>
      <c r="K20" s="622"/>
      <c r="L20" s="172"/>
      <c r="M20" s="162" t="s">
        <v>151</v>
      </c>
      <c r="N20" s="163">
        <v>22672.8</v>
      </c>
      <c r="O20" s="623">
        <v>0</v>
      </c>
      <c r="P20" s="240">
        <f t="shared" si="0"/>
        <v>22672.8</v>
      </c>
      <c r="Q20" s="164">
        <v>1</v>
      </c>
      <c r="R20" s="240">
        <f t="shared" si="1"/>
        <v>826.48</v>
      </c>
      <c r="S20" s="165"/>
      <c r="T20" s="166"/>
      <c r="U20" s="166"/>
      <c r="V20" s="241">
        <f t="shared" si="2"/>
        <v>826.48</v>
      </c>
      <c r="W20" s="118"/>
    </row>
    <row r="21" spans="1:23" ht="41.25">
      <c r="A21" s="926"/>
      <c r="B21" s="627" t="s">
        <v>458</v>
      </c>
      <c r="C21" s="598" t="s">
        <v>452</v>
      </c>
      <c r="D21" s="599" t="s">
        <v>168</v>
      </c>
      <c r="E21" s="609"/>
      <c r="F21" s="157" t="s">
        <v>150</v>
      </c>
      <c r="G21" s="120"/>
      <c r="H21" s="609" t="s">
        <v>527</v>
      </c>
      <c r="I21" s="159" t="s">
        <v>434</v>
      </c>
      <c r="J21" s="160">
        <v>70890749</v>
      </c>
      <c r="K21" s="167"/>
      <c r="L21" s="172"/>
      <c r="M21" s="162" t="s">
        <v>151</v>
      </c>
      <c r="N21" s="168">
        <v>622</v>
      </c>
      <c r="O21" s="169">
        <v>0</v>
      </c>
      <c r="P21" s="240">
        <f t="shared" si="0"/>
        <v>622</v>
      </c>
      <c r="Q21" s="169">
        <v>0</v>
      </c>
      <c r="R21" s="240">
        <f t="shared" si="1"/>
        <v>22.67</v>
      </c>
      <c r="S21" s="170"/>
      <c r="T21" s="166"/>
      <c r="U21" s="166"/>
      <c r="V21" s="241">
        <f t="shared" si="2"/>
        <v>22.67</v>
      </c>
      <c r="W21" s="118"/>
    </row>
    <row r="22" spans="1:23" ht="27">
      <c r="A22" s="926"/>
      <c r="B22" s="627" t="s">
        <v>459</v>
      </c>
      <c r="C22" s="626" t="s">
        <v>453</v>
      </c>
      <c r="D22" s="599" t="s">
        <v>170</v>
      </c>
      <c r="E22" s="609"/>
      <c r="F22" s="157" t="s">
        <v>150</v>
      </c>
      <c r="G22" s="120"/>
      <c r="H22" s="609"/>
      <c r="I22" s="159" t="s">
        <v>434</v>
      </c>
      <c r="J22" s="160">
        <v>70890749</v>
      </c>
      <c r="K22" s="167"/>
      <c r="L22" s="172"/>
      <c r="M22" s="162" t="s">
        <v>151</v>
      </c>
      <c r="N22" s="168">
        <v>2149</v>
      </c>
      <c r="O22" s="169">
        <v>0</v>
      </c>
      <c r="P22" s="240">
        <f t="shared" si="0"/>
        <v>2149</v>
      </c>
      <c r="Q22" s="164">
        <v>0</v>
      </c>
      <c r="R22" s="240">
        <f t="shared" si="1"/>
        <v>78.34</v>
      </c>
      <c r="S22" s="170"/>
      <c r="T22" s="166"/>
      <c r="U22" s="166"/>
      <c r="V22" s="241">
        <f t="shared" si="2"/>
        <v>78.34</v>
      </c>
      <c r="W22" s="118"/>
    </row>
    <row r="23" spans="1:23" ht="42" customHeight="1" thickBot="1">
      <c r="A23" s="926"/>
      <c r="B23" s="627" t="s">
        <v>459</v>
      </c>
      <c r="C23" s="626" t="s">
        <v>534</v>
      </c>
      <c r="D23" s="599" t="s">
        <v>170</v>
      </c>
      <c r="E23" s="610"/>
      <c r="F23" s="157" t="s">
        <v>150</v>
      </c>
      <c r="G23" s="121"/>
      <c r="H23" s="121"/>
      <c r="I23" s="159" t="s">
        <v>434</v>
      </c>
      <c r="J23" s="160">
        <v>70890749</v>
      </c>
      <c r="K23" s="171"/>
      <c r="L23" s="172"/>
      <c r="M23" s="162" t="s">
        <v>191</v>
      </c>
      <c r="N23" s="168">
        <v>54</v>
      </c>
      <c r="O23" s="169">
        <v>0</v>
      </c>
      <c r="P23" s="240">
        <f t="shared" si="0"/>
        <v>54</v>
      </c>
      <c r="Q23" s="164">
        <v>0</v>
      </c>
      <c r="R23" s="240">
        <f t="shared" si="1"/>
        <v>54</v>
      </c>
      <c r="S23" s="170"/>
      <c r="T23" s="166"/>
      <c r="U23" s="166"/>
      <c r="V23" s="241">
        <f t="shared" si="2"/>
        <v>54</v>
      </c>
      <c r="W23" s="118"/>
    </row>
    <row r="24" spans="1:23" ht="13.5" thickBot="1">
      <c r="A24" s="927"/>
      <c r="B24" s="923" t="s">
        <v>192</v>
      </c>
      <c r="C24" s="924"/>
      <c r="D24" s="924"/>
      <c r="E24" s="924"/>
      <c r="F24" s="924"/>
      <c r="G24" s="924"/>
      <c r="H24" s="924"/>
      <c r="I24" s="924"/>
      <c r="J24" s="924"/>
      <c r="K24" s="924"/>
      <c r="L24" s="924"/>
      <c r="M24" s="924"/>
      <c r="N24" s="924"/>
      <c r="O24" s="924"/>
      <c r="P24" s="925"/>
      <c r="Q24" s="242">
        <f aca="true" t="shared" si="3" ref="Q24:V24">SUM(Q17:Q23)</f>
        <v>1</v>
      </c>
      <c r="R24" s="243">
        <f t="shared" si="3"/>
        <v>7290.16</v>
      </c>
      <c r="S24" s="244">
        <f t="shared" si="3"/>
        <v>0</v>
      </c>
      <c r="T24" s="243">
        <f t="shared" si="3"/>
        <v>0</v>
      </c>
      <c r="U24" s="243">
        <f t="shared" si="3"/>
        <v>0</v>
      </c>
      <c r="V24" s="243">
        <f t="shared" si="3"/>
        <v>7290.16</v>
      </c>
      <c r="W24" s="245"/>
    </row>
    <row r="25" spans="1:23" ht="13.5">
      <c r="A25" s="619"/>
      <c r="B25" s="179"/>
      <c r="C25" s="598"/>
      <c r="D25" s="156"/>
      <c r="E25" s="618"/>
      <c r="F25" s="157"/>
      <c r="G25" s="128"/>
      <c r="H25" s="128"/>
      <c r="I25" s="598"/>
      <c r="J25" s="157"/>
      <c r="K25" s="172"/>
      <c r="L25" s="172"/>
      <c r="M25" s="162" t="s">
        <v>151</v>
      </c>
      <c r="N25" s="163"/>
      <c r="O25" s="164"/>
      <c r="P25" s="240">
        <f aca="true" t="shared" si="4" ref="P25:P55">IF($D$6="ANO",IF($D$7="NE",SUM(N25:O25),N25),SUM(N25:O25))</f>
        <v>0</v>
      </c>
      <c r="Q25" s="164">
        <v>0</v>
      </c>
      <c r="R25" s="240">
        <f aca="true" t="shared" si="5" ref="R25:R55">ROUND(IF(M25="EUR",P25,(P25/$I$7)),2)</f>
        <v>0</v>
      </c>
      <c r="S25" s="165"/>
      <c r="T25" s="166"/>
      <c r="U25" s="166"/>
      <c r="V25" s="241">
        <f aca="true" t="shared" si="6" ref="V25:V55">ROUND(IF(M25="CZK",R25-(T25/$I$7),R25-U25),2)</f>
        <v>0</v>
      </c>
      <c r="W25" s="129"/>
    </row>
    <row r="26" spans="1:23" ht="110.25">
      <c r="A26" s="619"/>
      <c r="B26" s="179" t="s">
        <v>664</v>
      </c>
      <c r="C26" s="598" t="s">
        <v>600</v>
      </c>
      <c r="D26" s="156" t="s">
        <v>182</v>
      </c>
      <c r="E26" s="618" t="s">
        <v>692</v>
      </c>
      <c r="F26" s="157" t="s">
        <v>150</v>
      </c>
      <c r="G26" s="128" t="s">
        <v>601</v>
      </c>
      <c r="H26" s="128" t="s">
        <v>602</v>
      </c>
      <c r="I26" s="598" t="s">
        <v>521</v>
      </c>
      <c r="J26" s="157" t="s">
        <v>603</v>
      </c>
      <c r="K26" s="172">
        <v>41703</v>
      </c>
      <c r="L26" s="172">
        <v>41716</v>
      </c>
      <c r="M26" s="162" t="s">
        <v>151</v>
      </c>
      <c r="N26" s="163">
        <v>4100</v>
      </c>
      <c r="O26" s="623">
        <v>861</v>
      </c>
      <c r="P26" s="240">
        <f t="shared" si="4"/>
        <v>4961</v>
      </c>
      <c r="Q26" s="164">
        <v>0</v>
      </c>
      <c r="R26" s="240">
        <f t="shared" si="5"/>
        <v>180.84</v>
      </c>
      <c r="S26" s="165"/>
      <c r="T26" s="166"/>
      <c r="U26" s="166"/>
      <c r="V26" s="241">
        <f t="shared" si="6"/>
        <v>180.84</v>
      </c>
      <c r="W26" s="129"/>
    </row>
    <row r="27" spans="1:23" ht="110.25">
      <c r="A27" s="619"/>
      <c r="B27" s="179" t="s">
        <v>665</v>
      </c>
      <c r="C27" s="598" t="s">
        <v>640</v>
      </c>
      <c r="D27" s="156" t="s">
        <v>172</v>
      </c>
      <c r="E27" s="618" t="s">
        <v>693</v>
      </c>
      <c r="F27" s="157" t="s">
        <v>150</v>
      </c>
      <c r="G27" s="128" t="s">
        <v>641</v>
      </c>
      <c r="H27" s="128" t="s">
        <v>642</v>
      </c>
      <c r="I27" s="598" t="s">
        <v>628</v>
      </c>
      <c r="J27" s="157" t="s">
        <v>643</v>
      </c>
      <c r="K27" s="172">
        <v>41724</v>
      </c>
      <c r="L27" s="172">
        <v>41759</v>
      </c>
      <c r="M27" s="162" t="s">
        <v>151</v>
      </c>
      <c r="N27" s="163">
        <v>11000</v>
      </c>
      <c r="O27" s="623">
        <v>0</v>
      </c>
      <c r="P27" s="240">
        <f t="shared" si="4"/>
        <v>11000</v>
      </c>
      <c r="Q27" s="164">
        <v>0</v>
      </c>
      <c r="R27" s="240">
        <f t="shared" si="5"/>
        <v>400.98</v>
      </c>
      <c r="S27" s="165"/>
      <c r="T27" s="166"/>
      <c r="U27" s="166"/>
      <c r="V27" s="241">
        <f t="shared" si="6"/>
        <v>400.98</v>
      </c>
      <c r="W27" s="129"/>
    </row>
    <row r="28" spans="1:23" ht="54.75">
      <c r="A28" s="619"/>
      <c r="B28" s="179" t="s">
        <v>666</v>
      </c>
      <c r="C28" s="598" t="s">
        <v>656</v>
      </c>
      <c r="D28" s="156" t="s">
        <v>172</v>
      </c>
      <c r="E28" s="620" t="s">
        <v>694</v>
      </c>
      <c r="F28" s="157" t="s">
        <v>150</v>
      </c>
      <c r="G28" s="128" t="s">
        <v>653</v>
      </c>
      <c r="H28" s="128" t="s">
        <v>654</v>
      </c>
      <c r="I28" s="598" t="s">
        <v>655</v>
      </c>
      <c r="J28" s="160"/>
      <c r="K28" s="172">
        <v>41786</v>
      </c>
      <c r="L28" s="172">
        <v>41794</v>
      </c>
      <c r="M28" s="162" t="s">
        <v>191</v>
      </c>
      <c r="N28" s="163">
        <v>500</v>
      </c>
      <c r="O28" s="623">
        <v>0</v>
      </c>
      <c r="P28" s="240">
        <f t="shared" si="4"/>
        <v>500</v>
      </c>
      <c r="Q28" s="623"/>
      <c r="R28" s="240">
        <f t="shared" si="5"/>
        <v>500</v>
      </c>
      <c r="S28" s="165"/>
      <c r="T28" s="166"/>
      <c r="U28" s="166"/>
      <c r="V28" s="241">
        <f t="shared" si="6"/>
        <v>500</v>
      </c>
      <c r="W28" s="129"/>
    </row>
    <row r="29" spans="1:23" ht="27">
      <c r="A29" s="619"/>
      <c r="B29" s="179" t="s">
        <v>532</v>
      </c>
      <c r="C29" s="598" t="s">
        <v>560</v>
      </c>
      <c r="D29" s="156" t="s">
        <v>172</v>
      </c>
      <c r="E29" s="630" t="s">
        <v>703</v>
      </c>
      <c r="F29" s="157" t="s">
        <v>150</v>
      </c>
      <c r="G29" s="128" t="s">
        <v>561</v>
      </c>
      <c r="H29" s="128" t="s">
        <v>562</v>
      </c>
      <c r="I29" s="598" t="s">
        <v>519</v>
      </c>
      <c r="J29" s="157" t="s">
        <v>520</v>
      </c>
      <c r="K29" s="172">
        <v>41610</v>
      </c>
      <c r="L29" s="172">
        <v>41624</v>
      </c>
      <c r="M29" s="162" t="s">
        <v>151</v>
      </c>
      <c r="N29" s="168">
        <v>2371.5</v>
      </c>
      <c r="O29" s="169">
        <v>498.5</v>
      </c>
      <c r="P29" s="240">
        <f t="shared" si="4"/>
        <v>2870</v>
      </c>
      <c r="Q29" s="169">
        <v>0</v>
      </c>
      <c r="R29" s="240">
        <f t="shared" si="5"/>
        <v>104.62</v>
      </c>
      <c r="S29" s="170"/>
      <c r="T29" s="166"/>
      <c r="U29" s="166"/>
      <c r="V29" s="241">
        <f t="shared" si="6"/>
        <v>104.62</v>
      </c>
      <c r="W29" s="129"/>
    </row>
    <row r="30" spans="1:23" ht="27">
      <c r="A30" s="619"/>
      <c r="B30" s="179" t="s">
        <v>533</v>
      </c>
      <c r="C30" s="598" t="s">
        <v>560</v>
      </c>
      <c r="D30" s="156" t="s">
        <v>172</v>
      </c>
      <c r="E30" s="630" t="s">
        <v>701</v>
      </c>
      <c r="F30" s="157" t="s">
        <v>150</v>
      </c>
      <c r="G30" s="128" t="s">
        <v>565</v>
      </c>
      <c r="H30" s="128" t="s">
        <v>577</v>
      </c>
      <c r="I30" s="598" t="s">
        <v>519</v>
      </c>
      <c r="J30" s="157" t="s">
        <v>520</v>
      </c>
      <c r="K30" s="172">
        <v>41625</v>
      </c>
      <c r="L30" s="172">
        <v>41631</v>
      </c>
      <c r="M30" s="162" t="s">
        <v>151</v>
      </c>
      <c r="N30" s="168">
        <v>1813.5</v>
      </c>
      <c r="O30" s="169">
        <v>380.5</v>
      </c>
      <c r="P30" s="240">
        <f t="shared" si="4"/>
        <v>2194</v>
      </c>
      <c r="Q30" s="169">
        <v>0</v>
      </c>
      <c r="R30" s="240">
        <f t="shared" si="5"/>
        <v>79.98</v>
      </c>
      <c r="S30" s="170"/>
      <c r="T30" s="166"/>
      <c r="U30" s="166"/>
      <c r="V30" s="241">
        <f t="shared" si="6"/>
        <v>79.98</v>
      </c>
      <c r="W30" s="129"/>
    </row>
    <row r="31" spans="1:23" ht="27">
      <c r="A31" s="619"/>
      <c r="B31" s="179" t="s">
        <v>636</v>
      </c>
      <c r="C31" s="598" t="s">
        <v>560</v>
      </c>
      <c r="D31" s="156" t="s">
        <v>172</v>
      </c>
      <c r="E31" s="630" t="s">
        <v>703</v>
      </c>
      <c r="F31" s="157" t="s">
        <v>150</v>
      </c>
      <c r="G31" s="128" t="s">
        <v>604</v>
      </c>
      <c r="H31" s="128" t="s">
        <v>605</v>
      </c>
      <c r="I31" s="598" t="s">
        <v>519</v>
      </c>
      <c r="J31" s="157" t="s">
        <v>520</v>
      </c>
      <c r="K31" s="172">
        <v>41698</v>
      </c>
      <c r="L31" s="172">
        <v>41724</v>
      </c>
      <c r="M31" s="162" t="s">
        <v>151</v>
      </c>
      <c r="N31" s="168">
        <v>2736</v>
      </c>
      <c r="O31" s="169">
        <v>575</v>
      </c>
      <c r="P31" s="240">
        <f t="shared" si="4"/>
        <v>3311</v>
      </c>
      <c r="Q31" s="169">
        <v>0</v>
      </c>
      <c r="R31" s="240">
        <f t="shared" si="5"/>
        <v>120.69</v>
      </c>
      <c r="S31" s="170"/>
      <c r="T31" s="166"/>
      <c r="U31" s="166"/>
      <c r="V31" s="241">
        <f t="shared" si="6"/>
        <v>120.69</v>
      </c>
      <c r="W31" s="129"/>
    </row>
    <row r="32" spans="1:23" ht="27">
      <c r="A32" s="619"/>
      <c r="B32" s="179" t="s">
        <v>637</v>
      </c>
      <c r="C32" s="598" t="s">
        <v>560</v>
      </c>
      <c r="D32" s="156" t="s">
        <v>172</v>
      </c>
      <c r="E32" s="630" t="s">
        <v>701</v>
      </c>
      <c r="F32" s="157" t="s">
        <v>150</v>
      </c>
      <c r="G32" s="128" t="s">
        <v>638</v>
      </c>
      <c r="H32" s="128" t="s">
        <v>639</v>
      </c>
      <c r="I32" s="598" t="s">
        <v>519</v>
      </c>
      <c r="J32" s="157" t="s">
        <v>520</v>
      </c>
      <c r="K32" s="172">
        <v>41733</v>
      </c>
      <c r="L32" s="172">
        <v>41757</v>
      </c>
      <c r="M32" s="162" t="s">
        <v>151</v>
      </c>
      <c r="N32" s="168">
        <v>1267</v>
      </c>
      <c r="O32" s="169">
        <v>266</v>
      </c>
      <c r="P32" s="240">
        <f t="shared" si="4"/>
        <v>1533</v>
      </c>
      <c r="Q32" s="169"/>
      <c r="R32" s="240">
        <f t="shared" si="5"/>
        <v>55.88</v>
      </c>
      <c r="S32" s="170"/>
      <c r="T32" s="166"/>
      <c r="U32" s="166"/>
      <c r="V32" s="241">
        <f t="shared" si="6"/>
        <v>55.88</v>
      </c>
      <c r="W32" s="129"/>
    </row>
    <row r="33" spans="1:23" ht="27">
      <c r="A33" s="619"/>
      <c r="B33" s="179" t="s">
        <v>667</v>
      </c>
      <c r="C33" s="598" t="s">
        <v>560</v>
      </c>
      <c r="D33" s="156" t="s">
        <v>172</v>
      </c>
      <c r="E33" s="630" t="s">
        <v>702</v>
      </c>
      <c r="F33" s="157" t="s">
        <v>150</v>
      </c>
      <c r="G33" s="128" t="s">
        <v>651</v>
      </c>
      <c r="H33" s="128" t="s">
        <v>652</v>
      </c>
      <c r="I33" s="598" t="s">
        <v>519</v>
      </c>
      <c r="J33" s="157" t="s">
        <v>520</v>
      </c>
      <c r="K33" s="172">
        <v>41768</v>
      </c>
      <c r="L33" s="172">
        <v>41794</v>
      </c>
      <c r="M33" s="162" t="s">
        <v>151</v>
      </c>
      <c r="N33" s="168">
        <v>1152</v>
      </c>
      <c r="O33" s="169">
        <v>242</v>
      </c>
      <c r="P33" s="240">
        <f t="shared" si="4"/>
        <v>1394</v>
      </c>
      <c r="Q33" s="169"/>
      <c r="R33" s="240">
        <f t="shared" si="5"/>
        <v>50.81</v>
      </c>
      <c r="S33" s="170"/>
      <c r="T33" s="166"/>
      <c r="U33" s="166"/>
      <c r="V33" s="241">
        <f t="shared" si="6"/>
        <v>50.81</v>
      </c>
      <c r="W33" s="129"/>
    </row>
    <row r="34" spans="1:23" ht="69">
      <c r="A34" s="619"/>
      <c r="B34" s="179" t="s">
        <v>668</v>
      </c>
      <c r="C34" s="598" t="s">
        <v>563</v>
      </c>
      <c r="D34" s="156" t="s">
        <v>172</v>
      </c>
      <c r="E34" s="598" t="s">
        <v>695</v>
      </c>
      <c r="F34" s="157" t="s">
        <v>150</v>
      </c>
      <c r="G34" s="122" t="s">
        <v>564</v>
      </c>
      <c r="H34" s="122" t="s">
        <v>578</v>
      </c>
      <c r="I34" s="598" t="s">
        <v>454</v>
      </c>
      <c r="J34" s="160">
        <v>27526941</v>
      </c>
      <c r="K34" s="172">
        <v>41604</v>
      </c>
      <c r="L34" s="172">
        <v>41626</v>
      </c>
      <c r="M34" s="162" t="s">
        <v>151</v>
      </c>
      <c r="N34" s="168">
        <v>8775</v>
      </c>
      <c r="O34" s="169">
        <v>1843</v>
      </c>
      <c r="P34" s="240">
        <f t="shared" si="4"/>
        <v>10618</v>
      </c>
      <c r="Q34" s="169">
        <v>0</v>
      </c>
      <c r="R34" s="240">
        <f t="shared" si="5"/>
        <v>387.05</v>
      </c>
      <c r="S34" s="170"/>
      <c r="T34" s="166"/>
      <c r="U34" s="166"/>
      <c r="V34" s="241">
        <f t="shared" si="6"/>
        <v>387.05</v>
      </c>
      <c r="W34" s="129"/>
    </row>
    <row r="35" spans="1:23" ht="69">
      <c r="A35" s="619"/>
      <c r="B35" s="179" t="s">
        <v>669</v>
      </c>
      <c r="C35" s="598" t="s">
        <v>596</v>
      </c>
      <c r="D35" s="156" t="s">
        <v>172</v>
      </c>
      <c r="E35" s="620" t="s">
        <v>696</v>
      </c>
      <c r="F35" s="157" t="s">
        <v>150</v>
      </c>
      <c r="G35" s="128" t="s">
        <v>597</v>
      </c>
      <c r="H35" s="128" t="s">
        <v>598</v>
      </c>
      <c r="I35" s="598" t="s">
        <v>599</v>
      </c>
      <c r="J35" s="160">
        <v>70870896</v>
      </c>
      <c r="K35" s="172">
        <v>41694</v>
      </c>
      <c r="L35" s="172">
        <v>41716</v>
      </c>
      <c r="M35" s="162" t="s">
        <v>151</v>
      </c>
      <c r="N35" s="624">
        <v>8500</v>
      </c>
      <c r="O35" s="625">
        <v>0</v>
      </c>
      <c r="P35" s="240">
        <f t="shared" si="4"/>
        <v>8500</v>
      </c>
      <c r="Q35" s="625"/>
      <c r="R35" s="240">
        <f t="shared" si="5"/>
        <v>309.85</v>
      </c>
      <c r="S35" s="165"/>
      <c r="T35" s="166"/>
      <c r="U35" s="166"/>
      <c r="V35" s="241">
        <f t="shared" si="6"/>
        <v>309.85</v>
      </c>
      <c r="W35" s="129"/>
    </row>
    <row r="36" spans="1:23" ht="96">
      <c r="A36" s="619"/>
      <c r="B36" s="179" t="s">
        <v>670</v>
      </c>
      <c r="C36" s="598" t="s">
        <v>644</v>
      </c>
      <c r="D36" s="156" t="s">
        <v>172</v>
      </c>
      <c r="E36" s="620" t="s">
        <v>697</v>
      </c>
      <c r="F36" s="157" t="s">
        <v>150</v>
      </c>
      <c r="G36" s="128" t="s">
        <v>645</v>
      </c>
      <c r="H36" s="128" t="s">
        <v>642</v>
      </c>
      <c r="I36" s="598" t="s">
        <v>646</v>
      </c>
      <c r="J36" s="160">
        <v>60126647</v>
      </c>
      <c r="K36" s="172">
        <v>41698</v>
      </c>
      <c r="L36" s="172">
        <v>41759</v>
      </c>
      <c r="M36" s="162" t="s">
        <v>151</v>
      </c>
      <c r="N36" s="624">
        <v>7570.45</v>
      </c>
      <c r="O36" s="625">
        <v>1469.55</v>
      </c>
      <c r="P36" s="240">
        <f t="shared" si="4"/>
        <v>9040</v>
      </c>
      <c r="Q36" s="625"/>
      <c r="R36" s="240">
        <f t="shared" si="5"/>
        <v>329.53</v>
      </c>
      <c r="S36" s="165"/>
      <c r="T36" s="166"/>
      <c r="U36" s="166"/>
      <c r="V36" s="241">
        <f t="shared" si="6"/>
        <v>329.53</v>
      </c>
      <c r="W36" s="129"/>
    </row>
    <row r="37" spans="1:23" ht="54.75">
      <c r="A37" s="619"/>
      <c r="B37" s="179" t="s">
        <v>671</v>
      </c>
      <c r="C37" s="598" t="s">
        <v>574</v>
      </c>
      <c r="D37" s="156" t="s">
        <v>172</v>
      </c>
      <c r="E37" s="620" t="s">
        <v>695</v>
      </c>
      <c r="F37" s="157" t="s">
        <v>150</v>
      </c>
      <c r="G37" s="128" t="s">
        <v>575</v>
      </c>
      <c r="H37" s="128" t="s">
        <v>576</v>
      </c>
      <c r="I37" s="598" t="s">
        <v>579</v>
      </c>
      <c r="J37" s="160"/>
      <c r="K37" s="172">
        <v>41449</v>
      </c>
      <c r="L37" s="172">
        <v>41635</v>
      </c>
      <c r="M37" s="162" t="s">
        <v>191</v>
      </c>
      <c r="N37" s="624">
        <v>535.2</v>
      </c>
      <c r="O37" s="625">
        <v>0</v>
      </c>
      <c r="P37" s="240">
        <f t="shared" si="4"/>
        <v>535.2</v>
      </c>
      <c r="Q37" s="625"/>
      <c r="R37" s="240">
        <f t="shared" si="5"/>
        <v>535.2</v>
      </c>
      <c r="S37" s="165"/>
      <c r="T37" s="166"/>
      <c r="U37" s="166"/>
      <c r="V37" s="241">
        <f t="shared" si="6"/>
        <v>535.2</v>
      </c>
      <c r="W37" s="129"/>
    </row>
    <row r="38" spans="1:23" ht="27">
      <c r="A38" s="619"/>
      <c r="B38" s="179" t="s">
        <v>672</v>
      </c>
      <c r="C38" s="598" t="s">
        <v>580</v>
      </c>
      <c r="D38" s="156" t="s">
        <v>147</v>
      </c>
      <c r="E38" s="620"/>
      <c r="F38" s="157" t="s">
        <v>150</v>
      </c>
      <c r="G38" s="128" t="s">
        <v>581</v>
      </c>
      <c r="H38" s="128" t="s">
        <v>582</v>
      </c>
      <c r="I38" s="598" t="s">
        <v>434</v>
      </c>
      <c r="J38" s="160">
        <v>70890749</v>
      </c>
      <c r="K38" s="172">
        <v>41631</v>
      </c>
      <c r="L38" s="172">
        <v>41638</v>
      </c>
      <c r="M38" s="162" t="s">
        <v>151</v>
      </c>
      <c r="N38" s="624"/>
      <c r="O38" s="625">
        <v>2835.04</v>
      </c>
      <c r="P38" s="240">
        <f t="shared" si="4"/>
        <v>2835.04</v>
      </c>
      <c r="Q38" s="625"/>
      <c r="R38" s="240">
        <f t="shared" si="5"/>
        <v>103.34</v>
      </c>
      <c r="S38" s="165"/>
      <c r="T38" s="166"/>
      <c r="U38" s="166"/>
      <c r="V38" s="241">
        <f t="shared" si="6"/>
        <v>103.34</v>
      </c>
      <c r="W38" s="129"/>
    </row>
    <row r="39" spans="1:23" ht="96">
      <c r="A39" s="619"/>
      <c r="B39" s="179" t="s">
        <v>673</v>
      </c>
      <c r="C39" s="598" t="s">
        <v>611</v>
      </c>
      <c r="D39" s="156" t="s">
        <v>172</v>
      </c>
      <c r="E39" s="620" t="s">
        <v>696</v>
      </c>
      <c r="F39" s="157" t="s">
        <v>150</v>
      </c>
      <c r="G39" s="128" t="s">
        <v>612</v>
      </c>
      <c r="H39" s="128" t="s">
        <v>613</v>
      </c>
      <c r="I39" s="598" t="s">
        <v>614</v>
      </c>
      <c r="J39" s="160">
        <v>63582783</v>
      </c>
      <c r="K39" s="172">
        <v>41692</v>
      </c>
      <c r="L39" s="172">
        <v>41739</v>
      </c>
      <c r="M39" s="162" t="s">
        <v>151</v>
      </c>
      <c r="N39" s="624">
        <v>4000</v>
      </c>
      <c r="O39" s="625">
        <v>0</v>
      </c>
      <c r="P39" s="240">
        <f t="shared" si="4"/>
        <v>4000</v>
      </c>
      <c r="Q39" s="625"/>
      <c r="R39" s="240">
        <f t="shared" si="5"/>
        <v>145.81</v>
      </c>
      <c r="S39" s="165"/>
      <c r="T39" s="166"/>
      <c r="U39" s="166"/>
      <c r="V39" s="241">
        <f t="shared" si="6"/>
        <v>145.81</v>
      </c>
      <c r="W39" s="129"/>
    </row>
    <row r="40" spans="1:23" ht="69">
      <c r="A40" s="619"/>
      <c r="B40" s="179" t="s">
        <v>674</v>
      </c>
      <c r="C40" s="598" t="s">
        <v>625</v>
      </c>
      <c r="D40" s="156" t="s">
        <v>172</v>
      </c>
      <c r="E40" s="620" t="s">
        <v>698</v>
      </c>
      <c r="F40" s="157" t="s">
        <v>150</v>
      </c>
      <c r="G40" s="128" t="s">
        <v>626</v>
      </c>
      <c r="H40" s="128" t="s">
        <v>627</v>
      </c>
      <c r="I40" s="598" t="s">
        <v>628</v>
      </c>
      <c r="J40" s="160">
        <v>26643090</v>
      </c>
      <c r="K40" s="172">
        <v>41724</v>
      </c>
      <c r="L40" s="172">
        <v>41752</v>
      </c>
      <c r="M40" s="162" t="s">
        <v>151</v>
      </c>
      <c r="N40" s="624">
        <v>31000</v>
      </c>
      <c r="O40" s="625">
        <v>0</v>
      </c>
      <c r="P40" s="240">
        <f t="shared" si="4"/>
        <v>31000</v>
      </c>
      <c r="Q40" s="625"/>
      <c r="R40" s="240">
        <f t="shared" si="5"/>
        <v>1130.03</v>
      </c>
      <c r="S40" s="165"/>
      <c r="T40" s="166"/>
      <c r="U40" s="166"/>
      <c r="V40" s="241">
        <f t="shared" si="6"/>
        <v>1130.03</v>
      </c>
      <c r="W40" s="129"/>
    </row>
    <row r="41" spans="1:23" ht="41.25">
      <c r="A41" s="619"/>
      <c r="B41" s="179" t="s">
        <v>675</v>
      </c>
      <c r="C41" s="598" t="s">
        <v>629</v>
      </c>
      <c r="D41" s="156" t="s">
        <v>172</v>
      </c>
      <c r="E41" s="620"/>
      <c r="F41" s="157" t="s">
        <v>150</v>
      </c>
      <c r="G41" s="128" t="s">
        <v>630</v>
      </c>
      <c r="H41" s="128" t="s">
        <v>631</v>
      </c>
      <c r="I41" s="598" t="s">
        <v>628</v>
      </c>
      <c r="J41" s="160">
        <v>26643090</v>
      </c>
      <c r="K41" s="172">
        <v>41754</v>
      </c>
      <c r="L41" s="172">
        <v>41752</v>
      </c>
      <c r="M41" s="162" t="s">
        <v>151</v>
      </c>
      <c r="N41" s="624">
        <v>8308</v>
      </c>
      <c r="O41" s="625">
        <v>0</v>
      </c>
      <c r="P41" s="240">
        <f t="shared" si="4"/>
        <v>8308</v>
      </c>
      <c r="Q41" s="625"/>
      <c r="R41" s="240">
        <f t="shared" si="5"/>
        <v>302.85</v>
      </c>
      <c r="S41" s="165"/>
      <c r="T41" s="166"/>
      <c r="U41" s="166"/>
      <c r="V41" s="241">
        <f t="shared" si="6"/>
        <v>302.85</v>
      </c>
      <c r="W41" s="129"/>
    </row>
    <row r="42" spans="1:23" ht="54.75">
      <c r="A42" s="619"/>
      <c r="B42" s="179" t="s">
        <v>676</v>
      </c>
      <c r="C42" s="598" t="s">
        <v>657</v>
      </c>
      <c r="D42" s="156" t="s">
        <v>172</v>
      </c>
      <c r="E42" s="620" t="s">
        <v>695</v>
      </c>
      <c r="F42" s="157" t="s">
        <v>150</v>
      </c>
      <c r="G42" s="128" t="s">
        <v>653</v>
      </c>
      <c r="H42" s="128" t="s">
        <v>654</v>
      </c>
      <c r="I42" s="598" t="s">
        <v>655</v>
      </c>
      <c r="J42" s="160"/>
      <c r="K42" s="172">
        <v>41786</v>
      </c>
      <c r="L42" s="172">
        <v>41794</v>
      </c>
      <c r="M42" s="162" t="s">
        <v>191</v>
      </c>
      <c r="N42" s="624">
        <v>400</v>
      </c>
      <c r="O42" s="625">
        <v>0</v>
      </c>
      <c r="P42" s="240">
        <f t="shared" si="4"/>
        <v>400</v>
      </c>
      <c r="Q42" s="625"/>
      <c r="R42" s="240">
        <f t="shared" si="5"/>
        <v>400</v>
      </c>
      <c r="S42" s="165"/>
      <c r="T42" s="166"/>
      <c r="U42" s="166"/>
      <c r="V42" s="241">
        <f t="shared" si="6"/>
        <v>400</v>
      </c>
      <c r="W42" s="129"/>
    </row>
    <row r="43" spans="1:23" ht="69">
      <c r="A43" s="619"/>
      <c r="B43" s="179" t="s">
        <v>677</v>
      </c>
      <c r="C43" s="598" t="s">
        <v>660</v>
      </c>
      <c r="D43" s="156" t="s">
        <v>172</v>
      </c>
      <c r="E43" s="620" t="s">
        <v>695</v>
      </c>
      <c r="F43" s="157" t="s">
        <v>150</v>
      </c>
      <c r="G43" s="128" t="s">
        <v>661</v>
      </c>
      <c r="H43" s="128" t="s">
        <v>662</v>
      </c>
      <c r="I43" s="598" t="s">
        <v>663</v>
      </c>
      <c r="J43" s="160"/>
      <c r="K43" s="172">
        <v>41598</v>
      </c>
      <c r="L43" s="172">
        <v>41624</v>
      </c>
      <c r="M43" s="162" t="s">
        <v>191</v>
      </c>
      <c r="N43" s="624">
        <v>450</v>
      </c>
      <c r="O43" s="625">
        <v>0</v>
      </c>
      <c r="P43" s="240">
        <f t="shared" si="4"/>
        <v>450</v>
      </c>
      <c r="Q43" s="625"/>
      <c r="R43" s="240">
        <f t="shared" si="5"/>
        <v>450</v>
      </c>
      <c r="S43" s="165"/>
      <c r="T43" s="166"/>
      <c r="U43" s="166"/>
      <c r="V43" s="241">
        <f t="shared" si="6"/>
        <v>450</v>
      </c>
      <c r="W43" s="129"/>
    </row>
    <row r="44" spans="1:23" ht="54.75">
      <c r="A44" s="619"/>
      <c r="B44" s="179" t="s">
        <v>678</v>
      </c>
      <c r="C44" s="598" t="s">
        <v>566</v>
      </c>
      <c r="D44" s="156" t="s">
        <v>172</v>
      </c>
      <c r="E44" s="620" t="s">
        <v>699</v>
      </c>
      <c r="F44" s="157" t="s">
        <v>150</v>
      </c>
      <c r="G44" s="128" t="s">
        <v>567</v>
      </c>
      <c r="H44" s="128" t="s">
        <v>568</v>
      </c>
      <c r="I44" s="598" t="s">
        <v>569</v>
      </c>
      <c r="J44" s="160">
        <v>41549007</v>
      </c>
      <c r="K44" s="172">
        <v>41611</v>
      </c>
      <c r="L44" s="172">
        <v>41631</v>
      </c>
      <c r="M44" s="162" t="s">
        <v>151</v>
      </c>
      <c r="N44" s="624">
        <v>1619.01</v>
      </c>
      <c r="O44" s="625">
        <v>339.99</v>
      </c>
      <c r="P44" s="240">
        <f t="shared" si="4"/>
        <v>1959</v>
      </c>
      <c r="Q44" s="625"/>
      <c r="R44" s="240">
        <f t="shared" si="5"/>
        <v>71.41</v>
      </c>
      <c r="S44" s="165"/>
      <c r="T44" s="166"/>
      <c r="U44" s="166"/>
      <c r="V44" s="241">
        <f t="shared" si="6"/>
        <v>71.41</v>
      </c>
      <c r="W44" s="129"/>
    </row>
    <row r="45" spans="1:23" ht="54.75">
      <c r="A45" s="619"/>
      <c r="B45" s="179" t="s">
        <v>679</v>
      </c>
      <c r="C45" s="598" t="s">
        <v>570</v>
      </c>
      <c r="D45" s="156" t="s">
        <v>172</v>
      </c>
      <c r="E45" s="618" t="s">
        <v>695</v>
      </c>
      <c r="F45" s="157" t="s">
        <v>150</v>
      </c>
      <c r="G45" s="128" t="s">
        <v>571</v>
      </c>
      <c r="H45" s="128" t="s">
        <v>572</v>
      </c>
      <c r="I45" s="598" t="s">
        <v>573</v>
      </c>
      <c r="J45" s="157"/>
      <c r="K45" s="172">
        <v>41449</v>
      </c>
      <c r="L45" s="172">
        <v>41635</v>
      </c>
      <c r="M45" s="162" t="s">
        <v>191</v>
      </c>
      <c r="N45" s="163">
        <v>420</v>
      </c>
      <c r="O45" s="164">
        <v>0</v>
      </c>
      <c r="P45" s="240">
        <f t="shared" si="4"/>
        <v>420</v>
      </c>
      <c r="Q45" s="164">
        <v>0</v>
      </c>
      <c r="R45" s="240">
        <f t="shared" si="5"/>
        <v>420</v>
      </c>
      <c r="S45" s="165"/>
      <c r="T45" s="166"/>
      <c r="U45" s="166"/>
      <c r="V45" s="241">
        <f t="shared" si="6"/>
        <v>420</v>
      </c>
      <c r="W45" s="129"/>
    </row>
    <row r="46" spans="1:23" ht="54.75">
      <c r="A46" s="619"/>
      <c r="B46" s="179" t="s">
        <v>680</v>
      </c>
      <c r="C46" s="598" t="s">
        <v>583</v>
      </c>
      <c r="D46" s="156" t="s">
        <v>172</v>
      </c>
      <c r="E46" s="618" t="s">
        <v>697</v>
      </c>
      <c r="F46" s="157" t="s">
        <v>150</v>
      </c>
      <c r="G46" s="128" t="s">
        <v>584</v>
      </c>
      <c r="H46" s="128" t="s">
        <v>585</v>
      </c>
      <c r="I46" s="598" t="s">
        <v>455</v>
      </c>
      <c r="J46" s="157" t="s">
        <v>456</v>
      </c>
      <c r="K46" s="172">
        <v>41666</v>
      </c>
      <c r="L46" s="172">
        <v>41687</v>
      </c>
      <c r="M46" s="162" t="s">
        <v>151</v>
      </c>
      <c r="N46" s="163">
        <v>2002</v>
      </c>
      <c r="O46" s="164">
        <v>0</v>
      </c>
      <c r="P46" s="240">
        <f t="shared" si="4"/>
        <v>2002</v>
      </c>
      <c r="Q46" s="164">
        <v>0</v>
      </c>
      <c r="R46" s="240">
        <f t="shared" si="5"/>
        <v>72.98</v>
      </c>
      <c r="S46" s="165"/>
      <c r="T46" s="166"/>
      <c r="U46" s="166"/>
      <c r="V46" s="241">
        <f t="shared" si="6"/>
        <v>72.98</v>
      </c>
      <c r="W46" s="129"/>
    </row>
    <row r="47" spans="1:23" ht="82.5">
      <c r="A47" s="619"/>
      <c r="B47" s="179" t="s">
        <v>681</v>
      </c>
      <c r="C47" s="598" t="s">
        <v>586</v>
      </c>
      <c r="D47" s="156" t="s">
        <v>172</v>
      </c>
      <c r="E47" s="618" t="s">
        <v>699</v>
      </c>
      <c r="F47" s="157" t="s">
        <v>150</v>
      </c>
      <c r="G47" s="128" t="s">
        <v>587</v>
      </c>
      <c r="H47" s="128" t="s">
        <v>588</v>
      </c>
      <c r="I47" s="598" t="s">
        <v>589</v>
      </c>
      <c r="J47" s="157" t="s">
        <v>590</v>
      </c>
      <c r="K47" s="172">
        <v>41695</v>
      </c>
      <c r="L47" s="172">
        <v>41708</v>
      </c>
      <c r="M47" s="162" t="s">
        <v>151</v>
      </c>
      <c r="N47" s="163">
        <v>908.21</v>
      </c>
      <c r="O47" s="164">
        <v>190.79</v>
      </c>
      <c r="P47" s="240">
        <f t="shared" si="4"/>
        <v>1099</v>
      </c>
      <c r="Q47" s="164">
        <v>0</v>
      </c>
      <c r="R47" s="240">
        <f t="shared" si="5"/>
        <v>40.06</v>
      </c>
      <c r="S47" s="165"/>
      <c r="T47" s="166"/>
      <c r="U47" s="166"/>
      <c r="V47" s="241">
        <f t="shared" si="6"/>
        <v>40.06</v>
      </c>
      <c r="W47" s="129"/>
    </row>
    <row r="48" spans="1:23" ht="96">
      <c r="A48" s="619"/>
      <c r="B48" s="179" t="s">
        <v>682</v>
      </c>
      <c r="C48" s="598" t="s">
        <v>591</v>
      </c>
      <c r="D48" s="156" t="s">
        <v>172</v>
      </c>
      <c r="E48" s="618" t="s">
        <v>696</v>
      </c>
      <c r="F48" s="157" t="s">
        <v>150</v>
      </c>
      <c r="G48" s="128" t="s">
        <v>592</v>
      </c>
      <c r="H48" s="128" t="s">
        <v>593</v>
      </c>
      <c r="I48" s="598" t="s">
        <v>594</v>
      </c>
      <c r="J48" s="157" t="s">
        <v>595</v>
      </c>
      <c r="K48" s="172">
        <v>41697</v>
      </c>
      <c r="L48" s="172">
        <v>41709</v>
      </c>
      <c r="M48" s="162" t="s">
        <v>151</v>
      </c>
      <c r="N48" s="163">
        <v>14999</v>
      </c>
      <c r="O48" s="164">
        <v>0</v>
      </c>
      <c r="P48" s="240">
        <f t="shared" si="4"/>
        <v>14999</v>
      </c>
      <c r="Q48" s="164">
        <v>0</v>
      </c>
      <c r="R48" s="240">
        <f t="shared" si="5"/>
        <v>546.75</v>
      </c>
      <c r="S48" s="165"/>
      <c r="T48" s="166"/>
      <c r="U48" s="166"/>
      <c r="V48" s="241">
        <f t="shared" si="6"/>
        <v>546.75</v>
      </c>
      <c r="W48" s="129"/>
    </row>
    <row r="49" spans="1:23" ht="54.75">
      <c r="A49" s="619"/>
      <c r="B49" s="179" t="s">
        <v>683</v>
      </c>
      <c r="C49" s="598" t="s">
        <v>620</v>
      </c>
      <c r="D49" s="156" t="s">
        <v>172</v>
      </c>
      <c r="E49" s="618" t="s">
        <v>697</v>
      </c>
      <c r="F49" s="157" t="s">
        <v>150</v>
      </c>
      <c r="G49" s="128" t="s">
        <v>621</v>
      </c>
      <c r="H49" s="128" t="s">
        <v>622</v>
      </c>
      <c r="I49" s="598" t="s">
        <v>623</v>
      </c>
      <c r="J49" s="157" t="s">
        <v>624</v>
      </c>
      <c r="K49" s="172">
        <v>41732</v>
      </c>
      <c r="L49" s="172">
        <v>41743</v>
      </c>
      <c r="M49" s="162" t="s">
        <v>151</v>
      </c>
      <c r="N49" s="163">
        <v>79804.55</v>
      </c>
      <c r="O49" s="164">
        <v>15572.45</v>
      </c>
      <c r="P49" s="240">
        <f t="shared" si="4"/>
        <v>95377</v>
      </c>
      <c r="Q49" s="164"/>
      <c r="R49" s="240">
        <f t="shared" si="5"/>
        <v>3476.73</v>
      </c>
      <c r="S49" s="165"/>
      <c r="T49" s="166"/>
      <c r="U49" s="166"/>
      <c r="V49" s="241">
        <f t="shared" si="6"/>
        <v>3476.73</v>
      </c>
      <c r="W49" s="129"/>
    </row>
    <row r="50" spans="1:23" ht="82.5">
      <c r="A50" s="619"/>
      <c r="B50" s="179" t="s">
        <v>684</v>
      </c>
      <c r="C50" s="598" t="s">
        <v>632</v>
      </c>
      <c r="D50" s="156" t="s">
        <v>172</v>
      </c>
      <c r="E50" s="618" t="s">
        <v>699</v>
      </c>
      <c r="F50" s="157" t="s">
        <v>150</v>
      </c>
      <c r="G50" s="128" t="s">
        <v>633</v>
      </c>
      <c r="H50" s="128" t="s">
        <v>634</v>
      </c>
      <c r="I50" s="598" t="s">
        <v>434</v>
      </c>
      <c r="J50" s="157" t="s">
        <v>635</v>
      </c>
      <c r="K50" s="172">
        <v>41730</v>
      </c>
      <c r="L50" s="172">
        <v>41754</v>
      </c>
      <c r="M50" s="162" t="s">
        <v>151</v>
      </c>
      <c r="N50" s="163">
        <v>197</v>
      </c>
      <c r="O50" s="164">
        <v>0</v>
      </c>
      <c r="P50" s="240">
        <f t="shared" si="4"/>
        <v>197</v>
      </c>
      <c r="Q50" s="164"/>
      <c r="R50" s="240">
        <f t="shared" si="5"/>
        <v>7.18</v>
      </c>
      <c r="S50" s="165"/>
      <c r="T50" s="166"/>
      <c r="U50" s="166"/>
      <c r="V50" s="241">
        <f t="shared" si="6"/>
        <v>7.18</v>
      </c>
      <c r="W50" s="129"/>
    </row>
    <row r="51" spans="1:23" ht="15" customHeight="1">
      <c r="A51" s="619"/>
      <c r="B51" s="179" t="s">
        <v>685</v>
      </c>
      <c r="C51" s="598" t="s">
        <v>647</v>
      </c>
      <c r="D51" s="156" t="s">
        <v>172</v>
      </c>
      <c r="E51" s="618" t="s">
        <v>695</v>
      </c>
      <c r="F51" s="157" t="s">
        <v>150</v>
      </c>
      <c r="G51" s="128" t="s">
        <v>648</v>
      </c>
      <c r="H51" s="128" t="s">
        <v>649</v>
      </c>
      <c r="I51" s="598" t="s">
        <v>650</v>
      </c>
      <c r="J51" s="157"/>
      <c r="K51" s="172">
        <v>41742</v>
      </c>
      <c r="L51" s="172">
        <v>41780</v>
      </c>
      <c r="M51" s="162" t="s">
        <v>191</v>
      </c>
      <c r="N51" s="163">
        <v>480</v>
      </c>
      <c r="O51" s="164">
        <v>0</v>
      </c>
      <c r="P51" s="240">
        <f t="shared" si="4"/>
        <v>480</v>
      </c>
      <c r="Q51" s="164"/>
      <c r="R51" s="240">
        <f t="shared" si="5"/>
        <v>480</v>
      </c>
      <c r="S51" s="165"/>
      <c r="T51" s="166"/>
      <c r="U51" s="166"/>
      <c r="V51" s="241">
        <f t="shared" si="6"/>
        <v>480</v>
      </c>
      <c r="W51" s="129"/>
    </row>
    <row r="52" spans="1:23" ht="12.75" customHeight="1">
      <c r="A52" s="619"/>
      <c r="B52" s="179" t="s">
        <v>686</v>
      </c>
      <c r="C52" s="598" t="s">
        <v>658</v>
      </c>
      <c r="D52" s="156" t="s">
        <v>172</v>
      </c>
      <c r="E52" s="618" t="s">
        <v>700</v>
      </c>
      <c r="F52" s="157" t="s">
        <v>150</v>
      </c>
      <c r="G52" s="128"/>
      <c r="H52" s="128" t="s">
        <v>659</v>
      </c>
      <c r="I52" s="598" t="s">
        <v>457</v>
      </c>
      <c r="J52" s="157"/>
      <c r="K52" s="172">
        <v>41793</v>
      </c>
      <c r="L52" s="172">
        <v>41795</v>
      </c>
      <c r="M52" s="162" t="s">
        <v>151</v>
      </c>
      <c r="N52" s="163">
        <v>2500</v>
      </c>
      <c r="O52" s="164">
        <v>0</v>
      </c>
      <c r="P52" s="240">
        <f t="shared" si="4"/>
        <v>2500</v>
      </c>
      <c r="Q52" s="164"/>
      <c r="R52" s="240">
        <f t="shared" si="5"/>
        <v>91.13</v>
      </c>
      <c r="S52" s="165"/>
      <c r="T52" s="166"/>
      <c r="U52" s="166"/>
      <c r="V52" s="241">
        <f t="shared" si="6"/>
        <v>91.13</v>
      </c>
      <c r="W52" s="129"/>
    </row>
    <row r="53" spans="1:23" ht="69">
      <c r="A53" s="619"/>
      <c r="B53" s="179" t="s">
        <v>687</v>
      </c>
      <c r="C53" s="598" t="s">
        <v>606</v>
      </c>
      <c r="D53" s="156" t="s">
        <v>172</v>
      </c>
      <c r="E53" s="618" t="s">
        <v>697</v>
      </c>
      <c r="F53" s="157" t="s">
        <v>150</v>
      </c>
      <c r="G53" s="128" t="s">
        <v>607</v>
      </c>
      <c r="H53" s="128" t="s">
        <v>608</v>
      </c>
      <c r="I53" s="598" t="s">
        <v>609</v>
      </c>
      <c r="J53" s="157" t="s">
        <v>610</v>
      </c>
      <c r="K53" s="172">
        <v>41718</v>
      </c>
      <c r="L53" s="172">
        <v>41729</v>
      </c>
      <c r="M53" s="162" t="s">
        <v>151</v>
      </c>
      <c r="N53" s="163">
        <v>8600</v>
      </c>
      <c r="O53" s="164"/>
      <c r="P53" s="240">
        <f t="shared" si="4"/>
        <v>8600</v>
      </c>
      <c r="Q53" s="164">
        <v>0</v>
      </c>
      <c r="R53" s="240">
        <f t="shared" si="5"/>
        <v>313.49</v>
      </c>
      <c r="S53" s="165"/>
      <c r="T53" s="166"/>
      <c r="U53" s="166"/>
      <c r="V53" s="241">
        <f t="shared" si="6"/>
        <v>313.49</v>
      </c>
      <c r="W53" s="129"/>
    </row>
    <row r="54" spans="1:23" ht="69">
      <c r="A54" s="619"/>
      <c r="B54" s="179" t="s">
        <v>688</v>
      </c>
      <c r="C54" s="598" t="s">
        <v>615</v>
      </c>
      <c r="D54" s="156" t="s">
        <v>172</v>
      </c>
      <c r="E54" s="618" t="s">
        <v>695</v>
      </c>
      <c r="F54" s="157" t="s">
        <v>150</v>
      </c>
      <c r="G54" s="128" t="s">
        <v>616</v>
      </c>
      <c r="H54" s="128" t="s">
        <v>617</v>
      </c>
      <c r="I54" s="598" t="s">
        <v>618</v>
      </c>
      <c r="J54" s="157" t="s">
        <v>619</v>
      </c>
      <c r="K54" s="172">
        <v>41732</v>
      </c>
      <c r="L54" s="172">
        <v>41743</v>
      </c>
      <c r="M54" s="162" t="s">
        <v>151</v>
      </c>
      <c r="N54" s="163">
        <v>6000</v>
      </c>
      <c r="O54" s="164">
        <v>0</v>
      </c>
      <c r="P54" s="240">
        <f t="shared" si="4"/>
        <v>6000</v>
      </c>
      <c r="Q54" s="164">
        <v>0</v>
      </c>
      <c r="R54" s="240">
        <f t="shared" si="5"/>
        <v>218.71</v>
      </c>
      <c r="S54" s="165"/>
      <c r="T54" s="166"/>
      <c r="U54" s="166"/>
      <c r="V54" s="241">
        <f t="shared" si="6"/>
        <v>218.71</v>
      </c>
      <c r="W54" s="129"/>
    </row>
    <row r="55" spans="1:23" ht="14.25" thickBot="1">
      <c r="A55" s="619"/>
      <c r="B55" s="179"/>
      <c r="C55" s="598"/>
      <c r="D55" s="156"/>
      <c r="E55" s="618"/>
      <c r="F55" s="157"/>
      <c r="G55" s="128"/>
      <c r="H55" s="128"/>
      <c r="I55" s="598"/>
      <c r="J55" s="157"/>
      <c r="K55" s="172"/>
      <c r="L55" s="172"/>
      <c r="M55" s="162" t="s">
        <v>151</v>
      </c>
      <c r="N55" s="163"/>
      <c r="O55" s="164"/>
      <c r="P55" s="240">
        <f t="shared" si="4"/>
        <v>0</v>
      </c>
      <c r="Q55" s="164"/>
      <c r="R55" s="240">
        <f t="shared" si="5"/>
        <v>0</v>
      </c>
      <c r="S55" s="165"/>
      <c r="T55" s="166"/>
      <c r="U55" s="166"/>
      <c r="V55" s="241">
        <f t="shared" si="6"/>
        <v>0</v>
      </c>
      <c r="W55" s="129"/>
    </row>
    <row r="56" spans="1:23" ht="13.5" thickBot="1">
      <c r="A56" s="629"/>
      <c r="B56" s="923" t="s">
        <v>193</v>
      </c>
      <c r="C56" s="924"/>
      <c r="D56" s="924"/>
      <c r="E56" s="924"/>
      <c r="F56" s="924"/>
      <c r="G56" s="924"/>
      <c r="H56" s="924"/>
      <c r="I56" s="924"/>
      <c r="J56" s="924"/>
      <c r="K56" s="924"/>
      <c r="L56" s="924"/>
      <c r="M56" s="924"/>
      <c r="N56" s="924" t="e">
        <f>SUM(#REF!)</f>
        <v>#REF!</v>
      </c>
      <c r="O56" s="924" t="e">
        <f>SUM(#REF!)</f>
        <v>#REF!</v>
      </c>
      <c r="P56" s="925" t="e">
        <f>SUM(#REF!)</f>
        <v>#REF!</v>
      </c>
      <c r="Q56" s="242" t="e">
        <f>SUM(#REF!)</f>
        <v>#REF!</v>
      </c>
      <c r="R56" s="243">
        <f>SUM(R25:R55)</f>
        <v>11325.9</v>
      </c>
      <c r="S56" s="244">
        <f>SUM(S25:S55)</f>
        <v>0</v>
      </c>
      <c r="T56" s="243" t="e">
        <f>SUM(#REF!)</f>
        <v>#REF!</v>
      </c>
      <c r="U56" s="243" t="e">
        <f>SUM(#REF!)</f>
        <v>#REF!</v>
      </c>
      <c r="V56" s="243">
        <f>SUM(V25:V55)</f>
        <v>11325.9</v>
      </c>
      <c r="W56" s="245"/>
    </row>
    <row r="57" spans="1:23" ht="13.5">
      <c r="A57" s="928" t="s">
        <v>228</v>
      </c>
      <c r="B57" s="179"/>
      <c r="C57" s="127"/>
      <c r="D57" s="156"/>
      <c r="E57" s="613"/>
      <c r="F57" s="157" t="s">
        <v>150</v>
      </c>
      <c r="G57" s="128"/>
      <c r="H57" s="128"/>
      <c r="I57" s="127"/>
      <c r="J57" s="127"/>
      <c r="K57" s="172"/>
      <c r="L57" s="172"/>
      <c r="M57" s="162" t="s">
        <v>151</v>
      </c>
      <c r="N57" s="163">
        <v>0</v>
      </c>
      <c r="O57" s="164"/>
      <c r="P57" s="240">
        <f aca="true" t="shared" si="7" ref="P57:P64">IF($D$6="ANO",IF($D$7="NE",SUM(N57:O57),N57),SUM(N57:O57))</f>
        <v>0</v>
      </c>
      <c r="Q57" s="164">
        <v>0</v>
      </c>
      <c r="R57" s="240">
        <f aca="true" t="shared" si="8" ref="R57:R64">ROUND(IF(M57="EUR",P57,(P57/$I$7)),2)</f>
        <v>0</v>
      </c>
      <c r="S57" s="165"/>
      <c r="T57" s="166"/>
      <c r="U57" s="166"/>
      <c r="V57" s="241">
        <f aca="true" t="shared" si="9" ref="V57:V64">ROUND(IF(M57="CZK",R57-(T57/$I$7),R57-U57),2)</f>
        <v>0</v>
      </c>
      <c r="W57" s="129"/>
    </row>
    <row r="58" spans="1:23" ht="13.5">
      <c r="A58" s="929"/>
      <c r="B58" s="179"/>
      <c r="C58" s="123"/>
      <c r="D58" s="156"/>
      <c r="E58" s="611"/>
      <c r="F58" s="157" t="s">
        <v>150</v>
      </c>
      <c r="G58" s="122"/>
      <c r="H58" s="122"/>
      <c r="I58" s="123"/>
      <c r="J58" s="123"/>
      <c r="K58" s="172"/>
      <c r="L58" s="172"/>
      <c r="M58" s="162" t="s">
        <v>151</v>
      </c>
      <c r="N58" s="163"/>
      <c r="O58" s="164"/>
      <c r="P58" s="240">
        <f t="shared" si="7"/>
        <v>0</v>
      </c>
      <c r="Q58" s="164"/>
      <c r="R58" s="240">
        <f t="shared" si="8"/>
        <v>0</v>
      </c>
      <c r="S58" s="170"/>
      <c r="T58" s="166"/>
      <c r="U58" s="166"/>
      <c r="V58" s="241">
        <f t="shared" si="9"/>
        <v>0</v>
      </c>
      <c r="W58" s="118"/>
    </row>
    <row r="59" spans="1:23" ht="13.5">
      <c r="A59" s="929"/>
      <c r="B59" s="179"/>
      <c r="C59" s="123"/>
      <c r="D59" s="156"/>
      <c r="E59" s="611"/>
      <c r="F59" s="157" t="s">
        <v>150</v>
      </c>
      <c r="G59" s="122"/>
      <c r="H59" s="122"/>
      <c r="I59" s="123"/>
      <c r="J59" s="123"/>
      <c r="K59" s="172"/>
      <c r="L59" s="172"/>
      <c r="M59" s="162" t="s">
        <v>151</v>
      </c>
      <c r="N59" s="168"/>
      <c r="O59" s="169"/>
      <c r="P59" s="240">
        <f t="shared" si="7"/>
        <v>0</v>
      </c>
      <c r="Q59" s="169"/>
      <c r="R59" s="240">
        <f t="shared" si="8"/>
        <v>0</v>
      </c>
      <c r="S59" s="170"/>
      <c r="T59" s="166"/>
      <c r="U59" s="166"/>
      <c r="V59" s="241">
        <f t="shared" si="9"/>
        <v>0</v>
      </c>
      <c r="W59" s="118"/>
    </row>
    <row r="60" spans="1:43" s="247" customFormat="1" ht="23.25" customHeight="1">
      <c r="A60" s="929"/>
      <c r="B60" s="179"/>
      <c r="C60" s="123"/>
      <c r="D60" s="156"/>
      <c r="E60" s="611"/>
      <c r="F60" s="157" t="s">
        <v>194</v>
      </c>
      <c r="G60" s="122"/>
      <c r="H60" s="122"/>
      <c r="I60" s="123"/>
      <c r="J60" s="123"/>
      <c r="K60" s="172"/>
      <c r="L60" s="172"/>
      <c r="M60" s="162" t="s">
        <v>151</v>
      </c>
      <c r="N60" s="168"/>
      <c r="O60" s="169"/>
      <c r="P60" s="240">
        <f t="shared" si="7"/>
        <v>0</v>
      </c>
      <c r="Q60" s="169"/>
      <c r="R60" s="240">
        <f t="shared" si="8"/>
        <v>0</v>
      </c>
      <c r="S60" s="170"/>
      <c r="T60" s="166"/>
      <c r="U60" s="166"/>
      <c r="V60" s="241">
        <f t="shared" si="9"/>
        <v>0</v>
      </c>
      <c r="W60" s="118"/>
      <c r="X60" s="46"/>
      <c r="Y60" s="46"/>
      <c r="Z60" s="46"/>
      <c r="AQ60" s="46"/>
    </row>
    <row r="61" spans="1:43" ht="26.25" customHeight="1">
      <c r="A61" s="929"/>
      <c r="B61" s="179"/>
      <c r="C61" s="123"/>
      <c r="D61" s="156"/>
      <c r="E61" s="611"/>
      <c r="F61" s="157" t="s">
        <v>150</v>
      </c>
      <c r="G61" s="122"/>
      <c r="H61" s="122"/>
      <c r="I61" s="123"/>
      <c r="J61" s="123"/>
      <c r="K61" s="172"/>
      <c r="L61" s="172"/>
      <c r="M61" s="162" t="s">
        <v>151</v>
      </c>
      <c r="N61" s="168"/>
      <c r="O61" s="169"/>
      <c r="P61" s="240">
        <f t="shared" si="7"/>
        <v>0</v>
      </c>
      <c r="Q61" s="169"/>
      <c r="R61" s="240">
        <f t="shared" si="8"/>
        <v>0</v>
      </c>
      <c r="S61" s="170"/>
      <c r="T61" s="166"/>
      <c r="U61" s="166"/>
      <c r="V61" s="241">
        <f t="shared" si="9"/>
        <v>0</v>
      </c>
      <c r="W61" s="118"/>
      <c r="AQ61" s="247"/>
    </row>
    <row r="62" spans="1:43" ht="26.25" customHeight="1">
      <c r="A62" s="929"/>
      <c r="B62" s="179"/>
      <c r="C62" s="123"/>
      <c r="D62" s="156"/>
      <c r="E62" s="611"/>
      <c r="F62" s="157" t="s">
        <v>150</v>
      </c>
      <c r="G62" s="122"/>
      <c r="H62" s="122"/>
      <c r="I62" s="123"/>
      <c r="J62" s="123"/>
      <c r="K62" s="172"/>
      <c r="L62" s="172"/>
      <c r="M62" s="162" t="s">
        <v>151</v>
      </c>
      <c r="N62" s="173"/>
      <c r="O62" s="174"/>
      <c r="P62" s="240">
        <f t="shared" si="7"/>
        <v>0</v>
      </c>
      <c r="Q62" s="174"/>
      <c r="R62" s="240">
        <f t="shared" si="8"/>
        <v>0</v>
      </c>
      <c r="S62" s="170"/>
      <c r="T62" s="166"/>
      <c r="U62" s="166"/>
      <c r="V62" s="241">
        <f t="shared" si="9"/>
        <v>0</v>
      </c>
      <c r="W62" s="118"/>
      <c r="AQ62" s="247"/>
    </row>
    <row r="63" spans="1:43" ht="26.25" customHeight="1">
      <c r="A63" s="929"/>
      <c r="B63" s="179"/>
      <c r="C63" s="123"/>
      <c r="D63" s="156"/>
      <c r="E63" s="611"/>
      <c r="F63" s="157" t="s">
        <v>150</v>
      </c>
      <c r="G63" s="122"/>
      <c r="H63" s="122"/>
      <c r="I63" s="123"/>
      <c r="J63" s="123"/>
      <c r="K63" s="172"/>
      <c r="L63" s="172"/>
      <c r="M63" s="162" t="s">
        <v>151</v>
      </c>
      <c r="N63" s="173">
        <v>0</v>
      </c>
      <c r="O63" s="175"/>
      <c r="P63" s="240">
        <f t="shared" si="7"/>
        <v>0</v>
      </c>
      <c r="Q63" s="175"/>
      <c r="R63" s="240">
        <f t="shared" si="8"/>
        <v>0</v>
      </c>
      <c r="S63" s="170"/>
      <c r="T63" s="166"/>
      <c r="U63" s="166"/>
      <c r="V63" s="241">
        <f t="shared" si="9"/>
        <v>0</v>
      </c>
      <c r="W63" s="118"/>
      <c r="AQ63" s="247"/>
    </row>
    <row r="64" spans="1:43" s="42" customFormat="1" ht="14.25" thickBot="1">
      <c r="A64" s="929"/>
      <c r="B64" s="179"/>
      <c r="C64" s="124"/>
      <c r="D64" s="156"/>
      <c r="E64" s="612"/>
      <c r="F64" s="157" t="s">
        <v>150</v>
      </c>
      <c r="G64" s="125"/>
      <c r="H64" s="125"/>
      <c r="I64" s="124"/>
      <c r="J64" s="124"/>
      <c r="K64" s="172"/>
      <c r="L64" s="172"/>
      <c r="M64" s="162" t="s">
        <v>151</v>
      </c>
      <c r="N64" s="176"/>
      <c r="O64" s="177"/>
      <c r="P64" s="240">
        <f t="shared" si="7"/>
        <v>0</v>
      </c>
      <c r="Q64" s="177"/>
      <c r="R64" s="240">
        <f t="shared" si="8"/>
        <v>0</v>
      </c>
      <c r="S64" s="178"/>
      <c r="T64" s="166"/>
      <c r="U64" s="166"/>
      <c r="V64" s="241">
        <f t="shared" si="9"/>
        <v>0</v>
      </c>
      <c r="W64" s="126"/>
      <c r="X64" s="46"/>
      <c r="Y64" s="46"/>
      <c r="Z64" s="46"/>
      <c r="AQ64" s="46"/>
    </row>
    <row r="65" spans="1:26" s="42" customFormat="1" ht="22.5" customHeight="1" thickBot="1">
      <c r="A65" s="930"/>
      <c r="B65" s="923" t="s">
        <v>195</v>
      </c>
      <c r="C65" s="924"/>
      <c r="D65" s="924"/>
      <c r="E65" s="924"/>
      <c r="F65" s="924"/>
      <c r="G65" s="924"/>
      <c r="H65" s="924"/>
      <c r="I65" s="924"/>
      <c r="J65" s="924"/>
      <c r="K65" s="924"/>
      <c r="L65" s="924"/>
      <c r="M65" s="924"/>
      <c r="N65" s="924">
        <f aca="true" t="shared" si="10" ref="N65:V65">SUM(N57:N64)</f>
        <v>0</v>
      </c>
      <c r="O65" s="924">
        <f t="shared" si="10"/>
        <v>0</v>
      </c>
      <c r="P65" s="925">
        <f t="shared" si="10"/>
        <v>0</v>
      </c>
      <c r="Q65" s="242">
        <f t="shared" si="10"/>
        <v>0</v>
      </c>
      <c r="R65" s="243">
        <f t="shared" si="10"/>
        <v>0</v>
      </c>
      <c r="S65" s="244">
        <f t="shared" si="10"/>
        <v>0</v>
      </c>
      <c r="T65" s="243">
        <f t="shared" si="10"/>
        <v>0</v>
      </c>
      <c r="U65" s="243">
        <f t="shared" si="10"/>
        <v>0</v>
      </c>
      <c r="V65" s="243">
        <f t="shared" si="10"/>
        <v>0</v>
      </c>
      <c r="W65" s="245"/>
      <c r="X65" s="46"/>
      <c r="Y65" s="46"/>
      <c r="Z65" s="46"/>
    </row>
    <row r="66" spans="1:26" s="42" customFormat="1" ht="15" customHeight="1" thickBot="1">
      <c r="A66" s="931"/>
      <c r="B66" s="932"/>
      <c r="C66" s="932"/>
      <c r="D66" s="932"/>
      <c r="E66" s="932"/>
      <c r="F66" s="932"/>
      <c r="G66" s="932"/>
      <c r="H66" s="932"/>
      <c r="I66" s="932"/>
      <c r="J66" s="932"/>
      <c r="K66" s="932"/>
      <c r="L66" s="134"/>
      <c r="M66" s="134"/>
      <c r="N66" s="134"/>
      <c r="O66" s="134"/>
      <c r="P66" s="134"/>
      <c r="Q66" s="134"/>
      <c r="R66" s="1012"/>
      <c r="S66" s="1012"/>
      <c r="T66" s="1012"/>
      <c r="U66" s="1012"/>
      <c r="V66" s="269"/>
      <c r="W66" s="270"/>
      <c r="X66" s="247"/>
      <c r="Y66" s="247"/>
      <c r="Z66" s="247"/>
    </row>
    <row r="67" spans="1:26" s="42" customFormat="1" ht="18" thickBot="1">
      <c r="A67" s="248" t="s">
        <v>234</v>
      </c>
      <c r="B67" s="912" t="s">
        <v>196</v>
      </c>
      <c r="C67" s="913"/>
      <c r="D67" s="913"/>
      <c r="E67" s="913"/>
      <c r="F67" s="913"/>
      <c r="G67" s="913"/>
      <c r="H67" s="913"/>
      <c r="I67" s="913"/>
      <c r="J67" s="913"/>
      <c r="K67" s="913"/>
      <c r="L67" s="913"/>
      <c r="M67" s="913"/>
      <c r="N67" s="914"/>
      <c r="O67" s="1013" t="s">
        <v>191</v>
      </c>
      <c r="P67" s="1014"/>
      <c r="Q67" s="1015"/>
      <c r="R67" s="249">
        <f>R65+R56+R24</f>
        <v>18616.059999999998</v>
      </c>
      <c r="S67" s="250">
        <f>S65+S56+S24</f>
        <v>0</v>
      </c>
      <c r="T67" s="251" t="e">
        <f>T65+T56+T24</f>
        <v>#REF!</v>
      </c>
      <c r="U67" s="251" t="e">
        <f>U65+U56+U24</f>
        <v>#REF!</v>
      </c>
      <c r="V67" s="249">
        <f>V65+V56+V24</f>
        <v>18616.059999999998</v>
      </c>
      <c r="W67" s="270"/>
      <c r="X67" s="46"/>
      <c r="Y67" s="46"/>
      <c r="Z67" s="46"/>
    </row>
    <row r="68" spans="1:26" s="42" customFormat="1" ht="18" thickBot="1">
      <c r="A68" s="271" t="s">
        <v>235</v>
      </c>
      <c r="B68" s="912" t="s">
        <v>236</v>
      </c>
      <c r="C68" s="913"/>
      <c r="D68" s="913"/>
      <c r="E68" s="913"/>
      <c r="F68" s="913"/>
      <c r="G68" s="913"/>
      <c r="H68" s="913"/>
      <c r="I68" s="913"/>
      <c r="J68" s="913"/>
      <c r="K68" s="913"/>
      <c r="L68" s="913"/>
      <c r="M68" s="913"/>
      <c r="N68" s="914"/>
      <c r="O68" s="249" t="s">
        <v>151</v>
      </c>
      <c r="P68" s="272">
        <v>0</v>
      </c>
      <c r="Q68" s="915"/>
      <c r="R68" s="916"/>
      <c r="S68" s="916"/>
      <c r="T68" s="917"/>
      <c r="U68" s="251" t="s">
        <v>191</v>
      </c>
      <c r="V68" s="251">
        <f>ROUND((P68/$I$7),2)</f>
        <v>0</v>
      </c>
      <c r="W68" s="270"/>
      <c r="X68" s="46"/>
      <c r="Y68" s="46"/>
      <c r="Z68" s="46"/>
    </row>
    <row r="69" spans="1:26" s="42" customFormat="1" ht="18" thickBot="1">
      <c r="A69" s="271" t="s">
        <v>237</v>
      </c>
      <c r="B69" s="912" t="s">
        <v>238</v>
      </c>
      <c r="C69" s="913"/>
      <c r="D69" s="913"/>
      <c r="E69" s="913"/>
      <c r="F69" s="913"/>
      <c r="G69" s="913"/>
      <c r="H69" s="913"/>
      <c r="I69" s="913"/>
      <c r="J69" s="913"/>
      <c r="K69" s="913"/>
      <c r="L69" s="913"/>
      <c r="M69" s="913"/>
      <c r="N69" s="914"/>
      <c r="O69" s="915"/>
      <c r="P69" s="916"/>
      <c r="Q69" s="916"/>
      <c r="R69" s="916"/>
      <c r="S69" s="916"/>
      <c r="T69" s="917"/>
      <c r="U69" s="251" t="s">
        <v>191</v>
      </c>
      <c r="V69" s="251">
        <f>$V67-$V68</f>
        <v>18616.059999999998</v>
      </c>
      <c r="W69" s="270"/>
      <c r="X69" s="46"/>
      <c r="Y69" s="46"/>
      <c r="Z69" s="46"/>
    </row>
    <row r="70" spans="1:23" s="42" customFormat="1" ht="12.75">
      <c r="A70" s="252"/>
      <c r="B70" s="110"/>
      <c r="C70" s="110"/>
      <c r="D70" s="110"/>
      <c r="E70" s="606"/>
      <c r="F70" s="110"/>
      <c r="G70" s="110"/>
      <c r="H70" s="110"/>
      <c r="I70" s="110"/>
      <c r="J70" s="110"/>
      <c r="K70" s="110"/>
      <c r="L70" s="135"/>
      <c r="M70" s="135"/>
      <c r="N70" s="135"/>
      <c r="O70" s="135"/>
      <c r="P70" s="135"/>
      <c r="Q70" s="135"/>
      <c r="R70" s="918"/>
      <c r="S70" s="919"/>
      <c r="T70" s="273"/>
      <c r="U70" s="135"/>
      <c r="V70" s="135"/>
      <c r="W70" s="270"/>
    </row>
    <row r="71" spans="1:23" s="42" customFormat="1" ht="13.5" thickBot="1">
      <c r="A71" s="180" t="s">
        <v>197</v>
      </c>
      <c r="B71" s="110"/>
      <c r="C71" s="110"/>
      <c r="D71" s="110"/>
      <c r="E71" s="606"/>
      <c r="F71" s="110"/>
      <c r="G71" s="110"/>
      <c r="H71" s="110"/>
      <c r="I71" s="110"/>
      <c r="J71" s="110"/>
      <c r="K71" s="110"/>
      <c r="L71" s="135"/>
      <c r="M71" s="135"/>
      <c r="N71" s="135"/>
      <c r="O71" s="135"/>
      <c r="P71" s="135"/>
      <c r="Q71" s="135"/>
      <c r="R71" s="181"/>
      <c r="S71" s="181"/>
      <c r="T71" s="181"/>
      <c r="U71" s="181"/>
      <c r="V71" s="181"/>
      <c r="W71" s="181"/>
    </row>
    <row r="72" spans="1:23" s="42" customFormat="1" ht="13.5">
      <c r="A72" s="920" t="s">
        <v>198</v>
      </c>
      <c r="B72" s="253"/>
      <c r="C72" s="182"/>
      <c r="D72" s="183"/>
      <c r="E72" s="614"/>
      <c r="F72" s="184" t="s">
        <v>150</v>
      </c>
      <c r="G72" s="185"/>
      <c r="H72" s="185"/>
      <c r="I72" s="182"/>
      <c r="J72" s="182"/>
      <c r="K72" s="186"/>
      <c r="L72" s="186"/>
      <c r="M72" s="187" t="s">
        <v>151</v>
      </c>
      <c r="N72" s="188">
        <v>0</v>
      </c>
      <c r="O72" s="189"/>
      <c r="P72" s="274">
        <f aca="true" t="shared" si="11" ref="P72:P78">IF($D$6="ANO",IF($D$7="NE",SUM(N72:O72),N72),SUM(N72:O72))</f>
        <v>0</v>
      </c>
      <c r="Q72" s="189">
        <v>0</v>
      </c>
      <c r="R72" s="274">
        <f aca="true" t="shared" si="12" ref="R72:R78">ROUND(IF(M72="EUR",P72,(P72/$I$7)),2)</f>
        <v>0</v>
      </c>
      <c r="S72" s="190">
        <v>0</v>
      </c>
      <c r="T72" s="191"/>
      <c r="U72" s="191"/>
      <c r="V72" s="254">
        <f aca="true" t="shared" si="13" ref="V72:V78">ROUND(IF(M72="CZK",R72-(T72/$I$7),R72-U72),2)</f>
        <v>0</v>
      </c>
      <c r="W72" s="192"/>
    </row>
    <row r="73" spans="1:23" s="42" customFormat="1" ht="13.5">
      <c r="A73" s="921"/>
      <c r="B73" s="119"/>
      <c r="C73" s="123"/>
      <c r="D73" s="156"/>
      <c r="E73" s="611"/>
      <c r="F73" s="157" t="s">
        <v>150</v>
      </c>
      <c r="G73" s="122"/>
      <c r="H73" s="122"/>
      <c r="I73" s="123"/>
      <c r="J73" s="123"/>
      <c r="K73" s="172"/>
      <c r="L73" s="172"/>
      <c r="M73" s="162" t="s">
        <v>151</v>
      </c>
      <c r="N73" s="163"/>
      <c r="O73" s="164"/>
      <c r="P73" s="240">
        <f t="shared" si="11"/>
        <v>0</v>
      </c>
      <c r="Q73" s="164"/>
      <c r="R73" s="240">
        <f t="shared" si="12"/>
        <v>0</v>
      </c>
      <c r="S73" s="170"/>
      <c r="T73" s="166"/>
      <c r="U73" s="166"/>
      <c r="V73" s="255">
        <f t="shared" si="13"/>
        <v>0</v>
      </c>
      <c r="W73" s="118"/>
    </row>
    <row r="74" spans="1:23" s="42" customFormat="1" ht="13.5">
      <c r="A74" s="921"/>
      <c r="B74" s="119"/>
      <c r="C74" s="123"/>
      <c r="D74" s="156"/>
      <c r="E74" s="611"/>
      <c r="F74" s="157" t="s">
        <v>150</v>
      </c>
      <c r="G74" s="122"/>
      <c r="H74" s="122"/>
      <c r="I74" s="123"/>
      <c r="J74" s="123"/>
      <c r="K74" s="172"/>
      <c r="L74" s="172"/>
      <c r="M74" s="162" t="s">
        <v>191</v>
      </c>
      <c r="N74" s="168"/>
      <c r="O74" s="169"/>
      <c r="P74" s="240">
        <f t="shared" si="11"/>
        <v>0</v>
      </c>
      <c r="Q74" s="169"/>
      <c r="R74" s="240">
        <f t="shared" si="12"/>
        <v>0</v>
      </c>
      <c r="S74" s="170"/>
      <c r="T74" s="166"/>
      <c r="U74" s="166"/>
      <c r="V74" s="255">
        <f t="shared" si="13"/>
        <v>0</v>
      </c>
      <c r="W74" s="118"/>
    </row>
    <row r="75" spans="1:43" s="54" customFormat="1" ht="15.75" customHeight="1">
      <c r="A75" s="921"/>
      <c r="B75" s="119"/>
      <c r="C75" s="123"/>
      <c r="D75" s="156"/>
      <c r="E75" s="611"/>
      <c r="F75" s="157" t="s">
        <v>150</v>
      </c>
      <c r="G75" s="122"/>
      <c r="H75" s="122"/>
      <c r="I75" s="123"/>
      <c r="J75" s="123"/>
      <c r="K75" s="172"/>
      <c r="L75" s="172"/>
      <c r="M75" s="162" t="s">
        <v>151</v>
      </c>
      <c r="N75" s="168"/>
      <c r="O75" s="169"/>
      <c r="P75" s="240">
        <f t="shared" si="11"/>
        <v>0</v>
      </c>
      <c r="Q75" s="169"/>
      <c r="R75" s="240">
        <f t="shared" si="12"/>
        <v>0</v>
      </c>
      <c r="S75" s="170"/>
      <c r="T75" s="166"/>
      <c r="U75" s="166"/>
      <c r="V75" s="255">
        <f t="shared" si="13"/>
        <v>0</v>
      </c>
      <c r="W75" s="118"/>
      <c r="X75" s="42"/>
      <c r="Y75" s="42"/>
      <c r="Z75" s="42"/>
      <c r="AC75" s="130"/>
      <c r="AD75" s="130"/>
      <c r="AE75" s="130"/>
      <c r="AF75" s="130"/>
      <c r="AG75" s="130"/>
      <c r="AH75" s="130"/>
      <c r="AI75" s="130"/>
      <c r="AQ75" s="42"/>
    </row>
    <row r="76" spans="1:43" ht="16.5" customHeight="1">
      <c r="A76" s="921"/>
      <c r="B76" s="119"/>
      <c r="C76" s="123"/>
      <c r="D76" s="156"/>
      <c r="E76" s="611"/>
      <c r="F76" s="157" t="s">
        <v>150</v>
      </c>
      <c r="G76" s="122"/>
      <c r="H76" s="122"/>
      <c r="I76" s="123"/>
      <c r="J76" s="123"/>
      <c r="K76" s="172"/>
      <c r="L76" s="172"/>
      <c r="M76" s="162" t="s">
        <v>151</v>
      </c>
      <c r="N76" s="173">
        <v>0</v>
      </c>
      <c r="O76" s="174"/>
      <c r="P76" s="240">
        <f t="shared" si="11"/>
        <v>0</v>
      </c>
      <c r="Q76" s="174"/>
      <c r="R76" s="240">
        <f t="shared" si="12"/>
        <v>0</v>
      </c>
      <c r="S76" s="170"/>
      <c r="T76" s="166"/>
      <c r="U76" s="166"/>
      <c r="V76" s="255">
        <f t="shared" si="13"/>
        <v>0</v>
      </c>
      <c r="W76" s="118"/>
      <c r="X76" s="42"/>
      <c r="Y76" s="42"/>
      <c r="Z76" s="42"/>
      <c r="AC76" s="132"/>
      <c r="AD76" s="132"/>
      <c r="AE76" s="132"/>
      <c r="AF76" s="132"/>
      <c r="AG76" s="132"/>
      <c r="AH76" s="132"/>
      <c r="AI76" s="132"/>
      <c r="AQ76" s="54"/>
    </row>
    <row r="77" spans="1:43" s="42" customFormat="1" ht="13.5" customHeight="1">
      <c r="A77" s="921"/>
      <c r="B77" s="119"/>
      <c r="C77" s="123"/>
      <c r="D77" s="156"/>
      <c r="E77" s="611"/>
      <c r="F77" s="157" t="s">
        <v>150</v>
      </c>
      <c r="G77" s="122"/>
      <c r="H77" s="122"/>
      <c r="I77" s="123"/>
      <c r="J77" s="123"/>
      <c r="K77" s="172"/>
      <c r="L77" s="172"/>
      <c r="M77" s="162" t="s">
        <v>151</v>
      </c>
      <c r="N77" s="173"/>
      <c r="O77" s="175"/>
      <c r="P77" s="240">
        <f t="shared" si="11"/>
        <v>0</v>
      </c>
      <c r="Q77" s="175"/>
      <c r="R77" s="240">
        <f t="shared" si="12"/>
        <v>0</v>
      </c>
      <c r="S77" s="170"/>
      <c r="T77" s="166"/>
      <c r="U77" s="166"/>
      <c r="V77" s="255">
        <f t="shared" si="13"/>
        <v>0</v>
      </c>
      <c r="W77" s="118"/>
      <c r="AC77" s="130"/>
      <c r="AD77" s="130"/>
      <c r="AE77" s="130"/>
      <c r="AF77" s="130"/>
      <c r="AG77" s="130"/>
      <c r="AH77" s="130"/>
      <c r="AI77" s="130"/>
      <c r="AQ77" s="46"/>
    </row>
    <row r="78" spans="1:35" s="42" customFormat="1" ht="13.5" customHeight="1" thickBot="1">
      <c r="A78" s="921"/>
      <c r="B78" s="246"/>
      <c r="C78" s="124"/>
      <c r="D78" s="156"/>
      <c r="E78" s="612"/>
      <c r="F78" s="157" t="s">
        <v>150</v>
      </c>
      <c r="G78" s="125"/>
      <c r="H78" s="125"/>
      <c r="I78" s="124"/>
      <c r="J78" s="124"/>
      <c r="K78" s="172"/>
      <c r="L78" s="172"/>
      <c r="M78" s="162" t="s">
        <v>151</v>
      </c>
      <c r="N78" s="176"/>
      <c r="O78" s="177"/>
      <c r="P78" s="240">
        <f t="shared" si="11"/>
        <v>0</v>
      </c>
      <c r="Q78" s="177"/>
      <c r="R78" s="240">
        <f t="shared" si="12"/>
        <v>0</v>
      </c>
      <c r="S78" s="178"/>
      <c r="T78" s="166"/>
      <c r="U78" s="166"/>
      <c r="V78" s="255">
        <f t="shared" si="13"/>
        <v>0</v>
      </c>
      <c r="W78" s="126"/>
      <c r="AC78" s="130"/>
      <c r="AD78" s="130"/>
      <c r="AE78" s="130"/>
      <c r="AF78" s="130"/>
      <c r="AG78" s="130"/>
      <c r="AH78" s="130"/>
      <c r="AI78" s="130"/>
    </row>
    <row r="79" spans="1:35" s="42" customFormat="1" ht="13.5" customHeight="1" thickBot="1">
      <c r="A79" s="922"/>
      <c r="B79" s="923" t="s">
        <v>199</v>
      </c>
      <c r="C79" s="924"/>
      <c r="D79" s="924"/>
      <c r="E79" s="924"/>
      <c r="F79" s="924"/>
      <c r="G79" s="924"/>
      <c r="H79" s="924"/>
      <c r="I79" s="924"/>
      <c r="J79" s="924"/>
      <c r="K79" s="924"/>
      <c r="L79" s="924"/>
      <c r="M79" s="924"/>
      <c r="N79" s="924"/>
      <c r="O79" s="924"/>
      <c r="P79" s="925"/>
      <c r="Q79" s="242">
        <f aca="true" t="shared" si="14" ref="Q79:V79">SUM(Q72:Q78)</f>
        <v>0</v>
      </c>
      <c r="R79" s="243">
        <f t="shared" si="14"/>
        <v>0</v>
      </c>
      <c r="S79" s="244">
        <f t="shared" si="14"/>
        <v>0</v>
      </c>
      <c r="T79" s="243">
        <f t="shared" si="14"/>
        <v>0</v>
      </c>
      <c r="U79" s="243">
        <f t="shared" si="14"/>
        <v>0</v>
      </c>
      <c r="V79" s="243">
        <f t="shared" si="14"/>
        <v>0</v>
      </c>
      <c r="W79" s="245"/>
      <c r="AC79" s="130"/>
      <c r="AD79" s="130"/>
      <c r="AE79" s="130"/>
      <c r="AF79" s="130"/>
      <c r="AG79" s="130"/>
      <c r="AH79" s="130"/>
      <c r="AI79" s="130"/>
    </row>
    <row r="80" spans="1:43" ht="13.5" thickBot="1">
      <c r="A80" s="252"/>
      <c r="B80" s="110"/>
      <c r="C80" s="110"/>
      <c r="D80" s="110"/>
      <c r="E80" s="606"/>
      <c r="F80" s="110"/>
      <c r="G80" s="110"/>
      <c r="H80" s="110"/>
      <c r="I80" s="110"/>
      <c r="J80" s="110"/>
      <c r="K80" s="110"/>
      <c r="L80" s="135"/>
      <c r="M80" s="135"/>
      <c r="N80" s="135"/>
      <c r="O80" s="135"/>
      <c r="P80" s="135"/>
      <c r="Q80" s="135"/>
      <c r="R80" s="181"/>
      <c r="S80" s="181"/>
      <c r="T80" s="181"/>
      <c r="U80" s="181"/>
      <c r="V80" s="181"/>
      <c r="W80" s="181"/>
      <c r="X80" s="42"/>
      <c r="Y80" s="42"/>
      <c r="Z80" s="42"/>
      <c r="AC80" s="133"/>
      <c r="AD80" s="133"/>
      <c r="AE80" s="133"/>
      <c r="AF80" s="133"/>
      <c r="AG80" s="133"/>
      <c r="AH80" s="133"/>
      <c r="AI80" s="133"/>
      <c r="AQ80" s="42"/>
    </row>
    <row r="81" spans="1:35" ht="14.25" thickBot="1">
      <c r="A81" s="136"/>
      <c r="B81" s="256"/>
      <c r="C81" s="137"/>
      <c r="D81" s="137"/>
      <c r="E81" s="615"/>
      <c r="F81" s="138"/>
      <c r="G81" s="138"/>
      <c r="H81" s="138"/>
      <c r="I81" s="137"/>
      <c r="J81" s="137"/>
      <c r="K81" s="130"/>
      <c r="L81" s="54"/>
      <c r="M81" s="54"/>
      <c r="N81" s="54"/>
      <c r="O81" s="54"/>
      <c r="P81" s="54"/>
      <c r="Q81" s="54"/>
      <c r="R81" s="54"/>
      <c r="S81" s="54"/>
      <c r="T81" s="902" t="s">
        <v>152</v>
      </c>
      <c r="U81" s="903"/>
      <c r="V81" s="904"/>
      <c r="W81" s="193">
        <f>V69</f>
        <v>18616.059999999998</v>
      </c>
      <c r="X81" s="130"/>
      <c r="Y81" s="54" t="s">
        <v>207</v>
      </c>
      <c r="Z81" s="54"/>
      <c r="AA81" s="54"/>
      <c r="AB81" s="54"/>
      <c r="AC81" s="54"/>
      <c r="AD81" s="54"/>
      <c r="AE81" s="54"/>
      <c r="AF81" s="54"/>
      <c r="AG81" s="54"/>
      <c r="AH81" s="54"/>
      <c r="AI81" s="54"/>
    </row>
    <row r="82" spans="1:35" ht="14.25" thickBot="1">
      <c r="A82" s="194" t="s">
        <v>200</v>
      </c>
      <c r="B82" s="195"/>
      <c r="C82" s="196"/>
      <c r="D82" s="196"/>
      <c r="E82" s="616"/>
      <c r="F82" s="196"/>
      <c r="G82" s="197"/>
      <c r="H82" s="146"/>
      <c r="I82" s="146"/>
      <c r="J82" s="147"/>
      <c r="K82" s="1"/>
      <c r="L82" s="54"/>
      <c r="R82" s="905" t="s">
        <v>233</v>
      </c>
      <c r="S82" s="906"/>
      <c r="T82" s="907" t="s">
        <v>153</v>
      </c>
      <c r="U82" s="907"/>
      <c r="V82" s="908"/>
      <c r="W82" s="193">
        <f>R67-V67</f>
        <v>0</v>
      </c>
      <c r="X82" s="631" t="s">
        <v>239</v>
      </c>
      <c r="Y82" s="275" t="s">
        <v>241</v>
      </c>
      <c r="Z82" s="276" t="s">
        <v>242</v>
      </c>
      <c r="AA82" s="263"/>
      <c r="AB82" s="263"/>
      <c r="AC82" s="263"/>
      <c r="AD82" s="263"/>
      <c r="AE82" s="263"/>
      <c r="AF82" s="263"/>
      <c r="AG82" s="263"/>
      <c r="AH82" s="263"/>
      <c r="AI82" s="263"/>
    </row>
    <row r="83" spans="1:35" ht="14.25" thickBot="1">
      <c r="A83" s="198" t="s">
        <v>201</v>
      </c>
      <c r="B83" s="45" t="s">
        <v>202</v>
      </c>
      <c r="C83" s="18"/>
      <c r="D83" s="18"/>
      <c r="E83" s="281"/>
      <c r="F83" s="139"/>
      <c r="G83" s="132"/>
      <c r="H83" s="1"/>
      <c r="I83" s="1"/>
      <c r="J83" s="199"/>
      <c r="K83" s="1"/>
      <c r="L83" s="45"/>
      <c r="M83" s="42"/>
      <c r="N83" s="42"/>
      <c r="O83" s="42"/>
      <c r="P83" s="42"/>
      <c r="Q83" s="42"/>
      <c r="R83" s="311">
        <f>FLOOR(($V89*W83),1)</f>
        <v>0</v>
      </c>
      <c r="S83" s="257" t="s">
        <v>194</v>
      </c>
      <c r="T83" s="909" t="s">
        <v>154</v>
      </c>
      <c r="U83" s="909"/>
      <c r="V83" s="910"/>
      <c r="W83" s="200">
        <f>$X83-($X83/$V67*$V68)</f>
        <v>0</v>
      </c>
      <c r="X83" s="312">
        <f>SUMIF(F17:F65,"IV",V17:V65)</f>
        <v>0</v>
      </c>
      <c r="Y83" s="277">
        <f>W83/V69</f>
        <v>0</v>
      </c>
      <c r="Z83" s="277">
        <f>R83/W89</f>
        <v>0</v>
      </c>
      <c r="AA83" s="265"/>
      <c r="AB83" s="265"/>
      <c r="AC83" s="265"/>
      <c r="AD83" s="265"/>
      <c r="AE83" s="265"/>
      <c r="AF83" s="265"/>
      <c r="AG83" s="265"/>
      <c r="AH83" s="265"/>
      <c r="AI83" s="265"/>
    </row>
    <row r="84" spans="1:35" ht="14.25" thickBot="1">
      <c r="A84" s="198" t="s">
        <v>203</v>
      </c>
      <c r="B84" s="45" t="s">
        <v>204</v>
      </c>
      <c r="C84" s="18"/>
      <c r="D84" s="18"/>
      <c r="E84" s="281"/>
      <c r="F84" s="137"/>
      <c r="G84" s="130"/>
      <c r="H84" s="18"/>
      <c r="I84" s="18"/>
      <c r="J84" s="201"/>
      <c r="K84" s="18"/>
      <c r="L84" s="45"/>
      <c r="M84" s="42"/>
      <c r="N84" s="42"/>
      <c r="O84" s="42"/>
      <c r="P84" s="42"/>
      <c r="Q84" s="42"/>
      <c r="R84" s="313">
        <f>W89-R83</f>
        <v>930</v>
      </c>
      <c r="S84" s="258" t="s">
        <v>150</v>
      </c>
      <c r="T84" s="909" t="s">
        <v>155</v>
      </c>
      <c r="U84" s="909"/>
      <c r="V84" s="910"/>
      <c r="W84" s="200">
        <f>$X84-($X84/$V67*$V68)</f>
        <v>18616.06</v>
      </c>
      <c r="X84" s="312">
        <f>SUMIF(F17:F65,"NIV",V17:V65)</f>
        <v>18616.06</v>
      </c>
      <c r="Y84" s="277">
        <f>W84/V69</f>
        <v>1.0000000000000002</v>
      </c>
      <c r="Z84" s="277">
        <f>R84/W89</f>
        <v>1</v>
      </c>
      <c r="AA84" s="265"/>
      <c r="AB84" s="265"/>
      <c r="AC84" s="265"/>
      <c r="AD84" s="265"/>
      <c r="AE84" s="265"/>
      <c r="AF84" s="265"/>
      <c r="AG84" s="265"/>
      <c r="AH84" s="265"/>
      <c r="AI84" s="265"/>
    </row>
    <row r="85" spans="1:35" ht="13.5" thickBot="1">
      <c r="A85" s="198" t="s">
        <v>205</v>
      </c>
      <c r="B85" s="45" t="s">
        <v>206</v>
      </c>
      <c r="C85" s="18"/>
      <c r="D85" s="18"/>
      <c r="E85" s="281"/>
      <c r="F85" s="137"/>
      <c r="G85" s="130"/>
      <c r="H85" s="18"/>
      <c r="I85" s="18"/>
      <c r="J85" s="201"/>
      <c r="K85" s="18"/>
      <c r="L85" s="45"/>
      <c r="M85" s="42"/>
      <c r="N85" s="42"/>
      <c r="O85" s="42"/>
      <c r="P85" s="42"/>
      <c r="Q85" s="632" t="s">
        <v>240</v>
      </c>
      <c r="R85" s="633">
        <f>SUM(R83:R84)</f>
        <v>930</v>
      </c>
      <c r="S85" s="130"/>
      <c r="T85" s="130"/>
      <c r="U85" s="131" t="s">
        <v>207</v>
      </c>
      <c r="V85" s="911" t="str">
        <f>IF((W83+W84)=V69,"OK","ZKONTROLUJ     NIV/IV ")</f>
        <v>OK</v>
      </c>
      <c r="W85" s="911"/>
      <c r="X85" s="42"/>
      <c r="Y85" s="278">
        <f>SUM(Y83:Y84)</f>
        <v>1.0000000000000002</v>
      </c>
      <c r="Z85" s="278">
        <f>SUM(Z83:Z84)</f>
        <v>1</v>
      </c>
      <c r="AA85" s="265"/>
      <c r="AB85" s="265"/>
      <c r="AC85" s="265"/>
      <c r="AD85" s="265"/>
      <c r="AE85" s="265"/>
      <c r="AF85" s="265"/>
      <c r="AG85" s="265"/>
      <c r="AH85" s="265"/>
      <c r="AI85" s="265"/>
    </row>
    <row r="86" spans="1:35" ht="12.75">
      <c r="A86" s="198" t="s">
        <v>208</v>
      </c>
      <c r="B86" s="45" t="s">
        <v>209</v>
      </c>
      <c r="C86" s="1"/>
      <c r="D86" s="1"/>
      <c r="E86" s="208"/>
      <c r="F86" s="137"/>
      <c r="G86" s="130"/>
      <c r="H86" s="18"/>
      <c r="I86" s="18"/>
      <c r="J86" s="201"/>
      <c r="K86" s="18"/>
      <c r="L86" s="54"/>
      <c r="O86" s="42"/>
      <c r="P86" s="42"/>
      <c r="Q86" s="42"/>
      <c r="R86" s="42"/>
      <c r="S86" s="130"/>
      <c r="T86" s="893" t="s">
        <v>210</v>
      </c>
      <c r="U86" s="894"/>
      <c r="V86" s="894"/>
      <c r="W86" s="895"/>
      <c r="X86" s="133"/>
      <c r="AA86" s="265"/>
      <c r="AB86" s="265"/>
      <c r="AC86" s="265"/>
      <c r="AD86" s="265"/>
      <c r="AE86" s="265"/>
      <c r="AF86" s="265"/>
      <c r="AG86" s="265"/>
      <c r="AH86" s="265"/>
      <c r="AI86" s="265"/>
    </row>
    <row r="87" spans="1:35" ht="15" customHeight="1">
      <c r="A87" s="198" t="s">
        <v>211</v>
      </c>
      <c r="B87" s="45" t="s">
        <v>212</v>
      </c>
      <c r="C87" s="1"/>
      <c r="D87" s="1"/>
      <c r="E87" s="208"/>
      <c r="F87" s="1"/>
      <c r="G87" s="1"/>
      <c r="H87" s="1"/>
      <c r="I87" s="1"/>
      <c r="J87" s="199"/>
      <c r="K87" s="259"/>
      <c r="L87" s="259"/>
      <c r="M87" s="259"/>
      <c r="O87" s="42"/>
      <c r="P87" s="42"/>
      <c r="Q87" s="42"/>
      <c r="R87" s="42"/>
      <c r="S87" s="260"/>
      <c r="T87" s="896" t="s">
        <v>213</v>
      </c>
      <c r="U87" s="897"/>
      <c r="V87" s="202" t="s">
        <v>214</v>
      </c>
      <c r="W87" s="261" t="s">
        <v>210</v>
      </c>
      <c r="X87" s="54"/>
      <c r="Y87" s="54"/>
      <c r="Z87" s="54"/>
      <c r="AA87" s="268"/>
      <c r="AB87" s="268"/>
      <c r="AC87" s="268"/>
      <c r="AD87" s="268"/>
      <c r="AE87" s="268"/>
      <c r="AF87" s="268"/>
      <c r="AG87" s="268"/>
      <c r="AH87" s="268"/>
      <c r="AI87" s="268"/>
    </row>
    <row r="88" spans="1:35" ht="12.75">
      <c r="A88" s="198" t="s">
        <v>215</v>
      </c>
      <c r="B88" s="45" t="s">
        <v>216</v>
      </c>
      <c r="C88" s="1"/>
      <c r="D88" s="1"/>
      <c r="E88" s="208"/>
      <c r="F88" s="1"/>
      <c r="G88" s="1"/>
      <c r="H88" s="1"/>
      <c r="I88" s="1"/>
      <c r="J88" s="199"/>
      <c r="K88" s="259"/>
      <c r="L88" s="259"/>
      <c r="M88" s="259"/>
      <c r="O88" s="42"/>
      <c r="P88" s="42"/>
      <c r="Q88" s="42"/>
      <c r="R88" s="130"/>
      <c r="S88" s="54"/>
      <c r="T88" s="898" t="s">
        <v>217</v>
      </c>
      <c r="U88" s="899"/>
      <c r="V88" s="203">
        <v>0.85</v>
      </c>
      <c r="W88" s="262">
        <f>FLOOR(($V88*$V69),1)</f>
        <v>15823</v>
      </c>
      <c r="X88" s="263"/>
      <c r="Y88" s="263"/>
      <c r="Z88" s="263"/>
      <c r="AA88" s="268"/>
      <c r="AB88" s="268"/>
      <c r="AC88" s="268"/>
      <c r="AD88" s="268"/>
      <c r="AE88" s="268"/>
      <c r="AF88" s="268"/>
      <c r="AG88" s="268"/>
      <c r="AH88" s="268"/>
      <c r="AI88" s="268"/>
    </row>
    <row r="89" spans="1:35" ht="33.75" customHeight="1">
      <c r="A89" s="198" t="s">
        <v>218</v>
      </c>
      <c r="B89" s="45" t="s">
        <v>219</v>
      </c>
      <c r="C89" s="1"/>
      <c r="D89" s="1"/>
      <c r="E89" s="208"/>
      <c r="F89" s="1"/>
      <c r="G89" s="1"/>
      <c r="H89" s="1"/>
      <c r="I89" s="1"/>
      <c r="J89" s="199"/>
      <c r="K89" s="259"/>
      <c r="L89" s="259"/>
      <c r="M89" s="259"/>
      <c r="R89" s="130"/>
      <c r="S89" s="54"/>
      <c r="T89" s="896" t="s">
        <v>220</v>
      </c>
      <c r="U89" s="897"/>
      <c r="V89" s="264">
        <v>0.05</v>
      </c>
      <c r="W89" s="262">
        <f>IF(V90=0%,V69-W88,FLOOR(($V89*$V69),1))</f>
        <v>930</v>
      </c>
      <c r="X89" s="265"/>
      <c r="Y89" s="265"/>
      <c r="Z89" s="265"/>
      <c r="AA89" s="54"/>
      <c r="AB89" s="54"/>
      <c r="AC89" s="54"/>
      <c r="AD89" s="54"/>
      <c r="AE89" s="54"/>
      <c r="AF89" s="54"/>
      <c r="AG89" s="54"/>
      <c r="AH89" s="54"/>
      <c r="AI89" s="54"/>
    </row>
    <row r="90" spans="1:26" ht="12.75">
      <c r="A90" s="198"/>
      <c r="B90" s="45" t="s">
        <v>221</v>
      </c>
      <c r="C90" s="1"/>
      <c r="D90" s="1"/>
      <c r="E90" s="208"/>
      <c r="F90" s="1"/>
      <c r="G90" s="1"/>
      <c r="H90" s="1"/>
      <c r="I90" s="1"/>
      <c r="J90" s="199"/>
      <c r="K90" s="259"/>
      <c r="L90" s="259"/>
      <c r="M90" s="259"/>
      <c r="R90" s="130"/>
      <c r="S90" s="153"/>
      <c r="T90" s="898" t="s">
        <v>222</v>
      </c>
      <c r="U90" s="899"/>
      <c r="V90" s="314">
        <f>V91-V88-V89</f>
        <v>0.10000000000000002</v>
      </c>
      <c r="W90" s="262">
        <f>V69-W88-W89</f>
        <v>1863.0599999999977</v>
      </c>
      <c r="X90" s="265"/>
      <c r="Y90" s="265"/>
      <c r="Z90" s="265"/>
    </row>
    <row r="91" spans="1:26" ht="13.5" thickBot="1">
      <c r="A91" s="204"/>
      <c r="B91" s="45" t="s">
        <v>223</v>
      </c>
      <c r="C91" s="1"/>
      <c r="D91" s="1"/>
      <c r="E91" s="208"/>
      <c r="F91" s="1"/>
      <c r="G91" s="1"/>
      <c r="H91" s="1"/>
      <c r="I91" s="1"/>
      <c r="J91" s="199"/>
      <c r="K91" s="259"/>
      <c r="L91" s="259"/>
      <c r="M91" s="259"/>
      <c r="R91" s="130"/>
      <c r="S91" s="153"/>
      <c r="T91" s="900" t="s">
        <v>224</v>
      </c>
      <c r="U91" s="901"/>
      <c r="V91" s="266">
        <v>1</v>
      </c>
      <c r="W91" s="267">
        <f>SUM(W88:W90)</f>
        <v>18616.059999999998</v>
      </c>
      <c r="X91" s="265"/>
      <c r="Y91" s="265"/>
      <c r="Z91" s="265"/>
    </row>
    <row r="92" spans="1:26" ht="13.5" thickBot="1">
      <c r="A92" s="205" t="s">
        <v>277</v>
      </c>
      <c r="B92" s="206" t="s">
        <v>278</v>
      </c>
      <c r="C92" s="206"/>
      <c r="D92" s="206"/>
      <c r="E92" s="601"/>
      <c r="F92" s="206"/>
      <c r="G92" s="206"/>
      <c r="H92" s="206"/>
      <c r="I92" s="206"/>
      <c r="J92" s="207"/>
      <c r="K92" s="259"/>
      <c r="L92" s="259"/>
      <c r="M92" s="259"/>
      <c r="R92" s="260"/>
      <c r="S92" s="153"/>
      <c r="W92" s="260"/>
      <c r="X92" s="265"/>
      <c r="Y92" s="265"/>
      <c r="Z92" s="265"/>
    </row>
    <row r="93" spans="1:26" ht="12.75">
      <c r="A93" s="259"/>
      <c r="B93" s="259"/>
      <c r="C93" s="259"/>
      <c r="D93" s="259"/>
      <c r="E93" s="617"/>
      <c r="F93" s="259"/>
      <c r="G93" s="259"/>
      <c r="H93" s="259"/>
      <c r="I93" s="259"/>
      <c r="J93" s="259"/>
      <c r="K93" s="259"/>
      <c r="L93" s="259"/>
      <c r="M93" s="259"/>
      <c r="O93" s="872" t="s">
        <v>225</v>
      </c>
      <c r="P93" s="873"/>
      <c r="Q93" s="873"/>
      <c r="R93" s="874"/>
      <c r="S93" s="54"/>
      <c r="T93" s="872" t="s">
        <v>156</v>
      </c>
      <c r="U93" s="873"/>
      <c r="V93" s="873"/>
      <c r="W93" s="874"/>
      <c r="X93" s="268"/>
      <c r="Y93" s="268"/>
      <c r="Z93" s="268"/>
    </row>
    <row r="94" spans="3:26" ht="12.75">
      <c r="C94" s="259"/>
      <c r="D94" s="259"/>
      <c r="E94" s="140"/>
      <c r="F94" s="140"/>
      <c r="G94" s="140"/>
      <c r="H94" s="140"/>
      <c r="I94" s="141"/>
      <c r="J94" s="142"/>
      <c r="K94" s="141"/>
      <c r="L94" s="141"/>
      <c r="M94" s="141"/>
      <c r="N94" s="141"/>
      <c r="O94" s="875" t="s">
        <v>436</v>
      </c>
      <c r="P94" s="876"/>
      <c r="Q94" s="876"/>
      <c r="R94" s="877"/>
      <c r="S94" s="208"/>
      <c r="T94" s="875" t="s">
        <v>226</v>
      </c>
      <c r="U94" s="876"/>
      <c r="V94" s="876"/>
      <c r="W94" s="877"/>
      <c r="X94" s="268"/>
      <c r="Y94" s="268"/>
      <c r="Z94" s="268"/>
    </row>
    <row r="95" spans="3:26" ht="12.75">
      <c r="C95" s="45"/>
      <c r="D95" s="45"/>
      <c r="E95" s="140"/>
      <c r="F95" s="140"/>
      <c r="G95" s="140"/>
      <c r="H95" s="140"/>
      <c r="I95" s="141"/>
      <c r="J95" s="142"/>
      <c r="K95" s="141"/>
      <c r="L95" s="141"/>
      <c r="M95" s="141"/>
      <c r="N95" s="141"/>
      <c r="O95" s="878"/>
      <c r="P95" s="879"/>
      <c r="Q95" s="879"/>
      <c r="R95" s="880"/>
      <c r="S95" s="208"/>
      <c r="T95" s="878"/>
      <c r="U95" s="879"/>
      <c r="V95" s="879"/>
      <c r="W95" s="880"/>
      <c r="X95" s="54"/>
      <c r="Y95" s="54"/>
      <c r="Z95" s="54"/>
    </row>
    <row r="96" spans="15:23" ht="12.75">
      <c r="O96" s="878"/>
      <c r="P96" s="879"/>
      <c r="Q96" s="879"/>
      <c r="R96" s="880"/>
      <c r="T96" s="878"/>
      <c r="U96" s="879"/>
      <c r="V96" s="879"/>
      <c r="W96" s="880"/>
    </row>
    <row r="97" spans="15:23" ht="12.75">
      <c r="O97" s="881"/>
      <c r="P97" s="882"/>
      <c r="Q97" s="882"/>
      <c r="R97" s="883"/>
      <c r="T97" s="881"/>
      <c r="U97" s="882"/>
      <c r="V97" s="882"/>
      <c r="W97" s="883"/>
    </row>
    <row r="98" spans="15:23" ht="12.75">
      <c r="O98" s="884" t="s">
        <v>227</v>
      </c>
      <c r="P98" s="885"/>
      <c r="Q98" s="885"/>
      <c r="R98" s="886"/>
      <c r="T98" s="884" t="s">
        <v>227</v>
      </c>
      <c r="U98" s="885"/>
      <c r="V98" s="885"/>
      <c r="W98" s="886"/>
    </row>
    <row r="99" spans="15:23" ht="12.75">
      <c r="O99" s="887"/>
      <c r="P99" s="888"/>
      <c r="Q99" s="888"/>
      <c r="R99" s="889"/>
      <c r="T99" s="887"/>
      <c r="U99" s="888"/>
      <c r="V99" s="888"/>
      <c r="W99" s="889"/>
    </row>
    <row r="100" spans="15:23" ht="13.5" thickBot="1">
      <c r="O100" s="890"/>
      <c r="P100" s="891"/>
      <c r="Q100" s="891"/>
      <c r="R100" s="892"/>
      <c r="T100" s="890"/>
      <c r="U100" s="891"/>
      <c r="V100" s="891"/>
      <c r="W100" s="892"/>
    </row>
  </sheetData>
  <sheetProtection/>
  <mergeCells count="72">
    <mergeCell ref="R66:S66"/>
    <mergeCell ref="T66:U66"/>
    <mergeCell ref="B67:N67"/>
    <mergeCell ref="O67:Q67"/>
    <mergeCell ref="I1:J1"/>
    <mergeCell ref="B7:C9"/>
    <mergeCell ref="D7:D9"/>
    <mergeCell ref="I7:K7"/>
    <mergeCell ref="I8:K8"/>
    <mergeCell ref="T12:W12"/>
    <mergeCell ref="A13:A15"/>
    <mergeCell ref="B12:S12"/>
    <mergeCell ref="B3:E3"/>
    <mergeCell ref="F3:G3"/>
    <mergeCell ref="H3:I3"/>
    <mergeCell ref="J3:Q3"/>
    <mergeCell ref="B4:E4"/>
    <mergeCell ref="F4:G4"/>
    <mergeCell ref="H4:I4"/>
    <mergeCell ref="J4:Q4"/>
    <mergeCell ref="B6:C6"/>
    <mergeCell ref="N13:Q14"/>
    <mergeCell ref="R13:R15"/>
    <mergeCell ref="S13:S15"/>
    <mergeCell ref="T13:U14"/>
    <mergeCell ref="B13:B15"/>
    <mergeCell ref="C13:F13"/>
    <mergeCell ref="G13:G15"/>
    <mergeCell ref="H13:H15"/>
    <mergeCell ref="I13:J13"/>
    <mergeCell ref="K13:K15"/>
    <mergeCell ref="V13:V15"/>
    <mergeCell ref="W13:W15"/>
    <mergeCell ref="C14:C15"/>
    <mergeCell ref="D14:D15"/>
    <mergeCell ref="E14:E15"/>
    <mergeCell ref="F14:F15"/>
    <mergeCell ref="I14:I15"/>
    <mergeCell ref="J14:J15"/>
    <mergeCell ref="L13:L15"/>
    <mergeCell ref="M13:M15"/>
    <mergeCell ref="A17:A24"/>
    <mergeCell ref="B24:P24"/>
    <mergeCell ref="B56:P56"/>
    <mergeCell ref="A57:A65"/>
    <mergeCell ref="B65:P65"/>
    <mergeCell ref="A66:K66"/>
    <mergeCell ref="B68:N68"/>
    <mergeCell ref="Q68:T68"/>
    <mergeCell ref="B69:N69"/>
    <mergeCell ref="O69:T69"/>
    <mergeCell ref="R70:S70"/>
    <mergeCell ref="A72:A79"/>
    <mergeCell ref="B79:P79"/>
    <mergeCell ref="T81:V81"/>
    <mergeCell ref="R82:S82"/>
    <mergeCell ref="T82:V82"/>
    <mergeCell ref="T83:V83"/>
    <mergeCell ref="T84:V84"/>
    <mergeCell ref="V85:W85"/>
    <mergeCell ref="T86:W86"/>
    <mergeCell ref="T87:U87"/>
    <mergeCell ref="T88:U88"/>
    <mergeCell ref="T89:U89"/>
    <mergeCell ref="T90:U90"/>
    <mergeCell ref="T91:U91"/>
    <mergeCell ref="O93:R93"/>
    <mergeCell ref="T93:W93"/>
    <mergeCell ref="O94:R97"/>
    <mergeCell ref="T94:W97"/>
    <mergeCell ref="O98:R100"/>
    <mergeCell ref="T98:W100"/>
  </mergeCells>
  <conditionalFormatting sqref="T57:T64 T72:T78 T18:T23 T55">
    <cfRule type="expression" priority="15" dxfId="15" stopIfTrue="1">
      <formula>M18="EUR"</formula>
    </cfRule>
  </conditionalFormatting>
  <conditionalFormatting sqref="T17">
    <cfRule type="expression" priority="14" dxfId="16" stopIfTrue="1">
      <formula>M17="EUR"</formula>
    </cfRule>
  </conditionalFormatting>
  <conditionalFormatting sqref="U57:U64 U72:U78 U17:U23 U55">
    <cfRule type="expression" priority="13" dxfId="0" stopIfTrue="1">
      <formula>M17="CZK"</formula>
    </cfRule>
  </conditionalFormatting>
  <conditionalFormatting sqref="T48:T53">
    <cfRule type="expression" priority="12" dxfId="15" stopIfTrue="1">
      <formula>M48="EUR"</formula>
    </cfRule>
  </conditionalFormatting>
  <conditionalFormatting sqref="U48:U53">
    <cfRule type="expression" priority="11" dxfId="0" stopIfTrue="1">
      <formula>M48="CZK"</formula>
    </cfRule>
  </conditionalFormatting>
  <conditionalFormatting sqref="T25:T28 T45:T46">
    <cfRule type="expression" priority="10" dxfId="15" stopIfTrue="1">
      <formula>M25="EUR"</formula>
    </cfRule>
  </conditionalFormatting>
  <conditionalFormatting sqref="U25:U28 U45:U46">
    <cfRule type="expression" priority="9" dxfId="0" stopIfTrue="1">
      <formula>M25="CZK"</formula>
    </cfRule>
  </conditionalFormatting>
  <conditionalFormatting sqref="T29:T33">
    <cfRule type="expression" priority="8" dxfId="15" stopIfTrue="1">
      <formula>M29="EUR"</formula>
    </cfRule>
  </conditionalFormatting>
  <conditionalFormatting sqref="U29:U33">
    <cfRule type="expression" priority="7" dxfId="0" stopIfTrue="1">
      <formula>M29="CZK"</formula>
    </cfRule>
  </conditionalFormatting>
  <conditionalFormatting sqref="T34:T44">
    <cfRule type="expression" priority="6" dxfId="15" stopIfTrue="1">
      <formula>M34="EUR"</formula>
    </cfRule>
  </conditionalFormatting>
  <conditionalFormatting sqref="U34:U44">
    <cfRule type="expression" priority="5" dxfId="0" stopIfTrue="1">
      <formula>M34="CZK"</formula>
    </cfRule>
  </conditionalFormatting>
  <conditionalFormatting sqref="T54">
    <cfRule type="expression" priority="4" dxfId="15" stopIfTrue="1">
      <formula>M54="EUR"</formula>
    </cfRule>
  </conditionalFormatting>
  <conditionalFormatting sqref="U54">
    <cfRule type="expression" priority="3" dxfId="0" stopIfTrue="1">
      <formula>M54="CZK"</formula>
    </cfRule>
  </conditionalFormatting>
  <conditionalFormatting sqref="T47">
    <cfRule type="expression" priority="2" dxfId="15" stopIfTrue="1">
      <formula>M47="EUR"</formula>
    </cfRule>
  </conditionalFormatting>
  <conditionalFormatting sqref="U47">
    <cfRule type="expression" priority="1" dxfId="0" stopIfTrue="1">
      <formula>M47="CZK"</formula>
    </cfRule>
  </conditionalFormatting>
  <dataValidations count="5">
    <dataValidation type="list" allowBlank="1" showInputMessage="1" showErrorMessage="1" sqref="D72:D78 D25:D55 D17:D23 D57:D64">
      <formula1>$AQ$1:$AQ$10</formula1>
    </dataValidation>
    <dataValidation type="list" allowBlank="1" showInputMessage="1" showErrorMessage="1" sqref="E6:E7 D6:D9">
      <formula1>"ANO, NE"</formula1>
    </dataValidation>
    <dataValidation type="list" allowBlank="1" showInputMessage="1" showErrorMessage="1" sqref="F72:F78 F57:F64 F17:F23 F25:F55">
      <formula1>"IV, NIV"</formula1>
    </dataValidation>
    <dataValidation type="list" allowBlank="1" showInputMessage="1" showErrorMessage="1" sqref="M72:M78 M57:M64 M17:M23 M25:M55">
      <formula1>"CZK,EUR"</formula1>
    </dataValidation>
    <dataValidation type="custom" allowBlank="1" showInputMessage="1" showErrorMessage="1" sqref="V72:V78 R72:R78 V91:W91 P57:P64 R83:S84 W83:X84 W81:W82 R67:V67 P72:P78 Q79:V79 S65:U65 Q65 S56:U56 Q56 V68:V69 A82:J92 Y81:Z85 W88:W90 S24:U24 Q24 P25:P55 P17:P23 R17:R65 V17:V65">
      <formula1>V72</formula1>
    </dataValidation>
  </dataValidations>
  <printOptions horizontalCentered="1"/>
  <pageMargins left="0.25" right="0.25" top="0.75" bottom="0.75" header="0.3" footer="0.3"/>
  <pageSetup fitToHeight="0" fitToWidth="1" horizontalDpi="600" verticalDpi="600" orientation="portrait" paperSize="8" scale="43" r:id="rId4"/>
  <headerFooter alignWithMargins="0">
    <oddHeader>&amp;LPříručka pro příjemce dotace Cíl 3 ČR-Rakousko
&amp;RSoupiska výdajů
</oddHeader>
    <oddFooter>&amp;CStránka &amp;P z &amp;N&amp;RSoupiska výdajů  verze  č. 5, aktualizace z 07/05/2010
</oddFooter>
  </headerFooter>
  <drawing r:id="rId3"/>
  <legacyDrawing r:id="rId2"/>
</worksheet>
</file>

<file path=xl/worksheets/sheet5.xml><?xml version="1.0" encoding="utf-8"?>
<worksheet xmlns="http://schemas.openxmlformats.org/spreadsheetml/2006/main" xmlns:r="http://schemas.openxmlformats.org/officeDocument/2006/relationships">
  <dimension ref="A1:L43"/>
  <sheetViews>
    <sheetView view="pageBreakPreview" zoomScale="115" zoomScaleSheetLayoutView="115" zoomScalePageLayoutView="0" workbookViewId="0" topLeftCell="A1">
      <selection activeCell="J12" sqref="J12"/>
    </sheetView>
  </sheetViews>
  <sheetFormatPr defaultColWidth="9.140625" defaultRowHeight="12.75"/>
  <cols>
    <col min="1" max="1" width="2.28125" style="0" customWidth="1"/>
    <col min="2" max="2" width="13.00390625" style="0" customWidth="1"/>
    <col min="4" max="4" width="5.57421875" style="0" customWidth="1"/>
    <col min="5" max="5" width="4.421875" style="0" customWidth="1"/>
    <col min="6" max="6" width="4.28125" style="0" customWidth="1"/>
    <col min="8" max="8" width="21.140625" style="0" customWidth="1"/>
    <col min="9" max="9" width="12.57421875" style="0" customWidth="1"/>
    <col min="10" max="10" width="15.00390625" style="0" customWidth="1"/>
    <col min="11" max="11" width="14.57421875" style="0" customWidth="1"/>
  </cols>
  <sheetData>
    <row r="1" spans="2:10" s="5" customFormat="1" ht="117.75" customHeight="1">
      <c r="B1" s="718"/>
      <c r="C1" s="719"/>
      <c r="D1" s="719"/>
      <c r="E1" s="719"/>
      <c r="F1" s="719"/>
      <c r="G1" s="719"/>
      <c r="H1" s="719"/>
      <c r="I1" s="719"/>
      <c r="J1" s="719"/>
    </row>
    <row r="2" ht="9" customHeight="1"/>
    <row r="3" spans="1:10" ht="31.5" customHeight="1">
      <c r="A3" s="1032" t="s">
        <v>97</v>
      </c>
      <c r="B3" s="1032"/>
      <c r="C3" s="1032"/>
      <c r="D3" s="1032"/>
      <c r="E3" s="1032"/>
      <c r="F3" s="1032"/>
      <c r="G3" s="1032"/>
      <c r="H3" s="1032"/>
      <c r="I3" s="1032"/>
      <c r="J3" s="1032"/>
    </row>
    <row r="4" spans="1:10" ht="19.5" customHeight="1" thickBot="1">
      <c r="A4" s="55"/>
      <c r="C4" s="282"/>
      <c r="D4" s="282"/>
      <c r="E4" s="282"/>
      <c r="F4" s="282"/>
      <c r="G4" s="282" t="s">
        <v>262</v>
      </c>
      <c r="H4" s="282"/>
      <c r="I4" s="282"/>
      <c r="J4" s="282"/>
    </row>
    <row r="5" spans="1:10" ht="20.25" customHeight="1" thickBot="1">
      <c r="A5" s="55"/>
      <c r="B5" s="815" t="s">
        <v>54</v>
      </c>
      <c r="C5" s="815"/>
      <c r="D5" s="815"/>
      <c r="E5" s="815"/>
      <c r="F5" s="815"/>
      <c r="G5" s="1028"/>
      <c r="H5" s="1029"/>
      <c r="I5" s="1029"/>
      <c r="J5" s="1030"/>
    </row>
    <row r="6" spans="1:10" s="36" customFormat="1" ht="19.5" customHeight="1" thickBot="1">
      <c r="A6" s="55"/>
      <c r="B6" s="50"/>
      <c r="C6" s="50"/>
      <c r="D6" s="50"/>
      <c r="E6" s="50"/>
      <c r="F6" s="50"/>
      <c r="G6" s="50"/>
      <c r="H6" s="50"/>
      <c r="I6" s="50"/>
      <c r="J6" s="50"/>
    </row>
    <row r="7" spans="2:10" ht="21.75" customHeight="1" thickBot="1">
      <c r="B7" s="815" t="s">
        <v>47</v>
      </c>
      <c r="C7" s="815"/>
      <c r="D7" s="815"/>
      <c r="E7" s="815"/>
      <c r="F7" s="815"/>
      <c r="G7" s="1036" t="s">
        <v>6</v>
      </c>
      <c r="H7" s="1037"/>
      <c r="I7" s="1037"/>
      <c r="J7" s="1038"/>
    </row>
    <row r="8" spans="2:8" s="36" customFormat="1" ht="6" customHeight="1" thickBot="1">
      <c r="B8" s="40"/>
      <c r="C8" s="37"/>
      <c r="D8" s="37"/>
      <c r="E8" s="37"/>
      <c r="F8" s="18"/>
      <c r="G8" s="18"/>
      <c r="H8" s="18"/>
    </row>
    <row r="9" spans="2:10" ht="21" customHeight="1" thickBot="1">
      <c r="B9" s="815" t="s">
        <v>9</v>
      </c>
      <c r="C9" s="815"/>
      <c r="D9" s="815"/>
      <c r="E9" s="815"/>
      <c r="F9" s="815"/>
      <c r="G9" s="1028"/>
      <c r="H9" s="1029"/>
      <c r="I9" s="1029"/>
      <c r="J9" s="1030"/>
    </row>
    <row r="10" spans="2:10" ht="6" customHeight="1" thickBot="1">
      <c r="B10" s="6"/>
      <c r="C10" s="5"/>
      <c r="D10" s="5"/>
      <c r="E10" s="5"/>
      <c r="F10" s="1"/>
      <c r="G10" s="8"/>
      <c r="H10" s="8"/>
      <c r="I10" s="8"/>
      <c r="J10" s="8"/>
    </row>
    <row r="11" spans="2:10" ht="21" customHeight="1" thickBot="1">
      <c r="B11" s="815" t="s">
        <v>10</v>
      </c>
      <c r="C11" s="815"/>
      <c r="D11" s="815"/>
      <c r="E11" s="815"/>
      <c r="F11" s="815"/>
      <c r="G11" s="1028"/>
      <c r="H11" s="1029"/>
      <c r="I11" s="1030"/>
      <c r="J11" s="1"/>
    </row>
    <row r="12" spans="2:10" ht="21" customHeight="1" thickBot="1">
      <c r="B12" s="40"/>
      <c r="C12" s="37"/>
      <c r="D12" s="37"/>
      <c r="E12" s="37"/>
      <c r="F12" s="19"/>
      <c r="G12" s="19"/>
      <c r="H12" s="19"/>
      <c r="I12" s="19"/>
      <c r="J12" s="1"/>
    </row>
    <row r="13" spans="2:10" ht="21" customHeight="1" thickBot="1">
      <c r="B13" s="815" t="s">
        <v>96</v>
      </c>
      <c r="C13" s="815"/>
      <c r="D13" s="815"/>
      <c r="E13" s="815"/>
      <c r="F13" s="815"/>
      <c r="G13" s="1028"/>
      <c r="H13" s="1029"/>
      <c r="I13" s="1029"/>
      <c r="J13" s="1030"/>
    </row>
    <row r="14" spans="2:10" ht="6" customHeight="1" thickBot="1">
      <c r="B14" s="6"/>
      <c r="C14" s="5"/>
      <c r="D14" s="5"/>
      <c r="E14" s="5"/>
      <c r="F14" s="1"/>
      <c r="G14" s="8"/>
      <c r="H14" s="8"/>
      <c r="I14" s="8"/>
      <c r="J14" s="8"/>
    </row>
    <row r="15" spans="2:12" ht="21" customHeight="1" thickBot="1">
      <c r="B15" s="815" t="s">
        <v>48</v>
      </c>
      <c r="C15" s="815"/>
      <c r="D15" s="815"/>
      <c r="E15" s="815"/>
      <c r="F15" s="815"/>
      <c r="G15" s="1033" t="s">
        <v>0</v>
      </c>
      <c r="H15" s="1034"/>
      <c r="I15" s="1035"/>
      <c r="J15" s="1"/>
      <c r="K15" s="1"/>
      <c r="L15" s="1"/>
    </row>
    <row r="16" spans="2:12" ht="6" customHeight="1" thickBot="1">
      <c r="B16" s="7"/>
      <c r="C16" s="5"/>
      <c r="D16" s="5"/>
      <c r="E16" s="5"/>
      <c r="F16" s="1"/>
      <c r="G16" s="1"/>
      <c r="H16" s="1"/>
      <c r="I16" s="1"/>
      <c r="J16" s="1"/>
      <c r="K16" s="1"/>
      <c r="L16" s="1"/>
    </row>
    <row r="17" spans="2:12" ht="21" customHeight="1" thickBot="1">
      <c r="B17" s="815" t="s">
        <v>60</v>
      </c>
      <c r="C17" s="815"/>
      <c r="D17" s="815"/>
      <c r="E17" s="815"/>
      <c r="F17" s="815"/>
      <c r="G17" s="1028"/>
      <c r="H17" s="1029"/>
      <c r="I17" s="1030"/>
      <c r="J17" s="1"/>
      <c r="K17" s="1"/>
      <c r="L17" s="1"/>
    </row>
    <row r="18" spans="2:12" ht="6" customHeight="1" thickBot="1">
      <c r="B18" s="6"/>
      <c r="C18" s="5"/>
      <c r="D18" s="5"/>
      <c r="E18" s="5"/>
      <c r="F18" s="1"/>
      <c r="G18" s="1"/>
      <c r="H18" s="1"/>
      <c r="I18" s="1"/>
      <c r="J18" s="1"/>
      <c r="K18" s="1"/>
      <c r="L18" s="1"/>
    </row>
    <row r="19" spans="2:9" ht="21" customHeight="1" thickBot="1">
      <c r="B19" s="815" t="s">
        <v>61</v>
      </c>
      <c r="C19" s="815"/>
      <c r="D19" s="815"/>
      <c r="E19" s="815"/>
      <c r="F19" s="815"/>
      <c r="G19" s="1028" t="s">
        <v>49</v>
      </c>
      <c r="H19" s="1029"/>
      <c r="I19" s="1030"/>
    </row>
    <row r="20" spans="2:10" ht="6" customHeight="1">
      <c r="B20" s="6"/>
      <c r="C20" s="5"/>
      <c r="D20" s="5"/>
      <c r="E20" s="5"/>
      <c r="F20" s="1"/>
      <c r="G20" s="8"/>
      <c r="H20" s="8"/>
      <c r="I20" s="8"/>
      <c r="J20" s="8"/>
    </row>
    <row r="21" spans="3:8" ht="51.75" customHeight="1" thickBot="1">
      <c r="C21" s="1"/>
      <c r="D21" s="1"/>
      <c r="E21" s="1"/>
      <c r="F21" s="1"/>
      <c r="G21" s="1"/>
      <c r="H21" s="1"/>
    </row>
    <row r="22" spans="2:10" ht="30.75" customHeight="1" thickBot="1">
      <c r="B22" s="1021" t="s">
        <v>50</v>
      </c>
      <c r="C22" s="1021"/>
      <c r="D22" s="1021"/>
      <c r="E22" s="1021"/>
      <c r="F22" s="1021"/>
      <c r="G22" s="1028"/>
      <c r="H22" s="1029"/>
      <c r="I22" s="1029"/>
      <c r="J22" s="1030"/>
    </row>
    <row r="23" spans="2:9" ht="10.5" customHeight="1" thickBot="1">
      <c r="B23" s="6"/>
      <c r="C23" s="6"/>
      <c r="D23" s="6"/>
      <c r="E23" s="6"/>
      <c r="F23" s="1"/>
      <c r="G23" s="8"/>
      <c r="H23" s="8"/>
      <c r="I23" s="8"/>
    </row>
    <row r="24" spans="2:10" ht="27.75" customHeight="1" thickBot="1">
      <c r="B24" s="724" t="s">
        <v>7</v>
      </c>
      <c r="C24" s="724"/>
      <c r="D24" s="1022"/>
      <c r="E24" s="1023"/>
      <c r="F24" s="1024"/>
      <c r="G24" s="1031" t="s">
        <v>51</v>
      </c>
      <c r="H24" s="679"/>
      <c r="I24" s="679"/>
      <c r="J24" s="61"/>
    </row>
    <row r="25" spans="2:9" ht="13.5" customHeight="1" thickBot="1">
      <c r="B25" s="2"/>
      <c r="C25" s="6"/>
      <c r="D25" s="6"/>
      <c r="E25" s="6"/>
      <c r="F25" s="1"/>
      <c r="G25" s="8"/>
      <c r="H25" s="8"/>
      <c r="I25" s="8"/>
    </row>
    <row r="26" spans="2:10" ht="92.25" customHeight="1" thickBot="1">
      <c r="B26" s="1018" t="s">
        <v>62</v>
      </c>
      <c r="C26" s="1019"/>
      <c r="D26" s="1019"/>
      <c r="E26" s="1020"/>
      <c r="F26" s="1"/>
      <c r="G26" s="1025" t="s">
        <v>63</v>
      </c>
      <c r="H26" s="1026"/>
      <c r="I26" s="1026"/>
      <c r="J26" s="1027"/>
    </row>
    <row r="27" spans="2:8" ht="12.75">
      <c r="B27" s="1"/>
      <c r="C27" s="1"/>
      <c r="D27" s="1"/>
      <c r="E27" s="1"/>
      <c r="F27" s="1"/>
      <c r="G27" s="1"/>
      <c r="H27" s="1"/>
    </row>
    <row r="28" spans="2:8" ht="12.75">
      <c r="B28" s="1"/>
      <c r="C28" s="1"/>
      <c r="D28" s="1"/>
      <c r="E28" s="1"/>
      <c r="F28" s="1"/>
      <c r="G28" s="1"/>
      <c r="H28" s="1"/>
    </row>
    <row r="29" spans="2:8" ht="12.75">
      <c r="B29" s="1"/>
      <c r="C29" s="1"/>
      <c r="D29" s="1"/>
      <c r="E29" s="1"/>
      <c r="F29" s="1"/>
      <c r="G29" s="1"/>
      <c r="H29" s="1"/>
    </row>
    <row r="30" spans="2:8" ht="12.75">
      <c r="B30" s="1"/>
      <c r="C30" s="1"/>
      <c r="D30" s="1"/>
      <c r="E30" s="1"/>
      <c r="F30" s="1"/>
      <c r="G30" s="1"/>
      <c r="H30" s="1"/>
    </row>
    <row r="31" spans="2:8" ht="12.75">
      <c r="B31" s="1"/>
      <c r="C31" s="1"/>
      <c r="D31" s="1"/>
      <c r="E31" s="1"/>
      <c r="F31" s="1"/>
      <c r="G31" s="1"/>
      <c r="H31" s="1"/>
    </row>
    <row r="32" spans="2:8" ht="12.75">
      <c r="B32" s="1"/>
      <c r="C32" s="1"/>
      <c r="D32" s="1"/>
      <c r="E32" s="1"/>
      <c r="F32" s="1"/>
      <c r="G32" s="1"/>
      <c r="H32" s="1"/>
    </row>
    <row r="33" spans="2:8" ht="12.75">
      <c r="B33" s="1"/>
      <c r="C33" s="1"/>
      <c r="D33" s="1"/>
      <c r="E33" s="1"/>
      <c r="F33" s="1"/>
      <c r="G33" s="1"/>
      <c r="H33" s="1"/>
    </row>
    <row r="34" spans="2:7" ht="12.75">
      <c r="B34" s="1"/>
      <c r="C34" s="1"/>
      <c r="D34" s="1"/>
      <c r="E34" s="1"/>
      <c r="F34" s="1"/>
      <c r="G34" s="1"/>
    </row>
    <row r="35" spans="2:7" ht="12.75">
      <c r="B35" s="1"/>
      <c r="C35" s="1"/>
      <c r="D35" s="1"/>
      <c r="E35" s="1"/>
      <c r="F35" s="1"/>
      <c r="G35" s="1"/>
    </row>
    <row r="36" spans="2:7" ht="12.75">
      <c r="B36" s="1"/>
      <c r="C36" s="1"/>
      <c r="D36" s="1"/>
      <c r="E36" s="1"/>
      <c r="F36" s="1"/>
      <c r="G36" s="1"/>
    </row>
    <row r="37" spans="2:7" ht="12.75">
      <c r="B37" s="1"/>
      <c r="C37" s="1"/>
      <c r="D37" s="1"/>
      <c r="E37" s="1"/>
      <c r="F37" s="1"/>
      <c r="G37" s="1"/>
    </row>
    <row r="38" spans="2:7" ht="12.75">
      <c r="B38" s="1"/>
      <c r="C38" s="1"/>
      <c r="D38" s="1"/>
      <c r="E38" s="1"/>
      <c r="F38" s="1"/>
      <c r="G38" s="1"/>
    </row>
    <row r="39" spans="2:7" ht="12.75">
      <c r="B39" s="1"/>
      <c r="C39" s="1"/>
      <c r="D39" s="1"/>
      <c r="E39" s="1"/>
      <c r="F39" s="1"/>
      <c r="G39" s="1"/>
    </row>
    <row r="40" spans="2:7" ht="12.75">
      <c r="B40" s="1"/>
      <c r="C40" s="1"/>
      <c r="D40" s="1"/>
      <c r="E40" s="1"/>
      <c r="F40" s="1"/>
      <c r="G40" s="1"/>
    </row>
    <row r="41" spans="2:7" ht="12.75">
      <c r="B41" s="1"/>
      <c r="C41" s="1"/>
      <c r="D41" s="1"/>
      <c r="E41" s="1"/>
      <c r="F41" s="1"/>
      <c r="G41" s="1"/>
    </row>
    <row r="42" spans="2:7" ht="12.75">
      <c r="B42" s="1"/>
      <c r="C42" s="1"/>
      <c r="D42" s="1"/>
      <c r="E42" s="1"/>
      <c r="F42" s="1"/>
      <c r="G42" s="1"/>
    </row>
    <row r="43" spans="2:7" ht="12.75">
      <c r="B43" s="1"/>
      <c r="C43" s="1"/>
      <c r="D43" s="1"/>
      <c r="E43" s="1"/>
      <c r="F43" s="1"/>
      <c r="G43" s="1"/>
    </row>
  </sheetData>
  <sheetProtection/>
  <mergeCells count="25">
    <mergeCell ref="A3:J3"/>
    <mergeCell ref="G9:J9"/>
    <mergeCell ref="G11:I11"/>
    <mergeCell ref="G15:I15"/>
    <mergeCell ref="G13:J13"/>
    <mergeCell ref="B5:F5"/>
    <mergeCell ref="G7:J7"/>
    <mergeCell ref="B7:F7"/>
    <mergeCell ref="B9:F9"/>
    <mergeCell ref="G26:J26"/>
    <mergeCell ref="G22:J22"/>
    <mergeCell ref="G5:J5"/>
    <mergeCell ref="G24:I24"/>
    <mergeCell ref="G17:I17"/>
    <mergeCell ref="G19:I19"/>
    <mergeCell ref="B1:J1"/>
    <mergeCell ref="B26:E26"/>
    <mergeCell ref="B24:C24"/>
    <mergeCell ref="B11:F11"/>
    <mergeCell ref="B15:F15"/>
    <mergeCell ref="B13:F13"/>
    <mergeCell ref="B22:F22"/>
    <mergeCell ref="D24:F24"/>
    <mergeCell ref="B17:F17"/>
    <mergeCell ref="B19:F19"/>
  </mergeCells>
  <printOptions/>
  <pageMargins left="0.3937007874015748" right="0.4330708661417323" top="0.984251968503937" bottom="0.984251968503937" header="0.5118110236220472" footer="0.5118110236220472"/>
  <pageSetup cellComments="asDisplayed" horizontalDpi="600" verticalDpi="600" orientation="portrait" paperSize="9" scale="85" r:id="rId4"/>
  <headerFooter alignWithMargins="0">
    <oddHeader>&amp;CVerze: 4. května 2011</oddHeader>
  </headerFooter>
  <drawing r:id="rId3"/>
  <legacyDrawing r:id="rId2"/>
</worksheet>
</file>

<file path=xl/worksheets/sheet6.xml><?xml version="1.0" encoding="utf-8"?>
<worksheet xmlns="http://schemas.openxmlformats.org/spreadsheetml/2006/main" xmlns:r="http://schemas.openxmlformats.org/officeDocument/2006/relationships">
  <dimension ref="A1:J60"/>
  <sheetViews>
    <sheetView view="pageBreakPreview" zoomScaleSheetLayoutView="100" zoomScalePageLayoutView="0" workbookViewId="0" topLeftCell="A1">
      <selection activeCell="G6" sqref="G6"/>
    </sheetView>
  </sheetViews>
  <sheetFormatPr defaultColWidth="9.140625" defaultRowHeight="12.75"/>
  <cols>
    <col min="1" max="1" width="12.421875" style="0" customWidth="1"/>
    <col min="2" max="2" width="16.421875" style="0" customWidth="1"/>
    <col min="8" max="8" width="18.421875" style="0" customWidth="1"/>
    <col min="9" max="9" width="23.140625" style="0" customWidth="1"/>
  </cols>
  <sheetData>
    <row r="1" spans="2:10" s="5" customFormat="1" ht="117.75" customHeight="1">
      <c r="B1" s="1068"/>
      <c r="C1" s="816"/>
      <c r="D1" s="816"/>
      <c r="E1" s="816"/>
      <c r="F1" s="816"/>
      <c r="G1" s="816"/>
      <c r="H1" s="816"/>
      <c r="I1" s="816"/>
      <c r="J1" s="816"/>
    </row>
    <row r="2" spans="1:8" ht="27.75">
      <c r="A2" s="1069" t="s">
        <v>111</v>
      </c>
      <c r="B2" s="1070"/>
      <c r="C2" s="1070"/>
      <c r="D2" s="1070"/>
      <c r="E2" s="1070"/>
      <c r="F2" s="1070"/>
      <c r="G2" s="1070"/>
      <c r="H2" s="1070"/>
    </row>
    <row r="4" spans="1:8" ht="15">
      <c r="A4" s="720" t="s">
        <v>6</v>
      </c>
      <c r="B4" s="721"/>
      <c r="C4" s="721"/>
      <c r="D4" s="721"/>
      <c r="E4" s="721"/>
      <c r="F4" s="721"/>
      <c r="G4" s="721"/>
      <c r="H4" s="721"/>
    </row>
    <row r="5" spans="1:8" ht="21.75" customHeight="1">
      <c r="A5" s="69"/>
      <c r="B5" s="70" t="s">
        <v>247</v>
      </c>
      <c r="C5" s="48"/>
      <c r="D5" s="48"/>
      <c r="E5" s="48"/>
      <c r="F5" s="48"/>
      <c r="G5" s="48"/>
      <c r="H5" s="48"/>
    </row>
    <row r="6" spans="1:9" ht="27.75" customHeight="1" thickBot="1">
      <c r="A6" s="143" t="s">
        <v>159</v>
      </c>
      <c r="B6" s="143"/>
      <c r="C6" s="144"/>
      <c r="D6" s="144"/>
      <c r="E6" s="144"/>
      <c r="F6" s="144"/>
      <c r="G6" s="144"/>
      <c r="H6" s="144"/>
      <c r="I6" s="46"/>
    </row>
    <row r="7" spans="1:8" ht="21.75" customHeight="1" thickBot="1">
      <c r="A7" s="1057" t="s">
        <v>9</v>
      </c>
      <c r="B7" s="1071"/>
      <c r="C7" s="1054" t="str">
        <f>'6.Zpráva o pokroku'!D7</f>
        <v>ANGAŽOVANCI</v>
      </c>
      <c r="D7" s="1055"/>
      <c r="E7" s="1055"/>
      <c r="F7" s="1055"/>
      <c r="G7" s="1055"/>
      <c r="H7" s="1056"/>
    </row>
    <row r="8" spans="1:8" ht="8.25" customHeight="1" thickBot="1">
      <c r="A8" s="335"/>
      <c r="B8" s="336"/>
      <c r="C8" s="12"/>
      <c r="D8" s="12"/>
      <c r="E8" s="12"/>
      <c r="F8" s="12"/>
      <c r="G8" s="12"/>
      <c r="H8" s="12"/>
    </row>
    <row r="9" spans="1:8" ht="21.75" customHeight="1" thickBot="1">
      <c r="A9" s="1057" t="s">
        <v>10</v>
      </c>
      <c r="B9" s="1071"/>
      <c r="C9" s="1054" t="str">
        <f>'6.Zpráva o pokroku'!D9</f>
        <v>M00253</v>
      </c>
      <c r="D9" s="1055"/>
      <c r="E9" s="1055"/>
      <c r="F9" s="1056"/>
      <c r="G9" s="12"/>
      <c r="H9" s="12"/>
    </row>
    <row r="10" spans="1:8" ht="15" customHeight="1" thickBot="1">
      <c r="A10" s="1058"/>
      <c r="B10" s="1059"/>
      <c r="C10" s="1059"/>
      <c r="D10" s="1059"/>
      <c r="E10" s="1059"/>
      <c r="F10" s="338"/>
      <c r="G10" s="339"/>
      <c r="H10" s="339"/>
    </row>
    <row r="11" spans="1:8" ht="21.75" customHeight="1" thickBot="1">
      <c r="A11" s="1065" t="s">
        <v>12</v>
      </c>
      <c r="B11" s="1066"/>
      <c r="C11" s="1054" t="str">
        <f>'6.Zpráva o pokroku'!D11</f>
        <v>LP</v>
      </c>
      <c r="D11" s="1055"/>
      <c r="E11" s="1055"/>
      <c r="F11" s="1055"/>
      <c r="G11" s="1055"/>
      <c r="H11" s="1056"/>
    </row>
    <row r="12" spans="1:8" ht="9.75" customHeight="1" thickBot="1">
      <c r="A12" s="337"/>
      <c r="B12" s="337"/>
      <c r="C12" s="337"/>
      <c r="D12" s="337"/>
      <c r="E12" s="337"/>
      <c r="F12" s="337"/>
      <c r="G12" s="337"/>
      <c r="H12" s="337"/>
    </row>
    <row r="13" spans="1:8" ht="21.75" customHeight="1" thickBot="1">
      <c r="A13" s="1057" t="s">
        <v>66</v>
      </c>
      <c r="B13" s="880"/>
      <c r="C13" s="1054" t="str">
        <f>'6.Zpráva o pokroku'!D13</f>
        <v>Kraj Vysočina</v>
      </c>
      <c r="D13" s="1055"/>
      <c r="E13" s="1055"/>
      <c r="F13" s="1055"/>
      <c r="G13" s="1055"/>
      <c r="H13" s="1056"/>
    </row>
    <row r="14" spans="1:8" ht="10.5" customHeight="1" thickBot="1">
      <c r="A14" s="335"/>
      <c r="B14" s="336"/>
      <c r="C14" s="12"/>
      <c r="D14" s="12"/>
      <c r="E14" s="12"/>
      <c r="F14" s="12"/>
      <c r="G14" s="12"/>
      <c r="H14" s="12"/>
    </row>
    <row r="15" spans="1:8" ht="21.75" customHeight="1" thickBot="1">
      <c r="A15" s="1057" t="s">
        <v>13</v>
      </c>
      <c r="B15" s="880"/>
      <c r="C15" s="1054" t="str">
        <f>'6.Zpráva o pokroku'!D15</f>
        <v>Žižkova 57, 587 33 Jihlava</v>
      </c>
      <c r="D15" s="1055"/>
      <c r="E15" s="1055"/>
      <c r="F15" s="1055"/>
      <c r="G15" s="1055"/>
      <c r="H15" s="1056"/>
    </row>
    <row r="16" spans="1:8" ht="9" customHeight="1" thickBot="1">
      <c r="A16" s="335"/>
      <c r="B16" s="336"/>
      <c r="C16" s="12"/>
      <c r="D16" s="12"/>
      <c r="E16" s="12"/>
      <c r="F16" s="12"/>
      <c r="G16" s="12"/>
      <c r="H16" s="12"/>
    </row>
    <row r="17" spans="1:8" ht="21.75" customHeight="1" thickBot="1">
      <c r="A17" s="1057" t="s">
        <v>38</v>
      </c>
      <c r="B17" s="880"/>
      <c r="C17" s="1054" t="str">
        <f>'6.Zpráva o pokroku'!D17</f>
        <v>Ing. Petr Holý</v>
      </c>
      <c r="D17" s="1055"/>
      <c r="E17" s="1055"/>
      <c r="F17" s="1055"/>
      <c r="G17" s="1055"/>
      <c r="H17" s="1056"/>
    </row>
    <row r="18" spans="1:8" ht="8.25" customHeight="1" thickBot="1">
      <c r="A18" s="335"/>
      <c r="B18" s="336"/>
      <c r="C18" s="12"/>
      <c r="D18" s="12"/>
      <c r="E18" s="12"/>
      <c r="F18" s="12"/>
      <c r="G18" s="12"/>
      <c r="H18" s="12"/>
    </row>
    <row r="19" spans="1:8" ht="21.75" customHeight="1" thickBot="1">
      <c r="A19" s="1063" t="s">
        <v>65</v>
      </c>
      <c r="B19" s="1064"/>
      <c r="C19" s="1054" t="str">
        <f>'6.Zpráva o pokroku'!D19</f>
        <v>564602538, holy.p@kr-vysocina.cz</v>
      </c>
      <c r="D19" s="1055"/>
      <c r="E19" s="1055"/>
      <c r="F19" s="1055"/>
      <c r="G19" s="1055"/>
      <c r="H19" s="1056"/>
    </row>
    <row r="20" spans="1:8" ht="8.25" customHeight="1" thickBot="1">
      <c r="A20" s="49"/>
      <c r="B20" s="46"/>
      <c r="C20" s="8"/>
      <c r="D20" s="8"/>
      <c r="E20" s="8"/>
      <c r="F20" s="8"/>
      <c r="G20" s="8"/>
      <c r="H20" s="8"/>
    </row>
    <row r="21" spans="1:8" ht="21.75" customHeight="1" thickBot="1">
      <c r="A21" s="724" t="s">
        <v>11</v>
      </c>
      <c r="B21" s="797"/>
      <c r="C21" s="818" t="str">
        <f>'6.Zpráva o pokroku'!D21</f>
        <v>Vedoucí partner/Projektový partner</v>
      </c>
      <c r="D21" s="819"/>
      <c r="E21" s="819"/>
      <c r="F21" s="820"/>
      <c r="G21" s="8"/>
      <c r="H21" s="8"/>
    </row>
    <row r="22" spans="1:8" ht="12.75" customHeight="1">
      <c r="A22" s="50"/>
      <c r="B22" s="43"/>
      <c r="C22" s="19"/>
      <c r="D22" s="19"/>
      <c r="E22" s="19"/>
      <c r="F22" s="19"/>
      <c r="G22" s="36"/>
      <c r="H22" s="36"/>
    </row>
    <row r="23" ht="12" customHeight="1" thickBot="1">
      <c r="A23" s="2"/>
    </row>
    <row r="24" spans="1:8" ht="22.5" customHeight="1" thickBot="1">
      <c r="A24" s="691" t="s">
        <v>246</v>
      </c>
      <c r="B24" s="817"/>
      <c r="C24" s="1067" t="str">
        <f>'6.Zpráva o pokroku'!D25</f>
        <v>č. 3 od 01/12/2013 - 31/05/2014</v>
      </c>
      <c r="D24" s="822"/>
      <c r="E24" s="822"/>
      <c r="F24" s="822"/>
      <c r="G24" s="822"/>
      <c r="H24" s="823"/>
    </row>
    <row r="25" spans="1:6" ht="12.75">
      <c r="A25" s="49"/>
      <c r="B25" s="46"/>
      <c r="C25" s="8"/>
      <c r="D25" s="8"/>
      <c r="E25" s="8"/>
      <c r="F25" s="8"/>
    </row>
    <row r="26" spans="1:8" ht="18">
      <c r="A26" s="1061" t="s">
        <v>99</v>
      </c>
      <c r="B26" s="1062"/>
      <c r="C26" s="1062"/>
      <c r="D26" s="1062"/>
      <c r="E26" s="1062"/>
      <c r="F26" s="1062"/>
      <c r="G26" s="96"/>
      <c r="H26" s="96"/>
    </row>
    <row r="27" spans="1:8" ht="18">
      <c r="A27" s="97"/>
      <c r="B27" s="98"/>
      <c r="C27" s="98"/>
      <c r="D27" s="98"/>
      <c r="E27" s="98"/>
      <c r="F27" s="98"/>
      <c r="G27" s="99"/>
      <c r="H27" s="99"/>
    </row>
    <row r="28" ht="13.5" thickBot="1">
      <c r="A28" t="s">
        <v>98</v>
      </c>
    </row>
    <row r="29" spans="1:8" ht="12.75">
      <c r="A29" s="807" t="s">
        <v>123</v>
      </c>
      <c r="B29" s="808"/>
      <c r="C29" s="808"/>
      <c r="D29" s="808"/>
      <c r="E29" s="808"/>
      <c r="F29" s="808"/>
      <c r="G29" s="808"/>
      <c r="H29" s="809"/>
    </row>
    <row r="30" spans="1:8" ht="22.5" customHeight="1">
      <c r="A30" s="1039" t="s">
        <v>101</v>
      </c>
      <c r="B30" s="1040"/>
      <c r="C30" s="1040"/>
      <c r="D30" s="749"/>
      <c r="E30" s="749"/>
      <c r="F30" s="749"/>
      <c r="G30" s="749"/>
      <c r="H30" s="824"/>
    </row>
    <row r="31" spans="1:8" ht="22.5" customHeight="1">
      <c r="A31" s="1039" t="s">
        <v>255</v>
      </c>
      <c r="B31" s="1040"/>
      <c r="C31" s="1040"/>
      <c r="D31" s="749"/>
      <c r="E31" s="749"/>
      <c r="F31" s="749"/>
      <c r="G31" s="749"/>
      <c r="H31" s="824"/>
    </row>
    <row r="32" spans="1:8" ht="22.5" customHeight="1">
      <c r="A32" s="1039" t="s">
        <v>256</v>
      </c>
      <c r="B32" s="1040"/>
      <c r="C32" s="1040"/>
      <c r="D32" s="749"/>
      <c r="E32" s="749"/>
      <c r="F32" s="749"/>
      <c r="G32" s="749"/>
      <c r="H32" s="824"/>
    </row>
    <row r="33" spans="1:8" ht="22.5" customHeight="1">
      <c r="A33" s="1043" t="s">
        <v>257</v>
      </c>
      <c r="B33" s="1044"/>
      <c r="C33" s="1045"/>
      <c r="D33" s="749"/>
      <c r="E33" s="749"/>
      <c r="F33" s="749"/>
      <c r="G33" s="749"/>
      <c r="H33" s="824"/>
    </row>
    <row r="34" spans="1:8" ht="22.5" customHeight="1">
      <c r="A34" s="1043" t="s">
        <v>102</v>
      </c>
      <c r="B34" s="1044"/>
      <c r="C34" s="1045"/>
      <c r="D34" s="749"/>
      <c r="E34" s="749"/>
      <c r="F34" s="749"/>
      <c r="G34" s="749"/>
      <c r="H34" s="824"/>
    </row>
    <row r="35" spans="1:8" ht="22.5" customHeight="1">
      <c r="A35" s="1039" t="s">
        <v>103</v>
      </c>
      <c r="B35" s="1040"/>
      <c r="C35" s="1040"/>
      <c r="D35" s="749"/>
      <c r="E35" s="749"/>
      <c r="F35" s="749"/>
      <c r="G35" s="749"/>
      <c r="H35" s="824"/>
    </row>
    <row r="36" spans="1:8" ht="22.5" customHeight="1">
      <c r="A36" s="1039" t="s">
        <v>100</v>
      </c>
      <c r="B36" s="1040"/>
      <c r="C36" s="1040"/>
      <c r="D36" s="749"/>
      <c r="E36" s="749"/>
      <c r="F36" s="749"/>
      <c r="G36" s="749"/>
      <c r="H36" s="824"/>
    </row>
    <row r="37" spans="1:8" ht="22.5" customHeight="1">
      <c r="A37" s="1039" t="s">
        <v>104</v>
      </c>
      <c r="B37" s="1040"/>
      <c r="C37" s="1040"/>
      <c r="D37" s="749"/>
      <c r="E37" s="749"/>
      <c r="F37" s="749"/>
      <c r="G37" s="749"/>
      <c r="H37" s="824"/>
    </row>
    <row r="38" spans="1:8" ht="22.5" customHeight="1">
      <c r="A38" s="1048" t="s">
        <v>105</v>
      </c>
      <c r="B38" s="1049"/>
      <c r="C38" s="1050"/>
      <c r="D38" s="749"/>
      <c r="E38" s="749"/>
      <c r="F38" s="749"/>
      <c r="G38" s="749"/>
      <c r="H38" s="824"/>
    </row>
    <row r="39" spans="1:8" ht="22.5" customHeight="1">
      <c r="A39" s="1051" t="s">
        <v>106</v>
      </c>
      <c r="B39" s="1052"/>
      <c r="C39" s="1053"/>
      <c r="D39" s="749"/>
      <c r="E39" s="749"/>
      <c r="F39" s="749"/>
      <c r="G39" s="749"/>
      <c r="H39" s="824"/>
    </row>
    <row r="40" spans="1:8" ht="22.5" customHeight="1" thickBot="1">
      <c r="A40" s="799" t="s">
        <v>107</v>
      </c>
      <c r="B40" s="800"/>
      <c r="C40" s="800"/>
      <c r="D40" s="800"/>
      <c r="E40" s="800"/>
      <c r="F40" s="800"/>
      <c r="G40" s="800"/>
      <c r="H40" s="1041"/>
    </row>
    <row r="41" spans="1:8" ht="12.75">
      <c r="A41" s="19"/>
      <c r="B41" s="19"/>
      <c r="C41" s="19"/>
      <c r="D41" s="19"/>
      <c r="E41" s="19"/>
      <c r="F41" s="19"/>
      <c r="G41" s="19"/>
      <c r="H41" s="19"/>
    </row>
    <row r="43" spans="1:5" ht="12.75">
      <c r="A43" s="32" t="s">
        <v>31</v>
      </c>
      <c r="B43" s="15" t="s">
        <v>161</v>
      </c>
      <c r="C43" s="15"/>
      <c r="D43" s="15"/>
      <c r="E43" s="37"/>
    </row>
    <row r="44" spans="4:5" ht="9.75" customHeight="1">
      <c r="D44" s="36"/>
      <c r="E44" s="37"/>
    </row>
    <row r="45" spans="1:5" ht="18.75" customHeight="1">
      <c r="A45" s="32" t="s">
        <v>62</v>
      </c>
      <c r="B45" s="15" t="s">
        <v>161</v>
      </c>
      <c r="C45" s="15"/>
      <c r="D45" s="15"/>
      <c r="E45" s="37"/>
    </row>
    <row r="46" spans="4:5" ht="9" customHeight="1">
      <c r="D46" s="36"/>
      <c r="E46" s="37"/>
    </row>
    <row r="47" spans="1:5" ht="12.75">
      <c r="A47" s="32" t="s">
        <v>32</v>
      </c>
      <c r="B47" s="145" t="s">
        <v>162</v>
      </c>
      <c r="C47" s="145"/>
      <c r="D47" s="145"/>
      <c r="E47" s="37"/>
    </row>
    <row r="48" ht="10.5" customHeight="1">
      <c r="E48" s="37"/>
    </row>
    <row r="49" spans="1:6" ht="16.5" customHeight="1">
      <c r="A49" s="32" t="s">
        <v>160</v>
      </c>
      <c r="B49" s="32"/>
      <c r="C49" s="145" t="s">
        <v>163</v>
      </c>
      <c r="D49" s="145"/>
      <c r="E49" s="145"/>
      <c r="F49" s="15"/>
    </row>
    <row r="50" ht="12" customHeight="1">
      <c r="E50" s="5"/>
    </row>
    <row r="51" spans="1:5" ht="31.5" customHeight="1">
      <c r="A51" s="47" t="s">
        <v>33</v>
      </c>
      <c r="B51" s="15" t="s">
        <v>3</v>
      </c>
      <c r="C51" s="15"/>
      <c r="D51" s="15"/>
      <c r="E51" s="15"/>
    </row>
    <row r="52" ht="9.75" customHeight="1"/>
    <row r="53" spans="1:3" ht="20.25" customHeight="1">
      <c r="A53" s="32" t="s">
        <v>7</v>
      </c>
      <c r="B53" s="15" t="s">
        <v>4</v>
      </c>
      <c r="C53" s="15"/>
    </row>
    <row r="54" spans="1:8" ht="29.25" customHeight="1">
      <c r="A54" s="1042" t="s">
        <v>275</v>
      </c>
      <c r="B54" s="1042"/>
      <c r="C54" s="1042"/>
      <c r="D54" s="1042"/>
      <c r="E54" s="1042"/>
      <c r="F54" s="1042"/>
      <c r="G54" s="1042"/>
      <c r="H54" s="1042"/>
    </row>
    <row r="55" spans="1:5" ht="42" customHeight="1">
      <c r="A55" s="1060" t="s">
        <v>276</v>
      </c>
      <c r="B55" s="1060"/>
      <c r="C55" s="1060"/>
      <c r="D55" s="1060"/>
      <c r="E55" s="1060"/>
    </row>
    <row r="56" spans="1:5" ht="28.5" customHeight="1">
      <c r="A56" s="279" t="s">
        <v>253</v>
      </c>
      <c r="B56" s="1046" t="s">
        <v>254</v>
      </c>
      <c r="C56" s="1047"/>
      <c r="D56" s="1047"/>
      <c r="E56" s="1047"/>
    </row>
    <row r="57" ht="12.75">
      <c r="A57" s="49"/>
    </row>
    <row r="58" spans="1:5" ht="37.5" customHeight="1">
      <c r="A58" s="47" t="s">
        <v>33</v>
      </c>
      <c r="B58" s="15" t="s">
        <v>3</v>
      </c>
      <c r="C58" s="15"/>
      <c r="D58" s="15"/>
      <c r="E58" s="15"/>
    </row>
    <row r="60" spans="1:3" ht="12.75">
      <c r="A60" s="32" t="s">
        <v>7</v>
      </c>
      <c r="B60" s="15" t="s">
        <v>4</v>
      </c>
      <c r="C60" s="15"/>
    </row>
  </sheetData>
  <sheetProtection/>
  <mergeCells count="49">
    <mergeCell ref="A15:B15"/>
    <mergeCell ref="B1:J1"/>
    <mergeCell ref="A13:B13"/>
    <mergeCell ref="C13:H13"/>
    <mergeCell ref="A2:H2"/>
    <mergeCell ref="A4:H4"/>
    <mergeCell ref="A7:B7"/>
    <mergeCell ref="C7:H7"/>
    <mergeCell ref="A9:B9"/>
    <mergeCell ref="D31:H31"/>
    <mergeCell ref="A30:C30"/>
    <mergeCell ref="A19:B19"/>
    <mergeCell ref="C19:H19"/>
    <mergeCell ref="A11:B11"/>
    <mergeCell ref="C17:H17"/>
    <mergeCell ref="C21:F21"/>
    <mergeCell ref="A24:B24"/>
    <mergeCell ref="A21:B21"/>
    <mergeCell ref="C24:H24"/>
    <mergeCell ref="A40:C40"/>
    <mergeCell ref="C15:H15"/>
    <mergeCell ref="A17:B17"/>
    <mergeCell ref="A10:E10"/>
    <mergeCell ref="A55:E55"/>
    <mergeCell ref="C9:F9"/>
    <mergeCell ref="C11:H11"/>
    <mergeCell ref="A26:F26"/>
    <mergeCell ref="A32:C32"/>
    <mergeCell ref="A31:C31"/>
    <mergeCell ref="A35:C35"/>
    <mergeCell ref="A29:H29"/>
    <mergeCell ref="D36:H36"/>
    <mergeCell ref="D30:H30"/>
    <mergeCell ref="D32:H32"/>
    <mergeCell ref="B56:E56"/>
    <mergeCell ref="A38:C38"/>
    <mergeCell ref="D38:H38"/>
    <mergeCell ref="A39:C39"/>
    <mergeCell ref="D39:H39"/>
    <mergeCell ref="A36:C36"/>
    <mergeCell ref="D40:H40"/>
    <mergeCell ref="D35:H35"/>
    <mergeCell ref="A54:H54"/>
    <mergeCell ref="D33:H33"/>
    <mergeCell ref="A37:C37"/>
    <mergeCell ref="A34:C34"/>
    <mergeCell ref="D34:H34"/>
    <mergeCell ref="A33:C33"/>
    <mergeCell ref="D37:H37"/>
  </mergeCells>
  <printOptions/>
  <pageMargins left="0.7874015748031497" right="0.7874015748031497" top="0.5118110236220472" bottom="0.984251968503937" header="0.5118110236220472" footer="0.5118110236220472"/>
  <pageSetup cellComments="asDisplayed" horizontalDpi="600" verticalDpi="600" orientation="portrait" paperSize="9" scale="75" r:id="rId4"/>
  <headerFooter alignWithMargins="0">
    <oddHeader>&amp;CVerze: 4. května 2011</oddHeader>
  </headerFooter>
  <rowBreaks count="1" manualBreakCount="1">
    <brk id="42" max="7" man="1"/>
  </rowBreaks>
  <drawing r:id="rId3"/>
  <legacyDrawing r:id="rId2"/>
</worksheet>
</file>

<file path=xl/worksheets/sheet7.xml><?xml version="1.0" encoding="utf-8"?>
<worksheet xmlns="http://schemas.openxmlformats.org/spreadsheetml/2006/main" xmlns:r="http://schemas.openxmlformats.org/officeDocument/2006/relationships">
  <dimension ref="A2:L92"/>
  <sheetViews>
    <sheetView view="pageBreakPreview" zoomScaleSheetLayoutView="100" zoomScalePageLayoutView="0" workbookViewId="0" topLeftCell="A1">
      <selection activeCell="J9" sqref="J9"/>
    </sheetView>
  </sheetViews>
  <sheetFormatPr defaultColWidth="11.421875" defaultRowHeight="12.75"/>
  <cols>
    <col min="1" max="1" width="3.28125" style="539" customWidth="1"/>
    <col min="2" max="2" width="11.421875" style="539" customWidth="1"/>
    <col min="3" max="3" width="19.140625" style="539" customWidth="1"/>
    <col min="4" max="6" width="11.421875" style="539" customWidth="1"/>
    <col min="7" max="7" width="24.7109375" style="539" customWidth="1"/>
    <col min="8" max="9" width="11.421875" style="539" customWidth="1"/>
    <col min="10" max="10" width="15.421875" style="539" customWidth="1"/>
    <col min="11" max="16384" width="11.421875" style="539" customWidth="1"/>
  </cols>
  <sheetData>
    <row r="1" ht="122.25" customHeight="1"/>
    <row r="2" spans="1:10" ht="12.75">
      <c r="A2" s="540"/>
      <c r="B2" s="540"/>
      <c r="C2" s="540"/>
      <c r="D2" s="540"/>
      <c r="E2" s="540"/>
      <c r="F2" s="540"/>
      <c r="G2" s="540"/>
      <c r="H2" s="541"/>
      <c r="I2" s="542"/>
      <c r="J2" s="543"/>
    </row>
    <row r="3" spans="1:10" s="545" customFormat="1" ht="15">
      <c r="A3" s="544"/>
      <c r="B3" s="1072" t="s">
        <v>431</v>
      </c>
      <c r="C3" s="1072"/>
      <c r="D3" s="1072"/>
      <c r="E3" s="1072"/>
      <c r="F3" s="1072"/>
      <c r="G3" s="1072"/>
      <c r="H3" s="1072"/>
      <c r="I3" s="1072"/>
      <c r="J3" s="1072"/>
    </row>
    <row r="4" spans="1:10" ht="14.25" thickBot="1">
      <c r="A4" s="540"/>
      <c r="B4" s="546"/>
      <c r="C4" s="547"/>
      <c r="D4" s="547"/>
      <c r="E4" s="547"/>
      <c r="F4" s="547"/>
      <c r="G4" s="547"/>
      <c r="H4" s="548"/>
      <c r="I4" s="548"/>
      <c r="J4" s="548"/>
    </row>
    <row r="5" spans="2:12" s="540" customFormat="1" ht="21" customHeight="1" thickBot="1">
      <c r="B5" s="1073" t="s">
        <v>9</v>
      </c>
      <c r="C5" s="1074"/>
      <c r="D5" s="1075"/>
      <c r="E5" s="1076"/>
      <c r="F5" s="1076"/>
      <c r="G5" s="1076"/>
      <c r="H5" s="1076"/>
      <c r="I5" s="1077"/>
      <c r="L5" s="551"/>
    </row>
    <row r="6" spans="2:9" s="540" customFormat="1" ht="5.25" customHeight="1" thickBot="1">
      <c r="B6" s="552"/>
      <c r="C6" s="553"/>
      <c r="D6" s="543"/>
      <c r="E6" s="543"/>
      <c r="F6" s="543"/>
      <c r="G6" s="543"/>
      <c r="H6" s="543"/>
      <c r="I6" s="543"/>
    </row>
    <row r="7" spans="2:9" s="540" customFormat="1" ht="19.5" customHeight="1" thickBot="1">
      <c r="B7" s="1073" t="s">
        <v>10</v>
      </c>
      <c r="C7" s="1078"/>
      <c r="D7" s="1075"/>
      <c r="E7" s="1076"/>
      <c r="F7" s="1076"/>
      <c r="G7" s="1077"/>
      <c r="H7" s="542"/>
      <c r="I7" s="542"/>
    </row>
    <row r="8" spans="2:9" s="540" customFormat="1" ht="5.25" customHeight="1" thickBot="1">
      <c r="B8" s="552"/>
      <c r="C8" s="553"/>
      <c r="D8" s="543"/>
      <c r="E8" s="543"/>
      <c r="F8" s="543"/>
      <c r="G8" s="543"/>
      <c r="H8" s="543"/>
      <c r="I8" s="543"/>
    </row>
    <row r="9" spans="2:11" s="540" customFormat="1" ht="21" customHeight="1" thickBot="1">
      <c r="B9" s="1079" t="s">
        <v>397</v>
      </c>
      <c r="C9" s="1080"/>
      <c r="D9" s="1075"/>
      <c r="E9" s="1081"/>
      <c r="F9" s="1081"/>
      <c r="G9" s="1082"/>
      <c r="H9" s="542"/>
      <c r="I9" s="542"/>
      <c r="J9" s="539"/>
      <c r="K9" s="539"/>
    </row>
    <row r="10" spans="2:11" s="540" customFormat="1" ht="6" customHeight="1" thickBot="1">
      <c r="B10" s="554"/>
      <c r="C10" s="555"/>
      <c r="D10" s="542"/>
      <c r="E10" s="542"/>
      <c r="F10" s="542"/>
      <c r="G10" s="542"/>
      <c r="H10" s="556"/>
      <c r="I10" s="556"/>
      <c r="J10" s="539"/>
      <c r="K10" s="539"/>
    </row>
    <row r="11" spans="2:11" s="540" customFormat="1" ht="27" customHeight="1" thickBot="1">
      <c r="B11" s="1083" t="s">
        <v>398</v>
      </c>
      <c r="C11" s="1084"/>
      <c r="D11" s="1075"/>
      <c r="E11" s="1076"/>
      <c r="F11" s="1076"/>
      <c r="G11" s="1076"/>
      <c r="H11" s="1076"/>
      <c r="I11" s="1077"/>
      <c r="J11" s="539"/>
      <c r="K11" s="539"/>
    </row>
    <row r="12" spans="2:9" s="540" customFormat="1" ht="9" customHeight="1" thickBot="1">
      <c r="B12" s="557"/>
      <c r="C12" s="558"/>
      <c r="D12" s="543"/>
      <c r="E12" s="543"/>
      <c r="F12" s="543"/>
      <c r="G12" s="543"/>
      <c r="H12" s="543"/>
      <c r="I12" s="543"/>
    </row>
    <row r="13" spans="1:9" s="540" customFormat="1" ht="27" customHeight="1" thickBot="1">
      <c r="A13" s="559"/>
      <c r="B13" s="1085" t="s">
        <v>399</v>
      </c>
      <c r="C13" s="1086"/>
      <c r="D13" s="1087"/>
      <c r="E13" s="1088"/>
      <c r="F13" s="1088"/>
      <c r="G13" s="1088"/>
      <c r="H13" s="1081"/>
      <c r="I13" s="1082"/>
    </row>
    <row r="14" spans="2:9" s="540" customFormat="1" ht="9" customHeight="1" thickBot="1">
      <c r="B14" s="560"/>
      <c r="C14" s="561"/>
      <c r="D14" s="562"/>
      <c r="E14" s="562"/>
      <c r="F14" s="562"/>
      <c r="G14" s="562"/>
      <c r="H14" s="543"/>
      <c r="I14" s="543"/>
    </row>
    <row r="15" spans="2:11" s="540" customFormat="1" ht="27" customHeight="1" thickBot="1">
      <c r="B15" s="1083" t="s">
        <v>400</v>
      </c>
      <c r="C15" s="1084"/>
      <c r="D15" s="1087"/>
      <c r="E15" s="1088"/>
      <c r="F15" s="1088"/>
      <c r="G15" s="1088"/>
      <c r="H15" s="1088"/>
      <c r="I15" s="1089"/>
      <c r="J15" s="539"/>
      <c r="K15" s="539"/>
    </row>
    <row r="16" spans="2:11" s="540" customFormat="1" ht="6" customHeight="1" thickBot="1">
      <c r="B16" s="563"/>
      <c r="C16" s="564"/>
      <c r="D16" s="542"/>
      <c r="E16" s="542"/>
      <c r="F16" s="542"/>
      <c r="G16" s="542"/>
      <c r="H16" s="565"/>
      <c r="I16" s="565"/>
      <c r="J16" s="539"/>
      <c r="K16" s="539"/>
    </row>
    <row r="17" spans="2:11" s="540" customFormat="1" ht="21" customHeight="1" thickBot="1">
      <c r="B17" s="1073" t="s">
        <v>401</v>
      </c>
      <c r="C17" s="1090"/>
      <c r="D17" s="1075"/>
      <c r="E17" s="1076"/>
      <c r="F17" s="1076"/>
      <c r="G17" s="1076"/>
      <c r="H17" s="1076"/>
      <c r="I17" s="1077"/>
      <c r="J17" s="543"/>
      <c r="K17" s="543"/>
    </row>
    <row r="18" spans="2:11" s="540" customFormat="1" ht="12.75" customHeight="1" thickBot="1">
      <c r="B18" s="552"/>
      <c r="C18" s="567"/>
      <c r="D18" s="543"/>
      <c r="E18" s="543"/>
      <c r="F18" s="543"/>
      <c r="G18" s="543"/>
      <c r="H18" s="543"/>
      <c r="I18" s="543"/>
      <c r="J18" s="543"/>
      <c r="K18" s="543"/>
    </row>
    <row r="19" spans="2:11" s="540" customFormat="1" ht="24" customHeight="1" thickBot="1">
      <c r="B19" s="1073" t="s">
        <v>402</v>
      </c>
      <c r="C19" s="1090"/>
      <c r="D19" s="1075"/>
      <c r="E19" s="1076"/>
      <c r="F19" s="1076"/>
      <c r="G19" s="1076"/>
      <c r="H19" s="1076"/>
      <c r="I19" s="1077"/>
      <c r="J19" s="543"/>
      <c r="K19" s="543"/>
    </row>
    <row r="20" spans="2:11" s="540" customFormat="1" ht="8.25" customHeight="1" thickBot="1">
      <c r="B20" s="568"/>
      <c r="C20" s="542"/>
      <c r="D20" s="542"/>
      <c r="E20" s="542"/>
      <c r="F20" s="542"/>
      <c r="G20" s="542"/>
      <c r="H20" s="542"/>
      <c r="I20" s="543"/>
      <c r="J20" s="543"/>
      <c r="K20" s="543"/>
    </row>
    <row r="21" spans="2:11" s="540" customFormat="1" ht="24" customHeight="1" thickBot="1">
      <c r="B21" s="1073" t="s">
        <v>403</v>
      </c>
      <c r="C21" s="1090"/>
      <c r="D21" s="1075"/>
      <c r="E21" s="1076"/>
      <c r="F21" s="1077"/>
      <c r="G21" s="569"/>
      <c r="H21" s="1091"/>
      <c r="I21" s="1091"/>
      <c r="J21" s="543"/>
      <c r="K21" s="543"/>
    </row>
    <row r="22" spans="2:11" s="540" customFormat="1" ht="15" customHeight="1" thickBot="1">
      <c r="B22" s="568"/>
      <c r="C22" s="542"/>
      <c r="D22" s="542"/>
      <c r="E22" s="542"/>
      <c r="F22" s="542"/>
      <c r="G22" s="542"/>
      <c r="H22" s="542"/>
      <c r="I22" s="543"/>
      <c r="J22" s="543"/>
      <c r="K22" s="543"/>
    </row>
    <row r="23" spans="2:11" s="540" customFormat="1" ht="21" customHeight="1" thickBot="1">
      <c r="B23" s="549" t="s">
        <v>404</v>
      </c>
      <c r="C23" s="566"/>
      <c r="D23" s="1075"/>
      <c r="E23" s="1076"/>
      <c r="F23" s="1076"/>
      <c r="G23" s="1077"/>
      <c r="H23" s="542"/>
      <c r="I23" s="542"/>
      <c r="J23" s="543"/>
      <c r="K23" s="543"/>
    </row>
    <row r="24" spans="2:11" s="540" customFormat="1" ht="6" customHeight="1" thickBot="1">
      <c r="B24" s="552"/>
      <c r="C24" s="567"/>
      <c r="D24" s="543"/>
      <c r="E24" s="543"/>
      <c r="F24" s="543"/>
      <c r="G24" s="543"/>
      <c r="H24" s="543"/>
      <c r="I24" s="543"/>
      <c r="J24" s="543"/>
      <c r="K24" s="543"/>
    </row>
    <row r="25" spans="2:11" s="540" customFormat="1" ht="21" customHeight="1" thickBot="1">
      <c r="B25" s="549" t="s">
        <v>405</v>
      </c>
      <c r="C25" s="566"/>
      <c r="D25" s="1075"/>
      <c r="E25" s="1076"/>
      <c r="F25" s="1076"/>
      <c r="G25" s="1077"/>
      <c r="H25" s="542"/>
      <c r="I25" s="542"/>
      <c r="J25" s="543"/>
      <c r="K25" s="543"/>
    </row>
    <row r="26" spans="2:11" s="540" customFormat="1" ht="7.5" customHeight="1" thickBot="1">
      <c r="B26" s="568"/>
      <c r="C26" s="542"/>
      <c r="D26" s="542"/>
      <c r="E26" s="542"/>
      <c r="F26" s="542"/>
      <c r="G26" s="542"/>
      <c r="H26" s="542"/>
      <c r="I26" s="543"/>
      <c r="J26" s="543"/>
      <c r="K26" s="543"/>
    </row>
    <row r="27" spans="2:11" s="540" customFormat="1" ht="21" customHeight="1" thickBot="1">
      <c r="B27" s="549" t="s">
        <v>406</v>
      </c>
      <c r="C27" s="566"/>
      <c r="D27" s="550" t="s">
        <v>407</v>
      </c>
      <c r="E27" s="550"/>
      <c r="F27" s="550" t="s">
        <v>408</v>
      </c>
      <c r="G27" s="570"/>
      <c r="H27" s="542"/>
      <c r="I27" s="542"/>
      <c r="J27" s="543"/>
      <c r="K27" s="543"/>
    </row>
    <row r="28" spans="2:11" s="540" customFormat="1" ht="6" customHeight="1" thickBot="1">
      <c r="B28" s="552"/>
      <c r="C28" s="567"/>
      <c r="D28" s="543"/>
      <c r="E28" s="543"/>
      <c r="F28" s="543"/>
      <c r="G28" s="543"/>
      <c r="H28" s="543"/>
      <c r="I28" s="543"/>
      <c r="J28" s="543"/>
      <c r="K28" s="543"/>
    </row>
    <row r="29" spans="2:11" s="540" customFormat="1" ht="28.5" customHeight="1" thickBot="1">
      <c r="B29" s="1092" t="s">
        <v>409</v>
      </c>
      <c r="C29" s="1093"/>
      <c r="D29" s="1075"/>
      <c r="E29" s="1076"/>
      <c r="F29" s="1076"/>
      <c r="G29" s="1077"/>
      <c r="H29" s="543"/>
      <c r="I29" s="543"/>
      <c r="J29" s="543"/>
      <c r="K29" s="543"/>
    </row>
    <row r="30" spans="2:11" s="551" customFormat="1" ht="21" customHeight="1">
      <c r="B30" s="563"/>
      <c r="C30" s="564"/>
      <c r="D30" s="542"/>
      <c r="E30" s="542"/>
      <c r="F30" s="542"/>
      <c r="G30" s="542"/>
      <c r="H30" s="542"/>
      <c r="I30" s="542"/>
      <c r="J30" s="542"/>
      <c r="K30" s="542"/>
    </row>
    <row r="31" spans="1:10" s="574" customFormat="1" ht="12.75">
      <c r="A31" s="571"/>
      <c r="B31" s="1094" t="s">
        <v>410</v>
      </c>
      <c r="C31" s="1095"/>
      <c r="D31" s="1095"/>
      <c r="E31" s="1095"/>
      <c r="F31" s="1095"/>
      <c r="G31" s="1095"/>
      <c r="H31" s="572" t="s">
        <v>173</v>
      </c>
      <c r="I31" s="572" t="s">
        <v>250</v>
      </c>
      <c r="J31" s="573" t="s">
        <v>411</v>
      </c>
    </row>
    <row r="32" spans="1:10" ht="13.5" thickBot="1">
      <c r="A32" s="540"/>
      <c r="B32" s="575"/>
      <c r="C32" s="540"/>
      <c r="D32" s="540"/>
      <c r="E32" s="540"/>
      <c r="F32" s="540"/>
      <c r="G32" s="540"/>
      <c r="H32" s="576"/>
      <c r="I32" s="576"/>
      <c r="J32" s="576"/>
    </row>
    <row r="33" spans="1:10" ht="13.5" thickBot="1">
      <c r="A33" s="540"/>
      <c r="B33" s="1096" t="s">
        <v>412</v>
      </c>
      <c r="C33" s="1097"/>
      <c r="D33" s="1097"/>
      <c r="E33" s="1097"/>
      <c r="F33" s="1097"/>
      <c r="G33" s="1098"/>
      <c r="H33" s="577"/>
      <c r="I33" s="577"/>
      <c r="J33" s="577"/>
    </row>
    <row r="34" spans="1:10" ht="13.5" thickBot="1">
      <c r="A34" s="540"/>
      <c r="B34" s="578"/>
      <c r="C34" s="579"/>
      <c r="D34" s="579"/>
      <c r="E34" s="579"/>
      <c r="F34" s="579"/>
      <c r="G34" s="579"/>
      <c r="H34" s="540"/>
      <c r="I34" s="540"/>
      <c r="J34" s="540"/>
    </row>
    <row r="35" spans="1:10" ht="13.5" customHeight="1" thickBot="1">
      <c r="A35" s="540"/>
      <c r="B35" s="1099" t="s">
        <v>413</v>
      </c>
      <c r="C35" s="1100"/>
      <c r="D35" s="1100"/>
      <c r="E35" s="1100"/>
      <c r="F35" s="1100"/>
      <c r="G35" s="1101"/>
      <c r="H35" s="577"/>
      <c r="I35" s="577"/>
      <c r="J35" s="577"/>
    </row>
    <row r="36" spans="1:10" ht="13.5" thickBot="1">
      <c r="A36" s="540"/>
      <c r="B36" s="578"/>
      <c r="C36" s="579"/>
      <c r="D36" s="579"/>
      <c r="E36" s="579"/>
      <c r="F36" s="579"/>
      <c r="G36" s="579"/>
      <c r="H36" s="540"/>
      <c r="I36" s="540"/>
      <c r="J36" s="540"/>
    </row>
    <row r="37" spans="1:10" ht="13.5" customHeight="1" thickBot="1">
      <c r="A37" s="543"/>
      <c r="B37" s="1096" t="s">
        <v>414</v>
      </c>
      <c r="C37" s="1097"/>
      <c r="D37" s="1097"/>
      <c r="E37" s="1097"/>
      <c r="F37" s="1097"/>
      <c r="G37" s="1098"/>
      <c r="H37" s="577"/>
      <c r="I37" s="577"/>
      <c r="J37" s="577"/>
    </row>
    <row r="38" spans="1:10" ht="13.5">
      <c r="A38" s="540"/>
      <c r="B38" s="580"/>
      <c r="C38" s="581"/>
      <c r="D38" s="581"/>
      <c r="E38" s="581"/>
      <c r="F38" s="581"/>
      <c r="G38" s="581"/>
      <c r="H38" s="582"/>
      <c r="I38" s="582"/>
      <c r="J38" s="582"/>
    </row>
    <row r="39" spans="1:10" ht="13.5" customHeight="1">
      <c r="A39" s="540"/>
      <c r="B39" s="1102" t="s">
        <v>415</v>
      </c>
      <c r="C39" s="1102"/>
      <c r="D39" s="1102"/>
      <c r="E39" s="1102"/>
      <c r="F39" s="1102"/>
      <c r="G39" s="1103"/>
      <c r="H39" s="583"/>
      <c r="I39" s="583"/>
      <c r="J39" s="583"/>
    </row>
    <row r="40" spans="1:10" ht="13.5" thickBot="1">
      <c r="A40" s="543"/>
      <c r="B40" s="584"/>
      <c r="C40" s="583"/>
      <c r="D40" s="583"/>
      <c r="E40" s="583"/>
      <c r="F40" s="583"/>
      <c r="G40" s="583"/>
      <c r="H40" s="583"/>
      <c r="I40" s="583"/>
      <c r="J40" s="583"/>
    </row>
    <row r="41" spans="1:10" s="556" customFormat="1" ht="13.5" thickBot="1">
      <c r="A41" s="542"/>
      <c r="B41" s="1104" t="s">
        <v>416</v>
      </c>
      <c r="C41" s="1105"/>
      <c r="D41" s="1105"/>
      <c r="E41" s="1105"/>
      <c r="F41" s="1105"/>
      <c r="G41" s="1106"/>
      <c r="H41" s="585"/>
      <c r="I41" s="583"/>
      <c r="J41" s="583"/>
    </row>
    <row r="42" spans="1:10" ht="13.5" thickBot="1">
      <c r="A42" s="543"/>
      <c r="B42" s="586"/>
      <c r="C42" s="587"/>
      <c r="D42" s="587"/>
      <c r="E42" s="564"/>
      <c r="F42" s="542"/>
      <c r="G42" s="542"/>
      <c r="H42" s="542"/>
      <c r="I42" s="542"/>
      <c r="J42" s="542"/>
    </row>
    <row r="43" spans="1:10" ht="13.5" thickBot="1">
      <c r="A43" s="543"/>
      <c r="B43" s="1107" t="s">
        <v>417</v>
      </c>
      <c r="C43" s="1108"/>
      <c r="D43" s="1108"/>
      <c r="E43" s="1108"/>
      <c r="F43" s="1108"/>
      <c r="G43" s="1109"/>
      <c r="H43" s="585"/>
      <c r="I43" s="577" t="s">
        <v>418</v>
      </c>
      <c r="J43" s="577" t="s">
        <v>419</v>
      </c>
    </row>
    <row r="44" spans="1:10" ht="13.5" thickBot="1">
      <c r="A44" s="543"/>
      <c r="B44" s="584" t="s">
        <v>420</v>
      </c>
      <c r="C44" s="588"/>
      <c r="D44" s="588"/>
      <c r="E44" s="564"/>
      <c r="F44" s="542"/>
      <c r="G44" s="542"/>
      <c r="H44" s="542"/>
      <c r="I44" s="542"/>
      <c r="J44" s="542"/>
    </row>
    <row r="45" spans="1:10" ht="86.25" customHeight="1" thickBot="1">
      <c r="A45" s="540"/>
      <c r="B45" s="1110" t="s">
        <v>421</v>
      </c>
      <c r="C45" s="1111"/>
      <c r="D45" s="1111"/>
      <c r="E45" s="1111"/>
      <c r="F45" s="1111"/>
      <c r="G45" s="1112"/>
      <c r="H45" s="583"/>
      <c r="I45" s="583"/>
      <c r="J45" s="583"/>
    </row>
    <row r="46" spans="1:10" ht="13.5" thickBot="1">
      <c r="A46" s="540"/>
      <c r="B46" s="584"/>
      <c r="C46" s="587"/>
      <c r="D46" s="587"/>
      <c r="E46" s="589"/>
      <c r="F46" s="589"/>
      <c r="G46" s="589"/>
      <c r="H46" s="542"/>
      <c r="I46" s="542"/>
      <c r="J46" s="542"/>
    </row>
    <row r="47" spans="1:10" ht="13.5" thickBot="1">
      <c r="A47" s="543"/>
      <c r="B47" s="1107" t="s">
        <v>422</v>
      </c>
      <c r="C47" s="1108"/>
      <c r="D47" s="1108"/>
      <c r="E47" s="1108"/>
      <c r="F47" s="1108"/>
      <c r="G47" s="1109"/>
      <c r="H47" s="585"/>
      <c r="I47" s="577" t="s">
        <v>418</v>
      </c>
      <c r="J47" s="577" t="s">
        <v>419</v>
      </c>
    </row>
    <row r="48" spans="1:10" ht="13.5" thickBot="1">
      <c r="A48" s="543"/>
      <c r="B48" s="584"/>
      <c r="C48" s="588"/>
      <c r="D48" s="588"/>
      <c r="E48" s="564"/>
      <c r="F48" s="542"/>
      <c r="G48" s="542"/>
      <c r="H48" s="542"/>
      <c r="I48" s="542"/>
      <c r="J48" s="542"/>
    </row>
    <row r="49" spans="1:10" ht="79.5" customHeight="1" thickBot="1">
      <c r="A49" s="540"/>
      <c r="B49" s="1110" t="s">
        <v>421</v>
      </c>
      <c r="C49" s="1111"/>
      <c r="D49" s="1111"/>
      <c r="E49" s="1111"/>
      <c r="F49" s="1111"/>
      <c r="G49" s="1112"/>
      <c r="H49" s="583"/>
      <c r="I49" s="583"/>
      <c r="J49" s="583"/>
    </row>
    <row r="50" spans="1:10" ht="15">
      <c r="A50" s="540"/>
      <c r="B50" s="590"/>
      <c r="C50" s="576"/>
      <c r="D50" s="583"/>
      <c r="E50" s="583"/>
      <c r="F50" s="583"/>
      <c r="G50" s="583"/>
      <c r="H50" s="583"/>
      <c r="I50" s="583"/>
      <c r="J50" s="583"/>
    </row>
    <row r="51" spans="1:10" ht="13.5" customHeight="1">
      <c r="A51" s="540"/>
      <c r="B51" s="1102" t="s">
        <v>423</v>
      </c>
      <c r="C51" s="1102"/>
      <c r="D51" s="1102"/>
      <c r="E51" s="1102"/>
      <c r="F51" s="1102"/>
      <c r="G51" s="1103"/>
      <c r="H51" s="583"/>
      <c r="I51" s="583"/>
      <c r="J51" s="583"/>
    </row>
    <row r="52" spans="1:10" ht="13.5" thickBot="1">
      <c r="A52" s="543"/>
      <c r="B52" s="584"/>
      <c r="C52" s="583"/>
      <c r="D52" s="583"/>
      <c r="E52" s="583"/>
      <c r="F52" s="583"/>
      <c r="G52" s="583"/>
      <c r="H52" s="583"/>
      <c r="I52" s="583"/>
      <c r="J52" s="583"/>
    </row>
    <row r="53" spans="1:10" s="556" customFormat="1" ht="13.5" thickBot="1">
      <c r="A53" s="542"/>
      <c r="B53" s="1104" t="s">
        <v>416</v>
      </c>
      <c r="C53" s="1105"/>
      <c r="D53" s="1105"/>
      <c r="E53" s="1105"/>
      <c r="F53" s="1105"/>
      <c r="G53" s="1106"/>
      <c r="H53" s="585"/>
      <c r="I53" s="583"/>
      <c r="J53" s="583"/>
    </row>
    <row r="54" spans="1:10" ht="13.5" thickBot="1">
      <c r="A54" s="543"/>
      <c r="B54" s="586"/>
      <c r="C54" s="587"/>
      <c r="D54" s="587"/>
      <c r="E54" s="564"/>
      <c r="F54" s="542"/>
      <c r="G54" s="542"/>
      <c r="H54" s="542"/>
      <c r="I54" s="542"/>
      <c r="J54" s="542"/>
    </row>
    <row r="55" spans="1:10" ht="13.5" thickBot="1">
      <c r="A55" s="543"/>
      <c r="B55" s="1107" t="s">
        <v>417</v>
      </c>
      <c r="C55" s="1108"/>
      <c r="D55" s="1108"/>
      <c r="E55" s="1108"/>
      <c r="F55" s="1108"/>
      <c r="G55" s="1109"/>
      <c r="H55" s="585"/>
      <c r="I55" s="577" t="s">
        <v>418</v>
      </c>
      <c r="J55" s="577" t="s">
        <v>419</v>
      </c>
    </row>
    <row r="56" spans="1:10" ht="13.5" thickBot="1">
      <c r="A56" s="543"/>
      <c r="B56" s="584" t="s">
        <v>420</v>
      </c>
      <c r="C56" s="588"/>
      <c r="D56" s="588"/>
      <c r="E56" s="564"/>
      <c r="F56" s="542"/>
      <c r="G56" s="542"/>
      <c r="H56" s="542"/>
      <c r="I56" s="542"/>
      <c r="J56" s="542"/>
    </row>
    <row r="57" spans="1:10" ht="90" customHeight="1" thickBot="1">
      <c r="A57" s="540"/>
      <c r="B57" s="1110" t="s">
        <v>421</v>
      </c>
      <c r="C57" s="1111"/>
      <c r="D57" s="1111"/>
      <c r="E57" s="1111"/>
      <c r="F57" s="1111"/>
      <c r="G57" s="1112"/>
      <c r="H57" s="583"/>
      <c r="I57" s="583"/>
      <c r="J57" s="583"/>
    </row>
    <row r="58" spans="1:10" ht="13.5" thickBot="1">
      <c r="A58" s="540"/>
      <c r="B58" s="584"/>
      <c r="C58" s="587"/>
      <c r="D58" s="587"/>
      <c r="E58" s="589"/>
      <c r="F58" s="589"/>
      <c r="G58" s="589"/>
      <c r="H58" s="542"/>
      <c r="I58" s="542"/>
      <c r="J58" s="542"/>
    </row>
    <row r="59" spans="1:10" ht="13.5" thickBot="1">
      <c r="A59" s="543"/>
      <c r="B59" s="1107" t="s">
        <v>422</v>
      </c>
      <c r="C59" s="1108"/>
      <c r="D59" s="1108"/>
      <c r="E59" s="1108"/>
      <c r="F59" s="1108"/>
      <c r="G59" s="1109"/>
      <c r="H59" s="585"/>
      <c r="I59" s="577" t="s">
        <v>418</v>
      </c>
      <c r="J59" s="577" t="s">
        <v>419</v>
      </c>
    </row>
    <row r="60" spans="1:10" ht="13.5" thickBot="1">
      <c r="A60" s="543"/>
      <c r="B60" s="584"/>
      <c r="C60" s="588"/>
      <c r="D60" s="588"/>
      <c r="E60" s="564"/>
      <c r="F60" s="542"/>
      <c r="G60" s="542"/>
      <c r="H60" s="542"/>
      <c r="I60" s="542"/>
      <c r="J60" s="542"/>
    </row>
    <row r="61" spans="1:10" ht="63" customHeight="1" thickBot="1">
      <c r="A61" s="540"/>
      <c r="B61" s="1110" t="s">
        <v>421</v>
      </c>
      <c r="C61" s="1111"/>
      <c r="D61" s="1111"/>
      <c r="E61" s="1111"/>
      <c r="F61" s="1111"/>
      <c r="G61" s="1112"/>
      <c r="H61" s="583"/>
      <c r="I61" s="583"/>
      <c r="J61" s="583"/>
    </row>
    <row r="62" spans="1:10" ht="12.75">
      <c r="A62" s="543"/>
      <c r="B62" s="584"/>
      <c r="C62" s="588"/>
      <c r="D62" s="588"/>
      <c r="E62" s="564"/>
      <c r="F62" s="542"/>
      <c r="G62" s="542"/>
      <c r="H62" s="542"/>
      <c r="I62" s="542"/>
      <c r="J62" s="542"/>
    </row>
    <row r="63" spans="1:10" ht="13.5" customHeight="1">
      <c r="A63" s="540"/>
      <c r="B63" s="1102" t="s">
        <v>424</v>
      </c>
      <c r="C63" s="1102"/>
      <c r="D63" s="1102"/>
      <c r="E63" s="1102"/>
      <c r="F63" s="1102"/>
      <c r="G63" s="1103"/>
      <c r="H63" s="583"/>
      <c r="I63" s="583"/>
      <c r="J63" s="583"/>
    </row>
    <row r="64" spans="1:10" ht="15">
      <c r="A64" s="540"/>
      <c r="B64" s="591"/>
      <c r="C64" s="592"/>
      <c r="D64" s="592"/>
      <c r="E64" s="593"/>
      <c r="F64" s="593"/>
      <c r="G64" s="593"/>
      <c r="H64" s="593"/>
      <c r="I64" s="593"/>
      <c r="J64" s="593"/>
    </row>
    <row r="65" spans="1:10" ht="13.5" thickBot="1">
      <c r="A65" s="543"/>
      <c r="B65" s="584"/>
      <c r="C65" s="583"/>
      <c r="D65" s="583"/>
      <c r="E65" s="583"/>
      <c r="F65" s="583"/>
      <c r="G65" s="583"/>
      <c r="H65" s="583"/>
      <c r="I65" s="583"/>
      <c r="J65" s="583"/>
    </row>
    <row r="66" spans="1:10" s="556" customFormat="1" ht="13.5" thickBot="1">
      <c r="A66" s="542"/>
      <c r="B66" s="1104" t="s">
        <v>416</v>
      </c>
      <c r="C66" s="1105"/>
      <c r="D66" s="1105"/>
      <c r="E66" s="1105"/>
      <c r="F66" s="1105"/>
      <c r="G66" s="1106"/>
      <c r="H66" s="585"/>
      <c r="I66" s="583"/>
      <c r="J66" s="583"/>
    </row>
    <row r="67" spans="1:10" ht="13.5" thickBot="1">
      <c r="A67" s="543"/>
      <c r="B67" s="586"/>
      <c r="C67" s="587"/>
      <c r="D67" s="587"/>
      <c r="E67" s="564"/>
      <c r="F67" s="542"/>
      <c r="G67" s="542"/>
      <c r="H67" s="542"/>
      <c r="I67" s="542"/>
      <c r="J67" s="542"/>
    </row>
    <row r="68" spans="1:10" ht="13.5" thickBot="1">
      <c r="A68" s="543"/>
      <c r="B68" s="1107" t="s">
        <v>417</v>
      </c>
      <c r="C68" s="1108"/>
      <c r="D68" s="1108"/>
      <c r="E68" s="1108"/>
      <c r="F68" s="1108"/>
      <c r="G68" s="1109"/>
      <c r="H68" s="585"/>
      <c r="I68" s="577" t="s">
        <v>418</v>
      </c>
      <c r="J68" s="577" t="s">
        <v>419</v>
      </c>
    </row>
    <row r="69" spans="1:10" ht="13.5" thickBot="1">
      <c r="A69" s="543"/>
      <c r="B69" s="584" t="s">
        <v>420</v>
      </c>
      <c r="C69" s="588"/>
      <c r="D69" s="588"/>
      <c r="E69" s="564"/>
      <c r="F69" s="542"/>
      <c r="G69" s="542"/>
      <c r="H69" s="542"/>
      <c r="I69" s="542"/>
      <c r="J69" s="542"/>
    </row>
    <row r="70" spans="1:10" ht="84.75" customHeight="1" thickBot="1">
      <c r="A70" s="540"/>
      <c r="B70" s="1110" t="s">
        <v>421</v>
      </c>
      <c r="C70" s="1111"/>
      <c r="D70" s="1111"/>
      <c r="E70" s="1111"/>
      <c r="F70" s="1111"/>
      <c r="G70" s="1112"/>
      <c r="H70" s="583"/>
      <c r="I70" s="583"/>
      <c r="J70" s="583"/>
    </row>
    <row r="71" spans="1:10" ht="13.5" thickBot="1">
      <c r="A71" s="540"/>
      <c r="B71" s="584"/>
      <c r="C71" s="587"/>
      <c r="D71" s="587"/>
      <c r="E71" s="589"/>
      <c r="F71" s="589"/>
      <c r="G71" s="589"/>
      <c r="H71" s="542"/>
      <c r="I71" s="542"/>
      <c r="J71" s="542"/>
    </row>
    <row r="72" spans="1:10" ht="13.5" thickBot="1">
      <c r="A72" s="543"/>
      <c r="B72" s="1107" t="s">
        <v>422</v>
      </c>
      <c r="C72" s="1108"/>
      <c r="D72" s="1108"/>
      <c r="E72" s="1108"/>
      <c r="F72" s="1108"/>
      <c r="G72" s="1109"/>
      <c r="H72" s="585"/>
      <c r="I72" s="577" t="s">
        <v>418</v>
      </c>
      <c r="J72" s="577" t="s">
        <v>419</v>
      </c>
    </row>
    <row r="73" spans="1:10" ht="13.5" thickBot="1">
      <c r="A73" s="543"/>
      <c r="B73" s="584"/>
      <c r="C73" s="588"/>
      <c r="D73" s="588"/>
      <c r="E73" s="564"/>
      <c r="F73" s="542"/>
      <c r="G73" s="542"/>
      <c r="H73" s="542"/>
      <c r="I73" s="542"/>
      <c r="J73" s="542"/>
    </row>
    <row r="74" spans="1:10" ht="45" customHeight="1" thickBot="1">
      <c r="A74" s="540"/>
      <c r="B74" s="1110" t="s">
        <v>421</v>
      </c>
      <c r="C74" s="1111"/>
      <c r="D74" s="1111"/>
      <c r="E74" s="1111"/>
      <c r="F74" s="1111"/>
      <c r="G74" s="1112"/>
      <c r="H74" s="583"/>
      <c r="I74" s="583"/>
      <c r="J74" s="583"/>
    </row>
    <row r="75" spans="1:10" ht="13.5" thickBot="1">
      <c r="A75" s="540"/>
      <c r="B75" s="579"/>
      <c r="C75" s="540"/>
      <c r="D75" s="540"/>
      <c r="E75" s="540"/>
      <c r="F75" s="540"/>
      <c r="G75" s="540"/>
      <c r="H75" s="540"/>
      <c r="I75" s="540"/>
      <c r="J75" s="540"/>
    </row>
    <row r="76" spans="1:10" ht="13.5" thickBot="1">
      <c r="A76" s="559"/>
      <c r="B76" s="1073" t="s">
        <v>425</v>
      </c>
      <c r="C76" s="1124"/>
      <c r="D76" s="1122" t="s">
        <v>426</v>
      </c>
      <c r="E76" s="1123"/>
      <c r="F76" s="540"/>
      <c r="G76" s="1125" t="s">
        <v>427</v>
      </c>
      <c r="H76" s="1126"/>
      <c r="I76" s="1127"/>
      <c r="J76" s="542"/>
    </row>
    <row r="77" spans="1:10" ht="13.5" customHeight="1">
      <c r="A77" s="540"/>
      <c r="B77" s="594"/>
      <c r="C77" s="540"/>
      <c r="D77" s="540"/>
      <c r="E77" s="540"/>
      <c r="F77" s="540"/>
      <c r="G77" s="1128" t="s">
        <v>421</v>
      </c>
      <c r="H77" s="1129"/>
      <c r="I77" s="1130"/>
      <c r="J77" s="540"/>
    </row>
    <row r="78" spans="1:10" ht="12.75">
      <c r="A78" s="540"/>
      <c r="B78" s="1137"/>
      <c r="C78" s="1138"/>
      <c r="D78" s="595"/>
      <c r="E78" s="595"/>
      <c r="F78" s="540"/>
      <c r="G78" s="1131"/>
      <c r="H78" s="1132"/>
      <c r="I78" s="1133"/>
      <c r="J78" s="542"/>
    </row>
    <row r="79" spans="1:10" ht="12.75">
      <c r="A79" s="596"/>
      <c r="B79" s="1139" t="s">
        <v>428</v>
      </c>
      <c r="C79" s="1139"/>
      <c r="D79" s="1139"/>
      <c r="E79" s="1140"/>
      <c r="F79" s="540"/>
      <c r="G79" s="1131"/>
      <c r="H79" s="1132"/>
      <c r="I79" s="1133"/>
      <c r="J79" s="540"/>
    </row>
    <row r="80" spans="1:10" ht="12.75">
      <c r="A80" s="540"/>
      <c r="B80" s="562"/>
      <c r="C80" s="542"/>
      <c r="D80" s="595"/>
      <c r="E80" s="595"/>
      <c r="F80" s="540"/>
      <c r="G80" s="1131"/>
      <c r="H80" s="1132"/>
      <c r="I80" s="1133"/>
      <c r="J80" s="540"/>
    </row>
    <row r="81" spans="1:10" ht="12.75">
      <c r="A81" s="540"/>
      <c r="B81" s="562"/>
      <c r="C81" s="542"/>
      <c r="D81" s="595"/>
      <c r="E81" s="595"/>
      <c r="F81" s="540"/>
      <c r="G81" s="1131"/>
      <c r="H81" s="1132"/>
      <c r="I81" s="1133"/>
      <c r="J81" s="540"/>
    </row>
    <row r="82" spans="1:10" ht="12.75">
      <c r="A82" s="540"/>
      <c r="C82" s="542"/>
      <c r="D82" s="595"/>
      <c r="E82" s="595"/>
      <c r="F82" s="540"/>
      <c r="G82" s="1131"/>
      <c r="H82" s="1132"/>
      <c r="I82" s="1133"/>
      <c r="J82" s="540"/>
    </row>
    <row r="83" spans="1:10" ht="13.5" thickBot="1">
      <c r="A83" s="540"/>
      <c r="B83" s="579"/>
      <c r="C83" s="540"/>
      <c r="D83" s="540"/>
      <c r="E83" s="540"/>
      <c r="F83" s="540"/>
      <c r="G83" s="1131"/>
      <c r="H83" s="1132"/>
      <c r="I83" s="1133"/>
      <c r="J83" s="543"/>
    </row>
    <row r="84" spans="1:10" ht="12.75">
      <c r="A84" s="540"/>
      <c r="B84" s="1113" t="s">
        <v>429</v>
      </c>
      <c r="C84" s="1114"/>
      <c r="D84" s="1114"/>
      <c r="E84" s="1115"/>
      <c r="F84" s="540"/>
      <c r="G84" s="1131"/>
      <c r="H84" s="1132"/>
      <c r="I84" s="1133"/>
      <c r="J84" s="597"/>
    </row>
    <row r="85" spans="1:10" ht="12.75">
      <c r="A85" s="540"/>
      <c r="B85" s="1116"/>
      <c r="C85" s="1117"/>
      <c r="D85" s="1117"/>
      <c r="E85" s="1118"/>
      <c r="F85" s="540"/>
      <c r="G85" s="1131"/>
      <c r="H85" s="1132"/>
      <c r="I85" s="1133"/>
      <c r="J85" s="597"/>
    </row>
    <row r="86" spans="1:10" ht="12.75">
      <c r="A86" s="540"/>
      <c r="B86" s="1116"/>
      <c r="C86" s="1117"/>
      <c r="D86" s="1117"/>
      <c r="E86" s="1118"/>
      <c r="F86" s="540"/>
      <c r="G86" s="1131"/>
      <c r="H86" s="1132"/>
      <c r="I86" s="1133"/>
      <c r="J86" s="597"/>
    </row>
    <row r="87" spans="1:10" ht="12.75">
      <c r="A87" s="540"/>
      <c r="B87" s="1116"/>
      <c r="C87" s="1117"/>
      <c r="D87" s="1117"/>
      <c r="E87" s="1118"/>
      <c r="F87" s="540"/>
      <c r="G87" s="1131"/>
      <c r="H87" s="1132"/>
      <c r="I87" s="1133"/>
      <c r="J87" s="597"/>
    </row>
    <row r="88" spans="1:10" ht="13.5" thickBot="1">
      <c r="A88" s="540"/>
      <c r="B88" s="1119"/>
      <c r="C88" s="1120"/>
      <c r="D88" s="1120"/>
      <c r="E88" s="1121"/>
      <c r="F88" s="540"/>
      <c r="G88" s="1134"/>
      <c r="H88" s="1135"/>
      <c r="I88" s="1136"/>
      <c r="J88" s="597"/>
    </row>
    <row r="89" spans="2:9" ht="13.5" thickBot="1">
      <c r="B89" s="549" t="s">
        <v>340</v>
      </c>
      <c r="C89" s="1122"/>
      <c r="D89" s="1123"/>
      <c r="G89" s="569"/>
      <c r="H89" s="1091"/>
      <c r="I89" s="1091"/>
    </row>
    <row r="92" ht="12.75">
      <c r="B92" s="539" t="s">
        <v>430</v>
      </c>
    </row>
  </sheetData>
  <sheetProtection/>
  <mergeCells count="55">
    <mergeCell ref="C89:D89"/>
    <mergeCell ref="H89:I89"/>
    <mergeCell ref="B72:G72"/>
    <mergeCell ref="B74:G74"/>
    <mergeCell ref="B76:C76"/>
    <mergeCell ref="D76:E76"/>
    <mergeCell ref="G76:I76"/>
    <mergeCell ref="G77:I88"/>
    <mergeCell ref="B78:C78"/>
    <mergeCell ref="B79:E79"/>
    <mergeCell ref="B84:E88"/>
    <mergeCell ref="B59:G59"/>
    <mergeCell ref="B61:G61"/>
    <mergeCell ref="B63:G63"/>
    <mergeCell ref="B66:G66"/>
    <mergeCell ref="B68:G68"/>
    <mergeCell ref="B70:G70"/>
    <mergeCell ref="B47:G47"/>
    <mergeCell ref="B49:G49"/>
    <mergeCell ref="B51:G51"/>
    <mergeCell ref="B53:G53"/>
    <mergeCell ref="B55:G55"/>
    <mergeCell ref="B57:G57"/>
    <mergeCell ref="B35:G35"/>
    <mergeCell ref="B37:G37"/>
    <mergeCell ref="B39:G39"/>
    <mergeCell ref="B41:G41"/>
    <mergeCell ref="B43:G43"/>
    <mergeCell ref="B45:G45"/>
    <mergeCell ref="D23:G23"/>
    <mergeCell ref="D25:G25"/>
    <mergeCell ref="B29:C29"/>
    <mergeCell ref="D29:G29"/>
    <mergeCell ref="B31:G31"/>
    <mergeCell ref="B33:G33"/>
    <mergeCell ref="B17:C17"/>
    <mergeCell ref="D17:I17"/>
    <mergeCell ref="B19:C19"/>
    <mergeCell ref="D19:I19"/>
    <mergeCell ref="B21:C21"/>
    <mergeCell ref="D21:F21"/>
    <mergeCell ref="H21:I21"/>
    <mergeCell ref="B11:C11"/>
    <mergeCell ref="D11:I11"/>
    <mergeCell ref="B13:C13"/>
    <mergeCell ref="D13:I13"/>
    <mergeCell ref="B15:C15"/>
    <mergeCell ref="D15:I15"/>
    <mergeCell ref="B3:J3"/>
    <mergeCell ref="B5:C5"/>
    <mergeCell ref="D5:I5"/>
    <mergeCell ref="B7:C7"/>
    <mergeCell ref="D7:G7"/>
    <mergeCell ref="B9:C9"/>
    <mergeCell ref="D9:G9"/>
  </mergeCells>
  <printOptions/>
  <pageMargins left="0.7874015748031497" right="0.7874015748031497" top="0.984251968503937" bottom="0.984251968503937" header="0.5118110236220472" footer="0.5118110236220472"/>
  <pageSetup horizontalDpi="1200" verticalDpi="1200" orientation="portrait" paperSize="9" scale="66" r:id="rId2"/>
  <headerFooter alignWithMargins="0">
    <oddHeader>&amp;CVerze: 7. října 2010</oddHeader>
  </headerFooter>
  <rowBreaks count="1" manualBreakCount="1">
    <brk id="50" max="9" man="1"/>
  </rowBreaks>
  <drawing r:id="rId1"/>
</worksheet>
</file>

<file path=xl/worksheets/sheet8.xml><?xml version="1.0" encoding="utf-8"?>
<worksheet xmlns="http://schemas.openxmlformats.org/spreadsheetml/2006/main" xmlns:r="http://schemas.openxmlformats.org/officeDocument/2006/relationships">
  <dimension ref="A1:O84"/>
  <sheetViews>
    <sheetView view="pageBreakPreview" zoomScale="89" zoomScaleSheetLayoutView="89" zoomScalePageLayoutView="0" workbookViewId="0" topLeftCell="A1">
      <selection activeCell="J1" sqref="J1:K1"/>
    </sheetView>
  </sheetViews>
  <sheetFormatPr defaultColWidth="11.421875" defaultRowHeight="12.75"/>
  <cols>
    <col min="1" max="1" width="0.71875" style="340" customWidth="1"/>
    <col min="2" max="2" width="19.421875" style="342" customWidth="1"/>
    <col min="3" max="3" width="14.00390625" style="340" customWidth="1"/>
    <col min="4" max="4" width="13.57421875" style="340" customWidth="1"/>
    <col min="5" max="5" width="16.140625" style="340" customWidth="1"/>
    <col min="6" max="6" width="17.57421875" style="340" customWidth="1"/>
    <col min="7" max="7" width="14.8515625" style="340" customWidth="1"/>
    <col min="8" max="8" width="13.7109375" style="340" customWidth="1"/>
    <col min="9" max="9" width="13.00390625" style="340" customWidth="1"/>
    <col min="10" max="11" width="11.421875" style="340" customWidth="1"/>
    <col min="12" max="12" width="13.00390625" style="340" bestFit="1" customWidth="1"/>
    <col min="13" max="14" width="11.421875" style="340" customWidth="1"/>
    <col min="15" max="16384" width="11.421875" style="340" customWidth="1"/>
  </cols>
  <sheetData>
    <row r="1" spans="2:11" ht="153.75" customHeight="1">
      <c r="B1" s="1141"/>
      <c r="C1" s="1142"/>
      <c r="D1" s="1142"/>
      <c r="E1" s="1142"/>
      <c r="F1" s="1142"/>
      <c r="G1" s="1142"/>
      <c r="H1" s="1142"/>
      <c r="I1" s="1142"/>
      <c r="K1" s="341"/>
    </row>
    <row r="2" ht="8.25" customHeight="1"/>
    <row r="3" spans="2:9" s="342" customFormat="1" ht="24.75" customHeight="1">
      <c r="B3" s="1143" t="s">
        <v>291</v>
      </c>
      <c r="C3" s="1144"/>
      <c r="D3" s="1144"/>
      <c r="E3" s="1144"/>
      <c r="F3" s="1144"/>
      <c r="G3" s="1144"/>
      <c r="H3" s="1144"/>
      <c r="I3" s="343" t="s">
        <v>292</v>
      </c>
    </row>
    <row r="4" spans="2:8" s="342" customFormat="1" ht="18.75" customHeight="1" thickBot="1">
      <c r="B4" s="1145" t="s">
        <v>293</v>
      </c>
      <c r="C4" s="1146"/>
      <c r="D4" s="1146"/>
      <c r="E4" s="1146"/>
      <c r="F4" s="1146"/>
      <c r="G4" s="1146"/>
      <c r="H4" s="1146"/>
    </row>
    <row r="5" spans="2:9" ht="12.75" customHeight="1">
      <c r="B5" s="1147" t="s">
        <v>294</v>
      </c>
      <c r="C5" s="1147"/>
      <c r="D5" s="1147"/>
      <c r="E5" s="1147"/>
      <c r="F5" s="1147"/>
      <c r="G5" s="1147"/>
      <c r="H5" s="344" t="s">
        <v>295</v>
      </c>
      <c r="I5" s="345" t="s">
        <v>296</v>
      </c>
    </row>
    <row r="6" spans="2:8" ht="5.25" customHeight="1" thickBot="1">
      <c r="B6" s="346"/>
      <c r="C6" s="347"/>
      <c r="D6" s="348"/>
      <c r="E6" s="348"/>
      <c r="F6" s="348"/>
      <c r="G6" s="348"/>
      <c r="H6" s="348"/>
    </row>
    <row r="7" spans="2:8" ht="19.5" customHeight="1" thickBot="1">
      <c r="B7" s="1148" t="s">
        <v>9</v>
      </c>
      <c r="C7" s="1149"/>
      <c r="D7" s="1150"/>
      <c r="E7" s="1151"/>
      <c r="F7" s="1151"/>
      <c r="G7" s="1152"/>
      <c r="H7" s="1153"/>
    </row>
    <row r="8" spans="2:8" ht="5.25" customHeight="1" thickBot="1">
      <c r="B8" s="346"/>
      <c r="C8" s="347"/>
      <c r="D8" s="348"/>
      <c r="E8" s="348"/>
      <c r="F8" s="348"/>
      <c r="G8" s="348"/>
      <c r="H8" s="348"/>
    </row>
    <row r="9" spans="2:8" ht="21" customHeight="1" thickBot="1">
      <c r="B9" s="1154" t="s">
        <v>10</v>
      </c>
      <c r="C9" s="1155"/>
      <c r="D9" s="1156"/>
      <c r="E9" s="1157"/>
      <c r="F9" s="1157"/>
      <c r="G9" s="1152"/>
      <c r="H9" s="1153"/>
    </row>
    <row r="10" spans="2:8" ht="6" customHeight="1" thickBot="1">
      <c r="B10" s="349"/>
      <c r="C10" s="350"/>
      <c r="D10" s="348"/>
      <c r="E10" s="348"/>
      <c r="F10" s="348"/>
      <c r="G10" s="348"/>
      <c r="H10" s="348"/>
    </row>
    <row r="11" spans="2:8" ht="21" customHeight="1" thickBot="1">
      <c r="B11" s="1158" t="s">
        <v>11</v>
      </c>
      <c r="C11" s="1159"/>
      <c r="D11" s="1160" t="s">
        <v>297</v>
      </c>
      <c r="E11" s="1161"/>
      <c r="F11" s="1162" t="s">
        <v>263</v>
      </c>
      <c r="G11" s="348"/>
      <c r="H11" s="348"/>
    </row>
    <row r="12" spans="2:10" ht="6" customHeight="1" thickBot="1">
      <c r="B12" s="351"/>
      <c r="C12" s="352"/>
      <c r="D12" s="353"/>
      <c r="E12" s="353"/>
      <c r="F12" s="353"/>
      <c r="G12" s="353"/>
      <c r="H12" s="353"/>
      <c r="I12" s="354"/>
      <c r="J12" s="354"/>
    </row>
    <row r="13" spans="2:10" ht="21" customHeight="1" thickBot="1">
      <c r="B13" s="355" t="s">
        <v>66</v>
      </c>
      <c r="C13" s="356"/>
      <c r="D13" s="1163"/>
      <c r="E13" s="1164"/>
      <c r="F13" s="1164"/>
      <c r="G13" s="1164"/>
      <c r="H13" s="1165"/>
      <c r="I13" s="354"/>
      <c r="J13" s="354"/>
    </row>
    <row r="14" spans="2:10" ht="6" customHeight="1" thickBot="1">
      <c r="B14" s="357"/>
      <c r="C14" s="358"/>
      <c r="D14" s="359"/>
      <c r="E14" s="359"/>
      <c r="F14" s="359"/>
      <c r="G14" s="360"/>
      <c r="H14" s="360"/>
      <c r="I14" s="354"/>
      <c r="J14" s="354"/>
    </row>
    <row r="15" spans="2:10" ht="21" customHeight="1" thickBot="1">
      <c r="B15" s="1166" t="s">
        <v>13</v>
      </c>
      <c r="C15" s="1167"/>
      <c r="D15" s="1163"/>
      <c r="E15" s="1164"/>
      <c r="F15" s="1164"/>
      <c r="G15" s="1164"/>
      <c r="H15" s="1165"/>
      <c r="I15" s="348"/>
      <c r="J15" s="348"/>
    </row>
    <row r="16" spans="2:10" ht="6.75" customHeight="1" thickBot="1">
      <c r="B16" s="361"/>
      <c r="C16" s="362"/>
      <c r="D16" s="363"/>
      <c r="E16" s="363"/>
      <c r="F16" s="363"/>
      <c r="G16" s="363"/>
      <c r="H16" s="363"/>
      <c r="I16" s="348"/>
      <c r="J16" s="348"/>
    </row>
    <row r="17" spans="2:10" ht="21" customHeight="1" thickBot="1">
      <c r="B17" s="1166" t="s">
        <v>65</v>
      </c>
      <c r="C17" s="1167"/>
      <c r="D17" s="1163"/>
      <c r="E17" s="1164"/>
      <c r="F17" s="1164"/>
      <c r="G17" s="1164"/>
      <c r="H17" s="1165"/>
      <c r="I17" s="348"/>
      <c r="J17" s="348"/>
    </row>
    <row r="18" spans="2:10" ht="15" customHeight="1" thickBot="1">
      <c r="B18" s="364"/>
      <c r="C18" s="365"/>
      <c r="D18" s="365"/>
      <c r="E18" s="365"/>
      <c r="F18" s="365"/>
      <c r="G18" s="365"/>
      <c r="H18" s="348"/>
      <c r="I18" s="348"/>
      <c r="J18" s="348"/>
    </row>
    <row r="19" spans="2:10" ht="41.25" customHeight="1" thickBot="1">
      <c r="B19" s="1168" t="s">
        <v>298</v>
      </c>
      <c r="C19" s="1169"/>
      <c r="D19" s="1170"/>
      <c r="E19" s="1171"/>
      <c r="F19" s="1172" t="s">
        <v>299</v>
      </c>
      <c r="G19" s="1173"/>
      <c r="H19" s="366" t="s">
        <v>29</v>
      </c>
      <c r="I19" s="367"/>
      <c r="J19" s="352"/>
    </row>
    <row r="20" spans="2:10" ht="6" customHeight="1" thickBot="1">
      <c r="B20" s="361"/>
      <c r="C20" s="362"/>
      <c r="D20" s="368"/>
      <c r="E20" s="368"/>
      <c r="F20" s="369"/>
      <c r="G20" s="348"/>
      <c r="H20" s="348"/>
      <c r="I20" s="348"/>
      <c r="J20" s="348"/>
    </row>
    <row r="21" spans="2:10" ht="38.25" customHeight="1" thickBot="1">
      <c r="B21" s="1168" t="s">
        <v>300</v>
      </c>
      <c r="C21" s="1169"/>
      <c r="D21" s="1170" t="s">
        <v>301</v>
      </c>
      <c r="E21" s="1174"/>
      <c r="F21" s="370"/>
      <c r="G21" s="348"/>
      <c r="H21" s="371"/>
      <c r="I21" s="348"/>
      <c r="J21" s="348"/>
    </row>
    <row r="22" spans="2:10" ht="6" customHeight="1" thickBot="1">
      <c r="B22" s="340"/>
      <c r="C22" s="372"/>
      <c r="D22" s="373"/>
      <c r="E22" s="373"/>
      <c r="F22" s="372"/>
      <c r="G22" s="372"/>
      <c r="H22" s="372"/>
      <c r="I22" s="372"/>
      <c r="J22" s="372"/>
    </row>
    <row r="23" spans="2:10" ht="18.75" customHeight="1" thickBot="1">
      <c r="B23" s="1166" t="s">
        <v>302</v>
      </c>
      <c r="C23" s="1167"/>
      <c r="D23" s="374"/>
      <c r="E23" s="375"/>
      <c r="F23" s="376"/>
      <c r="G23" s="365"/>
      <c r="H23" s="365"/>
      <c r="I23" s="372"/>
      <c r="J23" s="372"/>
    </row>
    <row r="24" spans="2:10" ht="6" customHeight="1" thickBot="1">
      <c r="B24" s="361"/>
      <c r="C24" s="362"/>
      <c r="D24" s="368"/>
      <c r="E24" s="368"/>
      <c r="F24" s="369"/>
      <c r="G24" s="348"/>
      <c r="H24" s="348"/>
      <c r="I24" s="348"/>
      <c r="J24" s="348"/>
    </row>
    <row r="25" spans="2:10" ht="48.75" customHeight="1" thickBot="1">
      <c r="B25" s="1168" t="s">
        <v>303</v>
      </c>
      <c r="C25" s="1169"/>
      <c r="D25" s="374"/>
      <c r="E25" s="375"/>
      <c r="F25" s="376"/>
      <c r="G25" s="365"/>
      <c r="H25" s="365"/>
      <c r="I25" s="372"/>
      <c r="J25" s="372"/>
    </row>
    <row r="26" spans="2:10" ht="6" customHeight="1" thickBot="1">
      <c r="B26" s="361"/>
      <c r="C26" s="362"/>
      <c r="D26" s="369"/>
      <c r="E26" s="369"/>
      <c r="F26" s="369"/>
      <c r="G26" s="348"/>
      <c r="H26" s="348"/>
      <c r="I26" s="348"/>
      <c r="J26" s="348"/>
    </row>
    <row r="27" spans="2:10" ht="84.75" customHeight="1" thickBot="1">
      <c r="B27" s="1168" t="s">
        <v>304</v>
      </c>
      <c r="C27" s="1169"/>
      <c r="D27" s="1163"/>
      <c r="E27" s="1164"/>
      <c r="F27" s="1164"/>
      <c r="G27" s="1164"/>
      <c r="H27" s="1165"/>
      <c r="I27" s="372"/>
      <c r="J27" s="372"/>
    </row>
    <row r="28" spans="2:10" ht="18.75" customHeight="1" thickBot="1">
      <c r="B28" s="340"/>
      <c r="C28" s="372"/>
      <c r="D28" s="372"/>
      <c r="E28" s="372"/>
      <c r="F28" s="372"/>
      <c r="G28" s="372"/>
      <c r="H28" s="372"/>
      <c r="I28" s="372"/>
      <c r="J28" s="372"/>
    </row>
    <row r="29" spans="2:8" ht="22.5" customHeight="1" thickBot="1">
      <c r="B29" s="1175" t="s">
        <v>305</v>
      </c>
      <c r="C29" s="1176"/>
      <c r="D29" s="1176"/>
      <c r="E29" s="1176"/>
      <c r="F29" s="1176"/>
      <c r="G29" s="1176"/>
      <c r="H29" s="1177"/>
    </row>
    <row r="30" spans="2:10" ht="61.5" customHeight="1" thickBot="1">
      <c r="B30" s="1178" t="s">
        <v>306</v>
      </c>
      <c r="C30" s="1179"/>
      <c r="D30" s="1180"/>
      <c r="E30" s="1181"/>
      <c r="F30" s="1182"/>
      <c r="G30" s="377" t="s">
        <v>307</v>
      </c>
      <c r="H30" s="378"/>
      <c r="I30" s="371"/>
      <c r="J30" s="372"/>
    </row>
    <row r="31" spans="2:15" s="348" customFormat="1" ht="63" customHeight="1" thickBot="1">
      <c r="B31" s="1183" t="s">
        <v>16</v>
      </c>
      <c r="C31" s="1184"/>
      <c r="D31" s="1185"/>
      <c r="E31" s="377" t="s">
        <v>17</v>
      </c>
      <c r="F31" s="377" t="s">
        <v>308</v>
      </c>
      <c r="G31" s="377" t="s">
        <v>309</v>
      </c>
      <c r="H31" s="379" t="s">
        <v>310</v>
      </c>
      <c r="J31" s="380"/>
      <c r="K31" s="381"/>
      <c r="L31" s="381"/>
      <c r="M31" s="382"/>
      <c r="N31" s="382"/>
      <c r="O31" s="381"/>
    </row>
    <row r="32" spans="2:15" s="348" customFormat="1" ht="15" thickBot="1">
      <c r="B32" s="383"/>
      <c r="C32" s="384"/>
      <c r="D32" s="385"/>
      <c r="E32" s="386" t="s">
        <v>113</v>
      </c>
      <c r="F32" s="387" t="s">
        <v>114</v>
      </c>
      <c r="G32" s="388" t="s">
        <v>258</v>
      </c>
      <c r="H32" s="388" t="s">
        <v>259</v>
      </c>
      <c r="I32" s="1186" t="s">
        <v>311</v>
      </c>
      <c r="J32" s="1187"/>
      <c r="K32" s="1187"/>
      <c r="L32" s="381"/>
      <c r="M32" s="382"/>
      <c r="N32" s="382"/>
      <c r="O32" s="381"/>
    </row>
    <row r="33" spans="2:11" s="348" customFormat="1" ht="21" customHeight="1" thickBot="1">
      <c r="B33" s="389" t="s">
        <v>20</v>
      </c>
      <c r="C33" s="390"/>
      <c r="D33" s="391"/>
      <c r="E33" s="392">
        <v>3000</v>
      </c>
      <c r="F33" s="393">
        <v>2000</v>
      </c>
      <c r="G33" s="394">
        <v>-1000</v>
      </c>
      <c r="H33" s="395">
        <f>E33-(F33+G33)</f>
        <v>2000</v>
      </c>
      <c r="I33" s="1186"/>
      <c r="J33" s="1187"/>
      <c r="K33" s="1187"/>
    </row>
    <row r="34" spans="2:8" s="348" customFormat="1" ht="21" customHeight="1" thickBot="1">
      <c r="B34" s="1188" t="s">
        <v>67</v>
      </c>
      <c r="C34" s="1189"/>
      <c r="D34" s="1190"/>
      <c r="E34" s="396"/>
      <c r="F34" s="397"/>
      <c r="G34" s="398"/>
      <c r="H34" s="395">
        <f>E34-(F34-G34)</f>
        <v>0</v>
      </c>
    </row>
    <row r="35" spans="2:8" s="348" customFormat="1" ht="21" customHeight="1" thickBot="1">
      <c r="B35" s="399" t="s">
        <v>21</v>
      </c>
      <c r="C35" s="400"/>
      <c r="D35" s="401"/>
      <c r="E35" s="396"/>
      <c r="F35" s="397"/>
      <c r="G35" s="398"/>
      <c r="H35" s="395">
        <f>E35-(F35-G35)</f>
        <v>0</v>
      </c>
    </row>
    <row r="36" spans="2:8" s="348" customFormat="1" ht="21" customHeight="1" hidden="1" thickBot="1">
      <c r="B36" s="402" t="s">
        <v>312</v>
      </c>
      <c r="C36" s="403"/>
      <c r="D36" s="404"/>
      <c r="E36" s="405"/>
      <c r="F36" s="406"/>
      <c r="G36" s="407"/>
      <c r="H36" s="408">
        <f>E36-(F36-G36)</f>
        <v>0</v>
      </c>
    </row>
    <row r="37" spans="2:8" s="348" customFormat="1" ht="21.75" customHeight="1" thickBot="1">
      <c r="B37" s="1183" t="s">
        <v>22</v>
      </c>
      <c r="C37" s="1191"/>
      <c r="D37" s="1192"/>
      <c r="E37" s="409">
        <f>E33+E34+E35-E36</f>
        <v>3000</v>
      </c>
      <c r="F37" s="409">
        <f>F33+F34+F35-F36</f>
        <v>2000</v>
      </c>
      <c r="G37" s="410">
        <f>G33+G34+G35-G36</f>
        <v>-1000</v>
      </c>
      <c r="H37" s="409">
        <f>H33+H34+H35-H36</f>
        <v>2000</v>
      </c>
    </row>
    <row r="38" spans="1:11" s="348" customFormat="1" ht="10.5" customHeight="1">
      <c r="A38" s="354"/>
      <c r="B38" s="411"/>
      <c r="C38" s="411"/>
      <c r="D38" s="412"/>
      <c r="E38" s="412"/>
      <c r="F38" s="412"/>
      <c r="G38" s="412"/>
      <c r="H38" s="354"/>
      <c r="I38" s="411"/>
      <c r="J38" s="365"/>
      <c r="K38" s="365"/>
    </row>
    <row r="39" spans="2:9" s="348" customFormat="1" ht="21.75" customHeight="1" thickBot="1">
      <c r="B39" s="354" t="s">
        <v>23</v>
      </c>
      <c r="C39" s="411"/>
      <c r="D39" s="411"/>
      <c r="E39" s="412"/>
      <c r="F39" s="412"/>
      <c r="G39" s="412"/>
      <c r="H39" s="412"/>
      <c r="I39" s="412"/>
    </row>
    <row r="40" spans="2:8" s="348" customFormat="1" ht="32.25" customHeight="1" thickBot="1">
      <c r="B40" s="1193" t="s">
        <v>24</v>
      </c>
      <c r="C40" s="1194"/>
      <c r="D40" s="1195"/>
      <c r="E40" s="413"/>
      <c r="F40" s="413"/>
      <c r="G40" s="413"/>
      <c r="H40" s="413"/>
    </row>
    <row r="41" spans="2:8" s="348" customFormat="1" ht="21.75" customHeight="1" thickBot="1">
      <c r="B41" s="1196" t="s">
        <v>68</v>
      </c>
      <c r="C41" s="1197"/>
      <c r="D41" s="1198"/>
      <c r="E41" s="414">
        <f>E40/$E$37</f>
        <v>0</v>
      </c>
      <c r="F41" s="414">
        <f>F40/$E$37</f>
        <v>0</v>
      </c>
      <c r="G41" s="414">
        <f>G40/$E$37</f>
        <v>0</v>
      </c>
      <c r="H41" s="414">
        <f>H40/$E$37</f>
        <v>0</v>
      </c>
    </row>
    <row r="42" spans="2:8" s="348" customFormat="1" ht="21.75" customHeight="1" thickBot="1">
      <c r="B42" s="1193" t="s">
        <v>46</v>
      </c>
      <c r="C42" s="1199"/>
      <c r="D42" s="1200"/>
      <c r="E42" s="413"/>
      <c r="F42" s="413"/>
      <c r="G42" s="413"/>
      <c r="H42" s="413"/>
    </row>
    <row r="43" spans="2:8" s="348" customFormat="1" ht="21.75" customHeight="1" thickBot="1">
      <c r="B43" s="1196" t="s">
        <v>68</v>
      </c>
      <c r="C43" s="1197"/>
      <c r="D43" s="1198"/>
      <c r="E43" s="414">
        <f>E42/$E$37</f>
        <v>0</v>
      </c>
      <c r="F43" s="414">
        <f>F42/$E$37</f>
        <v>0</v>
      </c>
      <c r="G43" s="414">
        <f>G42/$E$37</f>
        <v>0</v>
      </c>
      <c r="H43" s="414">
        <f>H42/$E$37</f>
        <v>0</v>
      </c>
    </row>
    <row r="44" spans="2:8" s="348" customFormat="1" ht="22.5" customHeight="1" thickBot="1">
      <c r="B44" s="1193" t="s">
        <v>157</v>
      </c>
      <c r="C44" s="1199"/>
      <c r="D44" s="1200"/>
      <c r="E44" s="413"/>
      <c r="F44" s="413"/>
      <c r="G44" s="413"/>
      <c r="H44" s="413"/>
    </row>
    <row r="45" spans="2:8" s="348" customFormat="1" ht="22.5" customHeight="1" thickBot="1">
      <c r="B45" s="1196" t="s">
        <v>68</v>
      </c>
      <c r="C45" s="1197"/>
      <c r="D45" s="1198"/>
      <c r="E45" s="414">
        <f>E44/$E$37</f>
        <v>0</v>
      </c>
      <c r="F45" s="414">
        <f>F44/$E$37</f>
        <v>0</v>
      </c>
      <c r="G45" s="414">
        <f>G44/$E$37</f>
        <v>0</v>
      </c>
      <c r="H45" s="414">
        <f>H44/$E$37</f>
        <v>0</v>
      </c>
    </row>
    <row r="46" spans="2:8" s="348" customFormat="1" ht="21.75" customHeight="1" thickBot="1">
      <c r="B46" s="1201" t="s">
        <v>25</v>
      </c>
      <c r="C46" s="1202"/>
      <c r="D46" s="1202"/>
      <c r="E46" s="413"/>
      <c r="F46" s="413"/>
      <c r="G46" s="413"/>
      <c r="H46" s="413"/>
    </row>
    <row r="47" spans="2:8" s="348" customFormat="1" ht="21.75" customHeight="1" thickBot="1">
      <c r="B47" s="1203" t="s">
        <v>68</v>
      </c>
      <c r="C47" s="1204"/>
      <c r="D47" s="1204"/>
      <c r="E47" s="414">
        <f>E46/$E$37</f>
        <v>0</v>
      </c>
      <c r="F47" s="414">
        <f>F46/$E$37</f>
        <v>0</v>
      </c>
      <c r="G47" s="414">
        <f>G46/$E$37</f>
        <v>0</v>
      </c>
      <c r="H47" s="414">
        <f>H46/$E$37</f>
        <v>0</v>
      </c>
    </row>
    <row r="48" spans="2:9" s="348" customFormat="1" ht="21.75" customHeight="1">
      <c r="B48" s="352"/>
      <c r="C48" s="415"/>
      <c r="D48" s="415"/>
      <c r="E48" s="416"/>
      <c r="F48" s="416"/>
      <c r="G48" s="416"/>
      <c r="H48" s="416"/>
      <c r="I48" s="365"/>
    </row>
    <row r="49" spans="2:8" s="365" customFormat="1" ht="21.75" customHeight="1">
      <c r="B49" s="415"/>
      <c r="C49" s="417"/>
      <c r="D49" s="417"/>
      <c r="E49" s="418"/>
      <c r="F49" s="418"/>
      <c r="G49" s="418"/>
      <c r="H49" s="418"/>
    </row>
    <row r="50" spans="2:11" s="348" customFormat="1" ht="21.75" customHeight="1">
      <c r="B50" s="1205" t="s">
        <v>313</v>
      </c>
      <c r="C50" s="1206"/>
      <c r="D50" s="1206"/>
      <c r="E50" s="1206"/>
      <c r="F50" s="1206"/>
      <c r="G50" s="1206"/>
      <c r="H50" s="1206"/>
      <c r="I50" s="1206"/>
      <c r="J50" s="1206"/>
      <c r="K50" s="419"/>
    </row>
    <row r="51" spans="2:8" s="365" customFormat="1" ht="21.75" customHeight="1" thickBot="1">
      <c r="B51" s="415"/>
      <c r="C51" s="417"/>
      <c r="D51" s="417"/>
      <c r="E51" s="418"/>
      <c r="F51" s="418"/>
      <c r="G51" s="418"/>
      <c r="H51" s="418"/>
    </row>
    <row r="52" spans="2:11" ht="68.25" customHeight="1" thickBot="1">
      <c r="B52" s="340"/>
      <c r="D52" s="420" t="s">
        <v>314</v>
      </c>
      <c r="E52" s="377" t="s">
        <v>315</v>
      </c>
      <c r="F52" s="421" t="s">
        <v>316</v>
      </c>
      <c r="G52" s="422" t="s">
        <v>317</v>
      </c>
      <c r="H52" s="422" t="s">
        <v>310</v>
      </c>
      <c r="I52" s="422" t="s">
        <v>318</v>
      </c>
      <c r="J52" s="422" t="s">
        <v>319</v>
      </c>
      <c r="K52" s="420" t="s">
        <v>320</v>
      </c>
    </row>
    <row r="53" spans="2:11" ht="41.25" customHeight="1" thickBot="1">
      <c r="B53" s="1207" t="s">
        <v>321</v>
      </c>
      <c r="C53" s="1208"/>
      <c r="D53" s="423">
        <v>0.84999999</v>
      </c>
      <c r="E53" s="424">
        <v>2549.99</v>
      </c>
      <c r="F53" s="424">
        <v>1699</v>
      </c>
      <c r="G53" s="425">
        <f>$G$37*D53</f>
        <v>-849.99999</v>
      </c>
      <c r="H53" s="426">
        <f>E53-(F53+G53)</f>
        <v>1700.9899899999998</v>
      </c>
      <c r="I53" s="413"/>
      <c r="J53" s="413"/>
      <c r="K53" s="427" t="s">
        <v>322</v>
      </c>
    </row>
    <row r="54" spans="2:11" s="428" customFormat="1" ht="40.5" customHeight="1" thickBot="1">
      <c r="B54" s="1207" t="s">
        <v>323</v>
      </c>
      <c r="C54" s="1208"/>
      <c r="D54" s="423">
        <v>0.05</v>
      </c>
      <c r="E54" s="424">
        <v>150</v>
      </c>
      <c r="F54" s="424">
        <v>100</v>
      </c>
      <c r="G54" s="425">
        <f>$G$37*D54</f>
        <v>-50</v>
      </c>
      <c r="H54" s="426">
        <f>E54-(F54+G54)</f>
        <v>100</v>
      </c>
      <c r="I54" s="413"/>
      <c r="J54" s="413"/>
      <c r="K54" s="427"/>
    </row>
    <row r="55" spans="2:11" ht="42" customHeight="1" thickBot="1">
      <c r="B55" s="1209" t="s">
        <v>324</v>
      </c>
      <c r="C55" s="1210"/>
      <c r="D55" s="429">
        <v>0.02</v>
      </c>
      <c r="E55" s="430">
        <v>60</v>
      </c>
      <c r="F55" s="430">
        <v>40</v>
      </c>
      <c r="G55" s="431">
        <f>$G$37*D55</f>
        <v>-20</v>
      </c>
      <c r="H55" s="432">
        <f>E55-(F55+G55)</f>
        <v>40</v>
      </c>
      <c r="I55" s="433"/>
      <c r="J55" s="433"/>
      <c r="K55" s="434"/>
    </row>
    <row r="56" spans="2:12" ht="30" customHeight="1" thickBot="1">
      <c r="B56" s="1211" t="s">
        <v>222</v>
      </c>
      <c r="C56" s="1211"/>
      <c r="D56" s="435">
        <f>100%-SUM(D53:D55)</f>
        <v>0.0800000099999999</v>
      </c>
      <c r="E56" s="436"/>
      <c r="F56" s="436"/>
      <c r="G56" s="437">
        <f>$G$37-SUM(G53:G55)</f>
        <v>-80.00000999999997</v>
      </c>
      <c r="H56" s="438"/>
      <c r="I56" s="439"/>
      <c r="J56" s="439"/>
      <c r="K56" s="439"/>
      <c r="L56" s="440"/>
    </row>
    <row r="57" spans="2:10" ht="29.25" customHeight="1" thickBot="1">
      <c r="B57" s="1212" t="s">
        <v>325</v>
      </c>
      <c r="C57" s="1212"/>
      <c r="D57" s="1212"/>
      <c r="E57" s="1212"/>
      <c r="F57" s="441">
        <f>SUM(G53:G56)</f>
        <v>-1000</v>
      </c>
      <c r="G57" s="412"/>
      <c r="H57" s="412"/>
      <c r="J57" s="365"/>
    </row>
    <row r="58" spans="2:10" ht="23.25" customHeight="1">
      <c r="B58" s="1213" t="s">
        <v>326</v>
      </c>
      <c r="C58" s="1214"/>
      <c r="D58" s="1214"/>
      <c r="E58" s="1214"/>
      <c r="F58" s="1214"/>
      <c r="G58" s="1215"/>
      <c r="H58" s="412"/>
      <c r="J58" s="365"/>
    </row>
    <row r="59" spans="2:10" ht="23.25" customHeight="1" thickBot="1">
      <c r="B59" s="1216" t="s">
        <v>327</v>
      </c>
      <c r="C59" s="1217"/>
      <c r="D59" s="1217" t="s">
        <v>328</v>
      </c>
      <c r="E59" s="1217"/>
      <c r="F59" s="1217" t="s">
        <v>329</v>
      </c>
      <c r="G59" s="1218"/>
      <c r="H59" s="412"/>
      <c r="J59" s="365"/>
    </row>
    <row r="60" spans="2:10" ht="6" customHeight="1">
      <c r="B60" s="442"/>
      <c r="C60" s="442"/>
      <c r="D60" s="442"/>
      <c r="E60" s="442"/>
      <c r="F60" s="442"/>
      <c r="G60" s="442"/>
      <c r="H60" s="412"/>
      <c r="J60" s="365"/>
    </row>
    <row r="61" spans="2:8" ht="32.25" customHeight="1" thickBot="1">
      <c r="B61" s="1219" t="s">
        <v>330</v>
      </c>
      <c r="C61" s="1220"/>
      <c r="D61" s="1220"/>
      <c r="E61" s="1221"/>
      <c r="H61" s="365"/>
    </row>
    <row r="62" spans="2:8" ht="27" customHeight="1" thickBot="1">
      <c r="B62" s="1219" t="s">
        <v>331</v>
      </c>
      <c r="C62" s="1220"/>
      <c r="D62" s="1220"/>
      <c r="E62" s="1221"/>
      <c r="F62" s="1222"/>
      <c r="G62" s="1223"/>
      <c r="H62" s="365"/>
    </row>
    <row r="63" spans="2:11" ht="27" customHeight="1" thickBot="1">
      <c r="B63" s="1219" t="s">
        <v>332</v>
      </c>
      <c r="C63" s="1220"/>
      <c r="D63" s="1220"/>
      <c r="E63" s="1221"/>
      <c r="F63" s="1163"/>
      <c r="G63" s="1164"/>
      <c r="H63" s="1164"/>
      <c r="I63" s="1164"/>
      <c r="J63" s="1164"/>
      <c r="K63" s="1165"/>
    </row>
    <row r="64" spans="2:11" ht="27" customHeight="1" thickBot="1">
      <c r="B64" s="1219" t="s">
        <v>333</v>
      </c>
      <c r="C64" s="1224"/>
      <c r="D64" s="1224"/>
      <c r="E64" s="1225"/>
      <c r="F64" s="1226"/>
      <c r="G64" s="1227"/>
      <c r="H64" s="1227"/>
      <c r="I64" s="1227"/>
      <c r="J64" s="1227"/>
      <c r="K64" s="1228"/>
    </row>
    <row r="65" spans="2:11" ht="63.75" customHeight="1" thickBot="1">
      <c r="B65" s="443" t="s">
        <v>334</v>
      </c>
      <c r="C65" s="444"/>
      <c r="D65" s="445"/>
      <c r="E65" s="445"/>
      <c r="F65" s="445"/>
      <c r="G65" s="445"/>
      <c r="H65" s="445"/>
      <c r="I65" s="445"/>
      <c r="J65" s="445"/>
      <c r="K65" s="446"/>
    </row>
    <row r="66" spans="2:10" ht="27" customHeight="1">
      <c r="B66" s="1229" t="s">
        <v>335</v>
      </c>
      <c r="C66" s="1229"/>
      <c r="D66" s="1229"/>
      <c r="E66" s="1229"/>
      <c r="F66" s="1229"/>
      <c r="G66" s="1229"/>
      <c r="H66" s="1229"/>
      <c r="I66" s="348"/>
      <c r="J66" s="348"/>
    </row>
    <row r="67" spans="2:10" ht="21" customHeight="1" thickBot="1">
      <c r="B67" s="1230" t="s">
        <v>336</v>
      </c>
      <c r="C67" s="1230"/>
      <c r="D67" s="1230"/>
      <c r="E67" s="1230"/>
      <c r="F67" s="1230"/>
      <c r="G67" s="1230"/>
      <c r="H67" s="1230"/>
      <c r="J67" s="447"/>
    </row>
    <row r="68" spans="3:10" s="448" customFormat="1" ht="18" customHeight="1" thickBot="1">
      <c r="C68" s="1231" t="s">
        <v>337</v>
      </c>
      <c r="D68" s="1232"/>
      <c r="E68" s="1232"/>
      <c r="F68" s="1232"/>
      <c r="G68" s="1232"/>
      <c r="H68" s="1232"/>
      <c r="I68" s="345" t="s">
        <v>338</v>
      </c>
      <c r="J68" s="449"/>
    </row>
    <row r="69" spans="3:10" s="448" customFormat="1" ht="19.5" customHeight="1">
      <c r="C69" s="1231" t="s">
        <v>339</v>
      </c>
      <c r="D69" s="1232"/>
      <c r="E69" s="1232"/>
      <c r="F69" s="1232"/>
      <c r="G69" s="1232"/>
      <c r="H69" s="1232"/>
      <c r="I69" s="345" t="s">
        <v>340</v>
      </c>
      <c r="J69" s="449"/>
    </row>
    <row r="70" spans="3:8" s="342" customFormat="1" ht="14.25" customHeight="1">
      <c r="C70" s="450"/>
      <c r="D70" s="451"/>
      <c r="E70" s="451"/>
      <c r="F70" s="451"/>
      <c r="G70" s="451"/>
      <c r="H70" s="451"/>
    </row>
    <row r="71" spans="2:9" ht="15.75" thickBot="1">
      <c r="B71" s="452"/>
      <c r="I71" s="453"/>
    </row>
    <row r="72" spans="2:6" ht="15" thickBot="1">
      <c r="B72" s="1158" t="s">
        <v>30</v>
      </c>
      <c r="C72" s="1233"/>
      <c r="D72" s="1233"/>
      <c r="E72" s="1234"/>
      <c r="F72" s="1235"/>
    </row>
    <row r="73" spans="2:9" ht="15" thickBot="1">
      <c r="B73" s="340"/>
      <c r="I73" s="454"/>
    </row>
    <row r="74" spans="2:9" ht="12.75" customHeight="1" thickBot="1">
      <c r="B74" s="1158" t="s">
        <v>288</v>
      </c>
      <c r="C74" s="1233"/>
      <c r="D74" s="1233"/>
      <c r="E74" s="1234"/>
      <c r="F74" s="1235"/>
      <c r="G74" s="1236" t="s">
        <v>62</v>
      </c>
      <c r="H74" s="1237"/>
      <c r="I74" s="1238"/>
    </row>
    <row r="75" spans="7:9" ht="15" thickBot="1">
      <c r="G75" s="1239"/>
      <c r="H75" s="1240"/>
      <c r="I75" s="1241"/>
    </row>
    <row r="76" ht="17.25" customHeight="1"/>
    <row r="77" ht="15" thickBot="1"/>
    <row r="78" spans="2:9" ht="14.25">
      <c r="B78" s="1242" t="s">
        <v>289</v>
      </c>
      <c r="C78" s="1149"/>
      <c r="D78" s="1149"/>
      <c r="E78" s="1243"/>
      <c r="F78" s="1244"/>
      <c r="G78" s="1247" t="s">
        <v>33</v>
      </c>
      <c r="H78" s="1248"/>
      <c r="I78" s="1238"/>
    </row>
    <row r="79" spans="5:9" ht="15" thickBot="1">
      <c r="E79" s="1245"/>
      <c r="F79" s="1246"/>
      <c r="G79" s="1249"/>
      <c r="H79" s="1250"/>
      <c r="I79" s="1251"/>
    </row>
    <row r="80" spans="3:9" ht="14.25">
      <c r="C80" s="1254" t="s">
        <v>290</v>
      </c>
      <c r="D80" s="1255"/>
      <c r="E80" s="1255"/>
      <c r="F80" s="1256"/>
      <c r="G80" s="1249"/>
      <c r="H80" s="1250"/>
      <c r="I80" s="1251"/>
    </row>
    <row r="81" spans="7:9" ht="14.25">
      <c r="G81" s="1249"/>
      <c r="H81" s="1250"/>
      <c r="I81" s="1251"/>
    </row>
    <row r="82" spans="7:9" ht="14.25">
      <c r="G82" s="1249"/>
      <c r="H82" s="1250"/>
      <c r="I82" s="1251"/>
    </row>
    <row r="83" spans="7:9" ht="14.25">
      <c r="G83" s="1249"/>
      <c r="H83" s="1250"/>
      <c r="I83" s="1251"/>
    </row>
    <row r="84" spans="7:9" ht="15" thickBot="1">
      <c r="G84" s="1252"/>
      <c r="H84" s="1253"/>
      <c r="I84" s="1241"/>
    </row>
  </sheetData>
  <sheetProtection/>
  <mergeCells count="70">
    <mergeCell ref="B74:D74"/>
    <mergeCell ref="E74:F74"/>
    <mergeCell ref="G74:I75"/>
    <mergeCell ref="B78:D78"/>
    <mergeCell ref="E78:F79"/>
    <mergeCell ref="G78:I84"/>
    <mergeCell ref="C80:F80"/>
    <mergeCell ref="B66:H66"/>
    <mergeCell ref="B67:H67"/>
    <mergeCell ref="C68:H68"/>
    <mergeCell ref="C69:H69"/>
    <mergeCell ref="B72:D72"/>
    <mergeCell ref="E72:F72"/>
    <mergeCell ref="B62:E62"/>
    <mergeCell ref="F62:G62"/>
    <mergeCell ref="B63:E63"/>
    <mergeCell ref="F63:K63"/>
    <mergeCell ref="B64:E64"/>
    <mergeCell ref="F64:K64"/>
    <mergeCell ref="B58:E58"/>
    <mergeCell ref="F58:G58"/>
    <mergeCell ref="B59:C59"/>
    <mergeCell ref="D59:E59"/>
    <mergeCell ref="F59:G59"/>
    <mergeCell ref="B61:E61"/>
    <mergeCell ref="B50:J50"/>
    <mergeCell ref="B53:C53"/>
    <mergeCell ref="B54:C54"/>
    <mergeCell ref="B55:C55"/>
    <mergeCell ref="B56:C56"/>
    <mergeCell ref="B57:E57"/>
    <mergeCell ref="B42:D42"/>
    <mergeCell ref="B43:D43"/>
    <mergeCell ref="B44:D44"/>
    <mergeCell ref="B45:D45"/>
    <mergeCell ref="B46:D46"/>
    <mergeCell ref="B47:D47"/>
    <mergeCell ref="B31:D31"/>
    <mergeCell ref="I32:K33"/>
    <mergeCell ref="B34:D34"/>
    <mergeCell ref="B37:D37"/>
    <mergeCell ref="B40:D40"/>
    <mergeCell ref="B41:D41"/>
    <mergeCell ref="B23:C23"/>
    <mergeCell ref="B25:C25"/>
    <mergeCell ref="B27:C27"/>
    <mergeCell ref="D27:H27"/>
    <mergeCell ref="B29:H29"/>
    <mergeCell ref="B30:C30"/>
    <mergeCell ref="D30:F30"/>
    <mergeCell ref="B17:C17"/>
    <mergeCell ref="D17:H17"/>
    <mergeCell ref="B19:C19"/>
    <mergeCell ref="D19:E19"/>
    <mergeCell ref="F19:G19"/>
    <mergeCell ref="B21:C21"/>
    <mergeCell ref="D21:E21"/>
    <mergeCell ref="B9:C9"/>
    <mergeCell ref="D9:H9"/>
    <mergeCell ref="B11:C11"/>
    <mergeCell ref="D11:F11"/>
    <mergeCell ref="D13:H13"/>
    <mergeCell ref="B15:C15"/>
    <mergeCell ref="D15:H15"/>
    <mergeCell ref="B1:I1"/>
    <mergeCell ref="B3:H3"/>
    <mergeCell ref="B4:H4"/>
    <mergeCell ref="B5:G5"/>
    <mergeCell ref="B7:C7"/>
    <mergeCell ref="D7:H7"/>
  </mergeCells>
  <printOptions/>
  <pageMargins left="1.1023622047244095" right="0.7086614173228347" top="0.7874015748031497" bottom="0.7874015748031497" header="0.31496062992125984" footer="0.31496062992125984"/>
  <pageSetup fitToHeight="2" horizontalDpi="600" verticalDpi="600" orientation="portrait" paperSize="9" scale="54" r:id="rId2"/>
  <headerFooter>
    <oddHeader>&amp;CVerze: 16.9.2011</oddHeader>
  </headerFooter>
  <rowBreaks count="1" manualBreakCount="1">
    <brk id="48" min="1" max="10" man="1"/>
  </rowBreaks>
  <drawing r:id="rId1"/>
</worksheet>
</file>

<file path=xl/worksheets/sheet9.xml><?xml version="1.0" encoding="utf-8"?>
<worksheet xmlns="http://schemas.openxmlformats.org/spreadsheetml/2006/main" xmlns:r="http://schemas.openxmlformats.org/officeDocument/2006/relationships">
  <sheetPr>
    <outlinePr summaryBelow="0" summaryRight="0"/>
  </sheetPr>
  <dimension ref="A2:V75"/>
  <sheetViews>
    <sheetView view="pageBreakPreview" zoomScale="88" zoomScaleNormal="85" zoomScaleSheetLayoutView="88" workbookViewId="0" topLeftCell="A1">
      <selection activeCell="B24" sqref="B24:M24"/>
    </sheetView>
  </sheetViews>
  <sheetFormatPr defaultColWidth="9.140625" defaultRowHeight="12.75"/>
  <cols>
    <col min="1" max="1" width="22.421875" style="457" customWidth="1"/>
    <col min="2" max="2" width="11.140625" style="457" customWidth="1"/>
    <col min="3" max="3" width="10.57421875" style="457" customWidth="1"/>
    <col min="4" max="4" width="8.8515625" style="457" customWidth="1"/>
    <col min="5" max="5" width="11.28125" style="457" customWidth="1"/>
    <col min="6" max="6" width="8.00390625" style="457" customWidth="1"/>
    <col min="7" max="8" width="10.28125" style="457" customWidth="1"/>
    <col min="9" max="9" width="7.140625" style="457" customWidth="1"/>
    <col min="10" max="10" width="9.28125" style="457" customWidth="1"/>
    <col min="11" max="11" width="6.00390625" style="457" customWidth="1"/>
    <col min="12" max="12" width="13.140625" style="457" customWidth="1"/>
    <col min="13" max="13" width="12.8515625" style="457" customWidth="1"/>
    <col min="14" max="19" width="9.28125" style="457" bestFit="1" customWidth="1"/>
    <col min="20" max="16384" width="9.140625" style="457" customWidth="1"/>
  </cols>
  <sheetData>
    <row r="1" s="455" customFormat="1" ht="10.5"/>
    <row r="2" spans="1:2" ht="15">
      <c r="A2" s="1257"/>
      <c r="B2" s="456"/>
    </row>
    <row r="3" spans="1:11" ht="12.75">
      <c r="A3" s="1257"/>
      <c r="K3" s="458"/>
    </row>
    <row r="4" spans="1:11" ht="12.75">
      <c r="A4" s="1257"/>
      <c r="K4" s="459"/>
    </row>
    <row r="5" ht="12.75">
      <c r="K5" s="460"/>
    </row>
    <row r="6" ht="12.75"/>
    <row r="7" spans="1:10" ht="12.75">
      <c r="A7" s="461"/>
      <c r="B7" s="461"/>
      <c r="C7" s="461"/>
      <c r="D7" s="461"/>
      <c r="J7" s="461"/>
    </row>
    <row r="8" spans="1:13" ht="12.75">
      <c r="A8" s="462"/>
      <c r="B8" s="462"/>
      <c r="C8" s="462"/>
      <c r="D8" s="462"/>
      <c r="E8" s="462"/>
      <c r="F8" s="462"/>
      <c r="G8" s="462"/>
      <c r="H8" s="462"/>
      <c r="I8" s="462"/>
      <c r="J8" s="462"/>
      <c r="K8" s="462"/>
      <c r="L8" s="462"/>
      <c r="M8" s="462"/>
    </row>
    <row r="10" spans="1:13" s="463" customFormat="1" ht="21">
      <c r="A10" s="1258" t="s">
        <v>341</v>
      </c>
      <c r="B10" s="1259"/>
      <c r="C10" s="1259"/>
      <c r="D10" s="1259"/>
      <c r="E10" s="1259"/>
      <c r="F10" s="1259"/>
      <c r="G10" s="1259"/>
      <c r="H10" s="1259"/>
      <c r="I10" s="1259"/>
      <c r="J10" s="1259"/>
      <c r="K10" s="1259"/>
      <c r="L10" s="1259"/>
      <c r="M10" s="1259"/>
    </row>
    <row r="11" spans="1:13" s="464" customFormat="1" ht="13.5">
      <c r="A11" s="1260" t="s">
        <v>342</v>
      </c>
      <c r="B11" s="1260"/>
      <c r="C11" s="1260"/>
      <c r="D11" s="1260"/>
      <c r="E11" s="1260"/>
      <c r="F11" s="1260"/>
      <c r="G11" s="1260"/>
      <c r="H11" s="1260"/>
      <c r="I11" s="1260"/>
      <c r="J11" s="1260"/>
      <c r="K11" s="1260"/>
      <c r="L11" s="1260"/>
      <c r="M11" s="1260"/>
    </row>
    <row r="12" spans="1:13" ht="27" customHeight="1">
      <c r="A12" s="1261" t="s">
        <v>343</v>
      </c>
      <c r="B12" s="1262"/>
      <c r="C12" s="1262"/>
      <c r="D12" s="1262"/>
      <c r="E12" s="1262"/>
      <c r="F12" s="1262"/>
      <c r="G12" s="1262"/>
      <c r="H12" s="1262"/>
      <c r="I12" s="1262"/>
      <c r="J12" s="1262"/>
      <c r="K12" s="1262"/>
      <c r="L12" s="1262"/>
      <c r="M12" s="1262"/>
    </row>
    <row r="13" s="465" customFormat="1" ht="9" thickBot="1"/>
    <row r="14" spans="1:13" s="467" customFormat="1" ht="37.5" customHeight="1">
      <c r="A14" s="466" t="s">
        <v>344</v>
      </c>
      <c r="B14" s="1263"/>
      <c r="C14" s="1264"/>
      <c r="D14" s="1264"/>
      <c r="E14" s="1264"/>
      <c r="F14" s="1264"/>
      <c r="G14" s="1264"/>
      <c r="H14" s="1264"/>
      <c r="I14" s="1264"/>
      <c r="J14" s="1264"/>
      <c r="K14" s="1264"/>
      <c r="L14" s="1264"/>
      <c r="M14" s="1265"/>
    </row>
    <row r="15" spans="1:13" s="467" customFormat="1" ht="36" customHeight="1">
      <c r="A15" s="468" t="s">
        <v>345</v>
      </c>
      <c r="B15" s="1266"/>
      <c r="C15" s="1267"/>
      <c r="D15" s="1267"/>
      <c r="E15" s="1267"/>
      <c r="F15" s="1267"/>
      <c r="G15" s="1267"/>
      <c r="H15" s="1267"/>
      <c r="I15" s="1267"/>
      <c r="J15" s="1267"/>
      <c r="K15" s="1267"/>
      <c r="L15" s="1267"/>
      <c r="M15" s="1268"/>
    </row>
    <row r="16" spans="1:13" ht="14.25" thickBot="1">
      <c r="A16" s="469"/>
      <c r="B16" s="470"/>
      <c r="C16" s="470"/>
      <c r="D16" s="470"/>
      <c r="E16" s="470"/>
      <c r="F16" s="470"/>
      <c r="G16" s="470"/>
      <c r="H16" s="470"/>
      <c r="I16" s="470"/>
      <c r="J16" s="470"/>
      <c r="K16" s="471"/>
      <c r="L16" s="471"/>
      <c r="M16" s="471"/>
    </row>
    <row r="17" spans="1:13" ht="33" customHeight="1" thickBot="1">
      <c r="A17" s="1269" t="s">
        <v>346</v>
      </c>
      <c r="B17" s="1270"/>
      <c r="C17" s="1270"/>
      <c r="D17" s="1270"/>
      <c r="E17" s="1270"/>
      <c r="F17" s="1270"/>
      <c r="G17" s="1270"/>
      <c r="H17" s="1270"/>
      <c r="I17" s="1270"/>
      <c r="J17" s="1270"/>
      <c r="K17" s="1270"/>
      <c r="L17" s="1270"/>
      <c r="M17" s="1271"/>
    </row>
    <row r="18" spans="1:13" ht="33" customHeight="1" thickBot="1">
      <c r="A18" s="1272" t="s">
        <v>347</v>
      </c>
      <c r="B18" s="1273"/>
      <c r="C18" s="1273"/>
      <c r="D18" s="1273"/>
      <c r="E18" s="1273"/>
      <c r="F18" s="1273"/>
      <c r="G18" s="1273"/>
      <c r="H18" s="1273"/>
      <c r="I18" s="1273"/>
      <c r="J18" s="1273"/>
      <c r="K18" s="1273"/>
      <c r="L18" s="1273"/>
      <c r="M18" s="1274"/>
    </row>
    <row r="19" spans="1:13" s="467" customFormat="1" ht="36.75" customHeight="1">
      <c r="A19" s="466" t="s">
        <v>348</v>
      </c>
      <c r="B19" s="1263"/>
      <c r="C19" s="1264"/>
      <c r="D19" s="1264"/>
      <c r="E19" s="1264"/>
      <c r="F19" s="1264"/>
      <c r="G19" s="1264"/>
      <c r="H19" s="1264"/>
      <c r="I19" s="1264"/>
      <c r="J19" s="1264"/>
      <c r="K19" s="1264"/>
      <c r="L19" s="1264"/>
      <c r="M19" s="1265"/>
    </row>
    <row r="20" spans="1:13" s="467" customFormat="1" ht="35.25" customHeight="1">
      <c r="A20" s="468" t="s">
        <v>349</v>
      </c>
      <c r="B20" s="1266"/>
      <c r="C20" s="1267"/>
      <c r="D20" s="1267"/>
      <c r="E20" s="1267"/>
      <c r="F20" s="1267"/>
      <c r="G20" s="1267"/>
      <c r="H20" s="1267"/>
      <c r="I20" s="1267"/>
      <c r="J20" s="1267"/>
      <c r="K20" s="1267"/>
      <c r="L20" s="1267"/>
      <c r="M20" s="1268"/>
    </row>
    <row r="21" spans="1:13" s="467" customFormat="1" ht="38.25" customHeight="1">
      <c r="A21" s="468" t="s">
        <v>350</v>
      </c>
      <c r="B21" s="1266"/>
      <c r="C21" s="1267"/>
      <c r="D21" s="1267"/>
      <c r="E21" s="1267"/>
      <c r="F21" s="1267"/>
      <c r="G21" s="1267"/>
      <c r="H21" s="1267"/>
      <c r="I21" s="1267"/>
      <c r="J21" s="1267"/>
      <c r="K21" s="1267"/>
      <c r="L21" s="1267"/>
      <c r="M21" s="1268"/>
    </row>
    <row r="22" spans="1:13" ht="35.25" customHeight="1" thickBot="1">
      <c r="A22" s="472" t="s">
        <v>351</v>
      </c>
      <c r="B22" s="1275"/>
      <c r="C22" s="1276"/>
      <c r="D22" s="1276"/>
      <c r="E22" s="1276"/>
      <c r="F22" s="1276"/>
      <c r="G22" s="1276"/>
      <c r="H22" s="1276"/>
      <c r="I22" s="1276"/>
      <c r="J22" s="1276"/>
      <c r="K22" s="1276"/>
      <c r="L22" s="1276"/>
      <c r="M22" s="1277"/>
    </row>
    <row r="23" spans="1:13" ht="33" customHeight="1" thickBot="1">
      <c r="A23" s="1272" t="s">
        <v>352</v>
      </c>
      <c r="B23" s="1273"/>
      <c r="C23" s="1273"/>
      <c r="D23" s="1273"/>
      <c r="E23" s="1273"/>
      <c r="F23" s="1273"/>
      <c r="G23" s="1273"/>
      <c r="H23" s="1273"/>
      <c r="I23" s="1273"/>
      <c r="J23" s="1273"/>
      <c r="K23" s="1273"/>
      <c r="L23" s="1273"/>
      <c r="M23" s="1274"/>
    </row>
    <row r="24" spans="1:13" s="467" customFormat="1" ht="36.75" customHeight="1">
      <c r="A24" s="466" t="s">
        <v>348</v>
      </c>
      <c r="B24" s="1263"/>
      <c r="C24" s="1264"/>
      <c r="D24" s="1264"/>
      <c r="E24" s="1264"/>
      <c r="F24" s="1264"/>
      <c r="G24" s="1264"/>
      <c r="H24" s="1264"/>
      <c r="I24" s="1264"/>
      <c r="J24" s="1264"/>
      <c r="K24" s="1264"/>
      <c r="L24" s="1264"/>
      <c r="M24" s="1265"/>
    </row>
    <row r="25" spans="1:13" s="467" customFormat="1" ht="35.25" customHeight="1">
      <c r="A25" s="468" t="s">
        <v>349</v>
      </c>
      <c r="B25" s="1266"/>
      <c r="C25" s="1267"/>
      <c r="D25" s="1267"/>
      <c r="E25" s="1267"/>
      <c r="F25" s="1267"/>
      <c r="G25" s="1267"/>
      <c r="H25" s="1267"/>
      <c r="I25" s="1267"/>
      <c r="J25" s="1267"/>
      <c r="K25" s="1267"/>
      <c r="L25" s="1267"/>
      <c r="M25" s="1268"/>
    </row>
    <row r="26" spans="1:13" s="467" customFormat="1" ht="38.25" customHeight="1">
      <c r="A26" s="468" t="s">
        <v>353</v>
      </c>
      <c r="B26" s="1266"/>
      <c r="C26" s="1267"/>
      <c r="D26" s="1267"/>
      <c r="E26" s="1267"/>
      <c r="F26" s="1267"/>
      <c r="G26" s="1267"/>
      <c r="H26" s="1267"/>
      <c r="I26" s="1267"/>
      <c r="J26" s="1267"/>
      <c r="K26" s="1267"/>
      <c r="L26" s="1267"/>
      <c r="M26" s="1268"/>
    </row>
    <row r="27" spans="1:13" ht="35.25" customHeight="1" thickBot="1">
      <c r="A27" s="472" t="s">
        <v>351</v>
      </c>
      <c r="B27" s="1275"/>
      <c r="C27" s="1276"/>
      <c r="D27" s="1276"/>
      <c r="E27" s="1276"/>
      <c r="F27" s="1276"/>
      <c r="G27" s="1276"/>
      <c r="H27" s="1276"/>
      <c r="I27" s="1276"/>
      <c r="J27" s="1276"/>
      <c r="K27" s="1276"/>
      <c r="L27" s="1276"/>
      <c r="M27" s="1277"/>
    </row>
    <row r="28" spans="1:10" ht="14.25" thickBot="1">
      <c r="A28" s="469"/>
      <c r="B28" s="473"/>
      <c r="C28" s="473"/>
      <c r="D28" s="473"/>
      <c r="E28" s="473"/>
      <c r="F28" s="473"/>
      <c r="G28" s="473"/>
      <c r="H28" s="473"/>
      <c r="I28" s="473"/>
      <c r="J28" s="473"/>
    </row>
    <row r="29" spans="1:13" s="467" customFormat="1" ht="30.75" customHeight="1" thickBot="1">
      <c r="A29" s="474" t="s">
        <v>354</v>
      </c>
      <c r="B29" s="1278"/>
      <c r="C29" s="1279"/>
      <c r="D29" s="1279"/>
      <c r="E29" s="1279"/>
      <c r="F29" s="1279"/>
      <c r="G29" s="1280"/>
      <c r="H29" s="1281" t="s">
        <v>355</v>
      </c>
      <c r="I29" s="1282"/>
      <c r="J29" s="1278" t="s">
        <v>356</v>
      </c>
      <c r="K29" s="1279"/>
      <c r="L29" s="1279"/>
      <c r="M29" s="1280"/>
    </row>
    <row r="30" spans="1:10" ht="27" customHeight="1" thickBot="1">
      <c r="A30" s="473"/>
      <c r="B30" s="473"/>
      <c r="C30" s="473"/>
      <c r="D30" s="473"/>
      <c r="E30" s="473"/>
      <c r="F30" s="473"/>
      <c r="G30" s="473"/>
      <c r="H30" s="473"/>
      <c r="I30" s="473"/>
      <c r="J30" s="473"/>
    </row>
    <row r="31" spans="1:13" s="463" customFormat="1" ht="30.75" customHeight="1" thickBot="1">
      <c r="A31" s="1269" t="s">
        <v>357</v>
      </c>
      <c r="B31" s="1270"/>
      <c r="C31" s="1270"/>
      <c r="D31" s="1270"/>
      <c r="E31" s="1270"/>
      <c r="F31" s="1270"/>
      <c r="G31" s="1270"/>
      <c r="H31" s="1270"/>
      <c r="I31" s="1270"/>
      <c r="J31" s="1270"/>
      <c r="K31" s="1270"/>
      <c r="L31" s="1270"/>
      <c r="M31" s="1271"/>
    </row>
    <row r="32" spans="2:13" s="475" customFormat="1" ht="33" customHeight="1" thickBot="1">
      <c r="B32" s="1283" t="s">
        <v>358</v>
      </c>
      <c r="C32" s="1284"/>
      <c r="D32" s="1284"/>
      <c r="E32" s="1284"/>
      <c r="F32" s="1285"/>
      <c r="G32" s="1283" t="s">
        <v>359</v>
      </c>
      <c r="H32" s="1284"/>
      <c r="I32" s="1284"/>
      <c r="J32" s="1284"/>
      <c r="K32" s="1285"/>
      <c r="L32" s="1286" t="s">
        <v>360</v>
      </c>
      <c r="M32" s="1287"/>
    </row>
    <row r="33" spans="1:13" s="475" customFormat="1" ht="51.75" customHeight="1" thickBot="1">
      <c r="A33" s="476" t="s">
        <v>361</v>
      </c>
      <c r="B33" s="477" t="s">
        <v>362</v>
      </c>
      <c r="C33" s="478" t="s">
        <v>363</v>
      </c>
      <c r="D33" s="478" t="s">
        <v>364</v>
      </c>
      <c r="E33" s="478" t="s">
        <v>365</v>
      </c>
      <c r="F33" s="479" t="s">
        <v>366</v>
      </c>
      <c r="G33" s="480" t="s">
        <v>367</v>
      </c>
      <c r="H33" s="478" t="s">
        <v>368</v>
      </c>
      <c r="I33" s="478" t="s">
        <v>364</v>
      </c>
      <c r="J33" s="478" t="s">
        <v>365</v>
      </c>
      <c r="K33" s="481" t="s">
        <v>366</v>
      </c>
      <c r="L33" s="482" t="s">
        <v>369</v>
      </c>
      <c r="M33" s="483" t="s">
        <v>370</v>
      </c>
    </row>
    <row r="34" spans="1:13" s="475" customFormat="1" ht="45" customHeight="1" thickBot="1">
      <c r="A34" s="484" t="s">
        <v>371</v>
      </c>
      <c r="B34" s="485">
        <v>27000</v>
      </c>
      <c r="C34" s="486">
        <v>17000</v>
      </c>
      <c r="D34" s="487">
        <f>1/B34*C34</f>
        <v>0.6296296296296297</v>
      </c>
      <c r="E34" s="488">
        <v>10000</v>
      </c>
      <c r="F34" s="489">
        <f>1/B34*E34</f>
        <v>0.37037037037037035</v>
      </c>
      <c r="G34" s="490">
        <v>25757.88</v>
      </c>
      <c r="H34" s="491">
        <f>G34*D34</f>
        <v>16217.924444444445</v>
      </c>
      <c r="I34" s="487">
        <f>1/G34*H34</f>
        <v>0.6296296296296295</v>
      </c>
      <c r="J34" s="491">
        <f>G34*F34</f>
        <v>9539.955555555556</v>
      </c>
      <c r="K34" s="492">
        <f>1/G34*J34</f>
        <v>0.37037037037037035</v>
      </c>
      <c r="L34" s="493">
        <f>G34*I34</f>
        <v>16217.924444444443</v>
      </c>
      <c r="M34" s="494">
        <f>G34*K34</f>
        <v>9539.955555555556</v>
      </c>
    </row>
    <row r="35" spans="1:13" s="475" customFormat="1" ht="33.75" customHeight="1" thickBot="1">
      <c r="A35" s="495" t="s">
        <v>372</v>
      </c>
      <c r="B35" s="496">
        <v>21000</v>
      </c>
      <c r="C35" s="497">
        <v>15000</v>
      </c>
      <c r="D35" s="498">
        <f>1/B35*C35</f>
        <v>0.7142857142857143</v>
      </c>
      <c r="E35" s="499">
        <v>6000</v>
      </c>
      <c r="F35" s="500">
        <f>1/B35*E35</f>
        <v>0.2857142857142857</v>
      </c>
      <c r="G35" s="501">
        <v>21400</v>
      </c>
      <c r="H35" s="502">
        <f>G35*D35</f>
        <v>15285.714285714286</v>
      </c>
      <c r="I35" s="498">
        <f>1/G35*H35</f>
        <v>0.7142857142857143</v>
      </c>
      <c r="J35" s="502">
        <f>G35*F35</f>
        <v>6114.285714285714</v>
      </c>
      <c r="K35" s="503">
        <f>1/G35*J35</f>
        <v>0.2857142857142857</v>
      </c>
      <c r="L35" s="493">
        <f>G35*I35</f>
        <v>15285.714285714286</v>
      </c>
      <c r="M35" s="494">
        <f>G35*K35</f>
        <v>6114.285714285714</v>
      </c>
    </row>
    <row r="36" spans="1:13" s="475" customFormat="1" ht="42.75" customHeight="1" thickBot="1">
      <c r="A36" s="504" t="s">
        <v>373</v>
      </c>
      <c r="B36" s="505">
        <v>11700</v>
      </c>
      <c r="C36" s="506">
        <v>10700</v>
      </c>
      <c r="D36" s="507">
        <f>1/B36*C36</f>
        <v>0.9145299145299145</v>
      </c>
      <c r="E36" s="508">
        <v>1000</v>
      </c>
      <c r="F36" s="509">
        <f>1/B36*E36</f>
        <v>0.08547008547008547</v>
      </c>
      <c r="G36" s="510">
        <v>11700</v>
      </c>
      <c r="H36" s="511">
        <f>G36*D36</f>
        <v>10700</v>
      </c>
      <c r="I36" s="507">
        <f>1/G36*H36</f>
        <v>0.9145299145299145</v>
      </c>
      <c r="J36" s="511">
        <f>G36*F36</f>
        <v>1000</v>
      </c>
      <c r="K36" s="512">
        <f>1/G36*J36</f>
        <v>0.08547008547008547</v>
      </c>
      <c r="L36" s="513">
        <f>G36*I36</f>
        <v>10700</v>
      </c>
      <c r="M36" s="514">
        <f>G36*K36</f>
        <v>1000</v>
      </c>
    </row>
    <row r="37" spans="1:18" s="475" customFormat="1" ht="13.5" thickBot="1">
      <c r="A37" s="515"/>
      <c r="B37" s="1288"/>
      <c r="C37" s="1288"/>
      <c r="D37" s="515"/>
      <c r="E37" s="516"/>
      <c r="F37" s="516"/>
      <c r="G37" s="516"/>
      <c r="H37" s="516"/>
      <c r="I37" s="516"/>
      <c r="J37" s="516"/>
      <c r="K37" s="516"/>
      <c r="L37" s="516"/>
      <c r="M37" s="516"/>
      <c r="N37" s="516"/>
      <c r="O37" s="516"/>
      <c r="P37" s="517"/>
      <c r="Q37" s="517"/>
      <c r="R37" s="518"/>
    </row>
    <row r="38" spans="1:19" s="524" customFormat="1" ht="28.5" customHeight="1" thickBot="1">
      <c r="A38" s="519" t="s">
        <v>374</v>
      </c>
      <c r="B38" s="520">
        <f>SUM(B34:B36)</f>
        <v>59700</v>
      </c>
      <c r="C38" s="520">
        <f aca="true" t="shared" si="0" ref="C38:M38">SUM(C34:C36)</f>
        <v>42700</v>
      </c>
      <c r="D38" s="520"/>
      <c r="E38" s="520">
        <f t="shared" si="0"/>
        <v>17000</v>
      </c>
      <c r="F38" s="520"/>
      <c r="G38" s="520">
        <f t="shared" si="0"/>
        <v>58857.880000000005</v>
      </c>
      <c r="H38" s="520">
        <f t="shared" si="0"/>
        <v>42203.63873015873</v>
      </c>
      <c r="I38" s="520"/>
      <c r="J38" s="520">
        <f t="shared" si="0"/>
        <v>16654.24126984127</v>
      </c>
      <c r="K38" s="520"/>
      <c r="L38" s="520">
        <f t="shared" si="0"/>
        <v>42203.63873015873</v>
      </c>
      <c r="M38" s="520">
        <f t="shared" si="0"/>
        <v>16654.24126984127</v>
      </c>
      <c r="N38" s="521"/>
      <c r="O38" s="522"/>
      <c r="P38" s="521"/>
      <c r="Q38" s="521"/>
      <c r="R38" s="523"/>
      <c r="S38" s="523"/>
    </row>
    <row r="39" spans="1:10" ht="12.75">
      <c r="A39" s="525"/>
      <c r="B39" s="526"/>
      <c r="C39" s="527"/>
      <c r="D39" s="527"/>
      <c r="E39" s="527"/>
      <c r="F39" s="527"/>
      <c r="G39" s="527"/>
      <c r="H39" s="527"/>
      <c r="I39" s="527"/>
      <c r="J39" s="527"/>
    </row>
    <row r="40" spans="1:10" ht="13.5" thickBot="1">
      <c r="A40" s="525"/>
      <c r="B40" s="526"/>
      <c r="C40" s="527"/>
      <c r="D40" s="527"/>
      <c r="E40" s="527"/>
      <c r="F40" s="527"/>
      <c r="G40" s="527"/>
      <c r="H40" s="527"/>
      <c r="I40" s="527"/>
      <c r="J40" s="527"/>
    </row>
    <row r="41" spans="1:22" ht="33" customHeight="1" thickBot="1">
      <c r="A41" s="1289" t="s">
        <v>375</v>
      </c>
      <c r="B41" s="1289"/>
      <c r="C41" s="1289"/>
      <c r="D41" s="1289"/>
      <c r="E41" s="1289"/>
      <c r="F41" s="1290">
        <f>G38</f>
        <v>58857.880000000005</v>
      </c>
      <c r="G41" s="1291"/>
      <c r="H41" s="528"/>
      <c r="I41" s="528"/>
      <c r="J41" s="528"/>
      <c r="K41" s="528"/>
      <c r="L41" s="528"/>
      <c r="M41" s="528"/>
      <c r="N41" s="528"/>
      <c r="O41" s="528"/>
      <c r="P41" s="528"/>
      <c r="Q41" s="528"/>
      <c r="R41" s="528"/>
      <c r="S41" s="528"/>
      <c r="T41" s="528"/>
      <c r="U41" s="528"/>
      <c r="V41" s="528"/>
    </row>
    <row r="42" spans="1:22" ht="13.5" thickBot="1">
      <c r="A42" s="528"/>
      <c r="B42" s="528"/>
      <c r="C42" s="528"/>
      <c r="D42" s="528"/>
      <c r="E42" s="528"/>
      <c r="F42" s="529"/>
      <c r="G42" s="530"/>
      <c r="H42" s="528"/>
      <c r="I42" s="528"/>
      <c r="J42" s="528"/>
      <c r="K42" s="528"/>
      <c r="L42" s="528"/>
      <c r="M42" s="528"/>
      <c r="N42" s="528"/>
      <c r="O42" s="528"/>
      <c r="P42" s="528"/>
      <c r="Q42" s="528"/>
      <c r="R42" s="528"/>
      <c r="S42" s="528"/>
      <c r="T42" s="528"/>
      <c r="U42" s="528"/>
      <c r="V42" s="528"/>
    </row>
    <row r="43" spans="1:22" ht="33" customHeight="1" thickBot="1">
      <c r="A43" s="1289" t="s">
        <v>376</v>
      </c>
      <c r="B43" s="1289"/>
      <c r="C43" s="1289"/>
      <c r="D43" s="1289"/>
      <c r="E43" s="1289"/>
      <c r="F43" s="1290">
        <f>H38</f>
        <v>42203.63873015873</v>
      </c>
      <c r="G43" s="1291"/>
      <c r="H43" s="528"/>
      <c r="N43" s="528"/>
      <c r="O43" s="528"/>
      <c r="P43" s="528"/>
      <c r="Q43" s="528"/>
      <c r="R43" s="528"/>
      <c r="S43" s="528"/>
      <c r="T43" s="528"/>
      <c r="U43" s="528"/>
      <c r="V43" s="528"/>
    </row>
    <row r="44" spans="1:22" ht="13.5" thickBot="1">
      <c r="A44" s="528"/>
      <c r="B44" s="528"/>
      <c r="C44" s="528"/>
      <c r="D44" s="528"/>
      <c r="E44" s="528"/>
      <c r="F44" s="528"/>
      <c r="G44" s="528"/>
      <c r="H44" s="528"/>
      <c r="I44" s="528"/>
      <c r="J44" s="528"/>
      <c r="K44" s="528"/>
      <c r="L44" s="528"/>
      <c r="M44" s="528"/>
      <c r="N44" s="528"/>
      <c r="O44" s="528"/>
      <c r="P44" s="528"/>
      <c r="Q44" s="528"/>
      <c r="R44" s="528"/>
      <c r="S44" s="528"/>
      <c r="T44" s="528"/>
      <c r="U44" s="528"/>
      <c r="V44" s="528"/>
    </row>
    <row r="45" spans="1:22" ht="33" customHeight="1" thickBot="1">
      <c r="A45" s="1289" t="s">
        <v>377</v>
      </c>
      <c r="B45" s="1289"/>
      <c r="C45" s="1289"/>
      <c r="D45" s="1292"/>
      <c r="E45" s="1293"/>
      <c r="F45" s="1290">
        <f>M38</f>
        <v>16654.24126984127</v>
      </c>
      <c r="G45" s="1291"/>
      <c r="H45" s="528"/>
      <c r="I45" s="528"/>
      <c r="J45" s="528"/>
      <c r="K45" s="528"/>
      <c r="L45" s="528"/>
      <c r="M45" s="528"/>
      <c r="N45" s="528"/>
      <c r="O45" s="528"/>
      <c r="P45" s="528"/>
      <c r="Q45" s="528"/>
      <c r="R45" s="528"/>
      <c r="S45" s="528"/>
      <c r="T45" s="528"/>
      <c r="U45" s="528"/>
      <c r="V45" s="528"/>
    </row>
    <row r="46" spans="1:22" ht="12.75">
      <c r="A46" s="528"/>
      <c r="B46" s="528"/>
      <c r="C46" s="528"/>
      <c r="D46" s="528"/>
      <c r="E46" s="528"/>
      <c r="F46" s="528"/>
      <c r="G46" s="528"/>
      <c r="H46" s="528"/>
      <c r="I46" s="528"/>
      <c r="J46" s="528"/>
      <c r="K46" s="528"/>
      <c r="L46" s="528"/>
      <c r="M46" s="528"/>
      <c r="N46" s="528"/>
      <c r="O46" s="528"/>
      <c r="P46" s="528"/>
      <c r="Q46" s="528"/>
      <c r="R46" s="528"/>
      <c r="S46" s="528"/>
      <c r="T46" s="528"/>
      <c r="U46" s="528"/>
      <c r="V46" s="528"/>
    </row>
    <row r="47" spans="8:22" ht="10.5" customHeight="1">
      <c r="H47" s="528"/>
      <c r="I47" s="528"/>
      <c r="J47" s="528"/>
      <c r="K47" s="528"/>
      <c r="L47" s="528"/>
      <c r="M47" s="528"/>
      <c r="N47" s="528"/>
      <c r="O47" s="528"/>
      <c r="P47" s="528"/>
      <c r="Q47" s="528"/>
      <c r="R47" s="528"/>
      <c r="S47" s="528"/>
      <c r="T47" s="528"/>
      <c r="U47" s="528"/>
      <c r="V47" s="528"/>
    </row>
    <row r="48" spans="8:22" ht="10.5" customHeight="1">
      <c r="H48" s="528"/>
      <c r="I48" s="528"/>
      <c r="J48" s="528"/>
      <c r="K48" s="528"/>
      <c r="L48" s="528"/>
      <c r="M48" s="528"/>
      <c r="N48" s="528"/>
      <c r="O48" s="528"/>
      <c r="P48" s="528"/>
      <c r="Q48" s="528"/>
      <c r="R48" s="528"/>
      <c r="S48" s="528"/>
      <c r="T48" s="528"/>
      <c r="U48" s="528"/>
      <c r="V48" s="528"/>
    </row>
    <row r="49" ht="16.5" customHeight="1"/>
    <row r="50" spans="1:13" ht="30" customHeight="1">
      <c r="A50" s="1294" t="s">
        <v>378</v>
      </c>
      <c r="B50" s="1294"/>
      <c r="C50" s="1294"/>
      <c r="D50" s="1294"/>
      <c r="E50" s="1294"/>
      <c r="F50" s="1294"/>
      <c r="G50" s="1294"/>
      <c r="H50" s="1294"/>
      <c r="I50" s="1294"/>
      <c r="J50" s="1294"/>
      <c r="K50" s="1294"/>
      <c r="L50" s="1294"/>
      <c r="M50" s="1294"/>
    </row>
    <row r="51" spans="1:13" ht="44.25" customHeight="1">
      <c r="A51" s="1295" t="s">
        <v>379</v>
      </c>
      <c r="B51" s="1295"/>
      <c r="C51" s="1295"/>
      <c r="D51" s="1295"/>
      <c r="E51" s="1295"/>
      <c r="F51" s="1295"/>
      <c r="G51" s="1295"/>
      <c r="H51" s="1295"/>
      <c r="I51" s="1295"/>
      <c r="J51" s="1295"/>
      <c r="K51" s="1295"/>
      <c r="L51" s="1295"/>
      <c r="M51" s="1295"/>
    </row>
    <row r="52" spans="1:13" ht="44.25" customHeight="1">
      <c r="A52" s="1295" t="s">
        <v>380</v>
      </c>
      <c r="B52" s="1295"/>
      <c r="C52" s="1295"/>
      <c r="D52" s="1295"/>
      <c r="E52" s="1295"/>
      <c r="F52" s="1295"/>
      <c r="G52" s="1295"/>
      <c r="H52" s="1295"/>
      <c r="I52" s="1295"/>
      <c r="J52" s="1295"/>
      <c r="K52" s="1295"/>
      <c r="L52" s="1295"/>
      <c r="M52" s="1295"/>
    </row>
    <row r="53" ht="7.5" customHeight="1"/>
    <row r="54" spans="1:13" ht="32.25" customHeight="1">
      <c r="A54" s="1296" t="s">
        <v>381</v>
      </c>
      <c r="B54" s="1296"/>
      <c r="C54" s="1296"/>
      <c r="D54" s="1296"/>
      <c r="E54" s="1296"/>
      <c r="F54" s="1296"/>
      <c r="G54" s="1296"/>
      <c r="H54" s="1296"/>
      <c r="I54" s="1296"/>
      <c r="J54" s="1296"/>
      <c r="K54" s="1296"/>
      <c r="L54" s="1296"/>
      <c r="M54" s="1296"/>
    </row>
    <row r="55" spans="1:13" ht="33" customHeight="1">
      <c r="A55" s="1296" t="s">
        <v>382</v>
      </c>
      <c r="B55" s="1296"/>
      <c r="C55" s="1296"/>
      <c r="D55" s="1296"/>
      <c r="E55" s="1296"/>
      <c r="F55" s="1296"/>
      <c r="G55" s="1296"/>
      <c r="H55" s="1296"/>
      <c r="I55" s="1296"/>
      <c r="J55" s="1296"/>
      <c r="K55" s="1296"/>
      <c r="L55" s="1296"/>
      <c r="M55" s="1296"/>
    </row>
    <row r="56" spans="1:13" ht="45.75" customHeight="1">
      <c r="A56" s="1296" t="s">
        <v>383</v>
      </c>
      <c r="B56" s="1296"/>
      <c r="C56" s="1296"/>
      <c r="D56" s="1296"/>
      <c r="E56" s="1296"/>
      <c r="F56" s="1296"/>
      <c r="G56" s="1296"/>
      <c r="H56" s="1296"/>
      <c r="I56" s="1296"/>
      <c r="J56" s="1296"/>
      <c r="K56" s="1296"/>
      <c r="L56" s="1296"/>
      <c r="M56" s="1296"/>
    </row>
    <row r="57" spans="1:13" ht="48" customHeight="1">
      <c r="A57" s="1296" t="s">
        <v>384</v>
      </c>
      <c r="B57" s="1296"/>
      <c r="C57" s="1296"/>
      <c r="D57" s="1296"/>
      <c r="E57" s="1296"/>
      <c r="F57" s="1296"/>
      <c r="G57" s="1296"/>
      <c r="H57" s="1296"/>
      <c r="I57" s="1296"/>
      <c r="J57" s="1296"/>
      <c r="K57" s="1296"/>
      <c r="L57" s="1296"/>
      <c r="M57" s="1296"/>
    </row>
    <row r="58" spans="1:13" ht="30" customHeight="1">
      <c r="A58" s="1296" t="s">
        <v>385</v>
      </c>
      <c r="B58" s="1296"/>
      <c r="C58" s="1296"/>
      <c r="D58" s="1296"/>
      <c r="E58" s="1296"/>
      <c r="F58" s="1296"/>
      <c r="G58" s="1296"/>
      <c r="H58" s="1296"/>
      <c r="I58" s="1296"/>
      <c r="J58" s="1296"/>
      <c r="K58" s="1296"/>
      <c r="L58" s="1296"/>
      <c r="M58" s="1296"/>
    </row>
    <row r="59" spans="1:13" ht="45.75" customHeight="1">
      <c r="A59" s="1296" t="s">
        <v>386</v>
      </c>
      <c r="B59" s="1296"/>
      <c r="C59" s="1296"/>
      <c r="D59" s="1296"/>
      <c r="E59" s="1296"/>
      <c r="F59" s="1296"/>
      <c r="G59" s="1296"/>
      <c r="H59" s="1296"/>
      <c r="I59" s="1296"/>
      <c r="J59" s="1296"/>
      <c r="K59" s="1296"/>
      <c r="L59" s="1296"/>
      <c r="M59" s="1296"/>
    </row>
    <row r="60" spans="1:13" ht="30" customHeight="1">
      <c r="A60" s="1296" t="s">
        <v>387</v>
      </c>
      <c r="B60" s="1296"/>
      <c r="C60" s="1296"/>
      <c r="D60" s="1296"/>
      <c r="E60" s="1296"/>
      <c r="F60" s="1296"/>
      <c r="G60" s="1296"/>
      <c r="H60" s="1296"/>
      <c r="I60" s="1296"/>
      <c r="J60" s="1296"/>
      <c r="K60" s="1296"/>
      <c r="L60" s="1296"/>
      <c r="M60" s="1296"/>
    </row>
    <row r="62" ht="12.75">
      <c r="A62" s="525" t="s">
        <v>388</v>
      </c>
    </row>
    <row r="63" ht="13.5" thickBot="1"/>
    <row r="64" spans="1:13" ht="34.5" customHeight="1" thickBot="1">
      <c r="A64" s="1297" t="s">
        <v>389</v>
      </c>
      <c r="B64" s="1297"/>
      <c r="D64" s="1298"/>
      <c r="E64" s="1299"/>
      <c r="F64" s="1299"/>
      <c r="G64" s="1300"/>
      <c r="J64" s="531"/>
      <c r="K64" s="532"/>
      <c r="L64" s="532"/>
      <c r="M64" s="533"/>
    </row>
    <row r="65" spans="1:13" ht="34.5" customHeight="1" thickBot="1">
      <c r="A65" s="1301" t="s">
        <v>390</v>
      </c>
      <c r="B65" s="1301"/>
      <c r="D65" s="1298"/>
      <c r="E65" s="1299"/>
      <c r="F65" s="1299"/>
      <c r="G65" s="1300"/>
      <c r="J65" s="534"/>
      <c r="K65" s="535"/>
      <c r="L65" s="535"/>
      <c r="M65" s="536"/>
    </row>
    <row r="66" spans="1:13" ht="34.5" customHeight="1" thickBot="1">
      <c r="A66" s="1301" t="s">
        <v>391</v>
      </c>
      <c r="B66" s="1301"/>
      <c r="D66" s="1302"/>
      <c r="E66" s="1303"/>
      <c r="F66" s="1303"/>
      <c r="G66" s="1304"/>
      <c r="J66" s="1305" t="s">
        <v>392</v>
      </c>
      <c r="K66" s="1306"/>
      <c r="L66" s="1306"/>
      <c r="M66" s="1307"/>
    </row>
    <row r="68" ht="12.75">
      <c r="A68" s="525" t="s">
        <v>393</v>
      </c>
    </row>
    <row r="69" ht="13.5" thickBot="1">
      <c r="A69" s="525"/>
    </row>
    <row r="70" spans="1:13" ht="33" customHeight="1" thickBot="1">
      <c r="A70" s="1297" t="s">
        <v>231</v>
      </c>
      <c r="B70" s="1297"/>
      <c r="D70" s="1298"/>
      <c r="E70" s="1299"/>
      <c r="F70" s="1299"/>
      <c r="G70" s="1300"/>
      <c r="J70" s="537"/>
      <c r="K70" s="537"/>
      <c r="L70" s="537"/>
      <c r="M70" s="537"/>
    </row>
    <row r="71" spans="1:13" s="538" customFormat="1" ht="34.5" customHeight="1" thickBot="1">
      <c r="A71" s="1301" t="s">
        <v>30</v>
      </c>
      <c r="B71" s="1301"/>
      <c r="C71" s="457"/>
      <c r="D71" s="1298"/>
      <c r="E71" s="1299"/>
      <c r="F71" s="1299"/>
      <c r="G71" s="1300"/>
      <c r="H71" s="457"/>
      <c r="I71" s="457"/>
      <c r="J71" s="534"/>
      <c r="K71" s="535"/>
      <c r="L71" s="535"/>
      <c r="M71" s="536"/>
    </row>
    <row r="72" spans="1:13" s="538" customFormat="1" ht="33.75" customHeight="1" thickBot="1">
      <c r="A72" s="1297" t="s">
        <v>288</v>
      </c>
      <c r="B72" s="1297"/>
      <c r="C72" s="457"/>
      <c r="D72" s="1302"/>
      <c r="E72" s="1303"/>
      <c r="F72" s="1303"/>
      <c r="G72" s="1304"/>
      <c r="H72" s="457"/>
      <c r="I72" s="457"/>
      <c r="J72" s="1308" t="s">
        <v>394</v>
      </c>
      <c r="K72" s="1306"/>
      <c r="L72" s="1306"/>
      <c r="M72" s="1307"/>
    </row>
    <row r="73" spans="1:13" s="538" customFormat="1" ht="34.5" customHeight="1" thickBot="1">
      <c r="A73" s="1297" t="s">
        <v>395</v>
      </c>
      <c r="B73" s="1297"/>
      <c r="C73" s="457"/>
      <c r="D73" s="1302"/>
      <c r="E73" s="1303"/>
      <c r="F73" s="1303"/>
      <c r="G73" s="1304"/>
      <c r="H73" s="457"/>
      <c r="I73" s="457"/>
      <c r="J73" s="457"/>
      <c r="K73" s="457"/>
      <c r="L73" s="457"/>
      <c r="M73" s="457"/>
    </row>
    <row r="74" spans="1:13" s="538" customFormat="1" ht="27.75" customHeight="1">
      <c r="A74" s="525"/>
      <c r="B74" s="457"/>
      <c r="C74" s="457"/>
      <c r="D74" s="457"/>
      <c r="E74" s="457"/>
      <c r="F74" s="457"/>
      <c r="G74" s="525" t="s">
        <v>396</v>
      </c>
      <c r="H74" s="457"/>
      <c r="I74" s="457"/>
      <c r="J74" s="531"/>
      <c r="K74" s="532"/>
      <c r="L74" s="532"/>
      <c r="M74" s="533"/>
    </row>
    <row r="75" spans="1:13" s="538" customFormat="1" ht="42" customHeight="1" thickBot="1">
      <c r="A75" s="525"/>
      <c r="B75" s="457"/>
      <c r="C75" s="457"/>
      <c r="D75" s="457"/>
      <c r="E75" s="457"/>
      <c r="F75" s="457"/>
      <c r="G75" s="457"/>
      <c r="H75" s="457"/>
      <c r="I75" s="457"/>
      <c r="J75" s="1308" t="s">
        <v>33</v>
      </c>
      <c r="K75" s="1306"/>
      <c r="L75" s="1306"/>
      <c r="M75" s="1307"/>
    </row>
  </sheetData>
  <sheetProtection/>
  <mergeCells count="58">
    <mergeCell ref="A72:B72"/>
    <mergeCell ref="D72:G72"/>
    <mergeCell ref="J72:M72"/>
    <mergeCell ref="A73:B73"/>
    <mergeCell ref="D73:G73"/>
    <mergeCell ref="J75:M75"/>
    <mergeCell ref="A66:B66"/>
    <mergeCell ref="D66:G66"/>
    <mergeCell ref="J66:M66"/>
    <mergeCell ref="A70:B70"/>
    <mergeCell ref="D70:G70"/>
    <mergeCell ref="A71:B71"/>
    <mergeCell ref="D71:G71"/>
    <mergeCell ref="A59:M59"/>
    <mergeCell ref="A60:M60"/>
    <mergeCell ref="A64:B64"/>
    <mergeCell ref="D64:G64"/>
    <mergeCell ref="A65:B65"/>
    <mergeCell ref="D65:G65"/>
    <mergeCell ref="A52:M52"/>
    <mergeCell ref="A54:M54"/>
    <mergeCell ref="A55:M55"/>
    <mergeCell ref="A56:M56"/>
    <mergeCell ref="A57:M57"/>
    <mergeCell ref="A58:M58"/>
    <mergeCell ref="A43:E43"/>
    <mergeCell ref="F43:G43"/>
    <mergeCell ref="A45:E45"/>
    <mergeCell ref="F45:G45"/>
    <mergeCell ref="A50:M50"/>
    <mergeCell ref="A51:M51"/>
    <mergeCell ref="A31:M31"/>
    <mergeCell ref="B32:F32"/>
    <mergeCell ref="G32:K32"/>
    <mergeCell ref="L32:M32"/>
    <mergeCell ref="B37:C37"/>
    <mergeCell ref="A41:E41"/>
    <mergeCell ref="F41:G41"/>
    <mergeCell ref="A23:M23"/>
    <mergeCell ref="B24:M24"/>
    <mergeCell ref="B25:M25"/>
    <mergeCell ref="B26:M26"/>
    <mergeCell ref="B27:M27"/>
    <mergeCell ref="B29:G29"/>
    <mergeCell ref="H29:I29"/>
    <mergeCell ref="J29:M29"/>
    <mergeCell ref="A17:M17"/>
    <mergeCell ref="A18:M18"/>
    <mergeCell ref="B19:M19"/>
    <mergeCell ref="B20:M20"/>
    <mergeCell ref="B21:M21"/>
    <mergeCell ref="B22:M22"/>
    <mergeCell ref="A2:A4"/>
    <mergeCell ref="A10:M10"/>
    <mergeCell ref="A11:M11"/>
    <mergeCell ref="A12:M12"/>
    <mergeCell ref="B14:M14"/>
    <mergeCell ref="B15:M15"/>
  </mergeCells>
  <printOptions horizontalCentered="1"/>
  <pageMargins left="0.1968503937007874" right="0.15748031496062992" top="0.2755905511811024" bottom="0.2362204724409449" header="0.15748031496062992" footer="0.15748031496062992"/>
  <pageSetup fitToHeight="0" horizontalDpi="600" verticalDpi="600" orientation="portrait" paperSize="9" scale="63" r:id="rId2"/>
  <headerFooter alignWithMargins="0">
    <oddHeader>&amp;CVerze: 1.4.2012</oddHeader>
  </headerFooter>
  <rowBreaks count="1" manualBreakCount="1">
    <brk id="47"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Obuch</dc:creator>
  <cp:keywords/>
  <dc:description/>
  <cp:lastModifiedBy>Jakoubková Marie</cp:lastModifiedBy>
  <cp:lastPrinted>2014-06-12T10:44:00Z</cp:lastPrinted>
  <dcterms:created xsi:type="dcterms:W3CDTF">2007-12-02T16:14:20Z</dcterms:created>
  <dcterms:modified xsi:type="dcterms:W3CDTF">2014-06-12T10:44:04Z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