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720" windowHeight="11640" tabRatio="849" firstSheet="1" activeTab="1"/>
  </bookViews>
  <sheets>
    <sheet name="5. Prohlášení o výdajích" sheetId="1" state="hidden" r:id="rId1"/>
    <sheet name="RK-21-2014-05, př. 1" sheetId="2" r:id="rId2"/>
    <sheet name="7. Finanční zpráva " sheetId="3" state="hidden" r:id="rId3"/>
    <sheet name="8.Soupiska výdajů" sheetId="4" state="hidden" r:id="rId4"/>
    <sheet name="9. Národní spolufinancování" sheetId="5" state="hidden" r:id="rId5"/>
    <sheet name="10. Zadávací řízení" sheetId="6" state="hidden" r:id="rId6"/>
    <sheet name="11. Kontrola na místě" sheetId="7" state="hidden" r:id="rId7"/>
    <sheet name="12. Krácení výdajů" sheetId="8" state="hidden" r:id="rId8"/>
    <sheet name="13. Sdílené výdaje" sheetId="9" state="hidden" r:id="rId9"/>
  </sheets>
  <definedNames>
    <definedName name="_xlnm.Print_Titles" localSheetId="6">'11. Kontrola na místě'!$5:$7</definedName>
    <definedName name="_xlnm.Print_Titles" localSheetId="7">'12. Krácení výdajů'!$1:$9</definedName>
    <definedName name="_xlnm.Print_Titles" localSheetId="8">'13. Sdílené výdaje'!$1:$15</definedName>
    <definedName name="_xlnm.Print_Titles" localSheetId="2">'7. Finanční zpráva '!$6:$8</definedName>
    <definedName name="_xlnm.Print_Titles" localSheetId="3">'8.Soupiska výdajů'!$1:$14</definedName>
    <definedName name="_xlnm.Print_Titles" localSheetId="1">'RK-21-2014-05, př. 1'!$7:$9</definedName>
    <definedName name="_xlnm.Print_Area" localSheetId="5">'10. Zadávací řízení'!$A$1:$H$63</definedName>
    <definedName name="_xlnm.Print_Area" localSheetId="6">'11. Kontrola na místě'!$A$1:$J$93</definedName>
    <definedName name="_xlnm.Print_Area" localSheetId="7">'12. Krácení výdajů'!$B$1:$K$84</definedName>
    <definedName name="_xlnm.Print_Area" localSheetId="8">'13. Sdílené výdaje'!$A$1:$N$76</definedName>
    <definedName name="_xlnm.Print_Area" localSheetId="0">'5. Prohlášení o výdajích'!$A$1:$J$87</definedName>
    <definedName name="_xlnm.Print_Area" localSheetId="2">'7. Finanční zpráva '!$A$1:$H$78</definedName>
    <definedName name="_xlnm.Print_Area" localSheetId="3">'8.Soupiska výdajů'!$A$1:$W$98</definedName>
    <definedName name="_xlnm.Print_Area" localSheetId="4">'9. Národní spolufinancování'!$A$1:$K$26</definedName>
    <definedName name="_xlnm.Print_Area" localSheetId="1">'RK-21-2014-05, př. 1'!$B$1:$K$150</definedName>
  </definedNames>
  <calcPr fullCalcOnLoad="1"/>
</workbook>
</file>

<file path=xl/comments1.xml><?xml version="1.0" encoding="utf-8"?>
<comments xmlns="http://schemas.openxmlformats.org/spreadsheetml/2006/main">
  <authors>
    <author>Petra Vodickova</author>
  </authors>
  <commentList>
    <comment ref="B48" authorId="0">
      <text>
        <r>
          <rPr>
            <sz val="10"/>
            <rFont val="Tahoma"/>
            <family val="2"/>
          </rPr>
          <t>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Petra Vodickova</author>
  </authors>
  <commentList>
    <comment ref="B139" authorId="0">
      <text>
        <r>
          <rPr>
            <sz val="10"/>
            <rFont val="Tahoma"/>
            <family val="2"/>
          </rPr>
          <t>Vyplnit v případě potřeby. V každém případě musí formulář obsahovat podpis statutárního zástupce partnera.</t>
        </r>
      </text>
    </comment>
    <comment ref="D11" authorId="0">
      <text>
        <r>
          <rPr>
            <sz val="10"/>
            <rFont val="Tahoma"/>
            <family val="2"/>
          </rPr>
          <t>LP, PP1, PP2, …
Vyplňte na základě údajů uvedených ve Smlouvě o poskytnutí prostředků z ERDF.</t>
        </r>
        <r>
          <rPr>
            <sz val="8"/>
            <rFont val="Tahoma"/>
            <family val="2"/>
          </rPr>
          <t xml:space="preserve">
</t>
        </r>
      </text>
    </comment>
    <comment ref="D25"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34" authorId="0">
      <text>
        <r>
          <rPr>
            <sz val="10"/>
            <rFont val="Tahoma"/>
            <family val="2"/>
          </rPr>
          <t>Jasné a přesné shrnutí, uvádějte podstatné údaje. Pokud potřebujete více místa, vložte další pole.</t>
        </r>
      </text>
    </comment>
    <comment ref="B36" authorId="0">
      <text>
        <r>
          <rPr>
            <sz val="10"/>
            <rFont val="Tahoma"/>
            <family val="2"/>
          </rPr>
          <t>Strukturovaný výčet a popis Vašich aktivit</t>
        </r>
        <r>
          <rPr>
            <sz val="8"/>
            <rFont val="Tahoma"/>
            <family val="2"/>
          </rPr>
          <t xml:space="preserve">
</t>
        </r>
      </text>
    </comment>
    <comment ref="B51" authorId="0">
      <text>
        <r>
          <rPr>
            <sz val="10"/>
            <rFont val="Tahoma"/>
            <family val="2"/>
          </rPr>
          <t>Popis spolupráce a partnerství</t>
        </r>
        <r>
          <rPr>
            <sz val="8"/>
            <rFont val="Tahoma"/>
            <family val="2"/>
          </rPr>
          <t xml:space="preserve">
</t>
        </r>
      </text>
    </comment>
    <comment ref="B113" authorId="0">
      <text>
        <r>
          <rPr>
            <sz val="10"/>
            <rFont val="Tahoma"/>
            <family val="2"/>
          </rPr>
          <t>Vyplňujte s ohledem na údaje uvedené ve Vaší projektové žádosti.</t>
        </r>
        <r>
          <rPr>
            <sz val="8"/>
            <rFont val="Tahoma"/>
            <family val="2"/>
          </rPr>
          <t xml:space="preserve">
</t>
        </r>
      </text>
    </comment>
    <comment ref="B117" authorId="0">
      <text>
        <r>
          <rPr>
            <sz val="10"/>
            <rFont val="Tahoma"/>
            <family val="2"/>
          </rPr>
          <t>Změny, které již byly oficiálně oznámeny, zde již nemusí být uváděny.</t>
        </r>
        <r>
          <rPr>
            <sz val="8"/>
            <rFont val="Tahoma"/>
            <family val="2"/>
          </rPr>
          <t xml:space="preserve">
</t>
        </r>
      </text>
    </comment>
    <comment ref="B122" authorId="0">
      <text>
        <r>
          <rPr>
            <sz val="10"/>
            <rFont val="Tahoma"/>
            <family val="2"/>
          </rPr>
          <t>Strukturovaný výčet
- …
- …
- …</t>
        </r>
        <r>
          <rPr>
            <b/>
            <sz val="8"/>
            <rFont val="Tahoma"/>
            <family val="2"/>
          </rPr>
          <t xml:space="preserve">
</t>
        </r>
        <r>
          <rPr>
            <sz val="8"/>
            <rFont val="Tahoma"/>
            <family val="2"/>
          </rPr>
          <t xml:space="preserve">
</t>
        </r>
      </text>
    </comment>
    <comment ref="B126" authorId="0">
      <text>
        <r>
          <rPr>
            <sz val="10"/>
            <rFont val="Tahoma"/>
            <family val="2"/>
          </rPr>
          <t>Popis toho, co z Vašeho projektu setrvá do budoucna (např. infrastruktura, zveřejněná studie, internetové stránky atd.)</t>
        </r>
        <r>
          <rPr>
            <sz val="8"/>
            <rFont val="Tahoma"/>
            <family val="2"/>
          </rPr>
          <t xml:space="preserve">
</t>
        </r>
        <r>
          <rPr>
            <sz val="10"/>
            <rFont val="Tahoma"/>
            <family val="2"/>
          </rPr>
          <t>Realita těchto údajů bude proveřena namátkovou kontrolou.</t>
        </r>
      </text>
    </comment>
    <comment ref="B130" authorId="0">
      <text>
        <r>
          <rPr>
            <sz val="10"/>
            <rFont val="Tahoma"/>
            <family val="2"/>
          </rPr>
          <t>Projektová dokumentace, reference na opatření publicity (internetové stránky, brožury, seznamy účastníků), popř. dílčí výstupy (např. v případě studií)</t>
        </r>
        <r>
          <rPr>
            <sz val="8"/>
            <rFont val="Tahoma"/>
            <family val="2"/>
          </rPr>
          <t xml:space="preserve">
</t>
        </r>
      </text>
    </comment>
  </commentList>
</comments>
</file>

<file path=xl/comments3.xml><?xml version="1.0" encoding="utf-8"?>
<comments xmlns="http://schemas.openxmlformats.org/spreadsheetml/2006/main">
  <authors>
    <author>Petra Vodickova</author>
  </authors>
  <commentList>
    <comment ref="B64" authorId="0">
      <text>
        <r>
          <rPr>
            <sz val="10"/>
            <rFont val="Tahoma"/>
            <family val="2"/>
          </rPr>
          <t>Vyplnit v případě potřeby. V každém případě musí formulář obsahovat podpis statutárního zástupce partnera.</t>
        </r>
      </text>
    </comment>
    <comment ref="B36" authorId="0">
      <text>
        <r>
          <rPr>
            <sz val="10"/>
            <rFont val="Tahoma"/>
            <family val="2"/>
          </rPr>
          <t>Uveďte dílčí částky rozpočtových kapitol na základě formuláře č. 8 (Soupiska výdajů CRR)</t>
        </r>
        <r>
          <rPr>
            <sz val="8"/>
            <rFont val="Tahoma"/>
            <family val="2"/>
          </rPr>
          <t xml:space="preserve">
</t>
        </r>
      </text>
    </comment>
    <comment ref="B45" authorId="0">
      <text>
        <r>
          <rPr>
            <sz val="10"/>
            <rFont val="Tahoma"/>
            <family val="2"/>
          </rPr>
          <t xml:space="preserve">Sousedící regiony jsou: 
Linz-Wels, Innviertel, Steyr-Kirchdorf (OÖ), 
St. Pölten a Mostviertel-Eisenwurzen (NÖ)
</t>
        </r>
      </text>
    </comment>
    <comment ref="D49" authorId="0">
      <text>
        <r>
          <rPr>
            <sz val="10"/>
            <rFont val="Tahoma"/>
            <family val="2"/>
          </rPr>
          <t>U věcných příspěvků nesmí spolufinancování z ERDF
překročit celkové způsobilé výdaje po odečtení
hodnoty těchto příspěvků.</t>
        </r>
      </text>
    </comment>
    <comment ref="C22" authorId="0">
      <text>
        <r>
          <rPr>
            <sz val="10"/>
            <rFont val="Tahoma"/>
            <family val="2"/>
          </rPr>
          <t>Dle pořadí a časového plánu uvedeného ve Smlouvě o poskytnutí prostředků z ERDF:
např. Monitorovací období 1 od 30/09/2009 do 30/03/2010</t>
        </r>
      </text>
    </comment>
    <comment ref="G36" authorId="0">
      <text>
        <r>
          <rPr>
            <sz val="10"/>
            <rFont val="Tahoma"/>
            <family val="2"/>
          </rPr>
          <t>Zadávejte prosím hodnoty pouze do žlutých polí. Šedá pole obsahují vzorce a hodnoty jsou tedy počítány automaticky.</t>
        </r>
        <r>
          <rPr>
            <b/>
            <sz val="8"/>
            <rFont val="Tahoma"/>
            <family val="2"/>
          </rPr>
          <t xml:space="preserve">
</t>
        </r>
        <r>
          <rPr>
            <sz val="8"/>
            <rFont val="Tahoma"/>
            <family val="2"/>
          </rPr>
          <t xml:space="preserve">
</t>
        </r>
      </text>
    </comment>
    <comment ref="C36" authorId="0">
      <text>
        <r>
          <rPr>
            <sz val="10"/>
            <rFont val="Tahoma"/>
            <family val="2"/>
          </rPr>
          <t>Celkové způsobilé výdaje pro spolufinancování z EU dle Smlouvy o poskytnutí prostředků z ERDF</t>
        </r>
      </text>
    </comment>
    <comment ref="B59" authorId="0">
      <text>
        <r>
          <rPr>
            <sz val="10"/>
            <rFont val="Tahoma"/>
            <family val="2"/>
          </rPr>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sz val="8"/>
            <rFont val="Tahoma"/>
            <family val="2"/>
          </rPr>
          <t xml:space="preserve">
</t>
        </r>
      </text>
    </comment>
    <comment ref="B41" authorId="0">
      <text>
        <r>
          <rPr>
            <sz val="10"/>
            <rFont val="Tahoma"/>
            <family val="2"/>
          </rPr>
          <t>Příjmy je v zásadě třeba odečíst, pokud nejsou použity jako zdroj vlastního spolufinancování partnera (viz níže). Tato skutečnost však musí být uvedena v projektové žádosti a tato varianta je možná pouze u projektů do 1 mil EUR celkových nákladů.</t>
        </r>
      </text>
    </comment>
  </commentList>
</comments>
</file>

<file path=xl/comments4.xml><?xml version="1.0" encoding="utf-8"?>
<comments xmlns="http://schemas.openxmlformats.org/spreadsheetml/2006/main">
  <authors>
    <author>Pavel Rieger</author>
    <author>Beranov? Veronika</author>
  </authors>
  <commentList>
    <comment ref="Z1" authorId="0">
      <text>
        <r>
          <rPr>
            <b/>
            <sz val="8"/>
            <rFont val="Tahoma"/>
            <family val="2"/>
          </rPr>
          <t>Pavel Rieger:</t>
        </r>
        <r>
          <rPr>
            <sz val="8"/>
            <rFont val="Tahoma"/>
            <family val="2"/>
          </rPr>
          <t xml:space="preserve">
Číselník o dvou hodnotách (NIV - neinvestice, IV -investice).</t>
        </r>
      </text>
    </comment>
    <comment ref="I7" authorId="1">
      <text>
        <r>
          <rPr>
            <b/>
            <sz val="8"/>
            <rFont val="Tahoma"/>
            <family val="2"/>
          </rPr>
          <t>Beranová Veronika:</t>
        </r>
        <r>
          <rPr>
            <sz val="8"/>
            <rFont val="Tahoma"/>
            <family val="2"/>
          </rPr>
          <t xml:space="preserve">
Kurz doplnit dle měsíce, kdy byla soupiska zpracována. Viz pokyny pro vyplňování.</t>
        </r>
      </text>
    </comment>
  </commentList>
</comments>
</file>

<file path=xl/comments5.xml><?xml version="1.0" encoding="utf-8"?>
<comments xmlns="http://schemas.openxmlformats.org/spreadsheetml/2006/main">
  <authors>
    <author>Petra Vodickova</author>
  </authors>
  <commentList>
    <comment ref="I4" authorId="0">
      <text>
        <r>
          <rPr>
            <sz val="8"/>
            <rFont val="Tahoma"/>
            <family val="2"/>
          </rPr>
          <t xml:space="preserve">Tento formulář platí jako minimální standard pro rakouské partnery projektu a české partnery projektu se smlouvami o národním kofinancování, které nepocházejí z Ministerstva pro místní rozvoj ČR. Tento formulář musí být vyplněn i tehdy, když (ještě) nebyly vyplaceny žádné národní prostředky (prázdný formulář). </t>
        </r>
      </text>
    </comment>
  </commentList>
</comments>
</file>

<file path=xl/comments6.xml><?xml version="1.0" encoding="utf-8"?>
<comments xmlns="http://schemas.openxmlformats.org/spreadsheetml/2006/main">
  <authors>
    <author>Petra Vodickova</author>
    <author>Bousek</author>
  </authors>
  <commentList>
    <comment ref="A43" authorId="0">
      <text>
        <r>
          <rPr>
            <sz val="10"/>
            <rFont val="Tahoma"/>
            <family val="2"/>
          </rPr>
          <t>Vyplnit v případě potřeby. V každém případě musí formulář obsahovat podpis statutárního zástupce partnera.</t>
        </r>
      </text>
    </comment>
    <comment ref="C24" authorId="0">
      <text>
        <r>
          <rPr>
            <sz val="10"/>
            <rFont val="Tahoma"/>
            <family val="2"/>
          </rPr>
          <t>Dle pořadí a časového plánu uvedeného ve</t>
        </r>
        <r>
          <rPr>
            <b/>
            <sz val="8"/>
            <rFont val="Tahoma"/>
            <family val="2"/>
          </rPr>
          <t xml:space="preserve"> </t>
        </r>
        <r>
          <rPr>
            <sz val="10"/>
            <rFont val="Tahoma"/>
            <family val="2"/>
          </rPr>
          <t>Smlouvě o poskytnutí prostředků z ERDF:
např. Monitorovací období 1 od 30/09/2009 do 30/03/2010</t>
        </r>
        <r>
          <rPr>
            <sz val="8"/>
            <rFont val="Tahoma"/>
            <family val="2"/>
          </rPr>
          <t xml:space="preserve">
</t>
        </r>
      </text>
    </comment>
    <comment ref="G6" authorId="0">
      <text>
        <r>
          <rPr>
            <sz val="10"/>
            <rFont val="Tahoma"/>
            <family val="2"/>
          </rPr>
          <t>Zákonnou mezní hodnotou je v tomto případě hranice  1 mil. Kč pro dodávky a služby a 3 mil. Kč pro stavební práce. Formulář není relevantní pro zakázky malého rozsahu.</t>
        </r>
        <r>
          <rPr>
            <b/>
            <sz val="8"/>
            <rFont val="Tahoma"/>
            <family val="2"/>
          </rPr>
          <t xml:space="preserve">
</t>
        </r>
        <r>
          <rPr>
            <sz val="8"/>
            <rFont val="Tahoma"/>
            <family val="2"/>
          </rPr>
          <t xml:space="preserve">
</t>
        </r>
      </text>
    </comment>
    <comment ref="A30" authorId="0">
      <text>
        <r>
          <rPr>
            <sz val="10"/>
            <rFont val="Tahoma"/>
            <family val="2"/>
          </rPr>
          <t>S ohledem na pořadové číslo v Přehledu realizovaných a předpokládaných ZŘ (formulář CRR)</t>
        </r>
      </text>
    </comment>
    <comment ref="A31" authorId="1">
      <text>
        <r>
          <rPr>
            <sz val="10"/>
            <rFont val="Tahoma"/>
            <family val="2"/>
          </rPr>
          <t>Vyberte z nabízených možností, o jaký druh veřejné zakázky se jedná, tzn. zda se jedná o dodávky nebo služby nebo stavební práce, jak jsou definovány v § 7 odst. 2 zákona 137/2006 Sb.</t>
        </r>
      </text>
    </comment>
    <comment ref="A32" authorId="1">
      <text>
        <r>
          <rPr>
            <sz val="10"/>
            <rFont val="Tahoma"/>
            <family val="2"/>
          </rPr>
          <t>Popište stručně několika slovy, co je předmětem zadávacího řízení (vybudování cyklostezky v celém rozsahu projektu, výměna oken v 1 NP radnice apod.).</t>
        </r>
      </text>
    </comment>
    <comment ref="A35" authorId="0">
      <text>
        <r>
          <rPr>
            <sz val="10"/>
            <rFont val="Tahoma"/>
            <family val="2"/>
          </rPr>
          <t>Uveďte, kde a jakým způsobem byla veřejná zakázka publikována?</t>
        </r>
        <r>
          <rPr>
            <sz val="8"/>
            <rFont val="Tahoma"/>
            <family val="2"/>
          </rPr>
          <t xml:space="preserve">
</t>
        </r>
      </text>
    </comment>
    <comment ref="A36" authorId="1">
      <text>
        <r>
          <rPr>
            <sz val="10"/>
            <rFont val="Tahoma"/>
            <family val="2"/>
          </rPr>
          <t>Vyberte: proběhlo/probíhá</t>
        </r>
      </text>
    </comment>
    <comment ref="A33" authorId="1">
      <text>
        <r>
          <rPr>
            <sz val="10"/>
            <rFont val="Tahoma"/>
            <family val="2"/>
          </rPr>
          <t>Vyberte z nabízených možností, o jaký typ veřejné zakázky podle výše předpokládané hodnoty se jedná, tedy nadlimitní, či podlimitní, jak je definováno v § 12 zákona 137/2006 Sb.</t>
        </r>
      </text>
    </comment>
    <comment ref="A34" authorId="1">
      <text>
        <r>
          <rPr>
            <sz val="10"/>
            <rFont val="Tahoma"/>
            <family val="2"/>
          </rPr>
          <t>Vyberte z nabízených možností druh zadávacího řízení v souladu s § 21 odst. 1 zákona (otevřené řízení, užší řízení, jednací řízení s uveřejněním atd.).</t>
        </r>
      </text>
    </comment>
    <comment ref="A39" authorId="1">
      <text>
        <r>
          <rPr>
            <sz val="10"/>
            <rFont val="Tahoma"/>
            <family val="2"/>
          </rPr>
          <t>Částka, na kterou je dotace, tzn. např. zakázka je celkově na 4 mil. Kč, z čehož jsou způsobilé jen 3 mil. Kč a zbytek je hrazen z jiných zdrojů.</t>
        </r>
      </text>
    </comment>
    <comment ref="A40" authorId="1">
      <text>
        <r>
          <rPr>
            <sz val="10"/>
            <rFont val="Tahoma"/>
            <family val="2"/>
          </rPr>
          <t>Částka celého ZŘ, tzn. viz příklad 4 mil. Kč (jde o to, aby bylo ZŘ zadáváno správně, zejména pokud každá částka spadá do jiného typu VZ, tedy podle celkové částky a ne podle způsobilé, která může být pod stanovenou hranicí daného typu VZ)</t>
        </r>
      </text>
    </comment>
  </commentList>
</comments>
</file>

<file path=xl/sharedStrings.xml><?xml version="1.0" encoding="utf-8"?>
<sst xmlns="http://schemas.openxmlformats.org/spreadsheetml/2006/main" count="1071" uniqueCount="706">
  <si>
    <t>Euro</t>
  </si>
  <si>
    <t>BIC/SWIFT :</t>
  </si>
  <si>
    <t>………………………………………………</t>
  </si>
  <si>
    <t>……………………………………………..</t>
  </si>
  <si>
    <t>……………………</t>
  </si>
  <si>
    <t>...........................</t>
  </si>
  <si>
    <t>ETC AUSTRIA - CZECH REPUBLIC 2007-2013</t>
  </si>
  <si>
    <t>Datum:</t>
  </si>
  <si>
    <t>Telefon:</t>
  </si>
  <si>
    <t>Zkratka projektu:</t>
  </si>
  <si>
    <t>Číslo projektu:</t>
  </si>
  <si>
    <t>Role v projektu:</t>
  </si>
  <si>
    <t>Číslo partnera (ATMOS):</t>
  </si>
  <si>
    <t>Adresa:</t>
  </si>
  <si>
    <t>Typ zprávy:</t>
  </si>
  <si>
    <t>Zpráva o kontrole výdajů v EURECH</t>
  </si>
  <si>
    <t>Kategorie výdajů</t>
  </si>
  <si>
    <t>Schválený rozpočet</t>
  </si>
  <si>
    <t>Výdaje uznané kontrolním místem</t>
  </si>
  <si>
    <t>Neuznané výdaje</t>
  </si>
  <si>
    <t>1. Personální výdaje</t>
  </si>
  <si>
    <t>3. Investice</t>
  </si>
  <si>
    <t>CELKEM</t>
  </si>
  <si>
    <t>v tom započteny</t>
  </si>
  <si>
    <t>Výdaje v sousedících regionech (čl. 21, par. 1 Nařízení 1080/2006):</t>
  </si>
  <si>
    <t>Nákup pozemků</t>
  </si>
  <si>
    <t>Předchozí platby</t>
  </si>
  <si>
    <t>% celkového příspěvku vzhledem ke schválenému rozpočtu</t>
  </si>
  <si>
    <t>Kontrolní místo &lt;&lt;&lt;NÁZEV KONTROLNÍHO MÍSTA&gt;&gt;&gt;</t>
  </si>
  <si>
    <t>Ano/Ne</t>
  </si>
  <si>
    <t>Datum a místo:</t>
  </si>
  <si>
    <t>Zpracovatel:</t>
  </si>
  <si>
    <t>Pozice:</t>
  </si>
  <si>
    <t>Podpis a razítko:</t>
  </si>
  <si>
    <t xml:space="preserve">Číslo projektu: </t>
  </si>
  <si>
    <t>Typ partnera:</t>
  </si>
  <si>
    <t>veřejný / soukromý</t>
  </si>
  <si>
    <t xml:space="preserve">Způsobilá DPH: </t>
  </si>
  <si>
    <t>Kontaktní osoba:</t>
  </si>
  <si>
    <t xml:space="preserve">E-mail: </t>
  </si>
  <si>
    <t>Banka:</t>
  </si>
  <si>
    <t>Číslo účtu:</t>
  </si>
  <si>
    <t>Adresa banky:</t>
  </si>
  <si>
    <t>Majitel účtu:</t>
  </si>
  <si>
    <t>IBAN bankovního účtu:</t>
  </si>
  <si>
    <t>% vyúčtování ke schválenému rozpočtu</t>
  </si>
  <si>
    <t>Přípravné výdaje (max. 5%)</t>
  </si>
  <si>
    <t>Program:</t>
  </si>
  <si>
    <t>Částka příspěvku:</t>
  </si>
  <si>
    <t xml:space="preserve">č. </t>
  </si>
  <si>
    <t>Zástupce spolufinancujícího subjektu:</t>
  </si>
  <si>
    <t>Interní referenční číslo:</t>
  </si>
  <si>
    <r>
      <t xml:space="preserve">4 </t>
    </r>
    <r>
      <rPr>
        <sz val="10"/>
        <rFont val="Arial"/>
        <family val="2"/>
      </rPr>
      <t>byla zohledněna pravidla pro zadávání veřejných zakázek</t>
    </r>
  </si>
  <si>
    <t>PŘÍSPĚVEK Z ERDF</t>
  </si>
  <si>
    <t>Název spolufinancujícího subjektu:</t>
  </si>
  <si>
    <t>INKASNÍ PŘÍKAZ V EURECH ZA PARTNERA</t>
  </si>
  <si>
    <t>Zůstatková částka</t>
  </si>
  <si>
    <t>Přípravné výdaje (max. 5%):</t>
  </si>
  <si>
    <t>Nákup pozemků:</t>
  </si>
  <si>
    <t>Zůstatková částka ERDF</t>
  </si>
  <si>
    <t>Datum platby:</t>
  </si>
  <si>
    <t>Vztah ke zprávě číslo:</t>
  </si>
  <si>
    <t>Podpis:</t>
  </si>
  <si>
    <t>Oficiální razítko spolufinancujícího subjektu:</t>
  </si>
  <si>
    <t>Poznámka:</t>
  </si>
  <si>
    <t>Kontakt (tel./e-mail):</t>
  </si>
  <si>
    <t>Název partnera:</t>
  </si>
  <si>
    <t>2. Věcné a externí výdaje</t>
  </si>
  <si>
    <t>v % schváleného rozpočtu</t>
  </si>
  <si>
    <t>Příspěvek z ERDF</t>
  </si>
  <si>
    <t>Byly provedeny kontroly na místě v období, za které je zpráva podávána:</t>
  </si>
  <si>
    <t>Prostor pro event. poznámky kontrolního místa</t>
  </si>
  <si>
    <r>
      <t>4</t>
    </r>
    <r>
      <rPr>
        <sz val="10"/>
        <color indexed="55"/>
        <rFont val="Arial"/>
        <family val="2"/>
      </rPr>
      <t xml:space="preserve"> </t>
    </r>
    <r>
      <rPr>
        <sz val="10"/>
        <rFont val="Arial"/>
        <family val="2"/>
      </rPr>
      <t>vykázané výdaje jsou skutečné, vynaložené v souladu s plánovaným rozpočtem uvedeným ve Smlouvě a byly uhrazeny</t>
    </r>
  </si>
  <si>
    <r>
      <t xml:space="preserve">4 </t>
    </r>
    <r>
      <rPr>
        <sz val="10"/>
        <rFont val="Arial"/>
        <family val="2"/>
      </rPr>
      <t>produkty nebo služby byly poskytnuty v souladu se schváleným rozhodnutím a se Smlouvou</t>
    </r>
  </si>
  <si>
    <r>
      <t xml:space="preserve">4 </t>
    </r>
    <r>
      <rPr>
        <sz val="10"/>
        <rFont val="Arial"/>
        <family val="2"/>
      </rPr>
      <t>žádosti příjemce o úhradu jsou správné, byly sníženy o všechny nezpůsobilé výdaje a v případě, že se jedná o projekt vytvářející příjmy, byly tyto příjmy zohledněny</t>
    </r>
  </si>
  <si>
    <r>
      <t xml:space="preserve">4 </t>
    </r>
    <r>
      <rPr>
        <sz val="10"/>
        <rFont val="Arial"/>
        <family val="2"/>
      </rPr>
      <t>operace a výdaje jsou v souladu s vnitrostátními pravidly a pravidly Společenství, všechny účetní doklady splnily požadavky na formální správnost v souladu s těmito pravidly</t>
    </r>
  </si>
  <si>
    <r>
      <t xml:space="preserve">4 </t>
    </r>
    <r>
      <rPr>
        <sz val="10"/>
        <rFont val="Arial"/>
        <family val="2"/>
      </rPr>
      <t>bylo zamezeno dvojímu financování výdajů z jiných režimů podpor Společenství nebo vnitrostátních režimů podpor a za jiná programová období</t>
    </r>
  </si>
  <si>
    <r>
      <t xml:space="preserve">4 </t>
    </r>
    <r>
      <rPr>
        <sz val="10"/>
        <rFont val="Arial"/>
        <family val="2"/>
      </rPr>
      <t>provedené aktivity jsou v souladu s pravidly o ochraně životního prostředí, pravidly rovnoprávného postavení, pravidly o publicitě a pravidly pro veřejnou podporu</t>
    </r>
  </si>
  <si>
    <t>Zpráva partnera byla prověřena a shledána v pořádku:</t>
  </si>
  <si>
    <t>Plánované datum splnění</t>
  </si>
  <si>
    <t>Skutečné datum splnění</t>
  </si>
  <si>
    <t>Výstup/indikátor</t>
  </si>
  <si>
    <t>Plán</t>
  </si>
  <si>
    <t>Skutečnost</t>
  </si>
  <si>
    <t>Číslo přílohy</t>
  </si>
  <si>
    <t>Označení přílohy</t>
  </si>
  <si>
    <t>Monitorovací období</t>
  </si>
  <si>
    <t>Počátek</t>
  </si>
  <si>
    <t>Konec</t>
  </si>
  <si>
    <t>3. Detailní popis aktivit partnera s ohledem na jednotlivé činnosti, k nimž se partner zavázal ve Smlouvě</t>
  </si>
  <si>
    <t>5. Plnění časového plánu:</t>
  </si>
  <si>
    <t xml:space="preserve">7. Popis dosažených výstupů/indikátorů v realizovaných činnostech: </t>
  </si>
  <si>
    <t>7.1 Druh výstupu:</t>
  </si>
  <si>
    <t>jen pro Průběžné zprávy:</t>
  </si>
  <si>
    <t>jen pro Závěrečné zprávy:</t>
  </si>
  <si>
    <t xml:space="preserve">Název partnera: </t>
  </si>
  <si>
    <t>Název příjemce:</t>
  </si>
  <si>
    <r>
      <t xml:space="preserve">POTVRZENÍ O PŘÍSPĚVKU NÁRODNÍHO SPOLUFINANCOVÁNÍ  </t>
    </r>
    <r>
      <rPr>
        <b/>
        <sz val="22"/>
        <color indexed="10"/>
        <rFont val="Arial"/>
        <family val="2"/>
      </rPr>
      <t>9</t>
    </r>
    <r>
      <rPr>
        <b/>
        <sz val="14"/>
        <color indexed="10"/>
        <rFont val="Arial"/>
        <family val="2"/>
      </rPr>
      <t>.</t>
    </r>
  </si>
  <si>
    <t xml:space="preserve">Vyplní partneří z České republiky </t>
  </si>
  <si>
    <t>Dokumentace zadávacího řízení</t>
  </si>
  <si>
    <t>Stav ZŘ</t>
  </si>
  <si>
    <t>Pořadové číslo</t>
  </si>
  <si>
    <t>Druh ZŘ</t>
  </si>
  <si>
    <t>Způsob vyhlášení ZŘ</t>
  </si>
  <si>
    <t>Datum zahájení ZŘ</t>
  </si>
  <si>
    <t>Datum ukončení ZŘ</t>
  </si>
  <si>
    <t>Smluvní částka způsobilých výdajů</t>
  </si>
  <si>
    <t>Smluvní částka celkem</t>
  </si>
  <si>
    <t>Aktivita</t>
  </si>
  <si>
    <r>
      <t xml:space="preserve">ZPRÁVA O POKROKU    </t>
    </r>
    <r>
      <rPr>
        <b/>
        <sz val="22"/>
        <color indexed="10"/>
        <rFont val="Arial"/>
        <family val="2"/>
      </rPr>
      <t>6.</t>
    </r>
    <r>
      <rPr>
        <b/>
        <sz val="14"/>
        <rFont val="Arial"/>
        <family val="2"/>
      </rPr>
      <t xml:space="preserve"> </t>
    </r>
  </si>
  <si>
    <r>
      <t xml:space="preserve">FINANČNÍ ZPRÁVA    </t>
    </r>
    <r>
      <rPr>
        <b/>
        <sz val="22"/>
        <color indexed="10"/>
        <rFont val="Arial"/>
        <family val="2"/>
      </rPr>
      <t>7.</t>
    </r>
  </si>
  <si>
    <r>
      <t xml:space="preserve">ZADÁVACÍ ŘÍZENÍ      </t>
    </r>
    <r>
      <rPr>
        <b/>
        <sz val="22"/>
        <color indexed="10"/>
        <rFont val="Arial"/>
        <family val="2"/>
      </rPr>
      <t xml:space="preserve"> 10.</t>
    </r>
  </si>
  <si>
    <r>
      <t xml:space="preserve">PROHLÁŠENÍ O ZPŮSOBILÝCH VÝDAJÍCH       </t>
    </r>
    <r>
      <rPr>
        <b/>
        <sz val="22"/>
        <color indexed="10"/>
        <rFont val="Arial"/>
        <family val="2"/>
      </rPr>
      <t xml:space="preserve"> 5.</t>
    </r>
  </si>
  <si>
    <t>(a)</t>
  </si>
  <si>
    <t>(b)</t>
  </si>
  <si>
    <t>(c )</t>
  </si>
  <si>
    <t>(d)</t>
  </si>
  <si>
    <t>(a) - (b) - (c )</t>
  </si>
  <si>
    <t>5.1 Aktivity dosažené v průběhu dosavadní realizace projektu (vzhledem k milníkům):</t>
  </si>
  <si>
    <t>12. Udržitelnost výstupů a realizovaných aktivit:</t>
  </si>
  <si>
    <t>12.1 Opatření zajišťující udržitelnost aktivit v projektu a jeho výstupů za partnera:</t>
  </si>
  <si>
    <t>12.2 Finanční zabezpečení stálosti výstupů po ukončení podpory:</t>
  </si>
  <si>
    <t>13. Přílohy:</t>
  </si>
  <si>
    <t>1. Zadávací řízení (ZŘ) vztahující se k monitorovacímu období:</t>
  </si>
  <si>
    <t>Číslo soupisky výdajů:</t>
  </si>
  <si>
    <t>Registrační číslo projektu:</t>
  </si>
  <si>
    <t>Plátce DPH:</t>
  </si>
  <si>
    <t>Kurz EUR/CZK:</t>
  </si>
  <si>
    <t>Datum zpracování:</t>
  </si>
  <si>
    <t>Vyplní partner</t>
  </si>
  <si>
    <t>Vyplňuje CRR ČR</t>
  </si>
  <si>
    <t>Specifikace výdaje</t>
  </si>
  <si>
    <t>Číslo dokladu (faktury)</t>
  </si>
  <si>
    <t>Číslo dokladu v účetnictví partnera</t>
  </si>
  <si>
    <t>Dodavatel</t>
  </si>
  <si>
    <t>Datum vystavení dokladu</t>
  </si>
  <si>
    <t>Datum úhrady</t>
  </si>
  <si>
    <t>Počet stran dokladu</t>
  </si>
  <si>
    <t>Název plnění / Předmět fakturace</t>
  </si>
  <si>
    <t>Účel / Aktivita projektu</t>
  </si>
  <si>
    <t>Výdaj investiční (IV) nebo neinvestiční (NIV)</t>
  </si>
  <si>
    <t>Název</t>
  </si>
  <si>
    <t>IČ</t>
  </si>
  <si>
    <t>DPH odloženo</t>
  </si>
  <si>
    <t>Částka bez DPH</t>
  </si>
  <si>
    <t xml:space="preserve">DPH </t>
  </si>
  <si>
    <t xml:space="preserve">Celkem vč. DPH </t>
  </si>
  <si>
    <t>DPH</t>
  </si>
  <si>
    <t>Celkem vč. DPH</t>
  </si>
  <si>
    <t>(14a)</t>
  </si>
  <si>
    <t>NIV</t>
  </si>
  <si>
    <t>CZK</t>
  </si>
  <si>
    <t>Celkové uznané výdaje dle CRR ČR v EUR:</t>
  </si>
  <si>
    <t>Celkové neuznané výdaje dle CRR ČR v EUR:</t>
  </si>
  <si>
    <t>Celkové investiční uznané výdaje dle CRR ČR v EUR:</t>
  </si>
  <si>
    <t>Celkové neinvestiční uznané výdaje dle CRR ČR v EUR:</t>
  </si>
  <si>
    <t>Za příslušné pracoviště CRR ČR:</t>
  </si>
  <si>
    <t>Věcné příspěvky (dle čl. 56 (2)c 1083/2006)</t>
  </si>
  <si>
    <t>Věcné příspěvky (dle čl. 56 (2)c 1083/2006):</t>
  </si>
  <si>
    <t>Tento formulář je třeba vyplnit pro každou veřejnou zakázku nad zákonnou mezní hodnotu.</t>
  </si>
  <si>
    <t>Statutární zástupce:</t>
  </si>
  <si>
    <t>…………………………………………</t>
  </si>
  <si>
    <t>......................................................</t>
  </si>
  <si>
    <t>.......................................................</t>
  </si>
  <si>
    <t>A</t>
  </si>
  <si>
    <t>Mzdové výdaje</t>
  </si>
  <si>
    <t>Sociální pojištění zaměstnavatele</t>
  </si>
  <si>
    <t>B</t>
  </si>
  <si>
    <t>Ostatní zákonné výdaje</t>
  </si>
  <si>
    <t>C</t>
  </si>
  <si>
    <t>Cestovní náhrady a spotřeba PHM</t>
  </si>
  <si>
    <t>D</t>
  </si>
  <si>
    <t>Nákup služeb</t>
  </si>
  <si>
    <t>ANO</t>
  </si>
  <si>
    <t>E</t>
  </si>
  <si>
    <t>Pořízení majetku</t>
  </si>
  <si>
    <t>U plátců DPH: 
mám nárok na odpočet DPH u níže uvedených výdajů  v rámci mého daňového přiznání?</t>
  </si>
  <si>
    <t>F</t>
  </si>
  <si>
    <t>Výdaje v naturáliích - věcné příspěvky</t>
  </si>
  <si>
    <t>G</t>
  </si>
  <si>
    <t>Leasing / Nájem</t>
  </si>
  <si>
    <t>H</t>
  </si>
  <si>
    <t>Režie</t>
  </si>
  <si>
    <t>I</t>
  </si>
  <si>
    <t xml:space="preserve">Odpisy </t>
  </si>
  <si>
    <t>J</t>
  </si>
  <si>
    <t>Podkapitola rozpočtu</t>
  </si>
  <si>
    <t>Měna dokladu/
sestavy</t>
  </si>
  <si>
    <t>Nárokovaná částka v měně dokladu</t>
  </si>
  <si>
    <t>Nárokovaná částka v EUR 
(Celkem vč. DPH )</t>
  </si>
  <si>
    <t>Stručný důvod neuznání výdaje/ Poznámka</t>
  </si>
  <si>
    <t>Jiné (kombinace)</t>
  </si>
  <si>
    <t>Druh výdaje dle náležitostí dokladování</t>
  </si>
  <si>
    <t>EUR</t>
  </si>
  <si>
    <t>Mezisoučet kapitoly 1: Personální výdaje</t>
  </si>
  <si>
    <t>Mezisoučet kapitoly 2: Věcné a externí výdaje</t>
  </si>
  <si>
    <t>IV</t>
  </si>
  <si>
    <t>Mezisoučet kapitoly 3: Investice</t>
  </si>
  <si>
    <t>C E L K E M   VÝDAJE    D L E   PARTNERA :</t>
  </si>
  <si>
    <t>Z toho výdaje na přípravu:</t>
  </si>
  <si>
    <t>Výdaje na přípravu</t>
  </si>
  <si>
    <t>Mezisoučet kapitoly 4: Výdaje na přípravu</t>
  </si>
  <si>
    <t>Jako partner prohlašuji:</t>
  </si>
  <si>
    <t>1.</t>
  </si>
  <si>
    <t>veškeré vynaložené výdaje jsou v souladu s Application form/Subsidy contract/Partnership agreement a závaznou dokumentací programu,</t>
  </si>
  <si>
    <t>2.</t>
  </si>
  <si>
    <t>soupiska obsahuje skutečně vzniklé výdaje,</t>
  </si>
  <si>
    <t>3.</t>
  </si>
  <si>
    <t>projekt nebyl podpořen jiným finannčním nástrojem EU, ani z jiných národních veřejných zdrojů s výjimkou stanoveného spolufinancování,</t>
  </si>
  <si>
    <t>Kontrola</t>
  </si>
  <si>
    <t>4.</t>
  </si>
  <si>
    <t xml:space="preserve">při realizaci projektu byla dodržena pravidla veřejné podpory, </t>
  </si>
  <si>
    <t>Spolufinancování</t>
  </si>
  <si>
    <t>5.</t>
  </si>
  <si>
    <t>při realizaci projektu byla dodržena pravidla zadávání veřejných zakázek, ochrany životního prostředí, rovnosti příležitostí,</t>
  </si>
  <si>
    <t>Zdroj</t>
  </si>
  <si>
    <t>Míra spolufin.</t>
  </si>
  <si>
    <t>6.</t>
  </si>
  <si>
    <t xml:space="preserve">všechny transakce jsou věrně zobrazeny v účetnictví (v analytické evidenci pro projekt) a předložené kopie dokladů jsou v souladu s originály v účetnictví </t>
  </si>
  <si>
    <t>Prostředky Cíle 3</t>
  </si>
  <si>
    <t>7.</t>
  </si>
  <si>
    <t xml:space="preserve">nemám dluhy vůči orgánům veřejné správy po lhůtě splatnosti (tj. daňové nedoplatky a penále, nedoplatky na pojistném a na penále </t>
  </si>
  <si>
    <t>Prostředky SR</t>
  </si>
  <si>
    <t xml:space="preserve">  na veřejné zdravotní pojištění, na pojistném a penále na sociální zabezpečení a príspěvku na státní politiku zaměstnanosti ČR),</t>
  </si>
  <si>
    <t>Vlastní prostředky</t>
  </si>
  <si>
    <t xml:space="preserve">  odvody za porušení rozpočtové kázně či další nevypořádané finanční závazky z jiných projektů spolufinancovaných z rozpočtu EU).</t>
  </si>
  <si>
    <t>Celkem</t>
  </si>
  <si>
    <t>Za projektového partnera (statutárního zástupce):</t>
  </si>
  <si>
    <t>(titul, jméno, příjmení, funkce)</t>
  </si>
  <si>
    <t>(datum, podpis, razítko)</t>
  </si>
  <si>
    <r>
      <t>Kap. 3</t>
    </r>
    <r>
      <rPr>
        <sz val="10"/>
        <rFont val="Arial"/>
        <family val="2"/>
      </rPr>
      <t xml:space="preserve"> 
Investice</t>
    </r>
  </si>
  <si>
    <t>potvrzuje, že kontrola výdajů byla provedena dle Nařízení (ES) 1828/2006 Čl. 13(2), Nařízení (ES) 1080/2006 Čl. 16 a dle pravidel specifických pro Program a že výdaje jsou považovány za způsobilé pro spolufinancování Evropským fondem pro regionální rozvoj</t>
  </si>
  <si>
    <t>Vypracoval:</t>
  </si>
  <si>
    <t>CRR ČR, pobočka:</t>
  </si>
  <si>
    <t>Korekce v měně dokladu</t>
  </si>
  <si>
    <t>Rozdělení SR na NIV a IV</t>
  </si>
  <si>
    <t>A.</t>
  </si>
  <si>
    <t>B.</t>
  </si>
  <si>
    <t xml:space="preserve">PŘÍJMY Z REALIZACE: </t>
  </si>
  <si>
    <t>C.</t>
  </si>
  <si>
    <t xml:space="preserve">CELKEM ZPŮSOBILÉ VÝDAJE (ř. A-B) </t>
  </si>
  <si>
    <t>pomocný výpočet</t>
  </si>
  <si>
    <t>kontrola</t>
  </si>
  <si>
    <t>NIV/IV</t>
  </si>
  <si>
    <t>SR</t>
  </si>
  <si>
    <t>Certifikace části projektu realizované partnerem</t>
  </si>
  <si>
    <t>Číslo Finanční zprávy:</t>
  </si>
  <si>
    <t>Monitorovací období (č./od do), na které se Finanční zpráva vztahuje</t>
  </si>
  <si>
    <t>Monitorovací období (č./od do):</t>
  </si>
  <si>
    <t>Vyplňte prosím informace ve Vašem jazyce.</t>
  </si>
  <si>
    <t>1. Přehled doposud předložených Zpráv o pokroku</t>
  </si>
  <si>
    <t>Číslo monitorovacího období</t>
  </si>
  <si>
    <t>NE</t>
  </si>
  <si>
    <t>14. Je s touto zprávou předložena také Finanční zpráva? (Prosíme označit)</t>
  </si>
  <si>
    <t>Prohlášení: viz Soupiska výdajů</t>
  </si>
  <si>
    <t>Pobočka CRR ČR:</t>
  </si>
  <si>
    <t>…………………………………………….</t>
  </si>
  <si>
    <t>Druh veřejné zakázky (VZ)</t>
  </si>
  <si>
    <t>Předmět VZ</t>
  </si>
  <si>
    <t>Typ VZ</t>
  </si>
  <si>
    <t>(c)</t>
  </si>
  <si>
    <t>(a)-(b)-(c)</t>
  </si>
  <si>
    <t>Podíl ERDF</t>
  </si>
  <si>
    <t>10. Prováděl jste v rámci projektu zadávací řízení? Pokud ano, doložíte přílohu č. 10 Zadávací řízení</t>
  </si>
  <si>
    <t>Minimální požadavky</t>
  </si>
  <si>
    <t>Partner:</t>
  </si>
  <si>
    <t>Soupiska výdajů vynaložených  partnerem - příloha Finanční zprávy za období  ….</t>
  </si>
  <si>
    <t>Rozpočtované příjmy</t>
  </si>
  <si>
    <t>Příjmy účtované v této zprávě</t>
  </si>
  <si>
    <t>% příjmů vzhledem k celkovým rozpočtovaným příjmům</t>
  </si>
  <si>
    <t>Zůstatková částka příjmů</t>
  </si>
  <si>
    <t>Příjmy uvedené v předchozích zprávách</t>
  </si>
  <si>
    <t>Uznané výdaje z předchozích zpráv</t>
  </si>
  <si>
    <t>Výdaje požadované v této zprávě</t>
  </si>
  <si>
    <t>((b) + (c)) / (a)</t>
  </si>
  <si>
    <t>Schválený rozpočet ERDF</t>
  </si>
  <si>
    <t>Platba požadovaná v této zprávě</t>
  </si>
  <si>
    <t>Při kontrole nebyl shledán rozpor s pravidly pro zadávání VZ.</t>
  </si>
  <si>
    <t>(Stanovisko P-CRR ČR nenahrazuje případné stanovisko ÚOHS a nezbavuje zadavatele zodpovědnosti podle příslušných paragrafů platného zákona o veřejných zakázkách.)</t>
  </si>
  <si>
    <t xml:space="preserve">8. </t>
  </si>
  <si>
    <t>veškeré příjmy z projektu byly reportovány.</t>
  </si>
  <si>
    <t>4. Odečtené příjmy*</t>
  </si>
  <si>
    <t>Příjmy jako součást financování**</t>
  </si>
  <si>
    <t>Jedná se o část projektu s konečným vyúčtováním?</t>
  </si>
  <si>
    <t>*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</si>
  <si>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 xml:space="preserve">4. Odečtené příjmy* </t>
  </si>
  <si>
    <t xml:space="preserve">PŘÍJMY JAKO SOUČÁST FINANCOVÁNÍ** </t>
  </si>
  <si>
    <t>**Tento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</si>
  <si>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</si>
  <si>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 xml:space="preserve">U závěrečné zprávy: Byly všechny příjmy z projektu u partnera zohledněny? </t>
  </si>
  <si>
    <t>Kontrolor (Jméno a Příjmení):</t>
  </si>
  <si>
    <t>Schválil (Jméno a Příjmení):</t>
  </si>
  <si>
    <t xml:space="preserve">na základě plné moci </t>
  </si>
  <si>
    <t>Hlášení oprav / krácení výdajů / požadavků na vrácení prostředků na JTS</t>
  </si>
  <si>
    <t>12.</t>
  </si>
  <si>
    <t xml:space="preserve">ETC AUSTRIA - CZECH REPUBLIC 2007-2013 </t>
  </si>
  <si>
    <t>Hlášení k projektové části partnera</t>
  </si>
  <si>
    <t>Verze FLC:</t>
  </si>
  <si>
    <t>dd.mm.20xx</t>
  </si>
  <si>
    <t>LP/ PP1/ PP2/…</t>
  </si>
  <si>
    <t>Číslo Finanční zprávy, ke které se hlášení vztahuje:</t>
  </si>
  <si>
    <t>Proběhlo závěrečné vyúčtování u partnera?</t>
  </si>
  <si>
    <t>Monitorovací období (č./od-do), ke kterému se hlášení vztahuje:</t>
  </si>
  <si>
    <t>č. ... od dd/mm/rrrr - dd/mm/rrrr</t>
  </si>
  <si>
    <t>Datum zjištění:</t>
  </si>
  <si>
    <t>Datum kontroly na místě, při které dolšo ke zjištění (pokud byla provedena):</t>
  </si>
  <si>
    <t>Důvod / podnět pro krácení:</t>
  </si>
  <si>
    <t>Krácení výdajů v EURO</t>
  </si>
  <si>
    <t>Datum posledního potvrzeného Prohlášení o způsobilých výdajích:</t>
  </si>
  <si>
    <t xml:space="preserve">Číslo Prohlášení o způsobilých výdajích: </t>
  </si>
  <si>
    <t>Dosud uznané výdaje (v posledním Prohlášení o ZV)</t>
  </si>
  <si>
    <t>Krácení výdajů</t>
  </si>
  <si>
    <t>Otevřená zůstatková částka po krácení</t>
  </si>
  <si>
    <t>* jen pokud ještě neproběhlo závěrečné vyúčtování, příp. jsou k dispozici ještě jiné způsobilé výdaje</t>
  </si>
  <si>
    <r>
      <t>4. Odečtené příjmy</t>
    </r>
    <r>
      <rPr>
        <b/>
        <sz val="12"/>
        <rFont val="Arial"/>
        <family val="2"/>
      </rPr>
      <t xml:space="preserve"> ???? Rozdělit alikvotně????</t>
    </r>
  </si>
  <si>
    <t>Požadavky na vrácení prostředků v EURO</t>
  </si>
  <si>
    <t>Podíl</t>
  </si>
  <si>
    <t>Schválená výše financování</t>
  </si>
  <si>
    <t>Dříve uskutečněné platby</t>
  </si>
  <si>
    <t>Požadovaná výše prostředků k vrácení</t>
  </si>
  <si>
    <t>Úroky</t>
  </si>
  <si>
    <t>Termín pro vrácení prostředků (nejpozději do)</t>
  </si>
  <si>
    <t>Hlášení v ATMOS *</t>
  </si>
  <si>
    <t>ERDF</t>
  </si>
  <si>
    <t>A1</t>
  </si>
  <si>
    <t>Národní 1 (veřejné prostředky)</t>
  </si>
  <si>
    <t>Národní 2 (veřejné prostředky)</t>
  </si>
  <si>
    <t>Celkový součet musí odpovídat krácení výdajů:</t>
  </si>
  <si>
    <t>* Uveďte prosím druh požadavku na vrácení prostředků!</t>
  </si>
  <si>
    <t>A1) pravý požadavek ŘO na vrácení prostředků</t>
  </si>
  <si>
    <t>A2) bude vyrovnáno s příští platbou</t>
  </si>
  <si>
    <t xml:space="preserve"> C) pouze krácení výdajů (žádná částka!)</t>
  </si>
  <si>
    <t>Pro A2 nebo C):                                                                                                         Požadavek na vrácení prostředků byl sdělen:</t>
  </si>
  <si>
    <t>dne</t>
  </si>
  <si>
    <t>subjektem (název subjektu: FLC, NA, RB, jiný:…)</t>
  </si>
  <si>
    <t>pod jednacím číslem</t>
  </si>
  <si>
    <t xml:space="preserve">Prostor pro případné poznámky: </t>
  </si>
  <si>
    <t>Kontrolní subjekt &lt;&lt;&lt;NÁZEV&gt;&gt;&gt;</t>
  </si>
  <si>
    <t xml:space="preserve">                               potvrzuje, že</t>
  </si>
  <si>
    <r>
      <t>4</t>
    </r>
    <r>
      <rPr>
        <sz val="10"/>
        <rFont val="Arial"/>
        <family val="2"/>
      </rPr>
      <t xml:space="preserve"> vyplněné údaje jsou úplné a správné</t>
    </r>
  </si>
  <si>
    <t>Ano / Ne</t>
  </si>
  <si>
    <r>
      <t xml:space="preserve">4 </t>
    </r>
    <r>
      <rPr>
        <sz val="10"/>
        <rFont val="Arial"/>
        <family val="2"/>
      </rPr>
      <t>údaje jsou pouze předběžné a další informace budou k dispozi nejpozději k uvedenému termínu:</t>
    </r>
  </si>
  <si>
    <t xml:space="preserve">Datum: </t>
  </si>
  <si>
    <t>BESCHEINIGUNG ÜBER GEMEINSAME AUSGABEN / CERTIFIKÁT SDÍLENÝCH VÝDAJŮ</t>
  </si>
  <si>
    <r>
      <t>ETC AUSTRIA - CZECH REPUBLIC 2007-2013</t>
    </r>
  </si>
  <si>
    <t>13.</t>
  </si>
  <si>
    <r>
      <t>Projektakronym / Zkratka projektu:</t>
    </r>
  </si>
  <si>
    <r>
      <t>Projektnummer / Číslo projektu:</t>
    </r>
  </si>
  <si>
    <t>Partner mit gemeinsamen Ausgaben / Partneři se sdílenými výdaji</t>
  </si>
  <si>
    <t>Partner, bei dem die gemeinsamen Kosten abgerechnet werden / Partner, který vyúčtovává sdílené výdaje:</t>
  </si>
  <si>
    <t xml:space="preserve">Partnernummer / Číslo partnera: </t>
  </si>
  <si>
    <r>
      <t>Partnername / Název partnera:</t>
    </r>
  </si>
  <si>
    <r>
      <t>Adresse / Adresa + Kontakt (Tel./E-Mail):</t>
    </r>
  </si>
  <si>
    <t>Zuständige FLC / Příslušné FLC:</t>
  </si>
  <si>
    <t>Partner mit anteiligen Kosten / Partner podílející se na sdílených výdajích:</t>
  </si>
  <si>
    <t>Adresse / Adresa + Kontakt (Tel./E-Mail):</t>
  </si>
  <si>
    <t xml:space="preserve">Berichtsperiode / Monitorovací období: </t>
  </si>
  <si>
    <r>
      <t>Berichtstyp / Typ zprávy:</t>
    </r>
  </si>
  <si>
    <t>Zwischenbericht / Průběžná zpráva</t>
  </si>
  <si>
    <t>Prüfbericht der Ausgaben in EURO / Zpráva o kontrole výdajů v EURECH</t>
  </si>
  <si>
    <t>lt. Vereinbarung über gemeinsame Aufwendungen / dle Dohody o sdílených výdajích</t>
  </si>
  <si>
    <t>lt. Rechnungsaufstellung / dle Soupisky výdajů</t>
  </si>
  <si>
    <t>anerkennbare Kosten / uznatelné výdaje</t>
  </si>
  <si>
    <t>Rechnung / Faktura</t>
  </si>
  <si>
    <t>Gesamt/ Celkem</t>
  </si>
  <si>
    <t>LP</t>
  </si>
  <si>
    <t>LP (%)</t>
  </si>
  <si>
    <t>PP1</t>
  </si>
  <si>
    <t>PP1 (%)</t>
  </si>
  <si>
    <t>Gesamt / Celkem</t>
  </si>
  <si>
    <t xml:space="preserve">LP </t>
  </si>
  <si>
    <t>Förderfähig / Způsobilé (LP)</t>
  </si>
  <si>
    <t>Förderfähig / Způsobilé (PP1)</t>
  </si>
  <si>
    <t>a.</t>
  </si>
  <si>
    <t>b.</t>
  </si>
  <si>
    <t>c.</t>
  </si>
  <si>
    <t>Gesamtsumme / Celkový součet</t>
  </si>
  <si>
    <t>Gesamt anerkannt / Celkem uznáno:</t>
  </si>
  <si>
    <t>Gesamt anerkannt, Anteil LP / Celkem uznáno, podíl LP:</t>
  </si>
  <si>
    <t>Gesamt anerkannt, Anteil PP1 / Celkem uznáno, podíl PP1:</t>
  </si>
  <si>
    <t>Die Kontrollstelle / Kontrolní subjekt &lt;&lt;&lt;xxx&gt;&gt;&gt;</t>
  </si>
  <si>
    <t>bestätigt, dass die Ausgabenprüfung nach den Vorgaben der Verordnung (EC) 1828/2006 Art 13(2), der Verordnung (EC) 1080/2006 Art 16 und den programmspezifischen Regeln durchgeführt wurde und die Ausgaben als förderfähig für die Kofinanzierung durch den Europäischen Fonds für Regionale Entwicklung (EFRE) und für die nationalen kofinanzierenden Stellen befunden werden. Nachfolgende Ergebnisse können bestätigt werden:</t>
  </si>
  <si>
    <t>potvrzuje, že kontrola výdajů byla provedena dle Nařízení (ES) 1828/2006 Čl. 13(2), Nařízení (ES) 1080/2006 Čl. 16 a dle pravidel specifických pro Program a že výdaje jsou považovány za způsobilé pro spolufinancování Evropským fondem pro regionální rozvoj (ERDF) a národních kofinancujících subjektů. Následující výsledky mohou být potvrzeny:</t>
  </si>
  <si>
    <t>►die geltend gemachten Ausgaben sind real, ausgelegt im Einklang mit dem geplanten, im EFRE-Vertrag angeführten Budget und wurden bezahlt / vykázané výdaje jsou skutečné, vynaložené v souladu s plánovaným rozpočtem uvedeným ve Smlouvě a byly uhrazeny</t>
  </si>
  <si>
    <t>►die Lieferung bzw. Erbringung der betreffenden Produkte oder Dienstlesitungen entsprechen der Genehmigungsentscheidung und dem Fördervertrag / produkty nebo služby byly poskytnuty v souladu s rozhodnutím o schválení a se Smlouvou</t>
  </si>
  <si>
    <t>►der Zahlungsantrag ist korrekt, wurde um sämtliche nicht förderfähige Ausgaben reduziert und falls es sich um ein Einnahmen generierendes Projekt handelt, wurden diese Einnahmen berücksichtigt / žádosti příjemce o úhradu jsou správné, byly sníženy o všechny nezpůsobilé výdaje a v případě, že se jedná o projekt vytvářející příjmy, byly tyto příjmy zohledněny</t>
  </si>
  <si>
    <t>►die Vorhaben und Ausgaben sind in Übereistimmung mit den gemeinschaftlichen und nationalen Bestimmungen, alle Rechnungsbelege haben Anforderungen auf formale Richtigkeit im Einklang mit diesen Regeln erfüllt / operace a výdaje jsou v souladu s vnitrostátními pravidly a pravidly Společenství, všechny účetní doklady splnily požadavky na formální správnost v souladu s těmito pravidly</t>
  </si>
  <si>
    <t>►Dopppelfinanzierung mit anderen gemeinschaftlichen oder nationalen Regelungen oder mit anderen Programmzeiträumen kann ausgeschlossen werden / bylo zamezeno dvojímu financování výdajů z jiných režimů podpor Společenství nebo vnitrostátních režimů podpor a za jiná programová období</t>
  </si>
  <si>
    <t>►die durchgeführten Aktivitäten sind im Einklang mit den Regeln des Umweltschutzes, den Regeln der Gleichstellung, den Publizitätsregeln und den Regeln für die öffentliche Förderung / provedené aktivity jsou v souladu s pravidly o ochraně životního prostředí, pravidly rovnoprávného postavení, pravidly o publicitě a pravidly pro veřejnou podporu</t>
  </si>
  <si>
    <t>►die Regeln für das öffentliche Vergabewesen wurden berücksichtigt / byla zohledněna pravidla pro zadávání veřejných zakázek</t>
  </si>
  <si>
    <t>Für österreichische Kontrollstelle:</t>
  </si>
  <si>
    <r>
      <t>Interne Referenznummer der Kontrollstelle:</t>
    </r>
  </si>
  <si>
    <r>
      <t>Datum und Ort:</t>
    </r>
  </si>
  <si>
    <r>
      <t>Name des Prüfers:</t>
    </r>
  </si>
  <si>
    <t>Unterschrift und Stempel der Kontrollstelle:</t>
  </si>
  <si>
    <t>Pro český kontrolní subjekt:</t>
  </si>
  <si>
    <t>Podpis kontrolora:</t>
  </si>
  <si>
    <t>Schválil (Jméno a příjmení):</t>
  </si>
  <si>
    <t>na základě plné moci</t>
  </si>
  <si>
    <t>Název Vedoucího partnera:</t>
  </si>
  <si>
    <t>Zodpovědný kontrolor Vedoucího partnera:</t>
  </si>
  <si>
    <t>Zodpovědný kontrolor při kontrole na místě:</t>
  </si>
  <si>
    <t>Název kontrolovaného partnera:</t>
  </si>
  <si>
    <t>Kontakt partnera (tel./e-mail):</t>
  </si>
  <si>
    <t>Místo kontroly:</t>
  </si>
  <si>
    <t>Datum provedení kontroly:</t>
  </si>
  <si>
    <t>Celkové náklady projektu:</t>
  </si>
  <si>
    <t>Celkové náklady partnera:</t>
  </si>
  <si>
    <t>Trvání projektu:</t>
  </si>
  <si>
    <t>Začátek:</t>
  </si>
  <si>
    <t>Konec:</t>
  </si>
  <si>
    <t>Prostředky vyplacené partnerovi:</t>
  </si>
  <si>
    <t>Kontrola aktivity projektu byla provedena</t>
  </si>
  <si>
    <t>Komentáře</t>
  </si>
  <si>
    <t>100% kontrolou</t>
  </si>
  <si>
    <t>náhodnou namátkovou kontrolou na xxx % základě</t>
  </si>
  <si>
    <t>na základě originálních dokumentů</t>
  </si>
  <si>
    <t>Výsledek: 1) Dodání zboží a služeb</t>
  </si>
  <si>
    <t>žádné patrné problémy</t>
  </si>
  <si>
    <t xml:space="preserve">problémy, které je třeba vyřešit: </t>
  </si>
  <si>
    <t>do:</t>
  </si>
  <si>
    <t>ddmmrr</t>
  </si>
  <si>
    <t>Doporučení/dohoda o konkrétních opatřeních, postupy při odstraňování problému, je třeba vyřídit do:</t>
  </si>
  <si>
    <t>text</t>
  </si>
  <si>
    <t>zjištěné vážné nedostatky: (je třeba informovat JTS/ŘO/NO)</t>
  </si>
  <si>
    <t>Výsledek: 2) Dodržování legislativních požadavků (např. pravidla publicity)</t>
  </si>
  <si>
    <t>Výsledek: 3) Evidence pro provedení kontrol (účetnictví, originální dokumenty atd.)</t>
  </si>
  <si>
    <t>Výsledek kontroly</t>
  </si>
  <si>
    <t>vyhovující / nevyhovující</t>
  </si>
  <si>
    <t xml:space="preserve">Komentáře: </t>
  </si>
  <si>
    <t>Kontrolní místo a název kontrolora:</t>
  </si>
  <si>
    <t>Podpis</t>
  </si>
  <si>
    <t xml:space="preserve">Přílohy: </t>
  </si>
  <si>
    <r>
      <t xml:space="preserve">Zpráva o kontrole na místě                                </t>
    </r>
    <r>
      <rPr>
        <b/>
        <sz val="12"/>
        <color indexed="10"/>
        <rFont val="Arial"/>
        <family val="2"/>
      </rPr>
      <t>11.</t>
    </r>
  </si>
  <si>
    <t>ANGAŽOVANCI</t>
  </si>
  <si>
    <t>M00253</t>
  </si>
  <si>
    <t>Kraj Vysočina</t>
  </si>
  <si>
    <t>Žižkova 57, 587 33 Jihlava</t>
  </si>
  <si>
    <t>MUDr. Jiří Běhounek</t>
  </si>
  <si>
    <t>564602538, holy.p@kr-vysocina.cz</t>
  </si>
  <si>
    <t>Ing. Petr Holý</t>
  </si>
  <si>
    <t>Průběžná</t>
  </si>
  <si>
    <t xml:space="preserve">ano </t>
  </si>
  <si>
    <t>holy.p@kr-vysocina.cz</t>
  </si>
  <si>
    <t xml:space="preserve">Průběžná </t>
  </si>
  <si>
    <t>Sberbank CZ, a.s.</t>
  </si>
  <si>
    <t>4200392625/6800</t>
  </si>
  <si>
    <t>Benešova 15, Jihlava</t>
  </si>
  <si>
    <t>CZ8968000000004200392625</t>
  </si>
  <si>
    <t>VBOECZ2X</t>
  </si>
  <si>
    <t>Božena Šprynarová</t>
  </si>
  <si>
    <t>Finanční manažer</t>
  </si>
  <si>
    <t xml:space="preserve"> </t>
  </si>
  <si>
    <t>Dohoda 0,5 úvazku - DPČ Böhmová Jana</t>
  </si>
  <si>
    <t>Povinné úrazové pojištění zaměstnavatelů</t>
  </si>
  <si>
    <t>Cestovné tuzemské</t>
  </si>
  <si>
    <t>HT International s.r.o.</t>
  </si>
  <si>
    <t>Střední škola obchodu a služeb Jihlava</t>
  </si>
  <si>
    <t>00836591</t>
  </si>
  <si>
    <t>Jan Kodet</t>
  </si>
  <si>
    <t>1.1.5.1</t>
  </si>
  <si>
    <t>1.2.1.1</t>
  </si>
  <si>
    <r>
      <t xml:space="preserve">8. Popis problémů, s nimiž byl partner během realizace projektu konfrontován, a řešení, která byla nalezena:
</t>
    </r>
    <r>
      <rPr>
        <sz val="10"/>
        <rFont val="Arial"/>
        <family val="2"/>
      </rPr>
      <t>nejsou</t>
    </r>
  </si>
  <si>
    <t>Dokumentace k jednotlivým aktivitám</t>
  </si>
  <si>
    <t>Složení projektového týmu</t>
  </si>
  <si>
    <t>X</t>
  </si>
  <si>
    <t>Setkání realizačního týmu (A1)</t>
  </si>
  <si>
    <t>Seminář pro starosty (A4)</t>
  </si>
  <si>
    <t>Tematická studijní cesta (A4)</t>
  </si>
  <si>
    <t>Workshopy pro mládež (A2)</t>
  </si>
  <si>
    <t>Seminář Aktivní občanství (A3)</t>
  </si>
  <si>
    <t>7.2 Komentář k výstupům/indikátorům realizovaných aktivit:
Aktivity jsou realizované v souladu s nastavenými milníky.</t>
  </si>
  <si>
    <t>Vedoucí partner</t>
  </si>
  <si>
    <t>Setkání realizačního týmu, 6x (A1)</t>
  </si>
  <si>
    <t>Workshopy pro mládež, 3x (A2)</t>
  </si>
  <si>
    <t>Seminář Aktivní občanství, 1x (A3)</t>
  </si>
  <si>
    <t>Semináře - Angažovanci, 2x (A3)</t>
  </si>
  <si>
    <t>Semináře - Jak realizovat změny, 2x (A3)</t>
  </si>
  <si>
    <t>Seminář pro starosty, 2x (A4)</t>
  </si>
  <si>
    <t>Seminář pro realizátory MA21, 2x (A4)</t>
  </si>
  <si>
    <t>Konference regionální výroby, 1x (A5)</t>
  </si>
  <si>
    <t>Sociologický průzkum, 1x (A6)</t>
  </si>
  <si>
    <t>Videospoty (A7)</t>
  </si>
  <si>
    <t>Zpravodaj TOP MA21 (A7)</t>
  </si>
  <si>
    <t>Zpravodaj TOP MA21, 3x (A7)</t>
  </si>
  <si>
    <t>Vytvoření web portálu, 1 x (A7)</t>
  </si>
  <si>
    <t>Pořadače 1000 ks</t>
  </si>
  <si>
    <t>Publikace 1000 ks (A7)</t>
  </si>
  <si>
    <t>Seminář pro tajemníky, 2x (A4)</t>
  </si>
  <si>
    <t>Klimatour, 2x (A4)</t>
  </si>
  <si>
    <t>Tematická studijní cesta, 3x (A4)</t>
  </si>
  <si>
    <t>Videokonferece, 2x (A2)</t>
  </si>
  <si>
    <t>Videospoty, 8 ks (A7)</t>
  </si>
  <si>
    <t>Propagační bannery, 2 ks (A7)</t>
  </si>
  <si>
    <t>Klimatour (A4)</t>
  </si>
  <si>
    <t>Semináře - Angažovanci (A3)</t>
  </si>
  <si>
    <t>Semináře - Jak realizovat změny (A3)</t>
  </si>
  <si>
    <t>Seminář pro tajemníky (A4)</t>
  </si>
  <si>
    <t>Seminář pro realizátory MA21 (A4)</t>
  </si>
  <si>
    <t>Propagační bannery (A7)</t>
  </si>
  <si>
    <t>Vytvoření web portálu (A7)</t>
  </si>
  <si>
    <t>Videokonferece (A2)</t>
  </si>
  <si>
    <t>Konference regionální výroby (A5)</t>
  </si>
  <si>
    <t>Sociologický průzkum (A6)</t>
  </si>
  <si>
    <t>Přeshraniční cena, 3x (A3)</t>
  </si>
  <si>
    <t>Přeshraniční cena (A3)</t>
  </si>
  <si>
    <t>Seminář pro zástupce mikroregionů a MAS, 2x (A4)</t>
  </si>
  <si>
    <t>Seminář pro zástupce mikroregionů a MAS (A4)</t>
  </si>
  <si>
    <t xml:space="preserve">Seminář pro místní experty (A4) </t>
  </si>
  <si>
    <t xml:space="preserve">Seminář pro místní experty, 3x (A4) </t>
  </si>
  <si>
    <t>Workshopy v obcích - Klimatour, 6x (A4)</t>
  </si>
  <si>
    <t>Workshopy v obcích - Klimatour (A4)</t>
  </si>
  <si>
    <t>Seminář - rozvoj v obci (G21), 6x (A4)</t>
  </si>
  <si>
    <t>Seminář - rozvoj v obci - G21 (A4)</t>
  </si>
  <si>
    <t>projektový manažer</t>
  </si>
  <si>
    <t>6.-7.6.2013</t>
  </si>
  <si>
    <t>13.-14.9.2013</t>
  </si>
  <si>
    <t>10.-11.10.2013</t>
  </si>
  <si>
    <t>25.-27.6.2013</t>
  </si>
  <si>
    <t>Startovací vesty 80 ks</t>
  </si>
  <si>
    <t>Lucie Butcher</t>
  </si>
  <si>
    <t>72244933</t>
  </si>
  <si>
    <t>medial agency s.r.o.</t>
  </si>
  <si>
    <t>1.1.1.1.2</t>
  </si>
  <si>
    <t>Dagmar Santander G. Morávková</t>
  </si>
  <si>
    <t>1.1.2-3.1</t>
  </si>
  <si>
    <t>1.1.4.1</t>
  </si>
  <si>
    <t>Rázl Ondřej - webmáster</t>
  </si>
  <si>
    <t>7/798008; 10/798006</t>
  </si>
  <si>
    <r>
      <t>Vedoucí partner/</t>
    </r>
    <r>
      <rPr>
        <strike/>
        <sz val="10"/>
        <rFont val="Arial"/>
        <family val="2"/>
      </rPr>
      <t>Projektový partner</t>
    </r>
  </si>
  <si>
    <t>31.7.2013 (2x)</t>
  </si>
  <si>
    <r>
      <t xml:space="preserve">6.  Popis informačních a propagačních aktivit partnera:
</t>
    </r>
    <r>
      <rPr>
        <sz val="10"/>
        <rFont val="Arial"/>
        <family val="2"/>
      </rPr>
      <t xml:space="preserve">Pravidelné zveřejňování zpráv na webových stránkách Kraje Vysočina - www.kr-vysocina.cz a na nově vytvořených stránkách projektu www.zdravykrajvysocina.cz, v „Kraj Vysočina“ – měsíčníku pro občany, Zpravodaji pro obce, regionálním tisku a facebooku projektu. Povinná publicita na akcích je zajišťována prostřednictvím, vlajek, letáků, pozvánek, plakátů, informačních bannerů. Loga jsou uveřejněna na veškerých tištěných a elektronických materiálech (prezenční listiny, zápisy, prezentace, pozvánky). Na akcích jsou účastníkům rozdávány pořadače na metodické materiály a výukový text, které jsou také označeny povinnou publicitou. Dodané videospoty obsahují povinnou publicitu. 
</t>
    </r>
  </si>
  <si>
    <t xml:space="preserve">9. Odchylky od původně plánovaných aktivit (v rámci zprávy, která nepodléhá předešlému schválení ŘO či MV):
</t>
  </si>
  <si>
    <t>2.2.2.1</t>
  </si>
  <si>
    <t>2.2.2.2</t>
  </si>
  <si>
    <t>Cestovné v EUR</t>
  </si>
  <si>
    <t>č. 3 od 01/12/2013 - 31/05/2014</t>
  </si>
  <si>
    <r>
      <t xml:space="preserve">4. Jakým způsobem byly popsané aktivity realizovány společně s projektovými partnery?
</t>
    </r>
    <r>
      <rPr>
        <sz val="10"/>
        <rFont val="Arial"/>
        <family val="2"/>
      </rPr>
      <t>Partneři Dolní Rakousko a Kraj Vysočina společně koordinují přípravu a realizaci veškerých aktivit projektu zejména na společných setkáních projektového týmu, při realizaci jednotlivých aktivit a prostřednictvím průběžné komunikace, která probíhá dle potřeby.</t>
    </r>
  </si>
  <si>
    <t>21.2.2013, 20.2.2014</t>
  </si>
  <si>
    <t>11.3.2013, 18.6.2013, 21.11.2013, 25.2.2014</t>
  </si>
  <si>
    <t>1.10.2013, 1.2.2014</t>
  </si>
  <si>
    <t>22.8.2013, 23.1.2014, 14.3.2014</t>
  </si>
  <si>
    <t>14.3.2013, 27.3.2014</t>
  </si>
  <si>
    <t>25.-26.4.2013, 14.11.2013, 28.3.2014</t>
  </si>
  <si>
    <t>13.5. 2013, 20.5.2013 (2x), 1.4.2014 (2x), 4.4.2014</t>
  </si>
  <si>
    <t>9.4.2014, 28.4.2014</t>
  </si>
  <si>
    <t>6.5.2013, 29.-30.11.2013, 29.5.2014</t>
  </si>
  <si>
    <t>srpen 2013, říjen 2013, prosinec 2013</t>
  </si>
  <si>
    <t>Překlad dokumentů</t>
  </si>
  <si>
    <t>325-2013</t>
  </si>
  <si>
    <t>12/798015</t>
  </si>
  <si>
    <t>Tlumočení na akcích - 14.11.2013 Tématická studijní cesta a 21.11.2013 Setkání projektového týmu</t>
  </si>
  <si>
    <t>107468</t>
  </si>
  <si>
    <t>337-2013</t>
  </si>
  <si>
    <t>Oběd pro 9 osobv dne 21.11.2013 v hotelu Zámek Valeč</t>
  </si>
  <si>
    <t>127509</t>
  </si>
  <si>
    <t>12/798024</t>
  </si>
  <si>
    <t>Ing. Bronislav Vala</t>
  </si>
  <si>
    <t>Oběd na akci: Dolnorakouský rozvoj Venkova 26.4.2013</t>
  </si>
  <si>
    <t>SE-0021262</t>
  </si>
  <si>
    <t>12/798028</t>
  </si>
  <si>
    <t>SPES GmbH</t>
  </si>
  <si>
    <t>Zajištění lektorských služeb v rámci Tématické studijní cesty 26.4.2013</t>
  </si>
  <si>
    <t>GuR 78-06/2013</t>
  </si>
  <si>
    <t>12/798027</t>
  </si>
  <si>
    <t>12/798025</t>
  </si>
  <si>
    <t>12/798018</t>
  </si>
  <si>
    <t>SPES Zukunftsakademie GmbH</t>
  </si>
  <si>
    <t>Převod DPH k fa GuR 78-06/2013</t>
  </si>
  <si>
    <t>201315295</t>
  </si>
  <si>
    <t>12/798022</t>
  </si>
  <si>
    <t>Občerstvení dne 23.1.2014 - Seminář pro místní experty</t>
  </si>
  <si>
    <t>190015</t>
  </si>
  <si>
    <t>2/798002</t>
  </si>
  <si>
    <t xml:space="preserve">Zajištění oběda pro realizační tým na pracovním setkání dne 25.2.2014 v Moravských Budějovicích </t>
  </si>
  <si>
    <t>1400007</t>
  </si>
  <si>
    <t>3/798001</t>
  </si>
  <si>
    <t>MYA-VENUŠE s.r.o.</t>
  </si>
  <si>
    <t>25341596</t>
  </si>
  <si>
    <t>Rautový oběd a coffee break pro 50 osob  v rámci Konference na podporu regionální výroby v Třebíči dne 21.2.2014</t>
  </si>
  <si>
    <t>FV14/00008</t>
  </si>
  <si>
    <t>3/798003</t>
  </si>
  <si>
    <t>Hotelová škola Třebíč</t>
  </si>
  <si>
    <t>66610699</t>
  </si>
  <si>
    <t>Pronájem sálu pro ko nání Konference na podporu regionální výroby v termínu 21.2.2014</t>
  </si>
  <si>
    <t>VFA14-014</t>
  </si>
  <si>
    <t>3/798006</t>
  </si>
  <si>
    <t>STŘED, o. s.</t>
  </si>
  <si>
    <t>Startovací vesty</t>
  </si>
  <si>
    <t>20140009</t>
  </si>
  <si>
    <t>3/798007</t>
  </si>
  <si>
    <t>26261057</t>
  </si>
  <si>
    <t>64-2014</t>
  </si>
  <si>
    <t>3/798009</t>
  </si>
  <si>
    <t>Nepravidelná zahraniční doprava ve dnech 14.-15.3.2014 do Martinsbergu</t>
  </si>
  <si>
    <t>6314100230</t>
  </si>
  <si>
    <t>3/798011</t>
  </si>
  <si>
    <t>ZDAR, a.s.</t>
  </si>
  <si>
    <t>46965815</t>
  </si>
  <si>
    <t>Zajištění lektorské činnosti na přednášce Jak využívat médií během Konference na podporu regionální výroby</t>
  </si>
  <si>
    <t>04/2014</t>
  </si>
  <si>
    <t>4/798005</t>
  </si>
  <si>
    <t>Milan Pilař</t>
  </si>
  <si>
    <t>Zajištění autobusové dopravy na trase Jihlava Telč-Langau v Dolním Rakousku dne 28.3.2014</t>
  </si>
  <si>
    <t>140696</t>
  </si>
  <si>
    <t>4/798006</t>
  </si>
  <si>
    <t>Cestovní kancelář VOMA s.r.o.</t>
  </si>
  <si>
    <t>29257310</t>
  </si>
  <si>
    <t>Zajištění Cateringu pro setkání starostů dne 27.3.2014</t>
  </si>
  <si>
    <t>24054</t>
  </si>
  <si>
    <t>4/798007</t>
  </si>
  <si>
    <t>SOŠ a SOU Třešť</t>
  </si>
  <si>
    <t>48461636</t>
  </si>
  <si>
    <t>Lektorská činnost v oblast MA21 v kontextu Gemeinde 21</t>
  </si>
  <si>
    <t>VF14005</t>
  </si>
  <si>
    <t>4/798011</t>
  </si>
  <si>
    <t>Institut komunitního rozvoje</t>
  </si>
  <si>
    <t>Lektorská činnost v oblast MA21 a udržitelného rozvoje</t>
  </si>
  <si>
    <t>VF14007</t>
  </si>
  <si>
    <t>4/798012</t>
  </si>
  <si>
    <t>Pohoštění pro účastníky pracovní schůzky v Moravských Budějovicích dne 25.2.2014</t>
  </si>
  <si>
    <t>201402742</t>
  </si>
  <si>
    <t>4/798013</t>
  </si>
  <si>
    <t>70890749</t>
  </si>
  <si>
    <t>2.2.2.3</t>
  </si>
  <si>
    <t>2.2.2.4</t>
  </si>
  <si>
    <t>111-2014</t>
  </si>
  <si>
    <t>4/798014</t>
  </si>
  <si>
    <t>Expertní poradenství v oblasti udržitelného rozvoje MA21</t>
  </si>
  <si>
    <t>VF14006</t>
  </si>
  <si>
    <t>4/798016</t>
  </si>
  <si>
    <t>26643090</t>
  </si>
  <si>
    <t>Pronájem multifunkčního sálu pro seminář MAS a mikroregionů dne 20.2.2014 v Ledči nad Sázavou</t>
  </si>
  <si>
    <t>1410044</t>
  </si>
  <si>
    <t>Gymnázium, Střední odborná škola a vyšší odborná škola Ledeč nad Sázavou</t>
  </si>
  <si>
    <t>Zajištění stravování v průběhu Tématické studijní cesty dne 28.3.2014 v obci Langau</t>
  </si>
  <si>
    <t>8/2014</t>
  </si>
  <si>
    <t>5/798004</t>
  </si>
  <si>
    <t>Gasthaus  OHNE Grenzen</t>
  </si>
  <si>
    <t>156-2014</t>
  </si>
  <si>
    <t>6/798001</t>
  </si>
  <si>
    <t>055/14</t>
  </si>
  <si>
    <t>6/798002</t>
  </si>
  <si>
    <t>NÖ Dorf-und Stadterneuerung Verband Für Landes</t>
  </si>
  <si>
    <t>Expertní služby dne 14.3.2014 v Martinsbergu</t>
  </si>
  <si>
    <t>Lektorské služby dne  28.3.2014 v Langau</t>
  </si>
  <si>
    <t>Zajištění moderátorských služeb v rámci vyhlášení soutěže SKUTEK ROKU 2013</t>
  </si>
  <si>
    <t>6/798004</t>
  </si>
  <si>
    <t>Zajištění stravování pro 45 osob na akci dne 14.11.2013 - Tématická studijní cesta</t>
  </si>
  <si>
    <t>86/13</t>
  </si>
  <si>
    <t>12/798014</t>
  </si>
  <si>
    <t>Dorfzentrum Sallingstadt</t>
  </si>
  <si>
    <t>2.1.1.1</t>
  </si>
  <si>
    <t>2.2.1.1</t>
  </si>
  <si>
    <t>2.2.1.2</t>
  </si>
  <si>
    <t>2.2.2.5</t>
  </si>
  <si>
    <t>2.2.4.1</t>
  </si>
  <si>
    <t>2.2.5.1</t>
  </si>
  <si>
    <t>2.2.5.2</t>
  </si>
  <si>
    <t>2.2.8.1</t>
  </si>
  <si>
    <t>2.2.8.2</t>
  </si>
  <si>
    <t>2.2.8.3</t>
  </si>
  <si>
    <t>2.2.8.4</t>
  </si>
  <si>
    <t>2.2.8.5</t>
  </si>
  <si>
    <t>2.2.8.6</t>
  </si>
  <si>
    <t>2.2.9.1</t>
  </si>
  <si>
    <t>2.2.9.2</t>
  </si>
  <si>
    <t>2.2.9.3</t>
  </si>
  <si>
    <t>2.2.9.4</t>
  </si>
  <si>
    <t>2.2.9.5</t>
  </si>
  <si>
    <t>2.2.9.6</t>
  </si>
  <si>
    <t>2.2.9.7</t>
  </si>
  <si>
    <t>2.2.9.8</t>
  </si>
  <si>
    <t>2.2.9.9</t>
  </si>
  <si>
    <t>2.2.14.1</t>
  </si>
  <si>
    <t>2.2.17.1</t>
  </si>
  <si>
    <t>2.2.17.2</t>
  </si>
  <si>
    <t>MA-21-prezentace vybrancý obcí prostřednictvím workshopů na cykloštafatě/A4.4</t>
  </si>
  <si>
    <t>MA21-semináře pro zástupce obcí/ 4.1; MA21-rozvoj koceptu Gemeinde 21 ve vybraných obcích/A4.3</t>
  </si>
  <si>
    <t>MA-21-semináře pro zástupce obcí/ A4.1</t>
  </si>
  <si>
    <t>Tematické studijní cesty/ A4.5</t>
  </si>
  <si>
    <t>Konference na podporu regionální výroby/ A5</t>
  </si>
  <si>
    <t>MA21-semináře pro zástupce obcí/ 4.1</t>
  </si>
  <si>
    <t>MA21-rozvoj konceptu Gemeinde 21 ve vybraných obcích/4.3</t>
  </si>
  <si>
    <t>pravidelná setkávání teralizačního týmu/ A1</t>
  </si>
  <si>
    <t>Vzdělávání nositelp projektů Přeshraniční soutěže / A3.4</t>
  </si>
  <si>
    <t>Setkání proj. týmu A1</t>
  </si>
  <si>
    <t>Videokonference A2.2</t>
  </si>
  <si>
    <t>Zpravodaj TOP MA21  A7.3</t>
  </si>
  <si>
    <t>5.2 Komentář k plnění časového plánu: Ve 3. monitorovacím období byly všechny plánované aktivity splněny.</t>
  </si>
  <si>
    <t>26.2.2014, 31.1.2014, 25.2.2014, 27.2.2014, 5.6.2014</t>
  </si>
  <si>
    <r>
      <t xml:space="preserve">l) Vzdělávací aktivity Rozvoj v obci - plánování s veřejností a Rozvoj v obci - workshop pracovních skupin s výstupem Plán zlepšení kvality
</t>
    </r>
    <r>
      <rPr>
        <sz val="10"/>
        <rFont val="Arial"/>
        <family val="2"/>
      </rPr>
      <t>Vzdělávací aktivity: Plánování s veřejností Křižánky 27.2. 2014, Bory 5.6.2014; Workshop pracovních skupin MA21 Křižánky 26.2.2014, Bory 31.1.2014, Rudíkov 25.2.2014; Výstupem ze vzdělávání je Plán zlepšení kvality 3x.</t>
    </r>
  </si>
  <si>
    <r>
      <t>a) Seminář pro místní experty (23.1.2014, Jihlava)</t>
    </r>
    <r>
      <rPr>
        <sz val="10"/>
        <rFont val="Arial"/>
        <family val="2"/>
      </rPr>
      <t xml:space="preserve"> - seminář byl zaměřen na představení principů místní Agendy na Vysočině a Gemeinde 21 v Dolním Rakousku. Účastníci z řad veřejné správy a neziskových organizací byli seznámeni s problematikou facilitace skupinových řešení včetně praktického nácviku metod zapojování veřejnosti a komunikace se zástupci obce tak, aby mohli obcím pomoci s realizací MA21. </t>
    </r>
  </si>
  <si>
    <r>
      <t xml:space="preserve">b) Seminář pro zástupce mikroregionů a MAS (20.2.2014, Ledeč nad Sázavou) </t>
    </r>
    <r>
      <rPr>
        <sz val="10"/>
        <rFont val="Arial"/>
        <family val="2"/>
      </rPr>
      <t xml:space="preserve">- přítomní z řad zástupců mikroregionů a koordinátorka MA21 Jihomoravského kraje byli seznámeni s aktuální  činností v rámci projektu Angažovanci a aktuálními informacemi ze strany Národní sítě MAS ČR. Účastníci byli proškoleni v oblasti zapojování veřejnosti do strategického plánování. Zástupci mikroregionů prezentovali své organizace a realizované aktivity. </t>
    </r>
  </si>
  <si>
    <r>
      <t xml:space="preserve">c) Konference regionální výroby (21.2.2014, Jihlava) </t>
    </r>
    <r>
      <rPr>
        <sz val="10"/>
        <rFont val="Arial"/>
        <family val="2"/>
      </rPr>
      <t xml:space="preserve">- konference byla určena zejména pro malé a střední podnikatele a účastníky z řad sociálního podnikání, kteří se zabývají produkcí nebo prodejem regionálních výrobků. Přítomní byli informováni o možnostech financování činnosti ze zdrojů kraje. Dále byli proškoleni v oblastech mediální komunikace při uvedení výrobku na trh, jak uspět na místním trhu a v oblasti propagace výroby medializací obce. Zástupce Dolnorakouské zemské vlády přiblížil metody propagace regionálních produktů v Dolním Rakousku. Akce se zúčastnila také koordinátorka MA21 Jihomoravského kraje. </t>
    </r>
  </si>
  <si>
    <r>
      <rPr>
        <b/>
        <sz val="10"/>
        <rFont val="Arial"/>
        <family val="2"/>
      </rPr>
      <t xml:space="preserve">d) Setkání projektového týmu (25.2.2014, Moravské Budějovice) </t>
    </r>
    <r>
      <rPr>
        <sz val="10"/>
        <rFont val="Arial"/>
        <family val="2"/>
      </rPr>
      <t xml:space="preserve">- zástupci vedoucího partnera a projektového partnera se sešli za účelem naplánování dalších společných aktivit a zhodnocení již proběhlých akcí, které odráží zkušenosti s realizací MA21 v obou regionech. </t>
    </r>
    <r>
      <rPr>
        <sz val="10"/>
        <color indexed="10"/>
        <rFont val="Arial"/>
        <family val="2"/>
      </rPr>
      <t xml:space="preserve">
</t>
    </r>
  </si>
  <si>
    <r>
      <t xml:space="preserve">e) Vydání 2.čísla Zpravodaje (únor 2014) </t>
    </r>
    <r>
      <rPr>
        <sz val="10"/>
        <rFont val="Arial"/>
        <family val="2"/>
      </rPr>
      <t xml:space="preserve">- ve spolupráci se zástupci projektového partnera bylo vytvořeno 2. číslo dvojjazyčného Zpravodaje, ve kterém byly představeny stěžejní aktivity projektu. V el. podobě je Zpravodaj ke stažení na webovém portále projektu http://www.zdravykrajvysocina.cz/sites/default/files//u81/zpravodaj_ii.pdf. </t>
    </r>
  </si>
  <si>
    <r>
      <t xml:space="preserve">f) Seminář pro místní experty (14.3.2014, Martinsberg) - </t>
    </r>
    <r>
      <rPr>
        <sz val="10"/>
        <rFont val="Arial"/>
        <family val="2"/>
      </rPr>
      <t>zástupci z Kraje Vysočina se zúčastnili semináře na téma realizace místní Agendy 21 v obcích Dolního Rakouska. Účastníci získali informace o metodách zapojení místních občanů do procesu místní Agendy 21 a udržitelnosti v obci. Čeští účastníci měli také možnost zúčastnit se workshopu pro rakouské zástupce obce a pozorovat průběh práce rakouského experta s veřejností v praxi.</t>
    </r>
  </si>
  <si>
    <r>
      <t>g) Seminář pro starosty obcí (27.3.2014, Třešť)</t>
    </r>
    <r>
      <rPr>
        <sz val="10"/>
        <rFont val="Arial"/>
        <family val="2"/>
      </rPr>
      <t xml:space="preserve"> - na semináři byly představeny aktivity projektu Angažovanci, příklady MA21 a G21. Zástupci obcí byli seznámeni s připravovanými akcemi zaměřenými zejména na vzdělávání, došlo k výměně Best Practice a proběhla panelová diskuze. </t>
    </r>
  </si>
  <si>
    <r>
      <t>h) Tematická studijní cesta (28.3.2014, Langau)</t>
    </r>
    <r>
      <rPr>
        <sz val="10"/>
        <rFont val="Arial"/>
        <family val="2"/>
      </rPr>
      <t xml:space="preserve"> - pro zájemce z řad obcí a neziskových organizací proběhla třetí studijní cesta do obcí v Dolním Rakousku, kde byli seznámeni s činností obce, kterou zajišťují spolky, podporou dobrovolnictví, zapojování místních občanů do rozvoje obce, pomoci seniorům. Účastníci z Kraje Vysočina měli možnost poznat aktivity místních spolků a objekty, které byly zrekonstruovány díky dobrovolnickým hodinám místních občanů. </t>
    </r>
  </si>
  <si>
    <r>
      <t xml:space="preserve">i)  Workshopy v obcích (1.4. 2014, Ždírec nad Doubravou, Rozsochatec a 4.4.2014, Světlá nad Sázavou)
</t>
    </r>
    <r>
      <rPr>
        <sz val="10"/>
        <rFont val="Arial"/>
        <family val="2"/>
      </rPr>
      <t>Během workshopů byla vybraným obcím představena aktivita projektu Angažovanci - ekologická cykloštafeta Klimatour jako možnost propagace své obce. Tematicky byly semináře zaměřeny na zviditelnění kulturních a přírodních památek a na zapojení veřejnosti do činnosti obce. V rámci seminářů bylo řešeno vytvoření programu jednotlivých obcí pro prezentaci na cykloštafetě Klimatour, která proběhne 18. - 20.6.2014.</t>
    </r>
  </si>
  <si>
    <r>
      <t>j) Videokonference (9.4.2014 a 28.4.2014, CZ+AT) -</t>
    </r>
    <r>
      <rPr>
        <sz val="10"/>
        <rFont val="Arial"/>
        <family val="2"/>
      </rPr>
      <t xml:space="preserve"> čeští a rakouští členové projektového týmu a další účastníci zainteresovaní v aktivitách projektu Angažovaci uskutečnili dvě videokonference. Cílem byla výměna zkušeností při realizaci aktivit, zapojování mládeže do činnosti obce a dobrovolnictví. Účastníci společně vyhledávali vhodná témata pro společný workshop mládeže. Konferencí se účastnili také zástupci vesnických komunitních center, kteří si vyměňovali zkušenosti v oblasti zapojování do rozvoje místa a aktivit pro mládež. Společně byla vyhledávána témata pro další spolupráci. </t>
    </r>
  </si>
  <si>
    <r>
      <t>k) Workshop pro mládež (29.5.2014, Slavonice)</t>
    </r>
    <r>
      <rPr>
        <sz val="10"/>
        <rFont val="Arial"/>
        <family val="2"/>
      </rPr>
      <t xml:space="preserve"> - cílem workshopu bylo zapojení mládeže do místního života, zmapování společných témat a iniciování kontaktů mezí rakouskou a českou mládeží. Tyto aktivity byly prakticky zrealizovány prostřednictvím týmové práce s moderními komunikačními technologiemi. Za využití videotechniky, natáčení, střihu, nahrávání zvuků, fotografování, videorozhovorů a kresby vznikla pod vedením odborných lektorů originální díla zachycující místní dění, která byla na závěr dne představena všem účastníkům a prezentovány na sociálních sítích.  </t>
    </r>
  </si>
  <si>
    <r>
      <t xml:space="preserve">11. Hlavní aktivity plánované pro příští období, za které bude podána další zpráva:
</t>
    </r>
    <r>
      <rPr>
        <sz val="10"/>
        <rFont val="Arial"/>
        <family val="2"/>
      </rPr>
      <t>- setkání projektového týmu (AT, CZ)
- seminář Angažovanci (CZ)
- seminář Jak realizovat změny (CZ)
- vzdělávání nositelů přeshraniční ceny + vyhlášení výsledků- regionální kolo (CZ)
- zasedání hodnotící komise pro přeshraniční cenu (CZ)
- vzdělávání nositelů přeshraniční ceny + vyhlášení výsledků - mezinárodní kolo (CZ+AT)
- seminář pro tajemníky (CZ)
- seminář pro realizátory MA21 (CZ)
- rozvoj v obci - plánování s veřejností 1x (CZ)
- Klimatour (CZ)
- sociologický průzkum (CZ)
- vydání publikace (CZ+AT)
- videospoty (CZ+AT)
- vydání 3. čísla zpravodaje (CZ+AT)
- aktualizace www stránek (CZ)</t>
    </r>
  </si>
  <si>
    <r>
      <t xml:space="preserve">2. Shrnutí aktivit realizovaných projektovým partnerem v období, za které je zpráva podávána
</t>
    </r>
    <r>
      <rPr>
        <sz val="10"/>
        <rFont val="Arial"/>
        <family val="2"/>
      </rPr>
      <t>Seminář pro místní experty (23.1.2014, Jihlava);</t>
    </r>
    <r>
      <rPr>
        <b/>
        <sz val="10"/>
        <rFont val="Arial"/>
        <family val="2"/>
      </rPr>
      <t xml:space="preserve"> </t>
    </r>
    <r>
      <rPr>
        <sz val="10"/>
        <rFont val="Arial"/>
        <family val="2"/>
      </rPr>
      <t xml:space="preserve">Seminář pro zástupce mikroregionů a MAS (20.2.2014, Ledeč nad Sázavou); Konference regionální výroby (21.2.2014, Jihlava); Setkání projektového týmu (25.2.2014, Moravské Budějovice); Vydání 2.čísla Zpravodaje (únor 2014); Seminář pro místní experty (14.3.2014, Martinsberg); Seminář pro starosty obcí (27.3.2014, Třešť); Tematická studijní cesta (28.3.2014, Langau); Workshopy v obcích (1.4. 2014, Ždírec nad Doubravou, Rozsochatec a 4.4.2014, Světlá nad Sázavou); Videokonference (9.4.2014, CZ+AT); Videokonference (28.4.2014, CZ+AT); Workshop pro mládež (29.5.2014, Slavonice); Vzdělávací aktivity Rozvoj v obci - plánování s veřejností (27.2.2014, Křižánky a 5.6.2014 Bory) a Rozvoj v obci - workshop pracovních skupin (26.2.2014 Křižánky, 31.1.2014 Bory, 25.2.2014 Riudíkov) s výstupem Plán zlepšení kvality; 1x natočen videspot (prosinec 2013).
</t>
    </r>
  </si>
  <si>
    <r>
      <t>m) Videospot -</t>
    </r>
    <r>
      <rPr>
        <sz val="10"/>
        <rFont val="Arial"/>
        <family val="2"/>
      </rPr>
      <t xml:space="preserve"> vysoutěženým dodavatelem byl dodán videospot se zaměřením na příkladnou obec realizující místní Agendu 21 (obec Křižánky),  Spoty jsou uveřejněny na stránkách projektu a na sociálních sítích. http://www.zdravykrajvysocina.cz/akce/seminare-pro-zastupce-obci </t>
    </r>
  </si>
</sst>
</file>

<file path=xl/styles.xml><?xml version="1.0" encoding="utf-8"?>
<styleSheet xmlns="http://schemas.openxmlformats.org/spreadsheetml/2006/main">
  <numFmts count="5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 00"/>
    <numFmt numFmtId="188" formatCode="dd/mm/yy;@"/>
    <numFmt numFmtId="189" formatCode="#,##0.00\ _K_č"/>
    <numFmt numFmtId="190" formatCode="#,##0.00\ &quot;Kč&quot;"/>
    <numFmt numFmtId="191" formatCode="[$-405]d\.\ mmmm\ yyyy"/>
    <numFmt numFmtId="192" formatCode="\(0\)"/>
    <numFmt numFmtId="193" formatCode="0.000"/>
    <numFmt numFmtId="194" formatCode="\(\ #\)"/>
    <numFmt numFmtId="195" formatCode="#,##0.00\ [$EUR]"/>
    <numFmt numFmtId="196" formatCode="0.0"/>
    <numFmt numFmtId="197" formatCode="d/m/yy;@"/>
    <numFmt numFmtId="198" formatCode="[$€-2]\ #,##0.00"/>
    <numFmt numFmtId="199" formatCode="mmm/yyyy"/>
    <numFmt numFmtId="200" formatCode="[$€-2]\ #,##0"/>
    <numFmt numFmtId="201" formatCode="#,##0.00\ [$€-1]"/>
    <numFmt numFmtId="202" formatCode="#,##0\ [$€-1]"/>
    <numFmt numFmtId="203" formatCode="0.00_ ;[Red]\-0.00\ "/>
    <numFmt numFmtId="204" formatCode="&quot;€&quot;\ #,##0.00"/>
    <numFmt numFmtId="205" formatCode="0.0000000%"/>
    <numFmt numFmtId="206" formatCode="#,##0.00_ ;[Red]\-#,##0.00\ "/>
    <numFmt numFmtId="207" formatCode="&quot;€&quot;\ #,##0.0000000"/>
  </numFmts>
  <fonts count="107">
    <font>
      <sz val="10"/>
      <name val="Arial"/>
      <family val="0"/>
    </font>
    <font>
      <b/>
      <sz val="10"/>
      <name val="Arial"/>
      <family val="2"/>
    </font>
    <font>
      <b/>
      <sz val="11"/>
      <name val="Arial"/>
      <family val="2"/>
    </font>
    <font>
      <b/>
      <sz val="14"/>
      <name val="Arial"/>
      <family val="2"/>
    </font>
    <font>
      <b/>
      <sz val="12"/>
      <name val="Arial"/>
      <family val="2"/>
    </font>
    <font>
      <sz val="12"/>
      <name val="Arial"/>
      <family val="2"/>
    </font>
    <font>
      <sz val="7.5"/>
      <name val="Arial"/>
      <family val="2"/>
    </font>
    <font>
      <sz val="10"/>
      <color indexed="55"/>
      <name val="Webdings"/>
      <family val="1"/>
    </font>
    <font>
      <sz val="14"/>
      <name val="Arial"/>
      <family val="2"/>
    </font>
    <font>
      <b/>
      <sz val="10"/>
      <color indexed="10"/>
      <name val="Arial"/>
      <family val="2"/>
    </font>
    <font>
      <sz val="10"/>
      <color indexed="10"/>
      <name val="Arial"/>
      <family val="2"/>
    </font>
    <font>
      <sz val="8"/>
      <name val="Arial"/>
      <family val="2"/>
    </font>
    <font>
      <b/>
      <sz val="9"/>
      <name val="Arial"/>
      <family val="2"/>
    </font>
    <font>
      <b/>
      <sz val="8"/>
      <name val="Arial"/>
      <family val="2"/>
    </font>
    <font>
      <sz val="10"/>
      <color indexed="55"/>
      <name val="Arial"/>
      <family val="2"/>
    </font>
    <font>
      <u val="single"/>
      <sz val="10"/>
      <color indexed="12"/>
      <name val="Arial"/>
      <family val="2"/>
    </font>
    <font>
      <u val="single"/>
      <sz val="10"/>
      <color indexed="36"/>
      <name val="Arial"/>
      <family val="2"/>
    </font>
    <font>
      <b/>
      <sz val="14"/>
      <color indexed="10"/>
      <name val="Arial"/>
      <family val="2"/>
    </font>
    <font>
      <b/>
      <sz val="22"/>
      <color indexed="10"/>
      <name val="Arial"/>
      <family val="2"/>
    </font>
    <font>
      <b/>
      <sz val="10"/>
      <color indexed="8"/>
      <name val="Arial"/>
      <family val="2"/>
    </font>
    <font>
      <sz val="10"/>
      <color indexed="8"/>
      <name val="Arial"/>
      <family val="2"/>
    </font>
    <font>
      <b/>
      <sz val="14"/>
      <name val="Arial CE"/>
      <family val="2"/>
    </font>
    <font>
      <sz val="10"/>
      <name val="Arial CE"/>
      <family val="0"/>
    </font>
    <font>
      <b/>
      <sz val="11"/>
      <name val="Arial CE"/>
      <family val="0"/>
    </font>
    <font>
      <b/>
      <sz val="10"/>
      <name val="Arial CE"/>
      <family val="0"/>
    </font>
    <font>
      <sz val="11"/>
      <name val="Arial CE"/>
      <family val="0"/>
    </font>
    <font>
      <sz val="10"/>
      <color indexed="10"/>
      <name val="Arial CE"/>
      <family val="0"/>
    </font>
    <font>
      <b/>
      <i/>
      <sz val="10"/>
      <name val="Arial CE"/>
      <family val="0"/>
    </font>
    <font>
      <b/>
      <u val="single"/>
      <sz val="11"/>
      <name val="Arial"/>
      <family val="2"/>
    </font>
    <font>
      <sz val="8"/>
      <name val="Tahoma"/>
      <family val="2"/>
    </font>
    <font>
      <b/>
      <sz val="8"/>
      <name val="Tahoma"/>
      <family val="2"/>
    </font>
    <font>
      <b/>
      <sz val="10"/>
      <color indexed="60"/>
      <name val="Arial CE"/>
      <family val="0"/>
    </font>
    <font>
      <sz val="10"/>
      <color indexed="60"/>
      <name val="Arial"/>
      <family val="2"/>
    </font>
    <font>
      <sz val="10"/>
      <color indexed="8"/>
      <name val="Arial CE"/>
      <family val="0"/>
    </font>
    <font>
      <sz val="10"/>
      <name val="Cambria"/>
      <family val="1"/>
    </font>
    <font>
      <b/>
      <sz val="10"/>
      <name val="Cambria"/>
      <family val="1"/>
    </font>
    <font>
      <b/>
      <u val="single"/>
      <sz val="10"/>
      <name val="Arial"/>
      <family val="2"/>
    </font>
    <font>
      <sz val="11"/>
      <name val="Arial"/>
      <family val="2"/>
    </font>
    <font>
      <b/>
      <sz val="12"/>
      <color indexed="10"/>
      <name val="Arial"/>
      <family val="2"/>
    </font>
    <font>
      <sz val="10"/>
      <name val="Tahoma"/>
      <family val="2"/>
    </font>
    <font>
      <sz val="11"/>
      <color indexed="8"/>
      <name val="Arial CE"/>
      <family val="0"/>
    </font>
    <font>
      <i/>
      <sz val="9"/>
      <name val="Arial"/>
      <family val="2"/>
    </font>
    <font>
      <b/>
      <sz val="11"/>
      <color indexed="10"/>
      <name val="Arial"/>
      <family val="2"/>
    </font>
    <font>
      <sz val="10"/>
      <name val="Webdings"/>
      <family val="1"/>
    </font>
    <font>
      <sz val="12"/>
      <color indexed="55"/>
      <name val="Webdings"/>
      <family val="1"/>
    </font>
    <font>
      <sz val="8.5"/>
      <name val="Arial"/>
      <family val="2"/>
    </font>
    <font>
      <sz val="12"/>
      <name val="Times New Roman"/>
      <family val="1"/>
    </font>
    <font>
      <b/>
      <sz val="10"/>
      <name val="Tahoma"/>
      <family val="2"/>
    </font>
    <font>
      <b/>
      <sz val="16"/>
      <name val="Arial"/>
      <family val="2"/>
    </font>
    <font>
      <b/>
      <sz val="9.5"/>
      <name val="Arial"/>
      <family val="2"/>
    </font>
    <font>
      <b/>
      <sz val="5"/>
      <name val="Arial"/>
      <family val="2"/>
    </font>
    <font>
      <b/>
      <sz val="7.5"/>
      <name val="Arial"/>
      <family val="2"/>
    </font>
    <font>
      <sz val="6.5"/>
      <name val="Arial"/>
      <family val="2"/>
    </font>
    <font>
      <b/>
      <sz val="6.5"/>
      <name val="Arial"/>
      <family val="2"/>
    </font>
    <font>
      <i/>
      <sz val="10"/>
      <color indexed="8"/>
      <name val="Arial"/>
      <family val="2"/>
    </font>
    <font>
      <sz val="9"/>
      <name val="Arial"/>
      <family val="2"/>
    </font>
    <font>
      <sz val="9"/>
      <name val="Times New Roman"/>
      <family val="1"/>
    </font>
    <font>
      <sz val="9"/>
      <color indexed="10"/>
      <name val="Arial"/>
      <family val="2"/>
    </font>
    <font>
      <strike/>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0"/>
      <color indexed="10"/>
      <name val="Arial"/>
      <family val="2"/>
    </font>
    <font>
      <b/>
      <sz val="11"/>
      <color indexed="10"/>
      <name val="Calibri"/>
      <family val="2"/>
    </font>
    <font>
      <sz val="8"/>
      <color indexed="8"/>
      <name val="Calibri"/>
      <family val="2"/>
    </font>
    <font>
      <i/>
      <sz val="9"/>
      <color indexed="8"/>
      <name val="Calibri"/>
      <family val="2"/>
    </font>
    <font>
      <b/>
      <sz val="24"/>
      <color indexed="10"/>
      <name val="Arial"/>
      <family val="2"/>
    </font>
    <font>
      <b/>
      <sz val="9"/>
      <color indexed="8"/>
      <name val="Tahoma"/>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0"/>
      <color rgb="FFFF0000"/>
      <name val="Arial"/>
      <family val="2"/>
    </font>
    <font>
      <b/>
      <sz val="11"/>
      <color rgb="FFFF0000"/>
      <name val="Calibri"/>
      <family val="2"/>
    </font>
    <font>
      <sz val="8"/>
      <color theme="1"/>
      <name val="Calibri"/>
      <family val="2"/>
    </font>
    <font>
      <b/>
      <sz val="10"/>
      <color rgb="FFFF0000"/>
      <name val="Arial"/>
      <family val="2"/>
    </font>
    <font>
      <i/>
      <sz val="9"/>
      <color theme="1"/>
      <name val="Calibri"/>
      <family val="2"/>
    </font>
    <font>
      <sz val="10"/>
      <color theme="1"/>
      <name val="Arial"/>
      <family val="2"/>
    </font>
    <font>
      <b/>
      <sz val="24"/>
      <color rgb="FFFF0000"/>
      <name val="Arial"/>
      <family val="2"/>
    </font>
    <font>
      <b/>
      <sz val="12"/>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theme="0" tint="-0.1499900072813034"/>
        <bgColor indexed="64"/>
      </patternFill>
    </fill>
  </fills>
  <borders count="8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thin"/>
    </border>
    <border>
      <left style="medium"/>
      <right>
        <color indexed="63"/>
      </right>
      <top>
        <color indexed="63"/>
      </top>
      <bottom>
        <color indexed="63"/>
      </bottom>
    </border>
    <border>
      <left style="medium"/>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medium"/>
      <top style="medium"/>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thin"/>
      <bottom>
        <color indexed="63"/>
      </botto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medium"/>
      <right style="thin"/>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style="medium"/>
      <top style="thin"/>
      <bottom style="mediu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color indexed="63"/>
      </bottom>
    </border>
    <border>
      <left style="medium"/>
      <right style="medium"/>
      <top>
        <color indexed="63"/>
      </top>
      <bottom style="medium"/>
    </border>
    <border>
      <left>
        <color indexed="63"/>
      </left>
      <right style="medium"/>
      <top style="thin"/>
      <bottom style="thin"/>
    </border>
    <border>
      <left style="medium"/>
      <right style="medium"/>
      <top>
        <color indexed="63"/>
      </top>
      <bottom>
        <color indexed="63"/>
      </bottom>
    </border>
    <border>
      <left style="medium"/>
      <right style="medium"/>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medium"/>
      <bottom style="thin"/>
    </border>
    <border>
      <left>
        <color indexed="63"/>
      </left>
      <right style="medium"/>
      <top>
        <color indexed="63"/>
      </top>
      <bottom style="thin"/>
    </border>
    <border>
      <left style="medium"/>
      <right style="medium"/>
      <top/>
      <bottom style="thin"/>
    </border>
    <border>
      <left style="medium"/>
      <right style="medium"/>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style="medium"/>
      <top style="thin"/>
      <bottom style="medium"/>
    </border>
    <border>
      <left style="thin"/>
      <right style="thin"/>
      <top>
        <color indexed="63"/>
      </top>
      <bottom>
        <color indexed="63"/>
      </bottom>
    </border>
    <border>
      <left>
        <color indexed="63"/>
      </left>
      <right style="thin"/>
      <top style="medium"/>
      <bottom style="mediu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0" borderId="1" applyNumberFormat="0" applyFill="0" applyAlignment="0" applyProtection="0"/>
    <xf numFmtId="179" fontId="0" fillId="0" borderId="0" applyFont="0" applyFill="0" applyBorder="0" applyAlignment="0" applyProtection="0"/>
    <xf numFmtId="171" fontId="20" fillId="0" borderId="0" applyFont="0" applyFill="0" applyBorder="0" applyAlignment="0" applyProtection="0"/>
    <xf numFmtId="177" fontId="0" fillId="0" borderId="0" applyFont="0" applyFill="0" applyBorder="0" applyAlignment="0" applyProtection="0"/>
    <xf numFmtId="0" fontId="15" fillId="0" borderId="0" applyNumberFormat="0" applyFill="0" applyBorder="0" applyAlignment="0" applyProtection="0"/>
    <xf numFmtId="0" fontId="85" fillId="20" borderId="0" applyNumberFormat="0" applyBorder="0" applyAlignment="0" applyProtection="0"/>
    <xf numFmtId="0" fontId="86"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2" borderId="0" applyNumberFormat="0" applyBorder="0" applyAlignment="0" applyProtection="0"/>
    <xf numFmtId="0" fontId="0" fillId="0" borderId="0">
      <alignment/>
      <protection/>
    </xf>
    <xf numFmtId="0" fontId="82"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0" fillId="23" borderId="6" applyNumberFormat="0" applyFont="0" applyAlignment="0" applyProtection="0"/>
    <xf numFmtId="9" fontId="82"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0" fontId="92" fillId="0" borderId="7" applyNumberFormat="0" applyFill="0" applyAlignment="0" applyProtection="0"/>
    <xf numFmtId="0" fontId="9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4" fillId="0" borderId="0" applyNumberFormat="0" applyFill="0" applyBorder="0" applyAlignment="0" applyProtection="0"/>
    <xf numFmtId="0" fontId="95" fillId="25" borderId="8" applyNumberFormat="0" applyAlignment="0" applyProtection="0"/>
    <xf numFmtId="0" fontId="96" fillId="26" borderId="8" applyNumberFormat="0" applyAlignment="0" applyProtection="0"/>
    <xf numFmtId="0" fontId="97" fillId="26" borderId="9" applyNumberFormat="0" applyAlignment="0" applyProtection="0"/>
    <xf numFmtId="0" fontId="98" fillId="0" borderId="0" applyNumberFormat="0" applyFill="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cellStyleXfs>
  <cellXfs count="1307">
    <xf numFmtId="0" fontId="0" fillId="0" borderId="0" xfId="0"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1" fillId="0" borderId="0" xfId="0" applyFont="1" applyAlignment="1">
      <alignment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1" fillId="0" borderId="0" xfId="0" applyFont="1" applyFill="1" applyBorder="1" applyAlignment="1">
      <alignment horizontal="left" vertical="center"/>
    </xf>
    <xf numFmtId="0" fontId="0" fillId="33" borderId="0" xfId="0" applyFill="1" applyAlignment="1">
      <alignment/>
    </xf>
    <xf numFmtId="0" fontId="4"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Alignment="1">
      <alignment horizontal="center"/>
    </xf>
    <xf numFmtId="0" fontId="6"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0" fontId="1" fillId="0" borderId="0" xfId="0" applyFont="1" applyFill="1" applyBorder="1" applyAlignment="1">
      <alignment horizontal="right" vertical="center" wrapText="1"/>
    </xf>
    <xf numFmtId="0" fontId="2" fillId="34" borderId="0" xfId="0" applyFont="1" applyFill="1" applyAlignment="1">
      <alignment/>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0" fillId="34" borderId="12" xfId="0" applyFont="1" applyFill="1" applyBorder="1" applyAlignment="1">
      <alignment/>
    </xf>
    <xf numFmtId="16" fontId="0" fillId="34" borderId="13" xfId="0" applyNumberFormat="1" applyFont="1" applyFill="1" applyBorder="1" applyAlignment="1">
      <alignment/>
    </xf>
    <xf numFmtId="0" fontId="1" fillId="34" borderId="11" xfId="0" applyFont="1" applyFill="1" applyBorder="1" applyAlignment="1">
      <alignment horizontal="center"/>
    </xf>
    <xf numFmtId="0" fontId="1" fillId="34" borderId="10" xfId="0" applyFont="1" applyFill="1" applyBorder="1" applyAlignment="1">
      <alignment horizontal="center" vertical="center" wrapText="1"/>
    </xf>
    <xf numFmtId="0" fontId="1" fillId="34" borderId="0" xfId="0" applyFont="1" applyFill="1" applyAlignment="1">
      <alignment/>
    </xf>
    <xf numFmtId="0" fontId="0" fillId="33" borderId="0" xfId="0" applyFill="1" applyBorder="1" applyAlignment="1">
      <alignment/>
    </xf>
    <xf numFmtId="0" fontId="1" fillId="34" borderId="0" xfId="0" applyFont="1" applyFill="1" applyBorder="1" applyAlignment="1">
      <alignment horizontal="right"/>
    </xf>
    <xf numFmtId="0" fontId="1" fillId="34" borderId="11" xfId="0" applyFont="1" applyFill="1" applyBorder="1" applyAlignment="1">
      <alignment horizontal="center" vertical="center"/>
    </xf>
    <xf numFmtId="0" fontId="0" fillId="0" borderId="0" xfId="0" applyFill="1" applyAlignment="1">
      <alignment/>
    </xf>
    <xf numFmtId="0" fontId="0" fillId="0" borderId="0" xfId="0" applyFill="1" applyAlignment="1">
      <alignment/>
    </xf>
    <xf numFmtId="0" fontId="0" fillId="0" borderId="0" xfId="0" applyFont="1" applyAlignment="1">
      <alignment horizontal="left" vertical="top"/>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1" fillId="34" borderId="0" xfId="0" applyFont="1" applyFill="1" applyAlignment="1">
      <alignment wrapText="1"/>
    </xf>
    <xf numFmtId="0" fontId="0" fillId="0" borderId="0" xfId="0" applyFill="1" applyAlignment="1">
      <alignment horizontal="center" vertical="center"/>
    </xf>
    <xf numFmtId="0" fontId="1" fillId="0" borderId="0" xfId="0" applyFont="1" applyAlignment="1">
      <alignment/>
    </xf>
    <xf numFmtId="0" fontId="1" fillId="0" borderId="0" xfId="0" applyFont="1" applyFill="1" applyAlignment="1">
      <alignment/>
    </xf>
    <xf numFmtId="0" fontId="1" fillId="0" borderId="0" xfId="0" applyFont="1" applyAlignment="1">
      <alignment wrapText="1"/>
    </xf>
    <xf numFmtId="0" fontId="1" fillId="0" borderId="0" xfId="0" applyFont="1" applyAlignment="1">
      <alignment/>
    </xf>
    <xf numFmtId="0" fontId="0" fillId="0" borderId="0" xfId="0" applyFont="1" applyAlignment="1">
      <alignment/>
    </xf>
    <xf numFmtId="0" fontId="0" fillId="0" borderId="0" xfId="0" applyFont="1" applyBorder="1" applyAlignment="1">
      <alignment/>
    </xf>
    <xf numFmtId="0" fontId="3" fillId="0" borderId="0" xfId="0" applyFont="1" applyFill="1" applyBorder="1" applyAlignment="1">
      <alignment horizontal="center" vertical="center"/>
    </xf>
    <xf numFmtId="0" fontId="7" fillId="0" borderId="0" xfId="0" applyFont="1" applyAlignment="1">
      <alignment vertical="top" wrapText="1"/>
    </xf>
    <xf numFmtId="0" fontId="1" fillId="0" borderId="0" xfId="0" applyFont="1" applyAlignment="1">
      <alignment/>
    </xf>
    <xf numFmtId="0" fontId="10" fillId="0" borderId="0" xfId="0" applyFont="1" applyAlignment="1">
      <alignment/>
    </xf>
    <xf numFmtId="0" fontId="0" fillId="34" borderId="0" xfId="0" applyFont="1" applyFill="1" applyBorder="1" applyAlignment="1">
      <alignment/>
    </xf>
    <xf numFmtId="0" fontId="1" fillId="34" borderId="0" xfId="0" applyFont="1" applyFill="1" applyBorder="1" applyAlignment="1">
      <alignment/>
    </xf>
    <xf numFmtId="0" fontId="0" fillId="35" borderId="11" xfId="0" applyFill="1" applyBorder="1" applyAlignment="1">
      <alignment/>
    </xf>
    <xf numFmtId="0" fontId="1" fillId="34" borderId="0" xfId="0" applyFont="1" applyFill="1" applyAlignment="1">
      <alignment/>
    </xf>
    <xf numFmtId="0" fontId="1" fillId="34" borderId="0" xfId="0" applyFont="1" applyFill="1" applyAlignment="1">
      <alignment/>
    </xf>
    <xf numFmtId="0" fontId="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 fillId="0" borderId="0" xfId="0" applyFont="1" applyFill="1" applyBorder="1" applyAlignment="1">
      <alignment horizontal="right"/>
    </xf>
    <xf numFmtId="0" fontId="0" fillId="35" borderId="11" xfId="0" applyFont="1" applyFill="1" applyBorder="1" applyAlignment="1">
      <alignment horizontal="center"/>
    </xf>
    <xf numFmtId="0" fontId="1" fillId="34" borderId="0" xfId="0" applyFont="1" applyFill="1"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horizontal="left" vertical="center"/>
    </xf>
    <xf numFmtId="0" fontId="12" fillId="34" borderId="0" xfId="0" applyFont="1" applyFill="1" applyAlignment="1">
      <alignment/>
    </xf>
    <xf numFmtId="0" fontId="0" fillId="34" borderId="14" xfId="0" applyFont="1" applyFill="1" applyBorder="1" applyAlignment="1">
      <alignment/>
    </xf>
    <xf numFmtId="0" fontId="13" fillId="34" borderId="11" xfId="0" applyFont="1" applyFill="1" applyBorder="1" applyAlignment="1">
      <alignment horizontal="center" vertical="center" wrapText="1"/>
    </xf>
    <xf numFmtId="0" fontId="0" fillId="0" borderId="0" xfId="0" applyFont="1" applyBorder="1" applyAlignment="1">
      <alignment/>
    </xf>
    <xf numFmtId="0" fontId="13" fillId="34" borderId="11" xfId="0" applyFont="1" applyFill="1" applyBorder="1" applyAlignment="1">
      <alignment horizontal="center" vertical="center" wrapText="1" shrinkToFit="1"/>
    </xf>
    <xf numFmtId="16" fontId="1" fillId="34" borderId="14" xfId="0" applyNumberFormat="1" applyFont="1" applyFill="1" applyBorder="1" applyAlignment="1">
      <alignment horizontal="left" vertical="center"/>
    </xf>
    <xf numFmtId="16" fontId="1" fillId="34" borderId="0" xfId="0" applyNumberFormat="1" applyFont="1" applyFill="1" applyBorder="1" applyAlignment="1">
      <alignment horizontal="left" vertical="center"/>
    </xf>
    <xf numFmtId="0" fontId="9" fillId="0" borderId="0" xfId="0" applyFont="1" applyFill="1" applyBorder="1" applyAlignment="1">
      <alignment horizontal="center"/>
    </xf>
    <xf numFmtId="0" fontId="0" fillId="35" borderId="15" xfId="0" applyFont="1" applyFill="1" applyBorder="1" applyAlignment="1">
      <alignment horizontal="center"/>
    </xf>
    <xf numFmtId="0" fontId="11" fillId="0" borderId="0" xfId="0" applyFont="1" applyAlignment="1">
      <alignment horizontal="center" wrapText="1"/>
    </xf>
    <xf numFmtId="0" fontId="0" fillId="0" borderId="0" xfId="0" applyFont="1" applyBorder="1" applyAlignment="1">
      <alignment/>
    </xf>
    <xf numFmtId="0" fontId="0" fillId="0" borderId="0" xfId="0" applyFont="1" applyAlignment="1">
      <alignment/>
    </xf>
    <xf numFmtId="0" fontId="1" fillId="33" borderId="16" xfId="0" applyFont="1" applyFill="1" applyBorder="1" applyAlignment="1">
      <alignment/>
    </xf>
    <xf numFmtId="0" fontId="0" fillId="33" borderId="17" xfId="0" applyFill="1" applyBorder="1" applyAlignment="1">
      <alignment/>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vertical="top"/>
    </xf>
    <xf numFmtId="0" fontId="0" fillId="0" borderId="0" xfId="0" applyFont="1" applyFill="1" applyAlignment="1">
      <alignment vertical="top"/>
    </xf>
    <xf numFmtId="0" fontId="1" fillId="34" borderId="14" xfId="0" applyFont="1" applyFill="1" applyBorder="1" applyAlignment="1">
      <alignment/>
    </xf>
    <xf numFmtId="0" fontId="0" fillId="34" borderId="18" xfId="0" applyFont="1" applyFill="1" applyBorder="1" applyAlignment="1">
      <alignment/>
    </xf>
    <xf numFmtId="0" fontId="1" fillId="34" borderId="19" xfId="0" applyFont="1" applyFill="1" applyBorder="1" applyAlignment="1">
      <alignment/>
    </xf>
    <xf numFmtId="0" fontId="1" fillId="34" borderId="20" xfId="0" applyFont="1" applyFill="1" applyBorder="1" applyAlignment="1">
      <alignment/>
    </xf>
    <xf numFmtId="0" fontId="1" fillId="34" borderId="21" xfId="0" applyFont="1" applyFill="1" applyBorder="1" applyAlignment="1">
      <alignment/>
    </xf>
    <xf numFmtId="0" fontId="1" fillId="34" borderId="22" xfId="0" applyFont="1" applyFill="1" applyBorder="1" applyAlignment="1">
      <alignment/>
    </xf>
    <xf numFmtId="0" fontId="1" fillId="34" borderId="23" xfId="0" applyFont="1" applyFill="1" applyBorder="1" applyAlignment="1">
      <alignment/>
    </xf>
    <xf numFmtId="0" fontId="8" fillId="34" borderId="0" xfId="0" applyFont="1" applyFill="1" applyAlignment="1">
      <alignment horizontal="left"/>
    </xf>
    <xf numFmtId="0" fontId="4" fillId="0" borderId="0" xfId="0" applyFont="1" applyFill="1" applyAlignment="1">
      <alignment horizontal="center" vertical="center"/>
    </xf>
    <xf numFmtId="0" fontId="5" fillId="0" borderId="0" xfId="0" applyFont="1" applyFill="1" applyAlignment="1">
      <alignment horizontal="center" vertical="center"/>
    </xf>
    <xf numFmtId="0" fontId="8" fillId="0" borderId="0" xfId="0" applyFont="1" applyFill="1" applyAlignment="1">
      <alignment horizontal="left"/>
    </xf>
    <xf numFmtId="0" fontId="0" fillId="0" borderId="0" xfId="0" applyFont="1" applyFill="1" applyBorder="1" applyAlignment="1">
      <alignment horizontal="left" vertical="top" wrapText="1"/>
    </xf>
    <xf numFmtId="0" fontId="1" fillId="34" borderId="14" xfId="0" applyFont="1" applyFill="1" applyBorder="1" applyAlignment="1">
      <alignment horizontal="center" vertical="center"/>
    </xf>
    <xf numFmtId="0" fontId="1" fillId="34" borderId="24" xfId="0" applyFont="1" applyFill="1" applyBorder="1" applyAlignment="1">
      <alignment horizontal="center" vertical="center"/>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13" fillId="34" borderId="11" xfId="0" applyFont="1" applyFill="1" applyBorder="1" applyAlignment="1">
      <alignment horizontal="center" vertical="center" wrapText="1"/>
    </xf>
    <xf numFmtId="49" fontId="1" fillId="34" borderId="11" xfId="0" applyNumberFormat="1" applyFont="1" applyFill="1" applyBorder="1" applyAlignment="1">
      <alignment horizontal="center" vertical="center" wrapText="1"/>
    </xf>
    <xf numFmtId="0" fontId="21" fillId="0" borderId="0" xfId="0" applyFont="1" applyAlignment="1" applyProtection="1">
      <alignment horizontal="left"/>
      <protection hidden="1" locked="0"/>
    </xf>
    <xf numFmtId="0" fontId="22" fillId="0" borderId="0" xfId="0" applyFont="1" applyFill="1" applyBorder="1" applyAlignment="1" applyProtection="1">
      <alignment horizontal="left"/>
      <protection hidden="1" locked="0"/>
    </xf>
    <xf numFmtId="0" fontId="1" fillId="0" borderId="0" xfId="0" applyFont="1" applyFill="1" applyBorder="1" applyAlignment="1" applyProtection="1">
      <alignment horizontal="center"/>
      <protection locked="0"/>
    </xf>
    <xf numFmtId="3" fontId="23" fillId="0" borderId="0" xfId="0" applyNumberFormat="1" applyFont="1" applyFill="1" applyBorder="1" applyAlignment="1" applyProtection="1">
      <alignment horizontal="center"/>
      <protection hidden="1" locked="0"/>
    </xf>
    <xf numFmtId="0" fontId="22" fillId="0" borderId="0" xfId="0" applyFont="1" applyFill="1" applyBorder="1" applyAlignment="1" applyProtection="1">
      <alignment/>
      <protection hidden="1" locked="0"/>
    </xf>
    <xf numFmtId="0" fontId="25" fillId="0" borderId="0" xfId="0" applyFont="1" applyFill="1" applyBorder="1" applyAlignment="1" applyProtection="1">
      <alignment horizontal="right"/>
      <protection hidden="1" locked="0"/>
    </xf>
    <xf numFmtId="0" fontId="25" fillId="0" borderId="0" xfId="0" applyFont="1" applyFill="1" applyBorder="1" applyAlignment="1" applyProtection="1">
      <alignment horizontal="center"/>
      <protection hidden="1" locked="0"/>
    </xf>
    <xf numFmtId="3" fontId="25" fillId="0" borderId="0" xfId="0" applyNumberFormat="1" applyFont="1" applyFill="1" applyBorder="1" applyAlignment="1" applyProtection="1">
      <alignment/>
      <protection hidden="1" locked="0"/>
    </xf>
    <xf numFmtId="0" fontId="25" fillId="0" borderId="0" xfId="0" applyFont="1" applyFill="1" applyBorder="1" applyAlignment="1" applyProtection="1">
      <alignment/>
      <protection hidden="1" locked="0"/>
    </xf>
    <xf numFmtId="4" fontId="25" fillId="0" borderId="0" xfId="0" applyNumberFormat="1" applyFont="1" applyFill="1" applyBorder="1" applyAlignment="1" applyProtection="1">
      <alignment/>
      <protection hidden="1" locked="0"/>
    </xf>
    <xf numFmtId="0" fontId="22" fillId="33" borderId="26" xfId="0" applyNumberFormat="1" applyFont="1" applyFill="1" applyBorder="1" applyAlignment="1" applyProtection="1">
      <alignment horizontal="center" vertical="top" wrapText="1"/>
      <protection hidden="1" locked="0"/>
    </xf>
    <xf numFmtId="49" fontId="0" fillId="0" borderId="13" xfId="0" applyNumberFormat="1" applyFont="1" applyBorder="1" applyAlignment="1" applyProtection="1">
      <alignment/>
      <protection locked="0"/>
    </xf>
    <xf numFmtId="49" fontId="0" fillId="0" borderId="27" xfId="0" applyNumberFormat="1" applyFont="1" applyBorder="1" applyAlignment="1" applyProtection="1">
      <alignment/>
      <protection locked="0"/>
    </xf>
    <xf numFmtId="49" fontId="0" fillId="0" borderId="27" xfId="0" applyNumberFormat="1" applyFont="1" applyFill="1" applyBorder="1" applyAlignment="1" applyProtection="1">
      <alignment/>
      <protection locked="0"/>
    </xf>
    <xf numFmtId="49" fontId="22" fillId="0" borderId="28" xfId="0" applyNumberFormat="1" applyFont="1" applyBorder="1" applyAlignment="1" applyProtection="1">
      <alignment vertical="center"/>
      <protection hidden="1" locked="0"/>
    </xf>
    <xf numFmtId="49" fontId="22" fillId="0" borderId="28" xfId="0" applyNumberFormat="1" applyFont="1" applyBorder="1" applyAlignment="1" applyProtection="1">
      <alignment horizontal="center" vertical="center"/>
      <protection hidden="1" locked="0"/>
    </xf>
    <xf numFmtId="49" fontId="22" fillId="0" borderId="29" xfId="0" applyNumberFormat="1" applyFont="1" applyBorder="1" applyAlignment="1" applyProtection="1">
      <alignment horizontal="center" vertical="center"/>
      <protection hidden="1" locked="0"/>
    </xf>
    <xf numFmtId="49" fontId="22" fillId="0" borderId="29" xfId="0" applyNumberFormat="1" applyFont="1" applyBorder="1" applyAlignment="1" applyProtection="1">
      <alignment vertical="center"/>
      <protection hidden="1" locked="0"/>
    </xf>
    <xf numFmtId="0" fontId="22" fillId="33" borderId="30" xfId="0" applyNumberFormat="1" applyFont="1" applyFill="1" applyBorder="1" applyAlignment="1" applyProtection="1">
      <alignment horizontal="center" vertical="top" wrapText="1"/>
      <protection hidden="1" locked="0"/>
    </xf>
    <xf numFmtId="49" fontId="22" fillId="0" borderId="31" xfId="0" applyNumberFormat="1" applyFont="1" applyBorder="1" applyAlignment="1" applyProtection="1">
      <alignment horizontal="center" vertical="center"/>
      <protection hidden="1" locked="0"/>
    </xf>
    <xf numFmtId="49" fontId="22" fillId="0" borderId="31" xfId="0" applyNumberFormat="1" applyFont="1" applyBorder="1" applyAlignment="1" applyProtection="1">
      <alignment vertical="center"/>
      <protection hidden="1" locked="0"/>
    </xf>
    <xf numFmtId="0" fontId="22" fillId="33" borderId="32" xfId="0" applyNumberFormat="1" applyFont="1" applyFill="1" applyBorder="1" applyAlignment="1" applyProtection="1">
      <alignment horizontal="center" vertical="top" wrapText="1"/>
      <protection hidden="1" locked="0"/>
    </xf>
    <xf numFmtId="3" fontId="22" fillId="0" borderId="0" xfId="0" applyNumberFormat="1" applyFont="1" applyFill="1" applyBorder="1" applyAlignment="1" applyProtection="1">
      <alignment vertical="center"/>
      <protection hidden="1" locked="0"/>
    </xf>
    <xf numFmtId="3" fontId="26" fillId="0" borderId="0" xfId="0" applyNumberFormat="1" applyFont="1" applyFill="1" applyBorder="1" applyAlignment="1" applyProtection="1">
      <alignment vertical="center"/>
      <protection hidden="1" locked="0"/>
    </xf>
    <xf numFmtId="3" fontId="22" fillId="0" borderId="0" xfId="0" applyNumberFormat="1" applyFont="1" applyBorder="1" applyAlignment="1" applyProtection="1">
      <alignment vertical="center"/>
      <protection hidden="1" locked="0"/>
    </xf>
    <xf numFmtId="189" fontId="22" fillId="0" borderId="0" xfId="0" applyNumberFormat="1" applyFont="1" applyFill="1" applyBorder="1" applyAlignment="1" applyProtection="1">
      <alignment horizontal="center" vertical="top" wrapText="1"/>
      <protection hidden="1" locked="0"/>
    </xf>
    <xf numFmtId="0" fontId="11" fillId="0" borderId="0" xfId="0" applyFont="1" applyFill="1" applyBorder="1" applyAlignment="1" applyProtection="1">
      <alignment horizontal="center" vertical="center" wrapText="1"/>
      <protection locked="0"/>
    </xf>
    <xf numFmtId="189" fontId="24" fillId="0" borderId="0" xfId="0" applyNumberFormat="1" applyFont="1" applyFill="1" applyBorder="1" applyAlignment="1" applyProtection="1">
      <alignment vertical="center"/>
      <protection hidden="1" locked="0"/>
    </xf>
    <xf numFmtId="0" fontId="28" fillId="0" borderId="0" xfId="0" applyFont="1" applyBorder="1" applyAlignment="1" applyProtection="1">
      <alignment/>
      <protection locked="0"/>
    </xf>
    <xf numFmtId="0" fontId="22" fillId="0" borderId="0" xfId="0" applyFont="1" applyFill="1" applyBorder="1" applyAlignment="1" applyProtection="1">
      <alignment horizontal="center" vertical="center"/>
      <protection hidden="1" locked="0"/>
    </xf>
    <xf numFmtId="0" fontId="22" fillId="0" borderId="0" xfId="0" applyFont="1" applyFill="1" applyBorder="1" applyAlignment="1" applyProtection="1">
      <alignment vertical="center"/>
      <protection hidden="1" locked="0"/>
    </xf>
    <xf numFmtId="0" fontId="22" fillId="0" borderId="0" xfId="0" applyFont="1" applyBorder="1" applyAlignment="1" applyProtection="1">
      <alignment horizontal="center" vertical="center"/>
      <protection hidden="1" locked="0"/>
    </xf>
    <xf numFmtId="0" fontId="22" fillId="0" borderId="0" xfId="0" applyFont="1" applyFill="1" applyBorder="1" applyAlignment="1" applyProtection="1">
      <alignment wrapText="1"/>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vertical="center"/>
      <protection hidden="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33" borderId="0" xfId="0" applyFill="1" applyAlignment="1">
      <alignment/>
    </xf>
    <xf numFmtId="0" fontId="0" fillId="0" borderId="22" xfId="0" applyBorder="1" applyAlignment="1">
      <alignment/>
    </xf>
    <xf numFmtId="0" fontId="0" fillId="0" borderId="23" xfId="0" applyBorder="1" applyAlignment="1">
      <alignment/>
    </xf>
    <xf numFmtId="0" fontId="1" fillId="0" borderId="14" xfId="0" applyFont="1" applyFill="1" applyBorder="1" applyAlignment="1">
      <alignment horizontal="center" vertical="center" wrapText="1"/>
    </xf>
    <xf numFmtId="0" fontId="1" fillId="0" borderId="14" xfId="0" applyFont="1" applyFill="1" applyBorder="1" applyAlignment="1">
      <alignment horizontal="right" vertical="center" wrapText="1"/>
    </xf>
    <xf numFmtId="0" fontId="1" fillId="34" borderId="19" xfId="0" applyFont="1" applyFill="1" applyBorder="1" applyAlignment="1">
      <alignment horizontal="right"/>
    </xf>
    <xf numFmtId="0" fontId="7" fillId="0" borderId="0" xfId="0" applyFont="1" applyAlignment="1">
      <alignment wrapText="1"/>
    </xf>
    <xf numFmtId="0" fontId="0" fillId="0" borderId="0" xfId="0" applyAlignment="1">
      <alignment wrapText="1"/>
    </xf>
    <xf numFmtId="0" fontId="0" fillId="0" borderId="0" xfId="0" applyFont="1" applyBorder="1" applyAlignment="1">
      <alignment/>
    </xf>
    <xf numFmtId="0" fontId="5" fillId="0" borderId="0" xfId="0" applyFont="1" applyAlignment="1">
      <alignment/>
    </xf>
    <xf numFmtId="0" fontId="0" fillId="0" borderId="33" xfId="0" applyFill="1" applyBorder="1" applyAlignment="1">
      <alignment/>
    </xf>
    <xf numFmtId="49" fontId="25" fillId="0" borderId="31" xfId="0" applyNumberFormat="1" applyFont="1" applyBorder="1" applyAlignment="1" applyProtection="1">
      <alignment vertical="center"/>
      <protection hidden="1" locked="0"/>
    </xf>
    <xf numFmtId="49" fontId="23" fillId="0" borderId="31" xfId="0" applyNumberFormat="1" applyFont="1" applyFill="1" applyBorder="1" applyAlignment="1" applyProtection="1">
      <alignment horizontal="left" vertical="center"/>
      <protection hidden="1" locked="0"/>
    </xf>
    <xf numFmtId="49" fontId="2" fillId="0" borderId="34" xfId="0" applyNumberFormat="1" applyFont="1" applyFill="1" applyBorder="1" applyAlignment="1" applyProtection="1">
      <alignment/>
      <protection locked="0"/>
    </xf>
    <xf numFmtId="49" fontId="23" fillId="0" borderId="34" xfId="0" applyNumberFormat="1" applyFont="1" applyFill="1" applyBorder="1" applyAlignment="1" applyProtection="1">
      <alignment vertical="center"/>
      <protection hidden="1" locked="0"/>
    </xf>
    <xf numFmtId="1" fontId="23" fillId="0" borderId="31" xfId="0" applyNumberFormat="1" applyFont="1" applyFill="1" applyBorder="1" applyAlignment="1" applyProtection="1">
      <alignment horizontal="left" vertical="center"/>
      <protection hidden="1" locked="0"/>
    </xf>
    <xf numFmtId="197" fontId="34" fillId="0" borderId="31" xfId="0" applyNumberFormat="1" applyFont="1" applyFill="1" applyBorder="1" applyAlignment="1" applyProtection="1">
      <alignment horizontal="left" vertical="center"/>
      <protection hidden="1" locked="0"/>
    </xf>
    <xf numFmtId="49" fontId="23" fillId="0" borderId="35" xfId="0" applyNumberFormat="1" applyFont="1" applyFill="1" applyBorder="1" applyAlignment="1" applyProtection="1">
      <alignment horizontal="left" vertical="center"/>
      <protection hidden="1" locked="0"/>
    </xf>
    <xf numFmtId="4" fontId="22" fillId="0" borderId="12" xfId="0" applyNumberFormat="1" applyFont="1" applyFill="1" applyBorder="1" applyAlignment="1" applyProtection="1">
      <alignment horizontal="right" vertical="center" wrapText="1"/>
      <protection hidden="1" locked="0"/>
    </xf>
    <xf numFmtId="4" fontId="22" fillId="0" borderId="31" xfId="0" applyNumberFormat="1" applyFont="1" applyFill="1" applyBorder="1" applyAlignment="1" applyProtection="1">
      <alignment horizontal="right" vertical="center" wrapText="1"/>
      <protection hidden="1" locked="0"/>
    </xf>
    <xf numFmtId="3" fontId="35" fillId="0" borderId="36" xfId="0" applyNumberFormat="1" applyFont="1" applyBorder="1" applyAlignment="1" applyProtection="1">
      <alignment horizontal="center" vertical="center"/>
      <protection hidden="1" locked="0"/>
    </xf>
    <xf numFmtId="4" fontId="22" fillId="33" borderId="12" xfId="0" applyNumberFormat="1" applyFont="1" applyFill="1" applyBorder="1" applyAlignment="1" applyProtection="1">
      <alignment horizontal="right" vertical="center" wrapText="1"/>
      <protection hidden="1" locked="0"/>
    </xf>
    <xf numFmtId="197" fontId="34" fillId="0" borderId="27" xfId="0" applyNumberFormat="1" applyFont="1" applyBorder="1" applyAlignment="1" applyProtection="1">
      <alignment/>
      <protection locked="0"/>
    </xf>
    <xf numFmtId="4" fontId="0" fillId="0" borderId="13" xfId="0" applyNumberFormat="1" applyFont="1" applyBorder="1" applyAlignment="1" applyProtection="1">
      <alignment horizontal="right" vertical="center"/>
      <protection locked="0"/>
    </xf>
    <xf numFmtId="4" fontId="0" fillId="0" borderId="27" xfId="0" applyNumberFormat="1" applyFont="1" applyBorder="1" applyAlignment="1" applyProtection="1">
      <alignment horizontal="right" vertical="center"/>
      <protection locked="0"/>
    </xf>
    <xf numFmtId="3" fontId="35" fillId="0" borderId="37" xfId="0" applyNumberFormat="1" applyFont="1" applyBorder="1" applyAlignment="1" applyProtection="1">
      <alignment horizontal="center" vertical="center"/>
      <protection hidden="1" locked="0"/>
    </xf>
    <xf numFmtId="197" fontId="34" fillId="0" borderId="27" xfId="0" applyNumberFormat="1" applyFont="1" applyFill="1" applyBorder="1" applyAlignment="1" applyProtection="1">
      <alignment/>
      <protection locked="0"/>
    </xf>
    <xf numFmtId="197" fontId="34" fillId="0" borderId="28" xfId="0" applyNumberFormat="1" applyFont="1" applyFill="1" applyBorder="1" applyAlignment="1" applyProtection="1">
      <alignment vertical="center"/>
      <protection hidden="1" locked="0"/>
    </xf>
    <xf numFmtId="4" fontId="22" fillId="0" borderId="13" xfId="0" applyNumberFormat="1" applyFont="1" applyBorder="1" applyAlignment="1" applyProtection="1">
      <alignment horizontal="right" vertical="center"/>
      <protection hidden="1" locked="0"/>
    </xf>
    <xf numFmtId="4" fontId="22" fillId="0" borderId="28" xfId="0" applyNumberFormat="1" applyFont="1" applyBorder="1" applyAlignment="1" applyProtection="1">
      <alignment horizontal="right" vertical="center"/>
      <protection hidden="1" locked="0"/>
    </xf>
    <xf numFmtId="4" fontId="22" fillId="0" borderId="28" xfId="0" applyNumberFormat="1" applyFont="1" applyFill="1" applyBorder="1" applyAlignment="1" applyProtection="1">
      <alignment horizontal="right" vertical="center"/>
      <protection hidden="1" locked="0"/>
    </xf>
    <xf numFmtId="4" fontId="22" fillId="0" borderId="38" xfId="0" applyNumberFormat="1" applyFont="1" applyBorder="1" applyAlignment="1" applyProtection="1">
      <alignment horizontal="right" vertical="center"/>
      <protection hidden="1" locked="0"/>
    </xf>
    <xf numFmtId="4" fontId="22" fillId="0" borderId="29" xfId="0" applyNumberFormat="1" applyFont="1" applyFill="1" applyBorder="1" applyAlignment="1" applyProtection="1">
      <alignment horizontal="right" vertical="center"/>
      <protection hidden="1" locked="0"/>
    </xf>
    <xf numFmtId="3" fontId="35" fillId="0" borderId="39" xfId="0" applyNumberFormat="1" applyFont="1" applyBorder="1" applyAlignment="1" applyProtection="1">
      <alignment horizontal="center" vertical="center"/>
      <protection hidden="1" locked="0"/>
    </xf>
    <xf numFmtId="49" fontId="1" fillId="0" borderId="12" xfId="0" applyNumberFormat="1" applyFont="1" applyBorder="1" applyAlignment="1" applyProtection="1">
      <alignment/>
      <protection locked="0"/>
    </xf>
    <xf numFmtId="0" fontId="36" fillId="0" borderId="0" xfId="0" applyFont="1" applyFill="1" applyBorder="1" applyAlignment="1" applyProtection="1">
      <alignment/>
      <protection locked="0"/>
    </xf>
    <xf numFmtId="189" fontId="24" fillId="0" borderId="0" xfId="0" applyNumberFormat="1" applyFont="1" applyFill="1" applyBorder="1" applyAlignment="1" applyProtection="1">
      <alignment horizontal="center" vertical="center"/>
      <protection hidden="1" locked="0"/>
    </xf>
    <xf numFmtId="49" fontId="22" fillId="0" borderId="40" xfId="0" applyNumberFormat="1" applyFont="1" applyBorder="1" applyAlignment="1" applyProtection="1">
      <alignment horizontal="center" vertical="center"/>
      <protection hidden="1" locked="0"/>
    </xf>
    <xf numFmtId="49" fontId="25" fillId="0" borderId="40" xfId="0" applyNumberFormat="1" applyFont="1" applyBorder="1" applyAlignment="1" applyProtection="1">
      <alignment vertical="center"/>
      <protection hidden="1" locked="0"/>
    </xf>
    <xf numFmtId="49" fontId="23" fillId="0" borderId="40" xfId="0" applyNumberFormat="1" applyFont="1" applyFill="1" applyBorder="1" applyAlignment="1" applyProtection="1">
      <alignment horizontal="left" vertical="center"/>
      <protection hidden="1" locked="0"/>
    </xf>
    <xf numFmtId="49" fontId="22" fillId="0" borderId="40" xfId="0" applyNumberFormat="1" applyFont="1" applyBorder="1" applyAlignment="1" applyProtection="1">
      <alignment vertical="center"/>
      <protection hidden="1" locked="0"/>
    </xf>
    <xf numFmtId="197" fontId="34" fillId="0" borderId="40" xfId="0" applyNumberFormat="1" applyFont="1" applyFill="1" applyBorder="1" applyAlignment="1" applyProtection="1">
      <alignment vertical="center"/>
      <protection hidden="1" locked="0"/>
    </xf>
    <xf numFmtId="49" fontId="23" fillId="0" borderId="41" xfId="0" applyNumberFormat="1" applyFont="1" applyFill="1" applyBorder="1" applyAlignment="1" applyProtection="1">
      <alignment horizontal="left" vertical="center"/>
      <protection hidden="1" locked="0"/>
    </xf>
    <xf numFmtId="4" fontId="22" fillId="0" borderId="42" xfId="0" applyNumberFormat="1" applyFont="1" applyFill="1" applyBorder="1" applyAlignment="1" applyProtection="1">
      <alignment horizontal="right" vertical="center" wrapText="1"/>
      <protection hidden="1" locked="0"/>
    </xf>
    <xf numFmtId="4" fontId="22" fillId="0" borderId="40" xfId="0" applyNumberFormat="1" applyFont="1" applyFill="1" applyBorder="1" applyAlignment="1" applyProtection="1">
      <alignment horizontal="right" vertical="center" wrapText="1"/>
      <protection hidden="1" locked="0"/>
    </xf>
    <xf numFmtId="3" fontId="35" fillId="0" borderId="43" xfId="0" applyNumberFormat="1" applyFont="1" applyBorder="1" applyAlignment="1" applyProtection="1">
      <alignment horizontal="center" vertical="center"/>
      <protection hidden="1" locked="0"/>
    </xf>
    <xf numFmtId="4" fontId="22" fillId="33" borderId="42" xfId="0" applyNumberFormat="1" applyFont="1" applyFill="1" applyBorder="1" applyAlignment="1" applyProtection="1">
      <alignment horizontal="right" vertical="center" wrapText="1"/>
      <protection hidden="1" locked="0"/>
    </xf>
    <xf numFmtId="0" fontId="22" fillId="33" borderId="33" xfId="0" applyNumberFormat="1" applyFont="1" applyFill="1" applyBorder="1" applyAlignment="1" applyProtection="1">
      <alignment horizontal="center" vertical="top" wrapText="1"/>
      <protection hidden="1" locked="0"/>
    </xf>
    <xf numFmtId="195" fontId="23" fillId="36" borderId="10" xfId="0" applyNumberFormat="1" applyFont="1" applyFill="1" applyBorder="1" applyAlignment="1" applyProtection="1">
      <alignment/>
      <protection hidden="1"/>
    </xf>
    <xf numFmtId="0" fontId="36" fillId="0" borderId="21" xfId="0" applyFont="1" applyBorder="1" applyAlignment="1">
      <alignment/>
    </xf>
    <xf numFmtId="0" fontId="0" fillId="0" borderId="22" xfId="0" applyBorder="1" applyAlignment="1" applyProtection="1">
      <alignment/>
      <protection locked="0"/>
    </xf>
    <xf numFmtId="0" fontId="22" fillId="0" borderId="22" xfId="0" applyFont="1" applyFill="1" applyBorder="1" applyAlignment="1" applyProtection="1">
      <alignment horizontal="center" vertical="center"/>
      <protection hidden="1" locked="0"/>
    </xf>
    <xf numFmtId="3" fontId="22" fillId="0" borderId="22" xfId="0" applyNumberFormat="1" applyFont="1" applyFill="1" applyBorder="1" applyAlignment="1" applyProtection="1">
      <alignment vertical="center"/>
      <protection hidden="1" locked="0"/>
    </xf>
    <xf numFmtId="0" fontId="0" fillId="0" borderId="14" xfId="0" applyFont="1" applyFill="1" applyBorder="1" applyAlignment="1" applyProtection="1">
      <alignment/>
      <protection locked="0"/>
    </xf>
    <xf numFmtId="0" fontId="0" fillId="0" borderId="24" xfId="0" applyBorder="1" applyAlignment="1">
      <alignment/>
    </xf>
    <xf numFmtId="195" fontId="23" fillId="37" borderId="10" xfId="0" applyNumberFormat="1" applyFont="1" applyFill="1" applyBorder="1" applyAlignment="1" applyProtection="1">
      <alignment/>
      <protection hidden="1"/>
    </xf>
    <xf numFmtId="0" fontId="0" fillId="0" borderId="24" xfId="0" applyFill="1" applyBorder="1" applyAlignment="1">
      <alignment/>
    </xf>
    <xf numFmtId="189" fontId="22" fillId="38" borderId="28" xfId="0" applyNumberFormat="1" applyFont="1" applyFill="1" applyBorder="1" applyAlignment="1" applyProtection="1">
      <alignment horizontal="left" vertical="top" wrapText="1"/>
      <protection hidden="1" locked="0"/>
    </xf>
    <xf numFmtId="9" fontId="24" fillId="0" borderId="28" xfId="0" applyNumberFormat="1" applyFont="1" applyFill="1" applyBorder="1" applyAlignment="1" applyProtection="1">
      <alignment horizontal="right" vertical="center"/>
      <protection hidden="1" locked="0"/>
    </xf>
    <xf numFmtId="0" fontId="0" fillId="0" borderId="14"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wrapText="1"/>
    </xf>
    <xf numFmtId="0" fontId="13" fillId="0" borderId="0" xfId="0" applyFont="1" applyFill="1" applyBorder="1" applyAlignment="1">
      <alignment horizontal="center" vertical="center" wrapText="1"/>
    </xf>
    <xf numFmtId="201" fontId="0" fillId="35" borderId="42" xfId="0" applyNumberFormat="1" applyFont="1" applyFill="1" applyBorder="1" applyAlignment="1">
      <alignment/>
    </xf>
    <xf numFmtId="201" fontId="0" fillId="35" borderId="40" xfId="0" applyNumberFormat="1" applyFont="1" applyFill="1" applyBorder="1" applyAlignment="1">
      <alignment/>
    </xf>
    <xf numFmtId="201" fontId="0" fillId="35" borderId="13" xfId="0" applyNumberFormat="1" applyFont="1" applyFill="1" applyBorder="1" applyAlignment="1">
      <alignment/>
    </xf>
    <xf numFmtId="201" fontId="0" fillId="35" borderId="28" xfId="0" applyNumberFormat="1" applyFont="1" applyFill="1" applyBorder="1" applyAlignment="1">
      <alignment/>
    </xf>
    <xf numFmtId="201" fontId="0" fillId="35" borderId="44" xfId="0" applyNumberFormat="1" applyFont="1" applyFill="1" applyBorder="1" applyAlignment="1">
      <alignment/>
    </xf>
    <xf numFmtId="201" fontId="0" fillId="35" borderId="45" xfId="0" applyNumberFormat="1" applyFont="1" applyFill="1" applyBorder="1" applyAlignment="1">
      <alignment/>
    </xf>
    <xf numFmtId="0" fontId="0" fillId="0" borderId="0" xfId="0" applyFont="1" applyAlignment="1">
      <alignment/>
    </xf>
    <xf numFmtId="0" fontId="1" fillId="0" borderId="0" xfId="0" applyFont="1" applyFill="1" applyBorder="1" applyAlignment="1">
      <alignment/>
    </xf>
    <xf numFmtId="202" fontId="0" fillId="0" borderId="0" xfId="0" applyNumberFormat="1" applyFont="1" applyFill="1" applyBorder="1" applyAlignment="1">
      <alignment/>
    </xf>
    <xf numFmtId="202" fontId="0" fillId="0" borderId="0" xfId="0" applyNumberFormat="1" applyFont="1" applyFill="1" applyBorder="1" applyAlignment="1">
      <alignment/>
    </xf>
    <xf numFmtId="0" fontId="0" fillId="0" borderId="0" xfId="0" applyFont="1" applyAlignment="1" applyProtection="1">
      <alignment/>
      <protection locked="0"/>
    </xf>
    <xf numFmtId="0" fontId="0" fillId="0" borderId="0" xfId="0" applyFont="1" applyAlignment="1" applyProtection="1">
      <alignment/>
      <protection hidden="1" locked="0"/>
    </xf>
    <xf numFmtId="4" fontId="0" fillId="0" borderId="0" xfId="0" applyNumberFormat="1" applyFont="1" applyAlignment="1" applyProtection="1">
      <alignment/>
      <protection hidden="1" locked="0"/>
    </xf>
    <xf numFmtId="0" fontId="37" fillId="0" borderId="0" xfId="0" applyFont="1" applyFill="1" applyAlignment="1">
      <alignment/>
    </xf>
    <xf numFmtId="4" fontId="37" fillId="0" borderId="0" xfId="0" applyNumberFormat="1" applyFont="1" applyFill="1" applyAlignment="1">
      <alignment/>
    </xf>
    <xf numFmtId="0" fontId="0" fillId="38" borderId="42" xfId="0" applyFont="1" applyFill="1" applyBorder="1" applyAlignment="1">
      <alignment/>
    </xf>
    <xf numFmtId="0" fontId="0" fillId="38" borderId="44" xfId="0" applyFont="1" applyFill="1" applyBorder="1" applyAlignment="1">
      <alignment/>
    </xf>
    <xf numFmtId="0" fontId="37" fillId="0" borderId="0" xfId="0" applyFont="1" applyAlignment="1" applyProtection="1">
      <alignment/>
      <protection locked="0"/>
    </xf>
    <xf numFmtId="0" fontId="37" fillId="0" borderId="0" xfId="0" applyFont="1" applyAlignment="1">
      <alignment/>
    </xf>
    <xf numFmtId="0" fontId="0" fillId="0" borderId="46" xfId="0" applyFont="1" applyBorder="1" applyAlignment="1" applyProtection="1">
      <alignment/>
      <protection locked="0"/>
    </xf>
    <xf numFmtId="4" fontId="22" fillId="39" borderId="28" xfId="0" applyNumberFormat="1" applyFont="1" applyFill="1" applyBorder="1" applyAlignment="1" applyProtection="1">
      <alignment horizontal="center" vertical="center" wrapText="1"/>
      <protection hidden="1"/>
    </xf>
    <xf numFmtId="0" fontId="22" fillId="38" borderId="44" xfId="0" applyFont="1" applyFill="1" applyBorder="1" applyAlignment="1" applyProtection="1">
      <alignment horizontal="center" vertical="center" wrapText="1"/>
      <protection hidden="1" locked="0"/>
    </xf>
    <xf numFmtId="0" fontId="22" fillId="38" borderId="45" xfId="0" applyFont="1" applyFill="1" applyBorder="1" applyAlignment="1" applyProtection="1">
      <alignment horizontal="center" vertical="center" wrapText="1"/>
      <protection hidden="1" locked="0"/>
    </xf>
    <xf numFmtId="0" fontId="22" fillId="38" borderId="47" xfId="0" applyFont="1" applyFill="1" applyBorder="1" applyAlignment="1" applyProtection="1">
      <alignment horizontal="center" vertical="center" wrapText="1"/>
      <protection hidden="1" locked="0"/>
    </xf>
    <xf numFmtId="0" fontId="0" fillId="0" borderId="48" xfId="0" applyFont="1" applyBorder="1" applyAlignment="1" applyProtection="1">
      <alignment horizontal="center"/>
      <protection locked="0"/>
    </xf>
    <xf numFmtId="194" fontId="0" fillId="40" borderId="49" xfId="0" applyNumberFormat="1" applyFont="1" applyFill="1" applyBorder="1" applyAlignment="1" applyProtection="1">
      <alignment horizontal="center" vertical="center"/>
      <protection locked="0"/>
    </xf>
    <xf numFmtId="194" fontId="0" fillId="40" borderId="50" xfId="0" applyNumberFormat="1" applyFont="1" applyFill="1" applyBorder="1" applyAlignment="1" applyProtection="1">
      <alignment horizontal="center" vertical="center"/>
      <protection locked="0"/>
    </xf>
    <xf numFmtId="194" fontId="0" fillId="40" borderId="51" xfId="0" applyNumberFormat="1" applyFont="1" applyFill="1" applyBorder="1" applyAlignment="1" applyProtection="1">
      <alignment horizontal="center" vertical="center"/>
      <protection locked="0"/>
    </xf>
    <xf numFmtId="194" fontId="0" fillId="40" borderId="20" xfId="0" applyNumberFormat="1" applyFont="1" applyFill="1" applyBorder="1" applyAlignment="1" applyProtection="1">
      <alignment horizontal="center" vertical="center"/>
      <protection locked="0"/>
    </xf>
    <xf numFmtId="194" fontId="0" fillId="40" borderId="48" xfId="0" applyNumberFormat="1" applyFont="1" applyFill="1" applyBorder="1" applyAlignment="1" applyProtection="1">
      <alignment horizontal="center" vertical="center"/>
      <protection locked="0"/>
    </xf>
    <xf numFmtId="4" fontId="23" fillId="33" borderId="32" xfId="0" applyNumberFormat="1" applyFont="1" applyFill="1" applyBorder="1" applyAlignment="1" applyProtection="1">
      <alignment horizontal="right" vertical="center"/>
      <protection hidden="1" locked="0"/>
    </xf>
    <xf numFmtId="4" fontId="24" fillId="38" borderId="31" xfId="0" applyNumberFormat="1" applyFont="1" applyFill="1" applyBorder="1" applyAlignment="1" applyProtection="1">
      <alignment horizontal="right" vertical="center"/>
      <protection hidden="1" locked="0"/>
    </xf>
    <xf numFmtId="4" fontId="27" fillId="40" borderId="52" xfId="0" applyNumberFormat="1" applyFont="1" applyFill="1" applyBorder="1" applyAlignment="1" applyProtection="1">
      <alignment horizontal="right" vertical="center"/>
      <protection hidden="1" locked="0"/>
    </xf>
    <xf numFmtId="4" fontId="27" fillId="40" borderId="53" xfId="0" applyNumberFormat="1" applyFont="1" applyFill="1" applyBorder="1" applyAlignment="1" applyProtection="1">
      <alignment horizontal="right" vertical="center"/>
      <protection hidden="1" locked="0"/>
    </xf>
    <xf numFmtId="3" fontId="35" fillId="40" borderId="54" xfId="0" applyNumberFormat="1" applyFont="1" applyFill="1" applyBorder="1" applyAlignment="1" applyProtection="1">
      <alignment horizontal="center" vertical="center"/>
      <protection hidden="1" locked="0"/>
    </xf>
    <xf numFmtId="0" fontId="22" fillId="40" borderId="52" xfId="0" applyNumberFormat="1" applyFont="1" applyFill="1" applyBorder="1" applyAlignment="1" applyProtection="1">
      <alignment horizontal="center" vertical="center"/>
      <protection hidden="1" locked="0"/>
    </xf>
    <xf numFmtId="49" fontId="0" fillId="0" borderId="38" xfId="0" applyNumberFormat="1" applyFont="1" applyBorder="1" applyAlignment="1" applyProtection="1">
      <alignment/>
      <protection locked="0"/>
    </xf>
    <xf numFmtId="0" fontId="0" fillId="0" borderId="0" xfId="0" applyFont="1" applyFill="1" applyAlignment="1">
      <alignment/>
    </xf>
    <xf numFmtId="0" fontId="0" fillId="0" borderId="10" xfId="0" applyFont="1" applyBorder="1" applyAlignment="1" applyProtection="1">
      <alignment/>
      <protection locked="0"/>
    </xf>
    <xf numFmtId="189" fontId="23" fillId="40" borderId="11" xfId="0" applyNumberFormat="1" applyFont="1" applyFill="1" applyBorder="1" applyAlignment="1" applyProtection="1">
      <alignment vertical="center"/>
      <protection hidden="1" locked="0"/>
    </xf>
    <xf numFmtId="3" fontId="35" fillId="40" borderId="21" xfId="0" applyNumberFormat="1" applyFont="1" applyFill="1" applyBorder="1" applyAlignment="1" applyProtection="1">
      <alignment horizontal="center" vertical="center"/>
      <protection hidden="1" locked="0"/>
    </xf>
    <xf numFmtId="189" fontId="24" fillId="40" borderId="11" xfId="0" applyNumberFormat="1" applyFont="1" applyFill="1" applyBorder="1" applyAlignment="1" applyProtection="1">
      <alignment vertical="center"/>
      <protection hidden="1" locked="0"/>
    </xf>
    <xf numFmtId="0" fontId="0" fillId="0" borderId="0" xfId="0" applyFont="1" applyFill="1" applyBorder="1" applyAlignment="1" applyProtection="1">
      <alignment/>
      <protection locked="0"/>
    </xf>
    <xf numFmtId="49" fontId="0" fillId="0" borderId="42" xfId="0" applyNumberFormat="1" applyFont="1" applyBorder="1" applyAlignment="1" applyProtection="1">
      <alignment/>
      <protection locked="0"/>
    </xf>
    <xf numFmtId="4" fontId="22" fillId="38" borderId="40" xfId="0" applyNumberFormat="1" applyFont="1" applyFill="1" applyBorder="1" applyAlignment="1" applyProtection="1">
      <alignment horizontal="right" vertical="center"/>
      <protection hidden="1" locked="0"/>
    </xf>
    <xf numFmtId="4" fontId="22" fillId="38" borderId="31" xfId="0" applyNumberFormat="1" applyFont="1" applyFill="1" applyBorder="1" applyAlignment="1" applyProtection="1">
      <alignment horizontal="right" vertical="center"/>
      <protection hidden="1" locked="0"/>
    </xf>
    <xf numFmtId="0" fontId="0" fillId="0" borderId="0" xfId="0" applyFont="1" applyBorder="1" applyAlignment="1" applyProtection="1">
      <alignment/>
      <protection locked="0"/>
    </xf>
    <xf numFmtId="0" fontId="1" fillId="41" borderId="26" xfId="0" applyFont="1" applyFill="1" applyBorder="1" applyAlignment="1">
      <alignment horizontal="right"/>
    </xf>
    <xf numFmtId="0" fontId="1" fillId="41" borderId="47" xfId="0" applyFont="1" applyFill="1" applyBorder="1" applyAlignment="1">
      <alignment horizontal="right"/>
    </xf>
    <xf numFmtId="0" fontId="0" fillId="0" borderId="0" xfId="0" applyFont="1" applyFill="1" applyBorder="1" applyAlignment="1" applyProtection="1">
      <alignment horizontal="center"/>
      <protection hidden="1"/>
    </xf>
    <xf numFmtId="4" fontId="0" fillId="0" borderId="0" xfId="0" applyNumberFormat="1" applyFont="1" applyAlignment="1" applyProtection="1">
      <alignment/>
      <protection hidden="1"/>
    </xf>
    <xf numFmtId="0" fontId="0" fillId="38" borderId="26" xfId="0" applyFont="1" applyFill="1" applyBorder="1" applyAlignment="1">
      <alignment horizontal="left"/>
    </xf>
    <xf numFmtId="195" fontId="24" fillId="38" borderId="26" xfId="0" applyNumberFormat="1" applyFont="1" applyFill="1" applyBorder="1" applyAlignment="1" applyProtection="1">
      <alignment horizontal="right" vertical="center"/>
      <protection hidden="1" locked="0"/>
    </xf>
    <xf numFmtId="4" fontId="0" fillId="0" borderId="0" xfId="0" applyNumberFormat="1" applyFont="1" applyBorder="1" applyAlignment="1" applyProtection="1">
      <alignment/>
      <protection hidden="1"/>
    </xf>
    <xf numFmtId="9" fontId="24" fillId="0" borderId="28" xfId="0" applyNumberFormat="1" applyFont="1" applyFill="1" applyBorder="1" applyAlignment="1" applyProtection="1">
      <alignment horizontal="right"/>
      <protection hidden="1" locked="0"/>
    </xf>
    <xf numFmtId="0" fontId="0" fillId="0" borderId="0" xfId="0" applyFont="1" applyBorder="1" applyAlignment="1" applyProtection="1">
      <alignment/>
      <protection hidden="1"/>
    </xf>
    <xf numFmtId="9" fontId="22" fillId="38" borderId="45" xfId="0" applyNumberFormat="1" applyFont="1" applyFill="1" applyBorder="1" applyAlignment="1" applyProtection="1">
      <alignment horizontal="right" vertical="center"/>
      <protection hidden="1" locked="0"/>
    </xf>
    <xf numFmtId="195" fontId="24" fillId="38" borderId="47" xfId="0" applyNumberFormat="1" applyFont="1" applyFill="1" applyBorder="1" applyAlignment="1" applyProtection="1">
      <alignment horizontal="right" vertical="center"/>
      <protection hidden="1" locked="0"/>
    </xf>
    <xf numFmtId="0" fontId="0" fillId="0" borderId="0" xfId="0" applyFont="1" applyBorder="1" applyAlignment="1" applyProtection="1">
      <alignment wrapText="1"/>
      <protection hidden="1"/>
    </xf>
    <xf numFmtId="0" fontId="0" fillId="0" borderId="55" xfId="0" applyFont="1" applyBorder="1" applyAlignment="1">
      <alignment wrapText="1"/>
    </xf>
    <xf numFmtId="3" fontId="24" fillId="0" borderId="0" xfId="0" applyNumberFormat="1" applyFont="1" applyFill="1" applyBorder="1" applyAlignment="1" applyProtection="1">
      <alignment vertical="center"/>
      <protection hidden="1" locked="0"/>
    </xf>
    <xf numFmtId="0" fontId="1" fillId="0" borderId="11" xfId="0" applyFont="1" applyBorder="1" applyAlignment="1" applyProtection="1">
      <alignment horizontal="left"/>
      <protection locked="0"/>
    </xf>
    <xf numFmtId="189" fontId="24" fillId="0" borderId="11" xfId="0" applyNumberFormat="1" applyFont="1" applyFill="1" applyBorder="1" applyAlignment="1" applyProtection="1">
      <alignment vertical="center"/>
      <protection hidden="1" locked="0"/>
    </xf>
    <xf numFmtId="189" fontId="24" fillId="0" borderId="56" xfId="0" applyNumberFormat="1" applyFont="1" applyFill="1" applyBorder="1" applyAlignment="1" applyProtection="1">
      <alignment vertical="center"/>
      <protection hidden="1" locked="0"/>
    </xf>
    <xf numFmtId="4" fontId="23" fillId="33" borderId="33" xfId="0" applyNumberFormat="1" applyFont="1" applyFill="1" applyBorder="1" applyAlignment="1" applyProtection="1">
      <alignment horizontal="right" vertical="center"/>
      <protection hidden="1" locked="0"/>
    </xf>
    <xf numFmtId="0" fontId="0" fillId="0" borderId="28" xfId="0" applyFont="1" applyBorder="1" applyAlignment="1">
      <alignment horizontal="center"/>
    </xf>
    <xf numFmtId="0" fontId="0" fillId="0" borderId="28" xfId="0" applyFont="1" applyBorder="1" applyAlignment="1">
      <alignment horizontal="right"/>
    </xf>
    <xf numFmtId="10" fontId="22" fillId="0" borderId="28" xfId="0" applyNumberFormat="1" applyFont="1" applyFill="1" applyBorder="1" applyAlignment="1" applyProtection="1">
      <alignment vertical="center"/>
      <protection hidden="1" locked="0"/>
    </xf>
    <xf numFmtId="10" fontId="0" fillId="0" borderId="28" xfId="0" applyNumberFormat="1" applyFont="1" applyFill="1" applyBorder="1" applyAlignment="1">
      <alignment/>
    </xf>
    <xf numFmtId="0" fontId="1" fillId="34" borderId="0" xfId="0" applyFont="1" applyFill="1" applyAlignment="1">
      <alignment wrapText="1"/>
    </xf>
    <xf numFmtId="0" fontId="38" fillId="0" borderId="0" xfId="0" applyFont="1" applyAlignment="1">
      <alignment/>
    </xf>
    <xf numFmtId="0" fontId="0" fillId="0" borderId="0" xfId="0" applyFill="1" applyBorder="1" applyAlignment="1">
      <alignment wrapText="1"/>
    </xf>
    <xf numFmtId="0" fontId="9" fillId="0" borderId="0" xfId="0" applyFont="1" applyAlignment="1">
      <alignment/>
    </xf>
    <xf numFmtId="0" fontId="1" fillId="34" borderId="10" xfId="0" applyFont="1" applyFill="1" applyBorder="1" applyAlignment="1">
      <alignment horizontal="left" vertical="center"/>
    </xf>
    <xf numFmtId="0" fontId="0" fillId="34" borderId="25" xfId="0" applyFont="1" applyFill="1" applyBorder="1" applyAlignment="1">
      <alignment horizontal="left" vertical="center"/>
    </xf>
    <xf numFmtId="0" fontId="1" fillId="34" borderId="23" xfId="0" applyFont="1" applyFill="1" applyBorder="1" applyAlignment="1">
      <alignment horizontal="center" vertical="center" wrapText="1"/>
    </xf>
    <xf numFmtId="0" fontId="0" fillId="33" borderId="18" xfId="0" applyFont="1" applyFill="1" applyBorder="1" applyAlignment="1">
      <alignment/>
    </xf>
    <xf numFmtId="0" fontId="0" fillId="33" borderId="19" xfId="0" applyFont="1" applyFill="1" applyBorder="1" applyAlignment="1">
      <alignment/>
    </xf>
    <xf numFmtId="0" fontId="0" fillId="33" borderId="45" xfId="0" applyFont="1" applyFill="1" applyBorder="1" applyAlignment="1">
      <alignment wrapText="1"/>
    </xf>
    <xf numFmtId="0" fontId="0" fillId="33" borderId="19" xfId="0" applyFont="1" applyFill="1" applyBorder="1" applyAlignment="1">
      <alignment wrapText="1"/>
    </xf>
    <xf numFmtId="0" fontId="0" fillId="33" borderId="20" xfId="0" applyFont="1" applyFill="1" applyBorder="1" applyAlignment="1">
      <alignment wrapText="1"/>
    </xf>
    <xf numFmtId="0" fontId="0" fillId="40" borderId="0" xfId="0" applyFont="1" applyFill="1" applyAlignment="1">
      <alignment/>
    </xf>
    <xf numFmtId="0" fontId="1" fillId="34" borderId="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201" fontId="1" fillId="33" borderId="11" xfId="0" applyNumberFormat="1" applyFont="1" applyFill="1" applyBorder="1" applyAlignment="1">
      <alignment horizontal="right"/>
    </xf>
    <xf numFmtId="201" fontId="0" fillId="33" borderId="31" xfId="0" applyNumberFormat="1" applyFont="1" applyFill="1" applyBorder="1" applyAlignment="1">
      <alignment horizontal="right"/>
    </xf>
    <xf numFmtId="202" fontId="1" fillId="33" borderId="11" xfId="0" applyNumberFormat="1" applyFont="1" applyFill="1" applyBorder="1" applyAlignment="1">
      <alignment horizontal="right" vertical="center" wrapText="1"/>
    </xf>
    <xf numFmtId="9" fontId="1" fillId="34" borderId="11" xfId="0" applyNumberFormat="1" applyFont="1" applyFill="1" applyBorder="1" applyAlignment="1">
      <alignment horizontal="right"/>
    </xf>
    <xf numFmtId="201" fontId="1" fillId="34" borderId="57" xfId="0" applyNumberFormat="1" applyFont="1" applyFill="1" applyBorder="1" applyAlignment="1">
      <alignment horizontal="right"/>
    </xf>
    <xf numFmtId="201" fontId="0" fillId="34" borderId="33" xfId="0" applyNumberFormat="1" applyFont="1" applyFill="1" applyBorder="1" applyAlignment="1">
      <alignment/>
    </xf>
    <xf numFmtId="201" fontId="0" fillId="34" borderId="26" xfId="0" applyNumberFormat="1" applyFont="1" applyFill="1" applyBorder="1" applyAlignment="1">
      <alignment/>
    </xf>
    <xf numFmtId="201" fontId="0" fillId="34" borderId="47" xfId="0" applyNumberFormat="1" applyFont="1" applyFill="1" applyBorder="1" applyAlignment="1">
      <alignment/>
    </xf>
    <xf numFmtId="10" fontId="1" fillId="34" borderId="10" xfId="0" applyNumberFormat="1" applyFont="1" applyFill="1" applyBorder="1" applyAlignment="1">
      <alignment horizontal="right"/>
    </xf>
    <xf numFmtId="202" fontId="1" fillId="34" borderId="11" xfId="0" applyNumberFormat="1" applyFont="1" applyFill="1" applyBorder="1" applyAlignment="1">
      <alignment horizontal="right"/>
    </xf>
    <xf numFmtId="9" fontId="1" fillId="34" borderId="11" xfId="0" applyNumberFormat="1" applyFont="1" applyFill="1" applyBorder="1" applyAlignment="1">
      <alignment horizontal="right" vertical="center" wrapText="1"/>
    </xf>
    <xf numFmtId="202" fontId="1" fillId="34" borderId="10" xfId="0" applyNumberFormat="1" applyFont="1" applyFill="1" applyBorder="1" applyAlignment="1">
      <alignment horizontal="right" vertical="center" wrapText="1"/>
    </xf>
    <xf numFmtId="201" fontId="1" fillId="34" borderId="11" xfId="0" applyNumberFormat="1" applyFont="1" applyFill="1" applyBorder="1" applyAlignment="1">
      <alignment horizontal="right"/>
    </xf>
    <xf numFmtId="9" fontId="0" fillId="34" borderId="35" xfId="0" applyNumberFormat="1" applyFont="1" applyFill="1" applyBorder="1" applyAlignment="1">
      <alignment/>
    </xf>
    <xf numFmtId="201" fontId="0" fillId="34" borderId="32" xfId="0" applyNumberFormat="1" applyFont="1" applyFill="1" applyBorder="1" applyAlignment="1">
      <alignment/>
    </xf>
    <xf numFmtId="9" fontId="1" fillId="34" borderId="11" xfId="0" applyNumberFormat="1" applyFont="1" applyFill="1" applyBorder="1" applyAlignment="1">
      <alignment horizontal="right"/>
    </xf>
    <xf numFmtId="3" fontId="26" fillId="0" borderId="0" xfId="0" applyNumberFormat="1" applyFont="1" applyBorder="1" applyAlignment="1" applyProtection="1">
      <alignment vertical="center"/>
      <protection hidden="1" locked="0"/>
    </xf>
    <xf numFmtId="198" fontId="1" fillId="36" borderId="13" xfId="0" applyNumberFormat="1" applyFont="1" applyFill="1" applyBorder="1" applyAlignment="1">
      <alignment horizontal="right"/>
    </xf>
    <xf numFmtId="195" fontId="40" fillId="38" borderId="10" xfId="0" applyNumberFormat="1" applyFont="1" applyFill="1" applyBorder="1" applyAlignment="1" applyProtection="1">
      <alignment/>
      <protection hidden="1"/>
    </xf>
    <xf numFmtId="198" fontId="1" fillId="36" borderId="44" xfId="0" applyNumberFormat="1" applyFont="1" applyFill="1" applyBorder="1" applyAlignment="1">
      <alignment horizontal="right"/>
    </xf>
    <xf numFmtId="0" fontId="10" fillId="0" borderId="0" xfId="0" applyFont="1" applyFill="1" applyAlignment="1">
      <alignment/>
    </xf>
    <xf numFmtId="198" fontId="10" fillId="0" borderId="0" xfId="0" applyNumberFormat="1" applyFont="1" applyFill="1" applyAlignment="1">
      <alignment/>
    </xf>
    <xf numFmtId="0" fontId="0" fillId="0" borderId="0" xfId="0" applyFont="1" applyBorder="1" applyAlignment="1">
      <alignment/>
    </xf>
    <xf numFmtId="0" fontId="0" fillId="0" borderId="0" xfId="0" applyFont="1" applyBorder="1" applyAlignment="1">
      <alignment/>
    </xf>
    <xf numFmtId="9" fontId="24" fillId="38" borderId="28" xfId="0" applyNumberFormat="1" applyFont="1" applyFill="1" applyBorder="1" applyAlignment="1" applyProtection="1">
      <alignment horizontal="right" vertical="center"/>
      <protection hidden="1" locked="0"/>
    </xf>
    <xf numFmtId="201" fontId="1" fillId="42" borderId="11" xfId="0" applyNumberFormat="1" applyFont="1" applyFill="1" applyBorder="1" applyAlignment="1">
      <alignment horizontal="right"/>
    </xf>
    <xf numFmtId="14" fontId="0" fillId="0" borderId="0" xfId="0" applyNumberFormat="1" applyFont="1" applyBorder="1" applyAlignment="1" applyProtection="1">
      <alignment/>
      <protection hidden="1" locked="0"/>
    </xf>
    <xf numFmtId="0" fontId="0" fillId="0" borderId="0" xfId="0" applyFont="1" applyBorder="1" applyAlignment="1" applyProtection="1">
      <alignment/>
      <protection hidden="1" locked="0"/>
    </xf>
    <xf numFmtId="4" fontId="9" fillId="35" borderId="11" xfId="0" applyNumberFormat="1" applyFont="1" applyFill="1" applyBorder="1" applyAlignment="1">
      <alignment horizontal="right"/>
    </xf>
    <xf numFmtId="202" fontId="1" fillId="34" borderId="11" xfId="0" applyNumberFormat="1" applyFont="1" applyFill="1" applyBorder="1" applyAlignment="1">
      <alignment horizontal="right" vertical="center" wrapText="1"/>
    </xf>
    <xf numFmtId="0" fontId="0" fillId="34" borderId="58" xfId="0" applyFont="1" applyFill="1" applyBorder="1" applyAlignment="1">
      <alignment/>
    </xf>
    <xf numFmtId="201" fontId="1" fillId="35" borderId="11" xfId="0" applyNumberFormat="1" applyFont="1" applyFill="1" applyBorder="1" applyAlignment="1">
      <alignment horizontal="right"/>
    </xf>
    <xf numFmtId="10" fontId="1" fillId="35" borderId="10" xfId="0" applyNumberFormat="1" applyFont="1" applyFill="1" applyBorder="1" applyAlignment="1">
      <alignment horizontal="right"/>
    </xf>
    <xf numFmtId="201" fontId="1" fillId="35" borderId="57" xfId="0" applyNumberFormat="1" applyFont="1" applyFill="1" applyBorder="1" applyAlignment="1">
      <alignment horizontal="right"/>
    </xf>
    <xf numFmtId="10" fontId="1" fillId="34" borderId="11" xfId="0" applyNumberFormat="1" applyFont="1" applyFill="1" applyBorder="1" applyAlignment="1">
      <alignment horizontal="right"/>
    </xf>
    <xf numFmtId="10" fontId="1" fillId="34" borderId="10" xfId="57" applyNumberFormat="1" applyFont="1" applyFill="1" applyBorder="1" applyAlignment="1">
      <alignment horizontal="right"/>
    </xf>
    <xf numFmtId="0" fontId="0" fillId="0" borderId="19" xfId="0" applyFont="1" applyFill="1" applyBorder="1" applyAlignment="1">
      <alignment horizontal="center" vertical="center"/>
    </xf>
    <xf numFmtId="0" fontId="1" fillId="0" borderId="19" xfId="0" applyFont="1" applyFill="1" applyBorder="1" applyAlignment="1">
      <alignment horizontal="right"/>
    </xf>
    <xf numFmtId="0" fontId="1" fillId="34" borderId="59"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horizontal="center"/>
    </xf>
    <xf numFmtId="0" fontId="1" fillId="34" borderId="0" xfId="0" applyFont="1" applyFill="1" applyAlignment="1">
      <alignment horizontal="center"/>
    </xf>
    <xf numFmtId="0" fontId="0" fillId="35" borderId="11"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82" fillId="0" borderId="0" xfId="49" applyAlignment="1">
      <alignment/>
      <protection/>
    </xf>
    <xf numFmtId="14" fontId="82" fillId="0" borderId="0" xfId="49" applyNumberFormat="1" applyAlignment="1">
      <alignment/>
      <protection/>
    </xf>
    <xf numFmtId="0" fontId="0" fillId="0" borderId="0" xfId="49" applyFont="1" applyAlignment="1">
      <alignment/>
      <protection/>
    </xf>
    <xf numFmtId="0" fontId="99" fillId="0" borderId="0" xfId="49" applyFont="1" applyAlignment="1">
      <alignment/>
      <protection/>
    </xf>
    <xf numFmtId="0" fontId="100" fillId="0" borderId="0" xfId="49" applyFont="1" applyAlignment="1">
      <alignment/>
      <protection/>
    </xf>
    <xf numFmtId="4" fontId="82" fillId="35" borderId="60" xfId="49" applyNumberFormat="1" applyFill="1" applyBorder="1" applyAlignment="1">
      <alignment horizontal="center"/>
      <protection/>
    </xf>
    <xf numFmtId="0" fontId="1" fillId="0" borderId="0" xfId="49" applyFont="1" applyAlignment="1">
      <alignment wrapText="1"/>
      <protection/>
    </xf>
    <xf numFmtId="0" fontId="0" fillId="0" borderId="0" xfId="49" applyFont="1" applyBorder="1" applyAlignment="1">
      <alignment wrapText="1"/>
      <protection/>
    </xf>
    <xf numFmtId="0" fontId="82" fillId="0" borderId="0" xfId="49" applyBorder="1" applyAlignment="1">
      <alignment/>
      <protection/>
    </xf>
    <xf numFmtId="0" fontId="1" fillId="0" borderId="0" xfId="49" applyFont="1">
      <alignment/>
      <protection/>
    </xf>
    <xf numFmtId="0" fontId="0" fillId="0" borderId="0" xfId="49" applyFont="1">
      <alignment/>
      <protection/>
    </xf>
    <xf numFmtId="0" fontId="1" fillId="0" borderId="0" xfId="49" applyFont="1" applyFill="1" applyAlignment="1">
      <alignment/>
      <protection/>
    </xf>
    <xf numFmtId="0" fontId="0" fillId="0" borderId="0" xfId="49" applyFont="1" applyFill="1" applyBorder="1" applyAlignment="1">
      <alignment/>
      <protection/>
    </xf>
    <xf numFmtId="0" fontId="82" fillId="0" borderId="0" xfId="49" applyFill="1" applyBorder="1" applyAlignment="1">
      <alignment horizontal="center"/>
      <protection/>
    </xf>
    <xf numFmtId="0" fontId="82" fillId="0" borderId="0" xfId="49">
      <alignment/>
      <protection/>
    </xf>
    <xf numFmtId="0" fontId="1" fillId="34" borderId="0" xfId="49" applyFont="1" applyFill="1">
      <alignment/>
      <protection/>
    </xf>
    <xf numFmtId="0" fontId="0" fillId="34" borderId="0" xfId="49" applyFont="1" applyFill="1" applyBorder="1">
      <alignment/>
      <protection/>
    </xf>
    <xf numFmtId="0" fontId="9" fillId="0" borderId="0" xfId="49" applyFont="1" applyFill="1">
      <alignment/>
      <protection/>
    </xf>
    <xf numFmtId="0" fontId="0" fillId="0" borderId="0" xfId="49" applyFont="1" applyFill="1" applyBorder="1">
      <alignment/>
      <protection/>
    </xf>
    <xf numFmtId="0" fontId="82" fillId="0" borderId="0" xfId="49" applyFill="1" applyBorder="1" applyAlignment="1">
      <alignment horizontal="left"/>
      <protection/>
    </xf>
    <xf numFmtId="0" fontId="82" fillId="0" borderId="0" xfId="49" applyFill="1" applyAlignment="1">
      <alignment horizontal="left"/>
      <protection/>
    </xf>
    <xf numFmtId="0" fontId="1" fillId="0" borderId="0" xfId="49" applyFont="1">
      <alignment/>
      <protection/>
    </xf>
    <xf numFmtId="0" fontId="0" fillId="0" borderId="0" xfId="49" applyFont="1" applyBorder="1">
      <alignment/>
      <protection/>
    </xf>
    <xf numFmtId="0" fontId="82" fillId="0" borderId="0" xfId="49" applyBorder="1" applyAlignment="1">
      <alignment horizontal="left"/>
      <protection/>
    </xf>
    <xf numFmtId="0" fontId="2" fillId="0" borderId="0" xfId="49" applyFont="1" applyFill="1" applyAlignment="1">
      <alignment/>
      <protection/>
    </xf>
    <xf numFmtId="0" fontId="82" fillId="0" borderId="0" xfId="49" applyFill="1" applyBorder="1" applyAlignment="1">
      <alignment/>
      <protection/>
    </xf>
    <xf numFmtId="0" fontId="0" fillId="35" borderId="10" xfId="49" applyFont="1" applyFill="1" applyBorder="1" applyAlignment="1">
      <alignment/>
      <protection/>
    </xf>
    <xf numFmtId="0" fontId="0" fillId="0" borderId="14" xfId="49" applyFont="1" applyFill="1" applyBorder="1" applyAlignment="1">
      <alignment/>
      <protection/>
    </xf>
    <xf numFmtId="0" fontId="0" fillId="0" borderId="0" xfId="49" applyFont="1" applyBorder="1" applyAlignment="1">
      <alignment horizontal="left"/>
      <protection/>
    </xf>
    <xf numFmtId="0" fontId="0" fillId="0" borderId="0" xfId="49" applyFont="1" applyBorder="1" applyAlignment="1">
      <alignment/>
      <protection/>
    </xf>
    <xf numFmtId="0" fontId="1" fillId="0" borderId="14" xfId="49" applyFont="1" applyFill="1" applyBorder="1" applyAlignment="1">
      <alignment/>
      <protection/>
    </xf>
    <xf numFmtId="4" fontId="82" fillId="0" borderId="0" xfId="49" applyNumberFormat="1" applyFill="1" applyBorder="1" applyAlignment="1">
      <alignment horizontal="center"/>
      <protection/>
    </xf>
    <xf numFmtId="0" fontId="4" fillId="0" borderId="0" xfId="49" applyFont="1" applyAlignment="1">
      <alignment horizontal="center"/>
      <protection/>
    </xf>
    <xf numFmtId="0" fontId="4" fillId="0" borderId="0" xfId="49" applyFont="1" applyAlignment="1">
      <alignment horizontal="left"/>
      <protection/>
    </xf>
    <xf numFmtId="0" fontId="82" fillId="35" borderId="10" xfId="49" applyFill="1" applyBorder="1" applyAlignment="1">
      <alignment horizontal="left"/>
      <protection/>
    </xf>
    <xf numFmtId="0" fontId="82" fillId="35" borderId="25" xfId="49" applyFill="1" applyBorder="1" applyAlignment="1">
      <alignment horizontal="left"/>
      <protection/>
    </xf>
    <xf numFmtId="0" fontId="82" fillId="0" borderId="14" xfId="49" applyFill="1" applyBorder="1" applyAlignment="1">
      <alignment/>
      <protection/>
    </xf>
    <xf numFmtId="0" fontId="1" fillId="34" borderId="11" xfId="49" applyFont="1" applyFill="1" applyBorder="1" applyAlignment="1">
      <alignment horizontal="center" vertical="center" wrapText="1"/>
      <protection/>
    </xf>
    <xf numFmtId="4" fontId="82" fillId="35" borderId="28" xfId="49" applyNumberFormat="1" applyFill="1" applyBorder="1" applyAlignment="1">
      <alignment horizontal="center"/>
      <protection/>
    </xf>
    <xf numFmtId="0" fontId="1" fillId="34" borderId="57" xfId="49" applyFont="1" applyFill="1" applyBorder="1" applyAlignment="1">
      <alignment horizontal="center" vertical="center" wrapText="1"/>
      <protection/>
    </xf>
    <xf numFmtId="0" fontId="1" fillId="0" borderId="0" xfId="49" applyFont="1" applyFill="1" applyBorder="1" applyAlignment="1">
      <alignment horizontal="center" vertical="center"/>
      <protection/>
    </xf>
    <xf numFmtId="0" fontId="1" fillId="0" borderId="0" xfId="49" applyFont="1" applyFill="1" applyBorder="1" applyAlignment="1">
      <alignment horizontal="center" vertical="center" wrapText="1"/>
      <protection/>
    </xf>
    <xf numFmtId="0" fontId="13" fillId="0" borderId="0" xfId="49" applyFont="1" applyFill="1" applyBorder="1" applyAlignment="1">
      <alignment horizontal="center" vertical="center" wrapText="1"/>
      <protection/>
    </xf>
    <xf numFmtId="0" fontId="1" fillId="34" borderId="14" xfId="49" applyFont="1" applyFill="1" applyBorder="1" applyAlignment="1">
      <alignment horizontal="center" vertical="center"/>
      <protection/>
    </xf>
    <xf numFmtId="0" fontId="1" fillId="34" borderId="0" xfId="49" applyFont="1" applyFill="1" applyBorder="1" applyAlignment="1">
      <alignment horizontal="center" vertical="center"/>
      <protection/>
    </xf>
    <xf numFmtId="0" fontId="1" fillId="34" borderId="61" xfId="49" applyFont="1" applyFill="1" applyBorder="1" applyAlignment="1">
      <alignment horizontal="center" vertical="center"/>
      <protection/>
    </xf>
    <xf numFmtId="0" fontId="0" fillId="34" borderId="23" xfId="49" applyFont="1" applyFill="1" applyBorder="1" applyAlignment="1">
      <alignment horizontal="center" vertical="center" wrapText="1"/>
      <protection/>
    </xf>
    <xf numFmtId="0" fontId="0" fillId="34" borderId="15" xfId="49" applyFont="1" applyFill="1" applyBorder="1" applyAlignment="1">
      <alignment horizontal="center" vertical="center" wrapText="1"/>
      <protection/>
    </xf>
    <xf numFmtId="0" fontId="0" fillId="34" borderId="15" xfId="49" applyFont="1" applyFill="1" applyBorder="1" applyAlignment="1">
      <alignment horizontal="center" vertical="center"/>
      <protection/>
    </xf>
    <xf numFmtId="0" fontId="0" fillId="34" borderId="62" xfId="49" applyFont="1" applyFill="1" applyBorder="1">
      <alignment/>
      <protection/>
    </xf>
    <xf numFmtId="0" fontId="0" fillId="34" borderId="37" xfId="49" applyFont="1" applyFill="1" applyBorder="1">
      <alignment/>
      <protection/>
    </xf>
    <xf numFmtId="0" fontId="0" fillId="34" borderId="27" xfId="49" applyFont="1" applyFill="1" applyBorder="1">
      <alignment/>
      <protection/>
    </xf>
    <xf numFmtId="4" fontId="0" fillId="35" borderId="63" xfId="49" applyNumberFormat="1" applyFont="1" applyFill="1" applyBorder="1" applyAlignment="1">
      <alignment/>
      <protection/>
    </xf>
    <xf numFmtId="4" fontId="82" fillId="35" borderId="60" xfId="49" applyNumberFormat="1" applyFill="1" applyBorder="1" applyAlignment="1">
      <alignment/>
      <protection/>
    </xf>
    <xf numFmtId="203" fontId="82" fillId="35" borderId="60" xfId="49" applyNumberFormat="1" applyFill="1" applyBorder="1" applyAlignment="1">
      <alignment/>
      <protection/>
    </xf>
    <xf numFmtId="4" fontId="82" fillId="34" borderId="60" xfId="49" applyNumberFormat="1" applyFill="1" applyBorder="1" applyAlignment="1">
      <alignment/>
      <protection/>
    </xf>
    <xf numFmtId="4" fontId="0" fillId="35" borderId="64" xfId="49" applyNumberFormat="1" applyFont="1" applyFill="1" applyBorder="1" applyAlignment="1">
      <alignment/>
      <protection/>
    </xf>
    <xf numFmtId="4" fontId="82" fillId="35" borderId="65" xfId="49" applyNumberFormat="1" applyFill="1" applyBorder="1" applyAlignment="1">
      <alignment/>
      <protection/>
    </xf>
    <xf numFmtId="203" fontId="82" fillId="35" borderId="66" xfId="49" applyNumberFormat="1" applyFill="1" applyBorder="1" applyAlignment="1">
      <alignment/>
      <protection/>
    </xf>
    <xf numFmtId="16" fontId="0" fillId="34" borderId="62" xfId="49" applyNumberFormat="1" applyFont="1" applyFill="1" applyBorder="1">
      <alignment/>
      <protection/>
    </xf>
    <xf numFmtId="16" fontId="0" fillId="34" borderId="37" xfId="49" applyNumberFormat="1" applyFont="1" applyFill="1" applyBorder="1">
      <alignment/>
      <protection/>
    </xf>
    <xf numFmtId="16" fontId="0" fillId="34" borderId="27" xfId="49" applyNumberFormat="1" applyFont="1" applyFill="1" applyBorder="1">
      <alignment/>
      <protection/>
    </xf>
    <xf numFmtId="0" fontId="0" fillId="43" borderId="67" xfId="49" applyFont="1" applyFill="1" applyBorder="1">
      <alignment/>
      <protection/>
    </xf>
    <xf numFmtId="0" fontId="0" fillId="43" borderId="39" xfId="49" applyFont="1" applyFill="1" applyBorder="1">
      <alignment/>
      <protection/>
    </xf>
    <xf numFmtId="0" fontId="0" fillId="43" borderId="68" xfId="49" applyFont="1" applyFill="1" applyBorder="1">
      <alignment/>
      <protection/>
    </xf>
    <xf numFmtId="4" fontId="0" fillId="43" borderId="64" xfId="49" applyNumberFormat="1" applyFont="1" applyFill="1" applyBorder="1" applyAlignment="1">
      <alignment/>
      <protection/>
    </xf>
    <xf numFmtId="4" fontId="82" fillId="43" borderId="65" xfId="49" applyNumberFormat="1" applyFill="1" applyBorder="1" applyAlignment="1">
      <alignment/>
      <protection/>
    </xf>
    <xf numFmtId="203" fontId="82" fillId="43" borderId="66" xfId="49" applyNumberFormat="1" applyFill="1" applyBorder="1" applyAlignment="1">
      <alignment/>
      <protection/>
    </xf>
    <xf numFmtId="4" fontId="82" fillId="43" borderId="60" xfId="49" applyNumberFormat="1" applyFill="1" applyBorder="1" applyAlignment="1">
      <alignment/>
      <protection/>
    </xf>
    <xf numFmtId="204" fontId="1" fillId="34" borderId="11" xfId="49" applyNumberFormat="1" applyFont="1" applyFill="1" applyBorder="1" applyAlignment="1">
      <alignment horizontal="right"/>
      <protection/>
    </xf>
    <xf numFmtId="203" fontId="1" fillId="34" borderId="11" xfId="49" applyNumberFormat="1" applyFont="1" applyFill="1" applyBorder="1" applyAlignment="1">
      <alignment horizontal="right"/>
      <protection/>
    </xf>
    <xf numFmtId="0" fontId="82" fillId="0" borderId="0" xfId="49" applyFill="1" applyBorder="1">
      <alignment/>
      <protection/>
    </xf>
    <xf numFmtId="0" fontId="1" fillId="0" borderId="0" xfId="49" applyFont="1" applyFill="1" applyBorder="1" applyAlignment="1">
      <alignment horizontal="right"/>
      <protection/>
    </xf>
    <xf numFmtId="4" fontId="1" fillId="35" borderId="11" xfId="49" applyNumberFormat="1" applyFont="1" applyFill="1" applyBorder="1" applyAlignment="1">
      <alignment horizontal="right"/>
      <protection/>
    </xf>
    <xf numFmtId="9" fontId="1" fillId="34" borderId="54" xfId="55" applyFont="1" applyFill="1" applyBorder="1" applyAlignment="1">
      <alignment horizontal="right"/>
    </xf>
    <xf numFmtId="0" fontId="1" fillId="0" borderId="0" xfId="49" applyFont="1" applyFill="1" applyBorder="1" applyAlignment="1">
      <alignment/>
      <protection/>
    </xf>
    <xf numFmtId="9" fontId="1" fillId="0" borderId="0" xfId="55" applyFont="1" applyFill="1" applyBorder="1" applyAlignment="1">
      <alignment horizontal="right"/>
    </xf>
    <xf numFmtId="0" fontId="1" fillId="0" borderId="0" xfId="49" applyFont="1" applyFill="1" applyAlignment="1">
      <alignment/>
      <protection/>
    </xf>
    <xf numFmtId="0" fontId="1" fillId="0" borderId="0" xfId="49" applyFont="1" applyFill="1" applyBorder="1" applyAlignment="1">
      <alignment horizontal="right"/>
      <protection/>
    </xf>
    <xf numFmtId="0" fontId="82" fillId="44" borderId="0" xfId="49" applyFill="1" applyBorder="1" applyAlignment="1">
      <alignment/>
      <protection/>
    </xf>
    <xf numFmtId="0" fontId="1" fillId="34" borderId="11" xfId="49" applyFont="1" applyFill="1" applyBorder="1" applyAlignment="1">
      <alignment horizontal="center" vertical="center" wrapText="1"/>
      <protection/>
    </xf>
    <xf numFmtId="0" fontId="1" fillId="34" borderId="10" xfId="49" applyFont="1" applyFill="1" applyBorder="1" applyAlignment="1">
      <alignment horizontal="center" vertical="center" wrapText="1"/>
      <protection/>
    </xf>
    <xf numFmtId="0" fontId="1" fillId="34" borderId="10" xfId="49" applyFont="1" applyFill="1" applyBorder="1" applyAlignment="1">
      <alignment horizontal="center" vertical="center" wrapText="1"/>
      <protection/>
    </xf>
    <xf numFmtId="205" fontId="1" fillId="35" borderId="11" xfId="49" applyNumberFormat="1" applyFont="1" applyFill="1" applyBorder="1" applyAlignment="1">
      <alignment horizontal="right" vertical="center"/>
      <protection/>
    </xf>
    <xf numFmtId="4" fontId="1" fillId="35" borderId="11" xfId="49" applyNumberFormat="1" applyFont="1" applyFill="1" applyBorder="1" applyAlignment="1">
      <alignment horizontal="right"/>
      <protection/>
    </xf>
    <xf numFmtId="206" fontId="1" fillId="35" borderId="11" xfId="49" applyNumberFormat="1" applyFont="1" applyFill="1" applyBorder="1" applyAlignment="1">
      <alignment horizontal="right"/>
      <protection/>
    </xf>
    <xf numFmtId="0" fontId="1" fillId="34" borderId="11" xfId="49" applyFont="1" applyFill="1" applyBorder="1" applyAlignment="1">
      <alignment horizontal="right"/>
      <protection/>
    </xf>
    <xf numFmtId="4" fontId="1" fillId="35" borderId="11" xfId="49" applyNumberFormat="1" applyFont="1" applyFill="1" applyBorder="1" applyAlignment="1">
      <alignment horizontal="center"/>
      <protection/>
    </xf>
    <xf numFmtId="0" fontId="82" fillId="0" borderId="0" xfId="49" applyFill="1" applyAlignment="1">
      <alignment/>
      <protection/>
    </xf>
    <xf numFmtId="205" fontId="1" fillId="35" borderId="15" xfId="49" applyNumberFormat="1" applyFont="1" applyFill="1" applyBorder="1" applyAlignment="1">
      <alignment horizontal="right" vertical="center"/>
      <protection/>
    </xf>
    <xf numFmtId="4" fontId="1" fillId="35" borderId="15" xfId="49" applyNumberFormat="1" applyFont="1" applyFill="1" applyBorder="1" applyAlignment="1">
      <alignment horizontal="right"/>
      <protection/>
    </xf>
    <xf numFmtId="206" fontId="1" fillId="35" borderId="15" xfId="49" applyNumberFormat="1" applyFont="1" applyFill="1" applyBorder="1" applyAlignment="1">
      <alignment horizontal="right"/>
      <protection/>
    </xf>
    <xf numFmtId="0" fontId="1" fillId="34" borderId="15" xfId="49" applyFont="1" applyFill="1" applyBorder="1" applyAlignment="1">
      <alignment horizontal="right"/>
      <protection/>
    </xf>
    <xf numFmtId="4" fontId="1" fillId="35" borderId="15" xfId="49" applyNumberFormat="1" applyFont="1" applyFill="1" applyBorder="1" applyAlignment="1">
      <alignment horizontal="right"/>
      <protection/>
    </xf>
    <xf numFmtId="4" fontId="1" fillId="35" borderId="15" xfId="49" applyNumberFormat="1" applyFont="1" applyFill="1" applyBorder="1" applyAlignment="1">
      <alignment horizontal="center"/>
      <protection/>
    </xf>
    <xf numFmtId="205" fontId="82" fillId="0" borderId="11" xfId="49" applyNumberFormat="1" applyFill="1" applyBorder="1" applyAlignment="1">
      <alignment horizontal="right" vertical="center" wrapText="1"/>
      <protection/>
    </xf>
    <xf numFmtId="4" fontId="1" fillId="45" borderId="11" xfId="49" applyNumberFormat="1" applyFont="1" applyFill="1" applyBorder="1" applyAlignment="1">
      <alignment horizontal="right"/>
      <protection/>
    </xf>
    <xf numFmtId="206" fontId="1" fillId="45" borderId="11" xfId="49" applyNumberFormat="1" applyFont="1" applyFill="1" applyBorder="1" applyAlignment="1">
      <alignment horizontal="right"/>
      <protection/>
    </xf>
    <xf numFmtId="0" fontId="1" fillId="45" borderId="11" xfId="49" applyFont="1" applyFill="1" applyBorder="1" applyAlignment="1">
      <alignment horizontal="right"/>
      <protection/>
    </xf>
    <xf numFmtId="4" fontId="1" fillId="45" borderId="11" xfId="49" applyNumberFormat="1" applyFont="1" applyFill="1" applyBorder="1" applyAlignment="1">
      <alignment horizontal="right"/>
      <protection/>
    </xf>
    <xf numFmtId="207" fontId="82" fillId="0" borderId="0" xfId="49" applyNumberFormat="1" applyAlignment="1">
      <alignment/>
      <protection/>
    </xf>
    <xf numFmtId="206" fontId="1" fillId="0" borderId="0" xfId="49" applyNumberFormat="1" applyFont="1" applyFill="1" applyBorder="1" applyAlignment="1">
      <alignment horizontal="right"/>
      <protection/>
    </xf>
    <xf numFmtId="0" fontId="101" fillId="0" borderId="0" xfId="49" applyFont="1" applyFill="1" applyBorder="1" applyAlignment="1">
      <alignment horizontal="left" wrapText="1"/>
      <protection/>
    </xf>
    <xf numFmtId="0" fontId="11" fillId="0" borderId="0" xfId="49" applyFont="1" applyFill="1" applyBorder="1" applyAlignment="1">
      <alignment horizontal="center" vertical="center" wrapText="1"/>
      <protection/>
    </xf>
    <xf numFmtId="0" fontId="0" fillId="0" borderId="10" xfId="49" applyFont="1" applyFill="1" applyBorder="1" applyAlignment="1">
      <alignment horizontal="left"/>
      <protection/>
    </xf>
    <xf numFmtId="0" fontId="0" fillId="0" borderId="25" xfId="49" applyFont="1" applyFill="1" applyBorder="1" applyAlignment="1">
      <alignment horizontal="left"/>
      <protection/>
    </xf>
    <xf numFmtId="0" fontId="82" fillId="0" borderId="54" xfId="49" applyBorder="1" applyAlignment="1">
      <alignment horizontal="left"/>
      <protection/>
    </xf>
    <xf numFmtId="0" fontId="0" fillId="0" borderId="0" xfId="49" applyFont="1" applyAlignment="1">
      <alignment horizontal="left" vertical="top"/>
      <protection/>
    </xf>
    <xf numFmtId="0" fontId="0" fillId="0" borderId="0" xfId="49" applyFont="1" applyBorder="1" applyAlignment="1">
      <alignment/>
      <protection/>
    </xf>
    <xf numFmtId="0" fontId="0" fillId="0" borderId="0" xfId="49" applyFont="1" applyBorder="1">
      <alignment/>
      <protection/>
    </xf>
    <xf numFmtId="0" fontId="7" fillId="0" borderId="0" xfId="49" applyFont="1" applyAlignment="1">
      <alignment vertical="top" wrapText="1"/>
      <protection/>
    </xf>
    <xf numFmtId="0" fontId="82" fillId="0" borderId="0" xfId="49" applyAlignment="1">
      <alignment vertical="top" wrapText="1"/>
      <protection/>
    </xf>
    <xf numFmtId="0" fontId="5" fillId="0" borderId="0" xfId="49" applyFont="1" applyAlignment="1">
      <alignment/>
      <protection/>
    </xf>
    <xf numFmtId="0" fontId="44" fillId="0" borderId="0" xfId="49" applyFont="1">
      <alignment/>
      <protection/>
    </xf>
    <xf numFmtId="0" fontId="6" fillId="0" borderId="0" xfId="49" applyFont="1">
      <alignment/>
      <protection/>
    </xf>
    <xf numFmtId="0" fontId="45" fillId="0" borderId="0" xfId="60" applyFont="1" applyAlignment="1">
      <alignment horizontal="left" vertical="center"/>
      <protection/>
    </xf>
    <xf numFmtId="0" fontId="46" fillId="0" borderId="0" xfId="60" applyFont="1" applyAlignment="1">
      <alignment vertical="top" wrapText="1"/>
      <protection/>
    </xf>
    <xf numFmtId="0" fontId="0" fillId="0" borderId="0" xfId="60" applyAlignment="1">
      <alignment vertical="center"/>
      <protection/>
    </xf>
    <xf numFmtId="0" fontId="47" fillId="0" borderId="0" xfId="60" applyFont="1" applyAlignment="1">
      <alignment/>
      <protection/>
    </xf>
    <xf numFmtId="0" fontId="47" fillId="0" borderId="0" xfId="60" applyFont="1" applyBorder="1" applyAlignment="1">
      <alignment/>
      <protection/>
    </xf>
    <xf numFmtId="0" fontId="47" fillId="0" borderId="0" xfId="60" applyFont="1" applyAlignment="1">
      <alignment vertical="center"/>
      <protection/>
    </xf>
    <xf numFmtId="0" fontId="0" fillId="0" borderId="0" xfId="60" applyBorder="1" applyAlignment="1">
      <alignment vertical="center"/>
      <protection/>
    </xf>
    <xf numFmtId="0" fontId="0" fillId="0" borderId="36" xfId="60" applyBorder="1" applyAlignment="1">
      <alignment vertical="center"/>
      <protection/>
    </xf>
    <xf numFmtId="0" fontId="49" fillId="0" borderId="0" xfId="60" applyFont="1" applyAlignment="1">
      <alignment horizontal="left" vertical="center"/>
      <protection/>
    </xf>
    <xf numFmtId="0" fontId="51" fillId="0" borderId="0" xfId="60" applyFont="1" applyAlignment="1">
      <alignment horizontal="left" vertical="center"/>
      <protection/>
    </xf>
    <xf numFmtId="0" fontId="52" fillId="0" borderId="0" xfId="60" applyFont="1" applyAlignment="1">
      <alignment horizontal="left" vertical="center"/>
      <protection/>
    </xf>
    <xf numFmtId="0" fontId="2" fillId="46" borderId="42" xfId="60" applyFont="1" applyFill="1" applyBorder="1" applyAlignment="1">
      <alignment horizontal="left" vertical="center" wrapText="1"/>
      <protection/>
    </xf>
    <xf numFmtId="0" fontId="53" fillId="0" borderId="0" xfId="60" applyFont="1" applyAlignment="1">
      <alignment horizontal="left" vertical="center"/>
      <protection/>
    </xf>
    <xf numFmtId="0" fontId="2" fillId="46" borderId="13" xfId="60" applyFont="1" applyFill="1" applyBorder="1" applyAlignment="1">
      <alignment horizontal="left" vertical="center" wrapText="1"/>
      <protection/>
    </xf>
    <xf numFmtId="0" fontId="37" fillId="0" borderId="0" xfId="60" applyFont="1" applyAlignment="1">
      <alignment vertical="center" wrapText="1"/>
      <protection/>
    </xf>
    <xf numFmtId="0" fontId="37" fillId="0" borderId="0" xfId="60" applyFont="1" applyAlignment="1">
      <alignment horizontal="left" vertical="center"/>
      <protection/>
    </xf>
    <xf numFmtId="0" fontId="0" fillId="0" borderId="0" xfId="60" applyAlignment="1">
      <alignment horizontal="left" vertical="center"/>
      <protection/>
    </xf>
    <xf numFmtId="0" fontId="2" fillId="46" borderId="44" xfId="60" applyFont="1" applyFill="1" applyBorder="1" applyAlignment="1">
      <alignment horizontal="left" vertical="center" wrapText="1"/>
      <protection/>
    </xf>
    <xf numFmtId="0" fontId="37" fillId="0" borderId="0" xfId="60" applyFont="1" applyAlignment="1">
      <alignment vertical="center"/>
      <protection/>
    </xf>
    <xf numFmtId="0" fontId="2" fillId="46" borderId="53" xfId="60" applyFont="1" applyFill="1" applyBorder="1" applyAlignment="1">
      <alignment horizontal="left" vertical="center" wrapText="1"/>
      <protection/>
    </xf>
    <xf numFmtId="0" fontId="20" fillId="0" borderId="0" xfId="50" applyAlignment="1">
      <alignment vertical="center" wrapText="1"/>
      <protection/>
    </xf>
    <xf numFmtId="0" fontId="1" fillId="10" borderId="55" xfId="50" applyFont="1" applyFill="1" applyBorder="1" applyAlignment="1">
      <alignment vertical="center" wrapText="1"/>
      <protection/>
    </xf>
    <xf numFmtId="0" fontId="1" fillId="33" borderId="44" xfId="50" applyFont="1" applyFill="1" applyBorder="1" applyAlignment="1">
      <alignment vertical="center" wrapText="1"/>
      <protection/>
    </xf>
    <xf numFmtId="0" fontId="1" fillId="33" borderId="45" xfId="50" applyFont="1" applyFill="1" applyBorder="1" applyAlignment="1">
      <alignment vertical="center" wrapText="1"/>
      <protection/>
    </xf>
    <xf numFmtId="0" fontId="1" fillId="33" borderId="47" xfId="50" applyFont="1" applyFill="1" applyBorder="1" applyAlignment="1">
      <alignment vertical="center" wrapText="1"/>
      <protection/>
    </xf>
    <xf numFmtId="0" fontId="1" fillId="33" borderId="69" xfId="50" applyFont="1" applyFill="1" applyBorder="1" applyAlignment="1">
      <alignment vertical="center" wrapText="1"/>
      <protection/>
    </xf>
    <xf numFmtId="0" fontId="1" fillId="33" borderId="70" xfId="50" applyFont="1" applyFill="1" applyBorder="1" applyAlignment="1">
      <alignment vertical="center" wrapText="1"/>
      <protection/>
    </xf>
    <xf numFmtId="4" fontId="1" fillId="35" borderId="44" xfId="50" applyNumberFormat="1" applyFont="1" applyFill="1" applyBorder="1" applyAlignment="1">
      <alignment vertical="center" wrapText="1"/>
      <protection/>
    </xf>
    <xf numFmtId="4" fontId="1" fillId="35" borderId="47" xfId="50" applyNumberFormat="1" applyFont="1" applyFill="1" applyBorder="1" applyAlignment="1">
      <alignment vertical="center" wrapText="1"/>
      <protection/>
    </xf>
    <xf numFmtId="0" fontId="54" fillId="0" borderId="42" xfId="50" applyFont="1" applyBorder="1" applyAlignment="1">
      <alignment horizontal="left" vertical="center" wrapText="1"/>
      <protection/>
    </xf>
    <xf numFmtId="171" fontId="0" fillId="0" borderId="12" xfId="35" applyFont="1" applyBorder="1" applyAlignment="1">
      <alignment horizontal="left" vertical="center" wrapText="1"/>
    </xf>
    <xf numFmtId="171" fontId="0" fillId="0" borderId="31" xfId="35" applyFont="1" applyBorder="1" applyAlignment="1">
      <alignment vertical="center" wrapText="1"/>
    </xf>
    <xf numFmtId="9" fontId="0" fillId="0" borderId="31" xfId="56" applyFont="1" applyBorder="1" applyAlignment="1">
      <alignment horizontal="right" vertical="center" wrapText="1"/>
    </xf>
    <xf numFmtId="171" fontId="0" fillId="0" borderId="31" xfId="35" applyFont="1" applyBorder="1" applyAlignment="1">
      <alignment horizontal="right" vertical="center" wrapText="1"/>
    </xf>
    <xf numFmtId="9" fontId="0" fillId="0" borderId="32" xfId="56" applyFont="1" applyBorder="1" applyAlignment="1">
      <alignment horizontal="right" vertical="center" wrapText="1"/>
    </xf>
    <xf numFmtId="4" fontId="20" fillId="0" borderId="12" xfId="50" applyNumberFormat="1" applyBorder="1" applyAlignment="1">
      <alignment horizontal="right" vertical="center" wrapText="1"/>
      <protection/>
    </xf>
    <xf numFmtId="4" fontId="20" fillId="0" borderId="31" xfId="50" applyNumberFormat="1" applyBorder="1" applyAlignment="1">
      <alignment horizontal="right" vertical="center" wrapText="1"/>
      <protection/>
    </xf>
    <xf numFmtId="9" fontId="0" fillId="0" borderId="35" xfId="56" applyFont="1" applyBorder="1" applyAlignment="1">
      <alignment horizontal="right" vertical="center" wrapText="1"/>
    </xf>
    <xf numFmtId="4" fontId="20" fillId="0" borderId="42" xfId="50" applyNumberFormat="1" applyFill="1" applyBorder="1" applyAlignment="1">
      <alignment vertical="center" wrapText="1"/>
      <protection/>
    </xf>
    <xf numFmtId="4" fontId="20" fillId="0" borderId="33" xfId="50" applyNumberFormat="1" applyFill="1" applyBorder="1" applyAlignment="1">
      <alignment vertical="center" wrapText="1"/>
      <protection/>
    </xf>
    <xf numFmtId="0" fontId="54" fillId="0" borderId="13" xfId="50" applyFont="1" applyBorder="1" applyAlignment="1">
      <alignment horizontal="left" vertical="center" wrapText="1"/>
      <protection/>
    </xf>
    <xf numFmtId="171" fontId="0" fillId="0" borderId="13" xfId="35" applyFont="1" applyBorder="1" applyAlignment="1">
      <alignment horizontal="left" vertical="center" wrapText="1"/>
    </xf>
    <xf numFmtId="171" fontId="0" fillId="0" borderId="28" xfId="35" applyFont="1" applyBorder="1" applyAlignment="1">
      <alignment vertical="center" wrapText="1"/>
    </xf>
    <xf numFmtId="9" fontId="0" fillId="0" borderId="28" xfId="56" applyFont="1" applyBorder="1" applyAlignment="1">
      <alignment horizontal="right" vertical="center" wrapText="1"/>
    </xf>
    <xf numFmtId="171" fontId="0" fillId="0" borderId="28" xfId="35" applyFont="1" applyBorder="1" applyAlignment="1">
      <alignment horizontal="right" vertical="center" wrapText="1"/>
    </xf>
    <xf numFmtId="9" fontId="0" fillId="0" borderId="26" xfId="56" applyFont="1" applyBorder="1" applyAlignment="1">
      <alignment horizontal="right" vertical="center" wrapText="1"/>
    </xf>
    <xf numFmtId="4" fontId="20" fillId="0" borderId="13" xfId="50" applyNumberFormat="1" applyBorder="1" applyAlignment="1">
      <alignment horizontal="right" vertical="center" wrapText="1"/>
      <protection/>
    </xf>
    <xf numFmtId="4" fontId="20" fillId="0" borderId="28" xfId="50" applyNumberFormat="1" applyBorder="1" applyAlignment="1">
      <alignment horizontal="right" vertical="center" wrapText="1"/>
      <protection/>
    </xf>
    <xf numFmtId="9" fontId="0" fillId="0" borderId="46" xfId="56" applyFont="1" applyBorder="1" applyAlignment="1">
      <alignment horizontal="right" vertical="center" wrapText="1"/>
    </xf>
    <xf numFmtId="0" fontId="54" fillId="0" borderId="44" xfId="50" applyFont="1" applyBorder="1" applyAlignment="1">
      <alignment horizontal="left" vertical="center" wrapText="1"/>
      <protection/>
    </xf>
    <xf numFmtId="171" fontId="0" fillId="0" borderId="44" xfId="35" applyFont="1" applyBorder="1" applyAlignment="1">
      <alignment horizontal="left" vertical="center" wrapText="1"/>
    </xf>
    <xf numFmtId="171" fontId="0" fillId="0" borderId="45" xfId="35" applyFont="1" applyBorder="1" applyAlignment="1">
      <alignment vertical="center" wrapText="1"/>
    </xf>
    <xf numFmtId="9" fontId="0" fillId="0" borderId="45" xfId="56" applyFont="1" applyBorder="1" applyAlignment="1">
      <alignment horizontal="right" vertical="center" wrapText="1"/>
    </xf>
    <xf numFmtId="171" fontId="0" fillId="0" borderId="45" xfId="35" applyFont="1" applyBorder="1" applyAlignment="1">
      <alignment horizontal="right" vertical="center" wrapText="1"/>
    </xf>
    <xf numFmtId="9" fontId="0" fillId="0" borderId="47" xfId="56" applyFont="1" applyBorder="1" applyAlignment="1">
      <alignment horizontal="right" vertical="center" wrapText="1"/>
    </xf>
    <xf numFmtId="4" fontId="20" fillId="0" borderId="44" xfId="50" applyNumberFormat="1" applyBorder="1" applyAlignment="1">
      <alignment horizontal="right" vertical="center" wrapText="1"/>
      <protection/>
    </xf>
    <xf numFmtId="4" fontId="20" fillId="0" borderId="45" xfId="50" applyNumberFormat="1" applyBorder="1" applyAlignment="1">
      <alignment horizontal="right" vertical="center" wrapText="1"/>
      <protection/>
    </xf>
    <xf numFmtId="9" fontId="0" fillId="0" borderId="70" xfId="56" applyFont="1" applyBorder="1" applyAlignment="1">
      <alignment horizontal="right" vertical="center" wrapText="1"/>
    </xf>
    <xf numFmtId="4" fontId="20" fillId="0" borderId="53" xfId="50" applyNumberFormat="1" applyFill="1" applyBorder="1" applyAlignment="1">
      <alignment vertical="center" wrapText="1"/>
      <protection/>
    </xf>
    <xf numFmtId="4" fontId="20" fillId="0" borderId="52" xfId="50" applyNumberFormat="1" applyFill="1" applyBorder="1" applyAlignment="1">
      <alignment vertical="center" wrapText="1"/>
      <protection/>
    </xf>
    <xf numFmtId="0" fontId="20" fillId="0" borderId="22" xfId="50" applyBorder="1" applyAlignment="1">
      <alignment horizontal="center" vertical="center" wrapText="1"/>
      <protection/>
    </xf>
    <xf numFmtId="0" fontId="20" fillId="0" borderId="0" xfId="50" applyAlignment="1">
      <alignment horizontal="center" vertical="center" wrapText="1"/>
      <protection/>
    </xf>
    <xf numFmtId="4" fontId="20" fillId="0" borderId="0" xfId="50" applyNumberFormat="1" applyFill="1" applyBorder="1" applyAlignment="1">
      <alignment horizontal="right" vertical="center" wrapText="1"/>
      <protection/>
    </xf>
    <xf numFmtId="4" fontId="20" fillId="0" borderId="0" xfId="50" applyNumberFormat="1" applyFill="1" applyBorder="1" applyAlignment="1">
      <alignment horizontal="center" vertical="center" wrapText="1"/>
      <protection/>
    </xf>
    <xf numFmtId="0" fontId="0" fillId="34" borderId="10" xfId="50" applyFont="1" applyFill="1" applyBorder="1" applyAlignment="1">
      <alignment vertical="center" wrapText="1"/>
      <protection/>
    </xf>
    <xf numFmtId="4" fontId="0" fillId="34" borderId="25" xfId="50" applyNumberFormat="1" applyFont="1" applyFill="1" applyBorder="1" applyAlignment="1">
      <alignment vertical="center" wrapText="1"/>
      <protection/>
    </xf>
    <xf numFmtId="4" fontId="1" fillId="0" borderId="0" xfId="50" applyNumberFormat="1" applyFont="1" applyFill="1" applyBorder="1" applyAlignment="1">
      <alignment horizontal="right" vertical="center" wrapText="1"/>
      <protection/>
    </xf>
    <xf numFmtId="9" fontId="5" fillId="0" borderId="0" xfId="56" applyFont="1" applyFill="1" applyBorder="1" applyAlignment="1">
      <alignment horizontal="right" vertical="center" wrapText="1"/>
    </xf>
    <xf numFmtId="4" fontId="0" fillId="0" borderId="0" xfId="50" applyNumberFormat="1" applyFont="1" applyFill="1" applyBorder="1" applyAlignment="1">
      <alignment horizontal="center" vertical="center" wrapText="1"/>
      <protection/>
    </xf>
    <xf numFmtId="0" fontId="0" fillId="0" borderId="0" xfId="50" applyFont="1" applyAlignment="1">
      <alignment vertical="center" wrapText="1"/>
      <protection/>
    </xf>
    <xf numFmtId="0" fontId="0" fillId="0" borderId="0" xfId="60" applyFont="1" applyAlignment="1">
      <alignment vertical="center"/>
      <protection/>
    </xf>
    <xf numFmtId="204" fontId="0" fillId="0" borderId="0" xfId="60" applyNumberFormat="1" applyFont="1" applyFill="1" applyAlignment="1">
      <alignment vertical="center"/>
      <protection/>
    </xf>
    <xf numFmtId="0" fontId="0" fillId="0" borderId="0" xfId="60" applyFont="1" applyFill="1" applyAlignment="1">
      <alignment vertical="center"/>
      <protection/>
    </xf>
    <xf numFmtId="0" fontId="20" fillId="0" borderId="0" xfId="50" applyAlignment="1">
      <alignment vertical="center"/>
      <protection/>
    </xf>
    <xf numFmtId="4" fontId="20" fillId="0" borderId="0" xfId="50" applyNumberFormat="1" applyAlignment="1">
      <alignment horizontal="right" vertical="center"/>
      <protection/>
    </xf>
    <xf numFmtId="0" fontId="20" fillId="0" borderId="0" xfId="50" applyAlignment="1">
      <alignment horizontal="right" vertical="center"/>
      <protection/>
    </xf>
    <xf numFmtId="0" fontId="0" fillId="37" borderId="21" xfId="60" applyFill="1" applyBorder="1" applyAlignment="1">
      <alignment vertical="center"/>
      <protection/>
    </xf>
    <xf numFmtId="0" fontId="0" fillId="37" borderId="22" xfId="60" applyFill="1" applyBorder="1" applyAlignment="1">
      <alignment vertical="center"/>
      <protection/>
    </xf>
    <xf numFmtId="0" fontId="0" fillId="37" borderId="23" xfId="60" applyFill="1" applyBorder="1" applyAlignment="1">
      <alignment vertical="center"/>
      <protection/>
    </xf>
    <xf numFmtId="0" fontId="0" fillId="37" borderId="14" xfId="60" applyFill="1" applyBorder="1" applyAlignment="1">
      <alignment vertical="center"/>
      <protection/>
    </xf>
    <xf numFmtId="0" fontId="0" fillId="37" borderId="0" xfId="60" applyFill="1" applyBorder="1" applyAlignment="1">
      <alignment vertical="center"/>
      <protection/>
    </xf>
    <xf numFmtId="0" fontId="0" fillId="37" borderId="24" xfId="60" applyFill="1" applyBorder="1" applyAlignment="1">
      <alignment vertical="center"/>
      <protection/>
    </xf>
    <xf numFmtId="0" fontId="0" fillId="45" borderId="19" xfId="60" applyFill="1" applyBorder="1" applyAlignment="1">
      <alignment vertical="center"/>
      <protection/>
    </xf>
    <xf numFmtId="0" fontId="20" fillId="0" borderId="0" xfId="50" applyBorder="1" applyAlignment="1">
      <alignment/>
      <protection/>
    </xf>
    <xf numFmtId="0" fontId="0" fillId="0" borderId="0" xfId="51">
      <alignment/>
      <protection/>
    </xf>
    <xf numFmtId="0" fontId="0" fillId="0" borderId="0" xfId="51" applyAlignment="1">
      <alignment/>
      <protection/>
    </xf>
    <xf numFmtId="0" fontId="0" fillId="0" borderId="0" xfId="51" applyFill="1" applyAlignment="1">
      <alignment wrapText="1"/>
      <protection/>
    </xf>
    <xf numFmtId="0" fontId="0" fillId="0" borderId="0" xfId="51" applyFill="1" applyBorder="1" applyAlignment="1">
      <alignment/>
      <protection/>
    </xf>
    <xf numFmtId="0" fontId="0" fillId="0" borderId="0" xfId="51" applyBorder="1" applyAlignment="1">
      <alignment/>
      <protection/>
    </xf>
    <xf numFmtId="0" fontId="4" fillId="0" borderId="0" xfId="51" applyFont="1" applyAlignment="1">
      <alignment/>
      <protection/>
    </xf>
    <xf numFmtId="0" fontId="4" fillId="0" borderId="0" xfId="51" applyFont="1">
      <alignment/>
      <protection/>
    </xf>
    <xf numFmtId="0" fontId="2" fillId="0" borderId="0" xfId="51" applyFont="1" applyFill="1" applyAlignment="1">
      <alignment horizontal="center"/>
      <protection/>
    </xf>
    <xf numFmtId="0" fontId="1" fillId="0" borderId="0" xfId="51" applyFont="1" applyFill="1" applyAlignment="1">
      <alignment horizontal="center"/>
      <protection/>
    </xf>
    <xf numFmtId="0" fontId="0" fillId="0" borderId="0" xfId="51" applyFill="1" applyAlignment="1">
      <alignment horizontal="center"/>
      <protection/>
    </xf>
    <xf numFmtId="0" fontId="1" fillId="34" borderId="0" xfId="51" applyFont="1" applyFill="1" applyAlignment="1">
      <alignment/>
      <protection/>
    </xf>
    <xf numFmtId="0" fontId="0" fillId="35" borderId="10" xfId="51" applyFill="1" applyBorder="1" applyAlignment="1">
      <alignment/>
      <protection/>
    </xf>
    <xf numFmtId="0" fontId="0" fillId="0" borderId="0" xfId="51" applyFill="1" applyAlignment="1">
      <alignment/>
      <protection/>
    </xf>
    <xf numFmtId="0" fontId="1" fillId="0" borderId="0" xfId="51" applyFont="1">
      <alignment/>
      <protection/>
    </xf>
    <xf numFmtId="0" fontId="0" fillId="0" borderId="0" xfId="51" applyFont="1">
      <alignment/>
      <protection/>
    </xf>
    <xf numFmtId="0" fontId="9" fillId="0" borderId="0" xfId="51" applyFont="1" applyFill="1">
      <alignment/>
      <protection/>
    </xf>
    <xf numFmtId="0" fontId="0" fillId="0" borderId="0" xfId="51" applyFont="1" applyFill="1" applyBorder="1">
      <alignment/>
      <protection/>
    </xf>
    <xf numFmtId="0" fontId="0" fillId="0" borderId="0" xfId="51" applyFill="1">
      <alignment/>
      <protection/>
    </xf>
    <xf numFmtId="0" fontId="1" fillId="0" borderId="0" xfId="51" applyFont="1">
      <alignment/>
      <protection/>
    </xf>
    <xf numFmtId="0" fontId="0" fillId="0" borderId="0" xfId="51" applyFont="1">
      <alignment/>
      <protection/>
    </xf>
    <xf numFmtId="0" fontId="10" fillId="0" borderId="0" xfId="51" applyFont="1" applyAlignment="1">
      <alignment/>
      <protection/>
    </xf>
    <xf numFmtId="0" fontId="2" fillId="0" borderId="0" xfId="51" applyFont="1">
      <alignment/>
      <protection/>
    </xf>
    <xf numFmtId="0" fontId="0" fillId="0" borderId="0" xfId="51" applyBorder="1">
      <alignment/>
      <protection/>
    </xf>
    <xf numFmtId="0" fontId="0" fillId="0" borderId="0" xfId="51" applyFont="1" applyFill="1" applyBorder="1" applyAlignment="1">
      <alignment/>
      <protection/>
    </xf>
    <xf numFmtId="0" fontId="1" fillId="0" borderId="0" xfId="51" applyFont="1" applyFill="1" applyAlignment="1">
      <alignment/>
      <protection/>
    </xf>
    <xf numFmtId="0" fontId="0" fillId="0" borderId="0" xfId="51" applyFont="1" applyFill="1" applyBorder="1" applyAlignment="1">
      <alignment/>
      <protection/>
    </xf>
    <xf numFmtId="0" fontId="0" fillId="0" borderId="0" xfId="51" applyFill="1" applyBorder="1">
      <alignment/>
      <protection/>
    </xf>
    <xf numFmtId="0" fontId="0" fillId="34" borderId="0" xfId="51" applyFont="1" applyFill="1" applyBorder="1" applyAlignment="1">
      <alignment/>
      <protection/>
    </xf>
    <xf numFmtId="0" fontId="0" fillId="0" borderId="0" xfId="51" applyFont="1" applyBorder="1">
      <alignment/>
      <protection/>
    </xf>
    <xf numFmtId="0" fontId="2" fillId="0" borderId="0" xfId="51" applyFont="1" applyFill="1" applyAlignment="1">
      <alignment/>
      <protection/>
    </xf>
    <xf numFmtId="0" fontId="1" fillId="0" borderId="0" xfId="51" applyFont="1" applyFill="1" applyBorder="1" applyAlignment="1">
      <alignment/>
      <protection/>
    </xf>
    <xf numFmtId="0" fontId="0" fillId="35" borderId="53" xfId="51" applyFill="1" applyBorder="1" applyAlignment="1">
      <alignment/>
      <protection/>
    </xf>
    <xf numFmtId="0" fontId="0" fillId="34" borderId="0" xfId="51" applyFill="1" applyAlignment="1">
      <alignment/>
      <protection/>
    </xf>
    <xf numFmtId="0" fontId="1" fillId="34" borderId="0" xfId="51" applyFont="1" applyFill="1" applyAlignment="1">
      <alignment horizontal="center"/>
      <protection/>
    </xf>
    <xf numFmtId="0" fontId="1" fillId="34" borderId="0" xfId="51" applyFont="1" applyFill="1" applyAlignment="1">
      <alignment horizontal="center"/>
      <protection/>
    </xf>
    <xf numFmtId="0" fontId="0" fillId="34" borderId="0" xfId="51" applyFill="1">
      <alignment/>
      <protection/>
    </xf>
    <xf numFmtId="0" fontId="1" fillId="0" borderId="0" xfId="51" applyFont="1" applyFill="1" applyAlignment="1">
      <alignment horizontal="left"/>
      <protection/>
    </xf>
    <xf numFmtId="0" fontId="55" fillId="0" borderId="0" xfId="51" applyFont="1">
      <alignment/>
      <protection/>
    </xf>
    <xf numFmtId="0" fontId="1" fillId="33" borderId="11" xfId="51" applyFont="1" applyFill="1" applyBorder="1" applyAlignment="1">
      <alignment horizontal="center" vertical="center"/>
      <protection/>
    </xf>
    <xf numFmtId="0" fontId="55" fillId="0" borderId="0" xfId="51" applyFont="1" applyAlignment="1">
      <alignment/>
      <protection/>
    </xf>
    <xf numFmtId="0" fontId="0" fillId="0" borderId="0" xfId="51" applyFont="1" applyAlignment="1">
      <alignment/>
      <protection/>
    </xf>
    <xf numFmtId="0" fontId="2" fillId="0" borderId="0" xfId="51" applyFont="1" applyAlignment="1">
      <alignment horizontal="center"/>
      <protection/>
    </xf>
    <xf numFmtId="0" fontId="1" fillId="0" borderId="0" xfId="51" applyFont="1" applyAlignment="1">
      <alignment horizontal="center"/>
      <protection/>
    </xf>
    <xf numFmtId="0" fontId="0" fillId="0" borderId="0" xfId="51" applyAlignment="1">
      <alignment horizontal="center"/>
      <protection/>
    </xf>
    <xf numFmtId="0" fontId="1" fillId="0" borderId="0" xfId="51" applyFont="1" applyFill="1" applyBorder="1" applyAlignment="1">
      <alignment horizontal="center" vertical="center"/>
      <protection/>
    </xf>
    <xf numFmtId="0" fontId="55" fillId="0" borderId="0" xfId="51" applyFont="1" applyAlignment="1">
      <alignment/>
      <protection/>
    </xf>
    <xf numFmtId="0" fontId="1" fillId="0" borderId="11" xfId="51" applyFont="1" applyFill="1" applyBorder="1" applyAlignment="1">
      <alignment horizontal="center" vertical="center"/>
      <protection/>
    </xf>
    <xf numFmtId="0" fontId="56" fillId="0" borderId="0" xfId="51" applyFont="1" applyAlignment="1">
      <alignment/>
      <protection/>
    </xf>
    <xf numFmtId="0" fontId="0" fillId="0" borderId="0" xfId="51" applyFill="1" applyBorder="1" applyAlignment="1">
      <alignment horizontal="left" vertical="center"/>
      <protection/>
    </xf>
    <xf numFmtId="16" fontId="1" fillId="0" borderId="0" xfId="51" applyNumberFormat="1" applyFont="1" applyFill="1" applyBorder="1" applyAlignment="1">
      <alignment horizontal="left" vertical="center"/>
      <protection/>
    </xf>
    <xf numFmtId="0" fontId="1" fillId="0" borderId="0" xfId="51" applyFont="1" applyFill="1" applyBorder="1" applyAlignment="1">
      <alignment horizontal="right"/>
      <protection/>
    </xf>
    <xf numFmtId="0" fontId="4" fillId="0" borderId="0" xfId="51" applyFont="1" applyFill="1" applyBorder="1" applyAlignment="1">
      <alignment horizontal="center" vertical="center"/>
      <protection/>
    </xf>
    <xf numFmtId="0" fontId="0" fillId="0" borderId="0" xfId="51" applyFont="1" applyFill="1" applyAlignment="1">
      <alignment horizontal="left"/>
      <protection/>
    </xf>
    <xf numFmtId="0" fontId="4" fillId="0" borderId="0" xfId="51" applyFont="1" applyFill="1" applyAlignment="1">
      <alignment horizontal="center"/>
      <protection/>
    </xf>
    <xf numFmtId="0" fontId="4" fillId="0" borderId="0" xfId="51" applyFont="1" applyAlignment="1">
      <alignment horizontal="center"/>
      <protection/>
    </xf>
    <xf numFmtId="0" fontId="1" fillId="0" borderId="0" xfId="51" applyFont="1" applyAlignment="1">
      <alignment/>
      <protection/>
    </xf>
    <xf numFmtId="0" fontId="0" fillId="0" borderId="0" xfId="51" applyFill="1" applyBorder="1" applyAlignment="1">
      <alignment horizontal="center"/>
      <protection/>
    </xf>
    <xf numFmtId="0" fontId="10" fillId="0" borderId="0" xfId="51" applyFont="1" applyBorder="1" applyAlignment="1">
      <alignment/>
      <protection/>
    </xf>
    <xf numFmtId="0" fontId="1" fillId="0" borderId="0" xfId="51" applyFont="1" applyFill="1" applyBorder="1" applyAlignment="1">
      <alignment horizontal="center"/>
      <protection/>
    </xf>
    <xf numFmtId="49" fontId="23" fillId="0" borderId="31" xfId="0" applyNumberFormat="1" applyFont="1" applyFill="1" applyBorder="1" applyAlignment="1" applyProtection="1">
      <alignment vertical="center" wrapText="1"/>
      <protection hidden="1" locked="0"/>
    </xf>
    <xf numFmtId="49" fontId="25" fillId="0" borderId="31" xfId="0" applyNumberFormat="1" applyFont="1" applyBorder="1" applyAlignment="1" applyProtection="1">
      <alignment vertical="center" wrapText="1"/>
      <protection hidden="1" locked="0"/>
    </xf>
    <xf numFmtId="0" fontId="0" fillId="33" borderId="0" xfId="0" applyFont="1" applyFill="1" applyAlignment="1">
      <alignment/>
    </xf>
    <xf numFmtId="0" fontId="0" fillId="0" borderId="19" xfId="0" applyBorder="1" applyAlignment="1">
      <alignment wrapText="1"/>
    </xf>
    <xf numFmtId="0" fontId="0" fillId="0" borderId="0" xfId="0" applyFont="1" applyAlignment="1">
      <alignment wrapText="1"/>
    </xf>
    <xf numFmtId="0" fontId="21" fillId="0" borderId="0" xfId="0" applyFont="1" applyAlignment="1" applyProtection="1">
      <alignment wrapText="1"/>
      <protection hidden="1" locked="0"/>
    </xf>
    <xf numFmtId="0" fontId="22" fillId="0" borderId="0" xfId="0" applyFont="1" applyFill="1" applyBorder="1" applyAlignment="1" applyProtection="1">
      <alignment horizontal="left" wrapText="1"/>
      <protection hidden="1" locked="0"/>
    </xf>
    <xf numFmtId="0" fontId="22" fillId="0" borderId="0" xfId="0" applyFont="1" applyFill="1" applyBorder="1" applyAlignment="1" applyProtection="1">
      <alignment wrapText="1"/>
      <protection hidden="1" locked="0"/>
    </xf>
    <xf numFmtId="0" fontId="1" fillId="0" borderId="0" xfId="0" applyFont="1" applyFill="1" applyBorder="1" applyAlignment="1" applyProtection="1">
      <alignment horizontal="center" wrapText="1"/>
      <protection locked="0"/>
    </xf>
    <xf numFmtId="0" fontId="25" fillId="0" borderId="0" xfId="0" applyFont="1" applyFill="1" applyBorder="1" applyAlignment="1" applyProtection="1">
      <alignment horizontal="right" wrapText="1"/>
      <protection hidden="1" locked="0"/>
    </xf>
    <xf numFmtId="194" fontId="0" fillId="40" borderId="49" xfId="0" applyNumberFormat="1" applyFont="1" applyFill="1" applyBorder="1" applyAlignment="1" applyProtection="1">
      <alignment horizontal="center" vertical="center" wrapText="1"/>
      <protection locked="0"/>
    </xf>
    <xf numFmtId="49" fontId="0" fillId="0" borderId="27" xfId="0" applyNumberFormat="1" applyFont="1" applyBorder="1" applyAlignment="1" applyProtection="1">
      <alignment wrapText="1"/>
      <protection locked="0"/>
    </xf>
    <xf numFmtId="49" fontId="0" fillId="0" borderId="27" xfId="0" applyNumberFormat="1" applyFont="1" applyFill="1" applyBorder="1" applyAlignment="1" applyProtection="1">
      <alignment wrapText="1"/>
      <protection locked="0"/>
    </xf>
    <xf numFmtId="49" fontId="22" fillId="0" borderId="27" xfId="0" applyNumberFormat="1" applyFont="1" applyBorder="1" applyAlignment="1" applyProtection="1">
      <alignment vertical="center" wrapText="1"/>
      <protection hidden="1" locked="0"/>
    </xf>
    <xf numFmtId="49" fontId="22" fillId="0" borderId="68" xfId="0" applyNumberFormat="1" applyFont="1" applyBorder="1" applyAlignment="1" applyProtection="1">
      <alignment vertical="center" wrapText="1"/>
      <protection hidden="1" locked="0"/>
    </xf>
    <xf numFmtId="49" fontId="22" fillId="0" borderId="34" xfId="0" applyNumberFormat="1" applyFont="1" applyBorder="1" applyAlignment="1" applyProtection="1">
      <alignment vertical="center" wrapText="1"/>
      <protection hidden="1" locked="0"/>
    </xf>
    <xf numFmtId="49" fontId="22" fillId="0" borderId="61" xfId="0" applyNumberFormat="1" applyFont="1" applyBorder="1" applyAlignment="1" applyProtection="1">
      <alignment vertical="center" wrapText="1"/>
      <protection hidden="1" locked="0"/>
    </xf>
    <xf numFmtId="0" fontId="22" fillId="0" borderId="0" xfId="0" applyFont="1" applyFill="1" applyBorder="1" applyAlignment="1" applyProtection="1">
      <alignment vertical="center" wrapText="1"/>
      <protection hidden="1" locked="0"/>
    </xf>
    <xf numFmtId="0" fontId="22" fillId="0" borderId="22" xfId="0" applyFont="1" applyFill="1" applyBorder="1" applyAlignment="1" applyProtection="1">
      <alignment vertical="center" wrapText="1"/>
      <protection hidden="1" locked="0"/>
    </xf>
    <xf numFmtId="0" fontId="0" fillId="0" borderId="0" xfId="0" applyFont="1" applyFill="1" applyBorder="1" applyAlignment="1" applyProtection="1">
      <alignment horizontal="center" wrapText="1"/>
      <protection hidden="1"/>
    </xf>
    <xf numFmtId="49" fontId="23" fillId="0" borderId="34" xfId="0" applyNumberFormat="1" applyFont="1" applyBorder="1" applyAlignment="1" applyProtection="1">
      <alignment vertical="center" wrapText="1"/>
      <protection hidden="1" locked="0"/>
    </xf>
    <xf numFmtId="0" fontId="1" fillId="46" borderId="59" xfId="0" applyFont="1" applyFill="1" applyBorder="1" applyAlignment="1" applyProtection="1">
      <alignment horizontal="center" vertical="center" textRotation="90" wrapText="1"/>
      <protection locked="0"/>
    </xf>
    <xf numFmtId="49" fontId="23" fillId="0" borderId="34" xfId="0" applyNumberFormat="1" applyFont="1" applyFill="1" applyBorder="1" applyAlignment="1" applyProtection="1">
      <alignment vertical="center" wrapText="1"/>
      <protection hidden="1" locked="0"/>
    </xf>
    <xf numFmtId="49" fontId="23" fillId="0" borderId="34" xfId="0" applyNumberFormat="1" applyFont="1" applyFill="1" applyBorder="1" applyAlignment="1" applyProtection="1">
      <alignment horizontal="left" vertical="center"/>
      <protection hidden="1" locked="0"/>
    </xf>
    <xf numFmtId="197" fontId="34" fillId="0" borderId="34" xfId="0" applyNumberFormat="1" applyFont="1" applyFill="1" applyBorder="1" applyAlignment="1" applyProtection="1">
      <alignment horizontal="left" vertical="center"/>
      <protection hidden="1" locked="0"/>
    </xf>
    <xf numFmtId="4" fontId="22" fillId="0" borderId="34" xfId="0" applyNumberFormat="1" applyFont="1" applyFill="1" applyBorder="1" applyAlignment="1" applyProtection="1">
      <alignment horizontal="right" vertical="center" wrapText="1"/>
      <protection hidden="1" locked="0"/>
    </xf>
    <xf numFmtId="4" fontId="0" fillId="0" borderId="12" xfId="0" applyNumberFormat="1" applyFont="1" applyBorder="1" applyAlignment="1" applyProtection="1">
      <alignment horizontal="right" vertical="center"/>
      <protection locked="0"/>
    </xf>
    <xf numFmtId="4" fontId="0" fillId="0" borderId="34" xfId="0" applyNumberFormat="1" applyFont="1" applyBorder="1" applyAlignment="1" applyProtection="1">
      <alignment horizontal="right" vertical="center"/>
      <protection locked="0"/>
    </xf>
    <xf numFmtId="49" fontId="2" fillId="0" borderId="27" xfId="0" applyNumberFormat="1" applyFont="1" applyFill="1" applyBorder="1" applyAlignment="1" applyProtection="1">
      <alignment/>
      <protection locked="0"/>
    </xf>
    <xf numFmtId="49" fontId="2" fillId="0" borderId="12" xfId="0" applyNumberFormat="1" applyFont="1" applyFill="1" applyBorder="1" applyAlignment="1" applyProtection="1">
      <alignment/>
      <protection locked="0"/>
    </xf>
    <xf numFmtId="0" fontId="1" fillId="33" borderId="69" xfId="0" applyFont="1" applyFill="1" applyBorder="1" applyAlignment="1">
      <alignment/>
    </xf>
    <xf numFmtId="0" fontId="1" fillId="0" borderId="18" xfId="0" applyFont="1" applyBorder="1" applyAlignment="1" applyProtection="1">
      <alignment horizontal="center" vertical="center" textRotation="90" wrapText="1"/>
      <protection locked="0"/>
    </xf>
    <xf numFmtId="49" fontId="23" fillId="45" borderId="34" xfId="0" applyNumberFormat="1" applyFont="1" applyFill="1" applyBorder="1" applyAlignment="1" applyProtection="1">
      <alignment vertical="center" wrapText="1"/>
      <protection hidden="1" locked="0"/>
    </xf>
    <xf numFmtId="0" fontId="0" fillId="35" borderId="10" xfId="0" applyFill="1" applyBorder="1" applyAlignment="1">
      <alignment horizontal="center"/>
    </xf>
    <xf numFmtId="0" fontId="0" fillId="35" borderId="25" xfId="0" applyFill="1" applyBorder="1" applyAlignment="1">
      <alignment horizontal="center"/>
    </xf>
    <xf numFmtId="0" fontId="0" fillId="35" borderId="54" xfId="0" applyFill="1" applyBorder="1" applyAlignment="1">
      <alignment horizontal="center"/>
    </xf>
    <xf numFmtId="0" fontId="1" fillId="34" borderId="0" xfId="0" applyFont="1" applyFill="1" applyAlignment="1">
      <alignment/>
    </xf>
    <xf numFmtId="0" fontId="0" fillId="34" borderId="0" xfId="0" applyFont="1" applyFill="1" applyBorder="1" applyAlignment="1">
      <alignment/>
    </xf>
    <xf numFmtId="0" fontId="0" fillId="35" borderId="10" xfId="0" applyFont="1" applyFill="1" applyBorder="1" applyAlignment="1">
      <alignment horizontal="center"/>
    </xf>
    <xf numFmtId="0" fontId="0" fillId="35" borderId="25" xfId="0" applyFont="1" applyFill="1" applyBorder="1" applyAlignment="1">
      <alignment horizontal="center"/>
    </xf>
    <xf numFmtId="0" fontId="0" fillId="35" borderId="54" xfId="0" applyFont="1" applyFill="1" applyBorder="1" applyAlignment="1">
      <alignment horizontal="center"/>
    </xf>
    <xf numFmtId="0" fontId="0" fillId="0" borderId="36" xfId="0" applyFont="1" applyBorder="1" applyAlignment="1">
      <alignment/>
    </xf>
    <xf numFmtId="0" fontId="0" fillId="0" borderId="36" xfId="0" applyBorder="1" applyAlignment="1">
      <alignment/>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2" fillId="34" borderId="0" xfId="0" applyFont="1" applyFill="1" applyAlignment="1">
      <alignment horizontal="center" vertical="center"/>
    </xf>
    <xf numFmtId="0" fontId="0" fillId="34" borderId="0" xfId="0" applyFill="1" applyAlignment="1">
      <alignment horizontal="center" vertical="center"/>
    </xf>
    <xf numFmtId="0" fontId="1" fillId="34" borderId="0" xfId="0" applyFont="1" applyFill="1" applyAlignment="1">
      <alignment wrapText="1"/>
    </xf>
    <xf numFmtId="0" fontId="0" fillId="34" borderId="24" xfId="0" applyFont="1" applyFill="1" applyBorder="1" applyAlignment="1">
      <alignment wrapText="1"/>
    </xf>
    <xf numFmtId="0" fontId="1" fillId="34" borderId="0" xfId="0" applyFont="1" applyFill="1" applyBorder="1" applyAlignment="1">
      <alignment/>
    </xf>
    <xf numFmtId="0" fontId="0" fillId="34" borderId="0" xfId="0" applyFont="1" applyFill="1" applyBorder="1" applyAlignment="1">
      <alignment/>
    </xf>
    <xf numFmtId="0" fontId="1" fillId="34" borderId="0" xfId="0" applyFont="1" applyFill="1" applyAlignment="1">
      <alignment/>
    </xf>
    <xf numFmtId="0" fontId="0" fillId="34" borderId="24" xfId="0" applyFont="1" applyFill="1" applyBorder="1" applyAlignment="1">
      <alignment/>
    </xf>
    <xf numFmtId="16" fontId="1" fillId="34" borderId="62" xfId="0" applyNumberFormat="1" applyFont="1" applyFill="1" applyBorder="1" applyAlignment="1">
      <alignment horizontal="left" vertical="center"/>
    </xf>
    <xf numFmtId="16" fontId="1" fillId="34" borderId="37" xfId="0" applyNumberFormat="1" applyFont="1" applyFill="1" applyBorder="1" applyAlignment="1">
      <alignment horizontal="left" vertical="center"/>
    </xf>
    <xf numFmtId="0" fontId="1" fillId="34" borderId="21" xfId="0" applyFont="1" applyFill="1" applyBorder="1" applyAlignment="1">
      <alignment horizontal="left" wrapText="1"/>
    </xf>
    <xf numFmtId="0" fontId="0" fillId="34" borderId="22" xfId="0" applyFont="1" applyFill="1" applyBorder="1" applyAlignment="1">
      <alignment horizontal="left" wrapText="1"/>
    </xf>
    <xf numFmtId="0" fontId="0" fillId="34" borderId="23" xfId="0" applyFont="1" applyFill="1" applyBorder="1" applyAlignment="1">
      <alignment horizontal="left" wrapText="1"/>
    </xf>
    <xf numFmtId="0" fontId="0" fillId="34" borderId="18" xfId="0" applyFont="1" applyFill="1" applyBorder="1" applyAlignment="1">
      <alignment horizontal="left" wrapText="1"/>
    </xf>
    <xf numFmtId="0" fontId="0" fillId="0" borderId="19" xfId="0" applyFont="1" applyBorder="1" applyAlignment="1">
      <alignment horizontal="left" wrapText="1"/>
    </xf>
    <xf numFmtId="0" fontId="0" fillId="0" borderId="20" xfId="0" applyFont="1" applyBorder="1" applyAlignment="1">
      <alignment horizontal="left" wrapText="1"/>
    </xf>
    <xf numFmtId="0" fontId="1" fillId="34" borderId="15" xfId="0" applyFont="1" applyFill="1" applyBorder="1" applyAlignment="1">
      <alignment horizontal="left" wrapText="1"/>
    </xf>
    <xf numFmtId="0" fontId="0" fillId="34" borderId="15" xfId="0" applyFont="1" applyFill="1" applyBorder="1" applyAlignment="1">
      <alignment horizontal="left" wrapText="1"/>
    </xf>
    <xf numFmtId="0" fontId="41" fillId="0" borderId="22" xfId="0" applyFont="1" applyFill="1" applyBorder="1" applyAlignment="1">
      <alignment horizontal="left" vertical="center" wrapText="1"/>
    </xf>
    <xf numFmtId="0" fontId="41" fillId="0" borderId="22" xfId="0" applyFont="1" applyBorder="1" applyAlignment="1">
      <alignment horizontal="left" wrapText="1"/>
    </xf>
    <xf numFmtId="0" fontId="0" fillId="0" borderId="0" xfId="0" applyFont="1" applyBorder="1" applyAlignment="1">
      <alignment/>
    </xf>
    <xf numFmtId="0" fontId="0" fillId="0" borderId="24" xfId="0" applyFont="1" applyBorder="1" applyAlignment="1">
      <alignment/>
    </xf>
    <xf numFmtId="0" fontId="1" fillId="34" borderId="10" xfId="0" applyFont="1" applyFill="1" applyBorder="1" applyAlignment="1">
      <alignment wrapText="1"/>
    </xf>
    <xf numFmtId="0" fontId="0" fillId="0" borderId="25" xfId="0" applyBorder="1" applyAlignment="1">
      <alignment wrapText="1"/>
    </xf>
    <xf numFmtId="0" fontId="0" fillId="0" borderId="54" xfId="0" applyBorder="1" applyAlignment="1">
      <alignment wrapText="1"/>
    </xf>
    <xf numFmtId="0" fontId="1" fillId="34" borderId="39" xfId="0" applyFont="1" applyFill="1" applyBorder="1" applyAlignment="1">
      <alignment horizontal="left" vertical="center" wrapText="1"/>
    </xf>
    <xf numFmtId="0" fontId="1" fillId="34" borderId="0" xfId="0" applyFont="1" applyFill="1" applyAlignment="1">
      <alignment wrapText="1"/>
    </xf>
    <xf numFmtId="0" fontId="0" fillId="34" borderId="24" xfId="0" applyFont="1" applyFill="1" applyBorder="1" applyAlignment="1">
      <alignment wrapText="1"/>
    </xf>
    <xf numFmtId="0" fontId="1" fillId="35" borderId="10" xfId="0" applyFont="1" applyFill="1" applyBorder="1" applyAlignment="1">
      <alignment/>
    </xf>
    <xf numFmtId="0" fontId="1" fillId="35" borderId="25" xfId="0" applyFont="1" applyFill="1" applyBorder="1" applyAlignment="1">
      <alignment/>
    </xf>
    <xf numFmtId="0" fontId="1" fillId="35" borderId="54" xfId="0" applyFont="1" applyFill="1" applyBorder="1" applyAlignment="1">
      <alignment/>
    </xf>
    <xf numFmtId="0" fontId="1" fillId="34" borderId="10" xfId="0" applyFont="1" applyFill="1" applyBorder="1" applyAlignment="1">
      <alignment horizontal="center" vertical="center"/>
    </xf>
    <xf numFmtId="0" fontId="1" fillId="34" borderId="25" xfId="0" applyFont="1" applyFill="1" applyBorder="1" applyAlignment="1">
      <alignment horizontal="center" vertical="center"/>
    </xf>
    <xf numFmtId="0" fontId="1" fillId="34" borderId="54" xfId="0" applyFont="1" applyFill="1" applyBorder="1" applyAlignment="1">
      <alignment horizontal="center" vertical="center"/>
    </xf>
    <xf numFmtId="0" fontId="0" fillId="34" borderId="37" xfId="0" applyFont="1" applyFill="1" applyBorder="1" applyAlignment="1">
      <alignment horizontal="left" vertical="center"/>
    </xf>
    <xf numFmtId="0" fontId="0" fillId="34" borderId="25" xfId="0" applyFont="1" applyFill="1" applyBorder="1" applyAlignment="1">
      <alignment horizontal="center" vertical="center"/>
    </xf>
    <xf numFmtId="0" fontId="0" fillId="34" borderId="54" xfId="0" applyFont="1" applyFill="1" applyBorder="1" applyAlignment="1">
      <alignment horizontal="center" vertical="center"/>
    </xf>
    <xf numFmtId="0" fontId="7" fillId="0" borderId="0" xfId="0" applyFont="1" applyAlignment="1">
      <alignment wrapText="1"/>
    </xf>
    <xf numFmtId="0" fontId="0" fillId="0" borderId="0" xfId="0" applyAlignment="1">
      <alignment wrapText="1"/>
    </xf>
    <xf numFmtId="0" fontId="1" fillId="0" borderId="0" xfId="0" applyFont="1" applyFill="1" applyAlignment="1">
      <alignment/>
    </xf>
    <xf numFmtId="0" fontId="0" fillId="0" borderId="0" xfId="0" applyFont="1" applyFill="1" applyAlignment="1">
      <alignment/>
    </xf>
    <xf numFmtId="0" fontId="0" fillId="34" borderId="0" xfId="0" applyFont="1" applyFill="1" applyAlignment="1">
      <alignment wrapText="1"/>
    </xf>
    <xf numFmtId="0" fontId="0" fillId="34" borderId="57" xfId="0" applyFont="1" applyFill="1" applyBorder="1" applyAlignment="1">
      <alignment horizontal="left" wrapText="1"/>
    </xf>
    <xf numFmtId="0" fontId="0" fillId="0" borderId="57" xfId="0" applyFont="1" applyBorder="1" applyAlignment="1">
      <alignment horizontal="left" wrapText="1"/>
    </xf>
    <xf numFmtId="0" fontId="1" fillId="34" borderId="36" xfId="0" applyFont="1" applyFill="1" applyBorder="1" applyAlignment="1">
      <alignment horizontal="left" vertical="center" wrapText="1"/>
    </xf>
    <xf numFmtId="0" fontId="0" fillId="34" borderId="36" xfId="0" applyFont="1" applyFill="1" applyBorder="1" applyAlignment="1">
      <alignment/>
    </xf>
    <xf numFmtId="0" fontId="0" fillId="0" borderId="64" xfId="0" applyFont="1" applyBorder="1" applyAlignment="1">
      <alignment/>
    </xf>
    <xf numFmtId="0" fontId="1" fillId="34" borderId="37" xfId="0" applyFont="1" applyFill="1" applyBorder="1" applyAlignment="1">
      <alignment horizontal="left" vertical="center" wrapText="1"/>
    </xf>
    <xf numFmtId="0" fontId="0" fillId="0" borderId="37" xfId="0" applyBorder="1" applyAlignment="1">
      <alignment wrapText="1"/>
    </xf>
    <xf numFmtId="0" fontId="1" fillId="34" borderId="0" xfId="0" applyFont="1" applyFill="1" applyBorder="1" applyAlignment="1">
      <alignment wrapText="1"/>
    </xf>
    <xf numFmtId="0" fontId="0" fillId="34" borderId="0" xfId="0" applyFont="1" applyFill="1" applyBorder="1" applyAlignment="1">
      <alignment wrapText="1"/>
    </xf>
    <xf numFmtId="0" fontId="7" fillId="0" borderId="0" xfId="0" applyFont="1" applyAlignment="1">
      <alignment vertical="top" wrapText="1"/>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Fill="1" applyAlignment="1">
      <alignment horizontal="left" vertical="center" wrapText="1"/>
    </xf>
    <xf numFmtId="0" fontId="0" fillId="0" borderId="10" xfId="0" applyBorder="1" applyAlignment="1">
      <alignment horizontal="center"/>
    </xf>
    <xf numFmtId="0" fontId="0" fillId="0" borderId="25" xfId="0" applyBorder="1" applyAlignment="1">
      <alignment horizontal="center"/>
    </xf>
    <xf numFmtId="0" fontId="0" fillId="0" borderId="54" xfId="0" applyBorder="1" applyAlignment="1">
      <alignment horizontal="center"/>
    </xf>
    <xf numFmtId="0" fontId="41" fillId="0" borderId="22" xfId="0" applyFont="1" applyFill="1" applyBorder="1" applyAlignment="1">
      <alignment wrapText="1"/>
    </xf>
    <xf numFmtId="0" fontId="41" fillId="0" borderId="22" xfId="0" applyFont="1" applyBorder="1" applyAlignment="1">
      <alignment wrapText="1"/>
    </xf>
    <xf numFmtId="0" fontId="0" fillId="0" borderId="58" xfId="0" applyBorder="1" applyAlignment="1">
      <alignment wrapText="1"/>
    </xf>
    <xf numFmtId="0" fontId="1" fillId="35" borderId="21" xfId="0" applyFont="1" applyFill="1" applyBorder="1" applyAlignment="1">
      <alignment wrapText="1"/>
    </xf>
    <xf numFmtId="0" fontId="0" fillId="0" borderId="22" xfId="0" applyBorder="1" applyAlignment="1">
      <alignment wrapText="1"/>
    </xf>
    <xf numFmtId="0" fontId="0" fillId="0" borderId="23" xfId="0" applyBorder="1" applyAlignment="1">
      <alignment/>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xf>
    <xf numFmtId="0" fontId="0" fillId="35" borderId="21" xfId="0" applyFill="1" applyBorder="1" applyAlignment="1">
      <alignment horizontal="center" wrapText="1"/>
    </xf>
    <xf numFmtId="0" fontId="0" fillId="35" borderId="23" xfId="0" applyFill="1" applyBorder="1" applyAlignment="1">
      <alignment horizontal="center" wrapText="1"/>
    </xf>
    <xf numFmtId="0" fontId="0" fillId="35" borderId="18" xfId="0" applyFill="1" applyBorder="1" applyAlignment="1">
      <alignment horizontal="center" wrapText="1"/>
    </xf>
    <xf numFmtId="0" fontId="0" fillId="35" borderId="20" xfId="0" applyFill="1" applyBorder="1" applyAlignment="1">
      <alignment horizontal="center" wrapText="1"/>
    </xf>
    <xf numFmtId="0" fontId="1" fillId="35" borderId="21" xfId="0" applyFont="1" applyFill="1" applyBorder="1" applyAlignment="1">
      <alignment horizontal="left" wrapText="1"/>
    </xf>
    <xf numFmtId="0" fontId="0" fillId="0" borderId="22"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24" xfId="0" applyBorder="1" applyAlignment="1">
      <alignment/>
    </xf>
    <xf numFmtId="0" fontId="0" fillId="0" borderId="18" xfId="0" applyBorder="1" applyAlignment="1">
      <alignment horizontal="left" wrapText="1"/>
    </xf>
    <xf numFmtId="0" fontId="0" fillId="0" borderId="19" xfId="0" applyBorder="1" applyAlignment="1">
      <alignment horizontal="left" wrapText="1"/>
    </xf>
    <xf numFmtId="0" fontId="0" fillId="0" borderId="0" xfId="0" applyFont="1" applyAlignment="1">
      <alignment horizontal="right"/>
    </xf>
    <xf numFmtId="0" fontId="0" fillId="0" borderId="0" xfId="0" applyAlignment="1">
      <alignment horizontal="right"/>
    </xf>
    <xf numFmtId="0" fontId="0" fillId="0" borderId="24" xfId="0" applyBorder="1" applyAlignment="1">
      <alignment horizontal="right"/>
    </xf>
    <xf numFmtId="0" fontId="0" fillId="35" borderId="10" xfId="0" applyFill="1" applyBorder="1" applyAlignment="1">
      <alignment wrapText="1"/>
    </xf>
    <xf numFmtId="0" fontId="0" fillId="35" borderId="54" xfId="0" applyFill="1" applyBorder="1" applyAlignment="1">
      <alignment wrapText="1"/>
    </xf>
    <xf numFmtId="0" fontId="0" fillId="34" borderId="0" xfId="0" applyFill="1" applyAlignment="1">
      <alignment/>
    </xf>
    <xf numFmtId="0" fontId="0" fillId="33" borderId="28"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33" borderId="46" xfId="0" applyFont="1" applyFill="1" applyBorder="1" applyAlignment="1">
      <alignment horizontal="center" vertical="top" wrapText="1"/>
    </xf>
    <xf numFmtId="0" fontId="0" fillId="33" borderId="58" xfId="0" applyFont="1" applyFill="1" applyBorder="1" applyAlignment="1">
      <alignment horizontal="center" vertical="top" wrapText="1"/>
    </xf>
    <xf numFmtId="0" fontId="0" fillId="33" borderId="62" xfId="0" applyFont="1" applyFill="1" applyBorder="1" applyAlignment="1">
      <alignment horizontal="left" vertical="top" wrapText="1"/>
    </xf>
    <xf numFmtId="0" fontId="0" fillId="33" borderId="37" xfId="0" applyFont="1" applyFill="1" applyBorder="1" applyAlignment="1">
      <alignment horizontal="left" vertical="top" wrapText="1"/>
    </xf>
    <xf numFmtId="0" fontId="0" fillId="33" borderId="27" xfId="0" applyFont="1" applyFill="1" applyBorder="1" applyAlignment="1">
      <alignment horizontal="left" vertical="top" wrapText="1"/>
    </xf>
    <xf numFmtId="0" fontId="1" fillId="33" borderId="10"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54" xfId="0" applyFont="1" applyFill="1" applyBorder="1" applyAlignment="1">
      <alignment horizontal="left" vertical="top" wrapText="1"/>
    </xf>
    <xf numFmtId="14" fontId="0" fillId="33" borderId="46" xfId="0" applyNumberFormat="1" applyFont="1" applyFill="1" applyBorder="1" applyAlignment="1">
      <alignment horizontal="left" vertical="top" wrapText="1"/>
    </xf>
    <xf numFmtId="0" fontId="0" fillId="33" borderId="58" xfId="0" applyFont="1" applyFill="1" applyBorder="1" applyAlignment="1">
      <alignment horizontal="left" vertical="top" wrapText="1"/>
    </xf>
    <xf numFmtId="14" fontId="0" fillId="33" borderId="27" xfId="0" applyNumberFormat="1" applyFont="1" applyFill="1" applyBorder="1" applyAlignment="1">
      <alignment horizontal="left" vertical="top" wrapText="1"/>
    </xf>
    <xf numFmtId="0" fontId="0" fillId="33" borderId="44" xfId="0" applyFont="1" applyFill="1" applyBorder="1" applyAlignment="1">
      <alignment horizontal="left" vertical="top" wrapText="1"/>
    </xf>
    <xf numFmtId="0" fontId="0" fillId="33" borderId="45" xfId="0" applyFont="1" applyFill="1" applyBorder="1" applyAlignment="1">
      <alignment horizontal="left" vertical="top" wrapText="1"/>
    </xf>
    <xf numFmtId="0" fontId="0" fillId="33" borderId="47" xfId="0" applyFont="1" applyFill="1" applyBorder="1" applyAlignment="1">
      <alignment horizontal="left" vertical="top" wrapText="1"/>
    </xf>
    <xf numFmtId="0" fontId="0" fillId="33" borderId="28" xfId="0" applyFont="1" applyFill="1" applyBorder="1" applyAlignment="1">
      <alignment wrapText="1"/>
    </xf>
    <xf numFmtId="0" fontId="0" fillId="33" borderId="28" xfId="0" applyFill="1" applyBorder="1" applyAlignment="1">
      <alignment wrapText="1"/>
    </xf>
    <xf numFmtId="0" fontId="0" fillId="33" borderId="26" xfId="0" applyFill="1" applyBorder="1" applyAlignment="1">
      <alignment wrapText="1"/>
    </xf>
    <xf numFmtId="0" fontId="0" fillId="33" borderId="28" xfId="0" applyFill="1" applyBorder="1" applyAlignment="1">
      <alignment/>
    </xf>
    <xf numFmtId="0" fontId="0" fillId="33" borderId="26" xfId="0" applyFill="1" applyBorder="1" applyAlignment="1">
      <alignment/>
    </xf>
    <xf numFmtId="0" fontId="1" fillId="33" borderId="42" xfId="0" applyFont="1" applyFill="1" applyBorder="1" applyAlignment="1">
      <alignment horizontal="left" vertical="top" wrapText="1"/>
    </xf>
    <xf numFmtId="0" fontId="0" fillId="33" borderId="40" xfId="0" applyFill="1" applyBorder="1" applyAlignment="1">
      <alignment horizontal="left" vertical="top" wrapText="1"/>
    </xf>
    <xf numFmtId="0" fontId="0" fillId="33" borderId="33" xfId="0" applyFill="1" applyBorder="1" applyAlignment="1">
      <alignment horizontal="left" vertical="top" wrapText="1"/>
    </xf>
    <xf numFmtId="0" fontId="0" fillId="0" borderId="37" xfId="0" applyFont="1" applyBorder="1" applyAlignment="1">
      <alignment horizontal="left" vertical="top" wrapText="1"/>
    </xf>
    <xf numFmtId="0" fontId="0" fillId="0" borderId="58" xfId="0" applyFont="1" applyBorder="1" applyAlignment="1">
      <alignment horizontal="left" vertical="top" wrapText="1"/>
    </xf>
    <xf numFmtId="0" fontId="1" fillId="33" borderId="10"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54" xfId="0" applyFont="1" applyFill="1" applyBorder="1" applyAlignment="1">
      <alignment horizontal="left" vertical="top" wrapText="1"/>
    </xf>
    <xf numFmtId="0" fontId="0" fillId="33" borderId="13" xfId="0" applyFill="1" applyBorder="1" applyAlignment="1">
      <alignment/>
    </xf>
    <xf numFmtId="0" fontId="1" fillId="33" borderId="46" xfId="0" applyFont="1" applyFill="1" applyBorder="1" applyAlignment="1">
      <alignment horizontal="left" vertical="top" wrapText="1"/>
    </xf>
    <xf numFmtId="0" fontId="0" fillId="0" borderId="27" xfId="0" applyFont="1" applyBorder="1" applyAlignment="1">
      <alignment horizontal="left" vertical="top" wrapText="1"/>
    </xf>
    <xf numFmtId="0" fontId="0" fillId="33" borderId="25" xfId="0" applyFill="1" applyBorder="1" applyAlignment="1">
      <alignment horizontal="left" vertical="top" wrapText="1"/>
    </xf>
    <xf numFmtId="0" fontId="0" fillId="33" borderId="54" xfId="0" applyFill="1" applyBorder="1" applyAlignment="1">
      <alignment horizontal="left" vertical="top" wrapText="1"/>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0" fillId="33" borderId="10" xfId="0" applyFill="1" applyBorder="1" applyAlignment="1">
      <alignment/>
    </xf>
    <xf numFmtId="0" fontId="0" fillId="33" borderId="25" xfId="0" applyFill="1" applyBorder="1" applyAlignment="1">
      <alignment/>
    </xf>
    <xf numFmtId="0" fontId="0" fillId="33" borderId="54" xfId="0" applyFill="1" applyBorder="1" applyAlignment="1">
      <alignment/>
    </xf>
    <xf numFmtId="0" fontId="2" fillId="34" borderId="0" xfId="0" applyFont="1" applyFill="1" applyAlignment="1">
      <alignment/>
    </xf>
    <xf numFmtId="0" fontId="0" fillId="0" borderId="0" xfId="0" applyBorder="1" applyAlignment="1">
      <alignment/>
    </xf>
    <xf numFmtId="0" fontId="0" fillId="0" borderId="24" xfId="0" applyFont="1" applyBorder="1" applyAlignment="1">
      <alignment wrapText="1"/>
    </xf>
    <xf numFmtId="0" fontId="0" fillId="33" borderId="10" xfId="0" applyFont="1" applyFill="1" applyBorder="1" applyAlignment="1">
      <alignment/>
    </xf>
    <xf numFmtId="0" fontId="0" fillId="33" borderId="25" xfId="0" applyFont="1" applyFill="1" applyBorder="1" applyAlignment="1">
      <alignment/>
    </xf>
    <xf numFmtId="0" fontId="0" fillId="33" borderId="54" xfId="0" applyFont="1" applyFill="1" applyBorder="1" applyAlignment="1">
      <alignment/>
    </xf>
    <xf numFmtId="0" fontId="0" fillId="0" borderId="24" xfId="0" applyFont="1" applyBorder="1" applyAlignment="1">
      <alignment/>
    </xf>
    <xf numFmtId="0" fontId="1" fillId="33" borderId="10" xfId="0" applyFont="1" applyFill="1" applyBorder="1" applyAlignment="1">
      <alignment/>
    </xf>
    <xf numFmtId="0" fontId="1" fillId="0" borderId="25" xfId="0" applyFont="1" applyBorder="1" applyAlignment="1">
      <alignment/>
    </xf>
    <xf numFmtId="0" fontId="1" fillId="0" borderId="54" xfId="0" applyFont="1" applyBorder="1" applyAlignment="1">
      <alignment/>
    </xf>
    <xf numFmtId="0" fontId="0" fillId="0" borderId="24" xfId="0" applyFont="1" applyBorder="1" applyAlignment="1">
      <alignment/>
    </xf>
    <xf numFmtId="0" fontId="0" fillId="33" borderId="0" xfId="0" applyFill="1" applyAlignment="1">
      <alignment/>
    </xf>
    <xf numFmtId="0" fontId="0" fillId="0" borderId="0" xfId="0" applyAlignment="1">
      <alignment/>
    </xf>
    <xf numFmtId="0" fontId="0" fillId="33" borderId="13" xfId="0" applyFont="1" applyFill="1" applyBorder="1" applyAlignment="1">
      <alignment horizontal="center" vertical="top" wrapText="1"/>
    </xf>
    <xf numFmtId="0" fontId="0" fillId="33" borderId="28" xfId="0" applyFont="1" applyFill="1" applyBorder="1" applyAlignment="1">
      <alignment horizontal="center" vertical="top" wrapText="1"/>
    </xf>
    <xf numFmtId="0" fontId="0" fillId="33" borderId="26" xfId="0" applyFont="1" applyFill="1" applyBorder="1" applyAlignment="1">
      <alignment horizontal="center" vertical="top" wrapText="1"/>
    </xf>
    <xf numFmtId="0" fontId="1" fillId="33" borderId="42" xfId="0" applyFont="1" applyFill="1" applyBorder="1" applyAlignment="1">
      <alignment/>
    </xf>
    <xf numFmtId="0" fontId="0" fillId="33" borderId="40" xfId="0" applyFill="1" applyBorder="1" applyAlignment="1">
      <alignment/>
    </xf>
    <xf numFmtId="0" fontId="0" fillId="33" borderId="33" xfId="0" applyFill="1" applyBorder="1" applyAlignment="1">
      <alignment/>
    </xf>
    <xf numFmtId="14" fontId="0" fillId="33" borderId="71" xfId="0" applyNumberFormat="1" applyFill="1" applyBorder="1" applyAlignment="1">
      <alignment horizontal="center"/>
    </xf>
    <xf numFmtId="0" fontId="0" fillId="33" borderId="39" xfId="0" applyFill="1" applyBorder="1" applyAlignment="1">
      <alignment horizontal="center"/>
    </xf>
    <xf numFmtId="0" fontId="0" fillId="33" borderId="72" xfId="0" applyFill="1" applyBorder="1" applyAlignment="1">
      <alignment horizontal="center"/>
    </xf>
    <xf numFmtId="0" fontId="0" fillId="33" borderId="67" xfId="0" applyFont="1" applyFill="1" applyBorder="1" applyAlignment="1">
      <alignment horizontal="center"/>
    </xf>
    <xf numFmtId="0" fontId="0" fillId="33" borderId="39" xfId="0" applyFont="1" applyFill="1" applyBorder="1" applyAlignment="1">
      <alignment horizontal="center"/>
    </xf>
    <xf numFmtId="0" fontId="0" fillId="33" borderId="68" xfId="0" applyFont="1" applyFill="1" applyBorder="1" applyAlignment="1">
      <alignment horizontal="center"/>
    </xf>
    <xf numFmtId="0" fontId="0" fillId="33" borderId="73" xfId="0" applyFont="1" applyFill="1" applyBorder="1" applyAlignment="1">
      <alignment/>
    </xf>
    <xf numFmtId="0" fontId="0" fillId="33" borderId="36" xfId="0" applyFont="1" applyFill="1" applyBorder="1" applyAlignment="1">
      <alignment/>
    </xf>
    <xf numFmtId="0" fontId="0" fillId="33" borderId="34" xfId="0" applyFont="1" applyFill="1" applyBorder="1" applyAlignment="1">
      <alignment/>
    </xf>
    <xf numFmtId="0" fontId="0" fillId="33" borderId="28" xfId="0" applyFont="1" applyFill="1" applyBorder="1" applyAlignment="1">
      <alignment horizontal="center"/>
    </xf>
    <xf numFmtId="0" fontId="0" fillId="33" borderId="26" xfId="0" applyFont="1" applyFill="1" applyBorder="1" applyAlignment="1">
      <alignment horizontal="center"/>
    </xf>
    <xf numFmtId="0" fontId="1" fillId="33" borderId="25" xfId="0" applyFont="1" applyFill="1" applyBorder="1" applyAlignment="1">
      <alignment horizontal="left" vertical="top" wrapText="1"/>
    </xf>
    <xf numFmtId="0" fontId="1" fillId="33" borderId="54" xfId="0" applyFont="1" applyFill="1" applyBorder="1" applyAlignment="1">
      <alignment horizontal="left" vertical="top" wrapText="1"/>
    </xf>
    <xf numFmtId="0" fontId="0" fillId="0" borderId="54" xfId="0" applyBorder="1" applyAlignment="1">
      <alignment/>
    </xf>
    <xf numFmtId="0" fontId="0" fillId="33" borderId="0" xfId="0" applyFont="1" applyFill="1" applyAlignment="1">
      <alignment/>
    </xf>
    <xf numFmtId="0" fontId="0" fillId="33" borderId="62" xfId="0" applyFont="1" applyFill="1" applyBorder="1" applyAlignment="1">
      <alignment horizontal="center" vertical="top" wrapText="1"/>
    </xf>
    <xf numFmtId="0" fontId="0" fillId="33" borderId="37" xfId="0" applyFont="1" applyFill="1" applyBorder="1" applyAlignment="1">
      <alignment horizontal="center" vertical="top" wrapText="1"/>
    </xf>
    <xf numFmtId="0" fontId="0" fillId="33" borderId="27" xfId="0" applyFont="1" applyFill="1" applyBorder="1" applyAlignment="1">
      <alignment horizontal="center" vertical="top" wrapText="1"/>
    </xf>
    <xf numFmtId="0" fontId="1" fillId="33" borderId="74" xfId="0" applyFont="1" applyFill="1" applyBorder="1" applyAlignment="1">
      <alignment/>
    </xf>
    <xf numFmtId="0" fontId="0" fillId="0" borderId="43" xfId="0" applyFont="1" applyBorder="1" applyAlignment="1">
      <alignment/>
    </xf>
    <xf numFmtId="0" fontId="0" fillId="0" borderId="63" xfId="0" applyFont="1" applyBorder="1" applyAlignment="1">
      <alignment/>
    </xf>
    <xf numFmtId="0" fontId="0" fillId="33" borderId="68" xfId="0" applyFill="1" applyBorder="1" applyAlignment="1">
      <alignment horizontal="center"/>
    </xf>
    <xf numFmtId="0" fontId="1" fillId="33" borderId="42" xfId="0" applyFont="1" applyFill="1" applyBorder="1" applyAlignment="1">
      <alignment horizontal="left" vertical="top" wrapText="1"/>
    </xf>
    <xf numFmtId="0" fontId="1" fillId="33" borderId="67" xfId="0" applyFont="1" applyFill="1" applyBorder="1" applyAlignment="1">
      <alignment/>
    </xf>
    <xf numFmtId="0" fontId="0" fillId="33" borderId="39" xfId="0" applyFill="1" applyBorder="1" applyAlignment="1">
      <alignment/>
    </xf>
    <xf numFmtId="0" fontId="0" fillId="33" borderId="68" xfId="0" applyFill="1" applyBorder="1" applyAlignment="1">
      <alignment/>
    </xf>
    <xf numFmtId="0" fontId="1" fillId="34" borderId="24" xfId="0" applyFont="1" applyFill="1" applyBorder="1" applyAlignment="1">
      <alignment/>
    </xf>
    <xf numFmtId="0" fontId="1" fillId="33" borderId="42" xfId="0" applyFont="1" applyFill="1" applyBorder="1" applyAlignment="1">
      <alignment wrapText="1"/>
    </xf>
    <xf numFmtId="0" fontId="0" fillId="33" borderId="40" xfId="0" applyFont="1" applyFill="1" applyBorder="1" applyAlignment="1">
      <alignment wrapText="1"/>
    </xf>
    <xf numFmtId="0" fontId="0" fillId="33" borderId="33" xfId="0" applyFont="1" applyFill="1" applyBorder="1" applyAlignment="1">
      <alignment wrapText="1"/>
    </xf>
    <xf numFmtId="0" fontId="1" fillId="33" borderId="74" xfId="0" applyFont="1" applyFill="1" applyBorder="1" applyAlignment="1">
      <alignment horizontal="left" vertical="top" wrapText="1"/>
    </xf>
    <xf numFmtId="0" fontId="1" fillId="33" borderId="43" xfId="0" applyFont="1" applyFill="1" applyBorder="1" applyAlignment="1">
      <alignment horizontal="left" vertical="top" wrapText="1"/>
    </xf>
    <xf numFmtId="0" fontId="1" fillId="33" borderId="63" xfId="0" applyFont="1" applyFill="1" applyBorder="1" applyAlignment="1">
      <alignment horizontal="left" vertical="top" wrapText="1"/>
    </xf>
    <xf numFmtId="0" fontId="102" fillId="33" borderId="25" xfId="0" applyFont="1" applyFill="1" applyBorder="1" applyAlignment="1">
      <alignment horizontal="left" vertical="top" wrapText="1"/>
    </xf>
    <xf numFmtId="0" fontId="102" fillId="33" borderId="54" xfId="0" applyFont="1" applyFill="1" applyBorder="1" applyAlignment="1">
      <alignment horizontal="left" vertical="top" wrapText="1"/>
    </xf>
    <xf numFmtId="14" fontId="11" fillId="33" borderId="46" xfId="0" applyNumberFormat="1" applyFont="1" applyFill="1" applyBorder="1" applyAlignment="1">
      <alignment horizontal="left" vertical="top" wrapText="1"/>
    </xf>
    <xf numFmtId="0" fontId="11" fillId="33" borderId="58" xfId="0" applyFont="1" applyFill="1" applyBorder="1" applyAlignment="1">
      <alignment horizontal="left" vertical="top" wrapText="1"/>
    </xf>
    <xf numFmtId="0" fontId="0" fillId="33"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75" xfId="0" applyFont="1" applyBorder="1" applyAlignment="1">
      <alignment horizontal="left" vertical="top" wrapText="1"/>
    </xf>
    <xf numFmtId="14" fontId="0" fillId="33" borderId="70" xfId="0" applyNumberFormat="1" applyFill="1" applyBorder="1" applyAlignment="1">
      <alignment horizontal="center"/>
    </xf>
    <xf numFmtId="0" fontId="0" fillId="33" borderId="69" xfId="0" applyFill="1" applyBorder="1" applyAlignment="1">
      <alignment horizontal="center"/>
    </xf>
    <xf numFmtId="0" fontId="0" fillId="33" borderId="17" xfId="0" applyFill="1" applyBorder="1" applyAlignment="1">
      <alignment horizontal="center"/>
    </xf>
    <xf numFmtId="0" fontId="0" fillId="33" borderId="75" xfId="0" applyFill="1" applyBorder="1" applyAlignment="1">
      <alignment horizontal="center"/>
    </xf>
    <xf numFmtId="0" fontId="102" fillId="33" borderId="10" xfId="0" applyFont="1" applyFill="1" applyBorder="1" applyAlignment="1">
      <alignment horizontal="left" vertical="top" wrapText="1"/>
    </xf>
    <xf numFmtId="0" fontId="2" fillId="0" borderId="0" xfId="0" applyFont="1" applyBorder="1" applyAlignment="1">
      <alignment horizontal="right"/>
    </xf>
    <xf numFmtId="0" fontId="1" fillId="33" borderId="25" xfId="0" applyFont="1" applyFill="1" applyBorder="1" applyAlignment="1">
      <alignment/>
    </xf>
    <xf numFmtId="0" fontId="1" fillId="33" borderId="54" xfId="0" applyFont="1" applyFill="1" applyBorder="1" applyAlignment="1">
      <alignment/>
    </xf>
    <xf numFmtId="0" fontId="4" fillId="34" borderId="0" xfId="0" applyFont="1" applyFill="1" applyAlignment="1">
      <alignment horizontal="center"/>
    </xf>
    <xf numFmtId="0" fontId="13" fillId="34" borderId="21" xfId="0" applyFont="1" applyFill="1" applyBorder="1" applyAlignment="1">
      <alignment/>
    </xf>
    <xf numFmtId="0" fontId="13" fillId="34" borderId="22" xfId="0" applyFont="1" applyFill="1" applyBorder="1" applyAlignment="1">
      <alignment/>
    </xf>
    <xf numFmtId="0" fontId="13" fillId="34" borderId="23" xfId="0" applyFont="1" applyFill="1" applyBorder="1" applyAlignment="1">
      <alignment/>
    </xf>
    <xf numFmtId="0" fontId="1" fillId="34" borderId="0" xfId="0" applyFont="1" applyFill="1" applyBorder="1" applyAlignment="1">
      <alignment horizontal="lef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33" borderId="10" xfId="0" applyFont="1" applyFill="1" applyBorder="1" applyAlignment="1" applyProtection="1">
      <alignment horizontal="center"/>
      <protection hidden="1" locked="0"/>
    </xf>
    <xf numFmtId="0" fontId="0" fillId="33" borderId="25" xfId="0" applyFont="1" applyFill="1" applyBorder="1" applyAlignment="1" applyProtection="1">
      <alignment horizontal="center"/>
      <protection hidden="1" locked="0"/>
    </xf>
    <xf numFmtId="0" fontId="0" fillId="33" borderId="54" xfId="0" applyFont="1" applyFill="1" applyBorder="1" applyAlignment="1" applyProtection="1">
      <alignment horizontal="center"/>
      <protection hidden="1" locked="0"/>
    </xf>
    <xf numFmtId="0" fontId="10" fillId="0" borderId="0" xfId="0" applyFont="1" applyFill="1" applyBorder="1" applyAlignment="1">
      <alignment horizontal="center"/>
    </xf>
    <xf numFmtId="0" fontId="0" fillId="33" borderId="10" xfId="0" applyFont="1" applyFill="1" applyBorder="1" applyAlignment="1">
      <alignment horizontal="center"/>
    </xf>
    <xf numFmtId="0" fontId="0" fillId="33" borderId="54" xfId="0" applyFont="1" applyFill="1" applyBorder="1" applyAlignment="1">
      <alignment horizontal="center"/>
    </xf>
    <xf numFmtId="0" fontId="0" fillId="33" borderId="25" xfId="0" applyFont="1" applyFill="1" applyBorder="1" applyAlignment="1">
      <alignment horizontal="center"/>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24"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15" fillId="33" borderId="10" xfId="37" applyFill="1" applyBorder="1" applyAlignment="1" applyProtection="1">
      <alignment/>
      <protection/>
    </xf>
    <xf numFmtId="0" fontId="41" fillId="0" borderId="22" xfId="0" applyFont="1" applyFill="1" applyBorder="1" applyAlignment="1">
      <alignment horizontal="left" wrapText="1"/>
    </xf>
    <xf numFmtId="202" fontId="41" fillId="0" borderId="22" xfId="0" applyNumberFormat="1" applyFont="1" applyFill="1" applyBorder="1" applyAlignment="1">
      <alignment horizontal="left" vertical="center" wrapText="1"/>
    </xf>
    <xf numFmtId="0" fontId="41" fillId="0" borderId="22" xfId="0" applyFont="1" applyBorder="1" applyAlignment="1">
      <alignment horizontal="left" vertical="center" wrapText="1"/>
    </xf>
    <xf numFmtId="0" fontId="3" fillId="34" borderId="0" xfId="0" applyFont="1" applyFill="1" applyAlignment="1">
      <alignment horizontal="center"/>
    </xf>
    <xf numFmtId="0" fontId="0" fillId="33" borderId="54" xfId="0" applyFont="1" applyFill="1" applyBorder="1" applyAlignment="1">
      <alignment/>
    </xf>
    <xf numFmtId="14" fontId="0" fillId="47" borderId="10" xfId="0" applyNumberFormat="1" applyFont="1" applyFill="1" applyBorder="1" applyAlignment="1" applyProtection="1">
      <alignment horizontal="center"/>
      <protection hidden="1" locked="0"/>
    </xf>
    <xf numFmtId="14" fontId="0" fillId="47" borderId="54" xfId="0" applyNumberFormat="1" applyFont="1" applyFill="1" applyBorder="1" applyAlignment="1" applyProtection="1">
      <alignment horizontal="center"/>
      <protection hidden="1" locked="0"/>
    </xf>
    <xf numFmtId="0" fontId="0" fillId="0" borderId="67" xfId="0" applyFont="1" applyBorder="1" applyAlignment="1">
      <alignment horizontal="center"/>
    </xf>
    <xf numFmtId="0" fontId="0" fillId="0" borderId="39" xfId="0" applyFont="1" applyBorder="1" applyAlignment="1">
      <alignment horizontal="center"/>
    </xf>
    <xf numFmtId="0" fontId="0" fillId="0" borderId="72"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73" xfId="0" applyFont="1" applyBorder="1" applyAlignment="1">
      <alignment horizontal="center"/>
    </xf>
    <xf numFmtId="0" fontId="0" fillId="0" borderId="36" xfId="0" applyFont="1" applyBorder="1" applyAlignment="1">
      <alignment horizontal="center"/>
    </xf>
    <xf numFmtId="0" fontId="0" fillId="0" borderId="64" xfId="0" applyFont="1" applyBorder="1" applyAlignment="1">
      <alignment horizontal="center"/>
    </xf>
    <xf numFmtId="0" fontId="0" fillId="0" borderId="67" xfId="0" applyBorder="1" applyAlignment="1">
      <alignment horizontal="center"/>
    </xf>
    <xf numFmtId="0" fontId="0" fillId="0" borderId="39" xfId="0" applyBorder="1" applyAlignment="1">
      <alignment horizontal="center"/>
    </xf>
    <xf numFmtId="0" fontId="0" fillId="0" borderId="72"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89" fontId="22" fillId="38" borderId="13" xfId="0" applyNumberFormat="1" applyFont="1" applyFill="1" applyBorder="1" applyAlignment="1" applyProtection="1">
      <alignment horizontal="left" vertical="top" wrapText="1"/>
      <protection hidden="1" locked="0"/>
    </xf>
    <xf numFmtId="189" fontId="22" fillId="38" borderId="28" xfId="0" applyNumberFormat="1" applyFont="1" applyFill="1" applyBorder="1" applyAlignment="1" applyProtection="1">
      <alignment horizontal="left" vertical="top" wrapText="1"/>
      <protection hidden="1" locked="0"/>
    </xf>
    <xf numFmtId="3" fontId="22" fillId="38" borderId="13" xfId="0" applyNumberFormat="1" applyFont="1" applyFill="1" applyBorder="1" applyAlignment="1" applyProtection="1">
      <alignment horizontal="left" vertical="center"/>
      <protection hidden="1" locked="0"/>
    </xf>
    <xf numFmtId="3" fontId="22" fillId="38" borderId="28" xfId="0" applyNumberFormat="1" applyFont="1" applyFill="1" applyBorder="1" applyAlignment="1" applyProtection="1">
      <alignment horizontal="left" vertical="center"/>
      <protection hidden="1" locked="0"/>
    </xf>
    <xf numFmtId="3" fontId="22" fillId="38" borderId="44" xfId="0" applyNumberFormat="1" applyFont="1" applyFill="1" applyBorder="1" applyAlignment="1" applyProtection="1">
      <alignment horizontal="left" vertical="center"/>
      <protection hidden="1" locked="0"/>
    </xf>
    <xf numFmtId="3" fontId="22" fillId="38" borderId="45" xfId="0" applyNumberFormat="1" applyFont="1" applyFill="1" applyBorder="1" applyAlignment="1" applyProtection="1">
      <alignment horizontal="left" vertical="center"/>
      <protection hidden="1" locked="0"/>
    </xf>
    <xf numFmtId="0" fontId="3" fillId="40" borderId="10" xfId="0" applyNumberFormat="1" applyFont="1" applyFill="1" applyBorder="1" applyAlignment="1" applyProtection="1">
      <alignment horizontal="center" vertical="center"/>
      <protection locked="0"/>
    </xf>
    <xf numFmtId="0" fontId="3" fillId="40" borderId="25" xfId="0" applyNumberFormat="1" applyFont="1" applyFill="1" applyBorder="1" applyAlignment="1" applyProtection="1">
      <alignment horizontal="center" vertical="center"/>
      <protection locked="0"/>
    </xf>
    <xf numFmtId="0" fontId="3" fillId="40" borderId="54" xfId="0" applyNumberFormat="1" applyFont="1" applyFill="1" applyBorder="1" applyAlignment="1" applyProtection="1">
      <alignment horizontal="center" vertical="center"/>
      <protection locked="0"/>
    </xf>
    <xf numFmtId="0" fontId="22" fillId="40" borderId="10" xfId="0" applyNumberFormat="1" applyFont="1" applyFill="1" applyBorder="1" applyAlignment="1" applyProtection="1">
      <alignment horizontal="center" vertical="center"/>
      <protection hidden="1" locked="0"/>
    </xf>
    <xf numFmtId="0" fontId="22" fillId="40" borderId="25" xfId="0" applyNumberFormat="1" applyFont="1" applyFill="1" applyBorder="1" applyAlignment="1" applyProtection="1">
      <alignment horizontal="center" vertical="center"/>
      <protection hidden="1" locked="0"/>
    </xf>
    <xf numFmtId="0" fontId="22" fillId="40" borderId="54" xfId="0" applyNumberFormat="1" applyFont="1" applyFill="1" applyBorder="1" applyAlignment="1" applyProtection="1">
      <alignment horizontal="center" vertical="center"/>
      <protection hidden="1" locked="0"/>
    </xf>
    <xf numFmtId="0" fontId="1" fillId="0" borderId="42" xfId="0" applyFont="1" applyBorder="1" applyAlignment="1">
      <alignment horizontal="left"/>
    </xf>
    <xf numFmtId="0" fontId="1" fillId="0" borderId="40" xfId="0" applyFont="1" applyBorder="1" applyAlignment="1">
      <alignment horizontal="left"/>
    </xf>
    <xf numFmtId="0" fontId="1" fillId="0" borderId="33" xfId="0" applyFont="1" applyBorder="1" applyAlignment="1">
      <alignment horizontal="left"/>
    </xf>
    <xf numFmtId="0" fontId="1" fillId="38" borderId="42" xfId="0" applyFont="1" applyFill="1" applyBorder="1" applyAlignment="1">
      <alignment horizontal="right"/>
    </xf>
    <xf numFmtId="0" fontId="1" fillId="38" borderId="33" xfId="0" applyFont="1" applyFill="1" applyBorder="1" applyAlignment="1">
      <alignment horizontal="right"/>
    </xf>
    <xf numFmtId="0" fontId="22" fillId="36" borderId="25" xfId="0" applyFont="1" applyFill="1" applyBorder="1" applyAlignment="1" applyProtection="1">
      <alignment horizontal="left" vertical="center"/>
      <protection hidden="1" locked="0"/>
    </xf>
    <xf numFmtId="0" fontId="22" fillId="36" borderId="54" xfId="0" applyFont="1" applyFill="1" applyBorder="1" applyAlignment="1" applyProtection="1">
      <alignment horizontal="left" vertical="center"/>
      <protection hidden="1" locked="0"/>
    </xf>
    <xf numFmtId="0" fontId="22" fillId="37" borderId="25" xfId="0" applyFont="1" applyFill="1" applyBorder="1" applyAlignment="1" applyProtection="1">
      <alignment horizontal="center" vertical="center"/>
      <protection hidden="1" locked="0"/>
    </xf>
    <xf numFmtId="0" fontId="22" fillId="37" borderId="54" xfId="0" applyFont="1" applyFill="1" applyBorder="1" applyAlignment="1" applyProtection="1">
      <alignment horizontal="center" vertical="center"/>
      <protection hidden="1" locked="0"/>
    </xf>
    <xf numFmtId="195" fontId="26" fillId="0" borderId="22" xfId="0" applyNumberFormat="1" applyFont="1" applyFill="1" applyBorder="1" applyAlignment="1" applyProtection="1">
      <alignment horizontal="center" vertical="center"/>
      <protection hidden="1" locked="0"/>
    </xf>
    <xf numFmtId="3" fontId="22" fillId="38" borderId="42" xfId="0" applyNumberFormat="1" applyFont="1" applyFill="1" applyBorder="1" applyAlignment="1" applyProtection="1">
      <alignment horizontal="center" vertical="center"/>
      <protection hidden="1" locked="0"/>
    </xf>
    <xf numFmtId="3" fontId="22" fillId="38" borderId="40" xfId="0" applyNumberFormat="1" applyFont="1" applyFill="1" applyBorder="1" applyAlignment="1" applyProtection="1">
      <alignment horizontal="center" vertical="center"/>
      <protection hidden="1" locked="0"/>
    </xf>
    <xf numFmtId="3" fontId="22" fillId="38" borderId="33" xfId="0" applyNumberFormat="1" applyFont="1" applyFill="1" applyBorder="1" applyAlignment="1" applyProtection="1">
      <alignment horizontal="center" vertical="center"/>
      <protection hidden="1" locked="0"/>
    </xf>
    <xf numFmtId="3" fontId="22" fillId="36" borderId="10" xfId="0" applyNumberFormat="1" applyFont="1" applyFill="1" applyBorder="1" applyAlignment="1" applyProtection="1">
      <alignment horizontal="left" vertical="center"/>
      <protection hidden="1" locked="0"/>
    </xf>
    <xf numFmtId="3" fontId="22" fillId="36" borderId="25" xfId="0" applyNumberFormat="1" applyFont="1" applyFill="1" applyBorder="1" applyAlignment="1" applyProtection="1">
      <alignment horizontal="left" vertical="center"/>
      <protection hidden="1" locked="0"/>
    </xf>
    <xf numFmtId="3" fontId="22" fillId="36" borderId="54" xfId="0" applyNumberFormat="1" applyFont="1" applyFill="1" applyBorder="1" applyAlignment="1" applyProtection="1">
      <alignment horizontal="left" vertical="center"/>
      <protection hidden="1" locked="0"/>
    </xf>
    <xf numFmtId="189" fontId="24" fillId="0" borderId="76" xfId="0" applyNumberFormat="1" applyFont="1" applyFill="1" applyBorder="1" applyAlignment="1" applyProtection="1">
      <alignment horizontal="center" vertical="center"/>
      <protection hidden="1" locked="0"/>
    </xf>
    <xf numFmtId="189" fontId="24" fillId="0" borderId="29" xfId="0" applyNumberFormat="1" applyFont="1" applyFill="1" applyBorder="1" applyAlignment="1" applyProtection="1">
      <alignment horizontal="center" vertical="center"/>
      <protection hidden="1" locked="0"/>
    </xf>
    <xf numFmtId="0" fontId="0" fillId="0" borderId="15" xfId="0" applyFont="1" applyFill="1" applyBorder="1" applyAlignment="1" applyProtection="1">
      <alignment horizontal="center" vertical="center" textRotation="90" wrapText="1"/>
      <protection locked="0"/>
    </xf>
    <xf numFmtId="0" fontId="0" fillId="0" borderId="59" xfId="0" applyFont="1" applyFill="1" applyBorder="1" applyAlignment="1" applyProtection="1">
      <alignment horizontal="center" vertical="center" textRotation="90" wrapText="1"/>
      <protection locked="0"/>
    </xf>
    <xf numFmtId="0" fontId="0" fillId="0" borderId="18" xfId="0" applyFont="1" applyFill="1" applyBorder="1" applyAlignment="1" applyProtection="1">
      <alignment horizontal="center" vertical="center" textRotation="90" wrapText="1"/>
      <protection locked="0"/>
    </xf>
    <xf numFmtId="0" fontId="1" fillId="40" borderId="10" xfId="0" applyFont="1" applyFill="1" applyBorder="1" applyAlignment="1" applyProtection="1">
      <alignment horizontal="center"/>
      <protection locked="0"/>
    </xf>
    <xf numFmtId="0" fontId="1" fillId="40" borderId="25" xfId="0" applyFont="1" applyFill="1" applyBorder="1" applyAlignment="1" applyProtection="1">
      <alignment horizontal="center"/>
      <protection locked="0"/>
    </xf>
    <xf numFmtId="0" fontId="1" fillId="40" borderId="77" xfId="0" applyFont="1" applyFill="1" applyBorder="1" applyAlignment="1" applyProtection="1">
      <alignment horizontal="center"/>
      <protection locked="0"/>
    </xf>
    <xf numFmtId="0" fontId="1" fillId="46" borderId="59" xfId="0" applyFont="1" applyFill="1" applyBorder="1" applyAlignment="1" applyProtection="1">
      <alignment horizontal="center" vertical="center" textRotation="90" wrapText="1"/>
      <protection locked="0"/>
    </xf>
    <xf numFmtId="0" fontId="1" fillId="46" borderId="57" xfId="0" applyFont="1" applyFill="1" applyBorder="1" applyAlignment="1" applyProtection="1">
      <alignment horizontal="center" vertical="center" textRotation="90" wrapText="1"/>
      <protection locked="0"/>
    </xf>
    <xf numFmtId="0" fontId="0" fillId="0" borderId="28" xfId="0" applyFont="1" applyBorder="1" applyAlignment="1">
      <alignment wrapText="1"/>
    </xf>
    <xf numFmtId="189" fontId="21" fillId="40" borderId="10" xfId="0" applyNumberFormat="1" applyFont="1" applyFill="1" applyBorder="1" applyAlignment="1" applyProtection="1">
      <alignment horizontal="center" vertical="center"/>
      <protection hidden="1" locked="0"/>
    </xf>
    <xf numFmtId="189" fontId="21" fillId="40" borderId="25" xfId="0" applyNumberFormat="1" applyFont="1" applyFill="1" applyBorder="1" applyAlignment="1" applyProtection="1">
      <alignment horizontal="center" vertical="center"/>
      <protection hidden="1" locked="0"/>
    </xf>
    <xf numFmtId="189" fontId="21" fillId="40" borderId="54" xfId="0" applyNumberFormat="1" applyFont="1" applyFill="1" applyBorder="1" applyAlignment="1" applyProtection="1">
      <alignment horizontal="center" vertical="center"/>
      <protection hidden="1" locked="0"/>
    </xf>
    <xf numFmtId="0" fontId="0" fillId="0" borderId="7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4" fillId="38" borderId="79" xfId="52" applyFont="1" applyFill="1" applyBorder="1" applyAlignment="1" applyProtection="1">
      <alignment horizontal="center" vertical="center" wrapText="1"/>
      <protection hidden="1" locked="0"/>
    </xf>
    <xf numFmtId="0" fontId="24" fillId="38" borderId="80" xfId="52" applyFont="1" applyFill="1" applyBorder="1" applyAlignment="1" applyProtection="1">
      <alignment horizontal="center" vertical="center" wrapText="1"/>
      <protection hidden="1" locked="0"/>
    </xf>
    <xf numFmtId="0" fontId="24" fillId="38" borderId="48" xfId="52" applyFont="1" applyFill="1" applyBorder="1" applyAlignment="1" applyProtection="1">
      <alignment horizontal="center" vertical="center" wrapText="1"/>
      <protection hidden="1" locked="0"/>
    </xf>
    <xf numFmtId="0" fontId="22" fillId="38" borderId="29" xfId="0" applyFont="1" applyFill="1" applyBorder="1" applyAlignment="1" applyProtection="1">
      <alignment horizontal="center" vertical="center" wrapText="1"/>
      <protection hidden="1" locked="0"/>
    </xf>
    <xf numFmtId="0" fontId="22" fillId="38" borderId="50" xfId="0" applyFont="1" applyFill="1" applyBorder="1" applyAlignment="1" applyProtection="1">
      <alignment horizontal="center" vertical="center" wrapText="1"/>
      <protection hidden="1" locked="0"/>
    </xf>
    <xf numFmtId="4" fontId="22" fillId="39" borderId="40" xfId="0" applyNumberFormat="1" applyFont="1" applyFill="1" applyBorder="1" applyAlignment="1" applyProtection="1">
      <alignment horizontal="center" vertical="center" wrapText="1"/>
      <protection hidden="1"/>
    </xf>
    <xf numFmtId="4" fontId="22" fillId="39" borderId="28" xfId="0" applyNumberFormat="1" applyFont="1" applyFill="1" applyBorder="1" applyAlignment="1" applyProtection="1">
      <alignment horizontal="center" vertical="center" wrapText="1"/>
      <protection hidden="1"/>
    </xf>
    <xf numFmtId="0" fontId="1" fillId="0" borderId="15" xfId="0" applyFont="1" applyBorder="1" applyAlignment="1" applyProtection="1">
      <alignment horizontal="center" vertical="center" textRotation="90" wrapText="1"/>
      <protection locked="0"/>
    </xf>
    <xf numFmtId="0" fontId="1" fillId="0" borderId="59" xfId="0" applyFont="1" applyBorder="1" applyAlignment="1" applyProtection="1">
      <alignment horizontal="center" vertical="center" textRotation="90" wrapText="1"/>
      <protection locked="0"/>
    </xf>
    <xf numFmtId="0" fontId="1" fillId="0" borderId="18" xfId="0" applyFont="1" applyBorder="1" applyAlignment="1" applyProtection="1">
      <alignment horizontal="center" vertical="center" textRotation="90" wrapText="1"/>
      <protection locked="0"/>
    </xf>
    <xf numFmtId="0" fontId="22" fillId="38" borderId="15" xfId="0" applyFont="1" applyFill="1" applyBorder="1" applyAlignment="1" applyProtection="1">
      <alignment horizontal="center" vertical="center" wrapText="1"/>
      <protection hidden="1" locked="0"/>
    </xf>
    <xf numFmtId="0" fontId="22" fillId="38" borderId="59" xfId="0" applyFont="1" applyFill="1" applyBorder="1" applyAlignment="1" applyProtection="1">
      <alignment horizontal="center" vertical="center" wrapText="1"/>
      <protection hidden="1" locked="0"/>
    </xf>
    <xf numFmtId="0" fontId="22" fillId="38" borderId="57" xfId="0" applyFont="1" applyFill="1" applyBorder="1" applyAlignment="1" applyProtection="1">
      <alignment horizontal="center" vertical="center" wrapText="1"/>
      <protection hidden="1" locked="0"/>
    </xf>
    <xf numFmtId="0" fontId="0" fillId="0" borderId="28"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0" fillId="38" borderId="81" xfId="0" applyFont="1" applyFill="1" applyBorder="1" applyAlignment="1" applyProtection="1">
      <alignment horizontal="center" vertical="center" wrapText="1"/>
      <protection locked="0"/>
    </xf>
    <xf numFmtId="0" fontId="0" fillId="38" borderId="82" xfId="0" applyFont="1" applyFill="1" applyBorder="1" applyAlignment="1" applyProtection="1">
      <alignment horizontal="center" vertical="center" wrapText="1"/>
      <protection locked="0"/>
    </xf>
    <xf numFmtId="0" fontId="0" fillId="38" borderId="49" xfId="0" applyFont="1" applyFill="1" applyBorder="1" applyAlignment="1" applyProtection="1">
      <alignment horizontal="center" vertical="center" wrapText="1"/>
      <protection locked="0"/>
    </xf>
    <xf numFmtId="0" fontId="22" fillId="38" borderId="41" xfId="0" applyFont="1" applyFill="1" applyBorder="1" applyAlignment="1" applyProtection="1">
      <alignment horizontal="center" vertical="center"/>
      <protection hidden="1" locked="0"/>
    </xf>
    <xf numFmtId="0" fontId="22" fillId="38" borderId="43" xfId="0" applyFont="1" applyFill="1" applyBorder="1" applyAlignment="1" applyProtection="1">
      <alignment horizontal="center" vertical="center"/>
      <protection hidden="1" locked="0"/>
    </xf>
    <xf numFmtId="0" fontId="22" fillId="38" borderId="61" xfId="0" applyFont="1" applyFill="1" applyBorder="1" applyAlignment="1" applyProtection="1">
      <alignment horizontal="center" vertical="center"/>
      <protection hidden="1" locked="0"/>
    </xf>
    <xf numFmtId="0" fontId="0" fillId="38" borderId="83" xfId="0" applyFont="1" applyFill="1" applyBorder="1" applyAlignment="1" applyProtection="1">
      <alignment horizontal="center" vertical="center" wrapText="1"/>
      <protection locked="0"/>
    </xf>
    <xf numFmtId="0" fontId="0" fillId="38" borderId="76" xfId="0" applyFont="1" applyFill="1" applyBorder="1" applyAlignment="1" applyProtection="1">
      <alignment horizontal="center" vertical="center" wrapText="1"/>
      <protection locked="0"/>
    </xf>
    <xf numFmtId="0" fontId="0" fillId="38" borderId="5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protection hidden="1" locked="0"/>
    </xf>
    <xf numFmtId="0" fontId="24" fillId="0" borderId="25" xfId="0" applyFont="1" applyFill="1" applyBorder="1" applyAlignment="1" applyProtection="1">
      <alignment horizontal="center"/>
      <protection hidden="1" locked="0"/>
    </xf>
    <xf numFmtId="0" fontId="24" fillId="0" borderId="54" xfId="0" applyFont="1" applyFill="1" applyBorder="1" applyAlignment="1" applyProtection="1">
      <alignment horizontal="center"/>
      <protection hidden="1" locked="0"/>
    </xf>
    <xf numFmtId="0" fontId="0" fillId="0" borderId="40" xfId="0" applyFont="1" applyBorder="1" applyAlignment="1" applyProtection="1">
      <alignment horizontal="center" vertical="center" wrapText="1"/>
      <protection hidden="1"/>
    </xf>
    <xf numFmtId="0" fontId="0" fillId="0" borderId="28" xfId="0" applyFont="1" applyBorder="1" applyAlignment="1" applyProtection="1">
      <alignment horizontal="center" vertical="center" wrapText="1"/>
      <protection hidden="1"/>
    </xf>
    <xf numFmtId="49" fontId="31" fillId="33" borderId="10" xfId="0" applyNumberFormat="1" applyFont="1" applyFill="1" applyBorder="1" applyAlignment="1" applyProtection="1">
      <alignment horizontal="center"/>
      <protection hidden="1" locked="0"/>
    </xf>
    <xf numFmtId="0" fontId="32" fillId="0" borderId="25" xfId="0" applyFont="1" applyBorder="1" applyAlignment="1">
      <alignment/>
    </xf>
    <xf numFmtId="0" fontId="32" fillId="0" borderId="54" xfId="0" applyFont="1" applyBorder="1" applyAlignment="1">
      <alignment/>
    </xf>
    <xf numFmtId="0" fontId="22" fillId="38" borderId="83" xfId="0" applyFont="1" applyFill="1" applyBorder="1" applyAlignment="1" applyProtection="1">
      <alignment horizontal="center" vertical="center" wrapText="1"/>
      <protection hidden="1" locked="0"/>
    </xf>
    <xf numFmtId="0" fontId="22" fillId="38" borderId="76" xfId="0" applyFont="1" applyFill="1" applyBorder="1" applyAlignment="1" applyProtection="1">
      <alignment horizontal="center" vertical="center" wrapText="1"/>
      <protection hidden="1" locked="0"/>
    </xf>
    <xf numFmtId="0" fontId="22" fillId="38" borderId="21" xfId="0" applyFont="1" applyFill="1" applyBorder="1" applyAlignment="1" applyProtection="1">
      <alignment horizontal="center" vertical="center" wrapText="1"/>
      <protection hidden="1" locked="0"/>
    </xf>
    <xf numFmtId="0" fontId="22" fillId="38" borderId="22" xfId="0" applyFont="1" applyFill="1" applyBorder="1" applyAlignment="1" applyProtection="1">
      <alignment horizontal="center" vertical="center" wrapText="1"/>
      <protection hidden="1" locked="0"/>
    </xf>
    <xf numFmtId="0" fontId="22" fillId="38" borderId="23" xfId="0" applyFont="1" applyFill="1" applyBorder="1" applyAlignment="1" applyProtection="1">
      <alignment horizontal="center" vertical="center" wrapText="1"/>
      <protection hidden="1" locked="0"/>
    </xf>
    <xf numFmtId="0" fontId="22" fillId="38" borderId="73" xfId="0" applyFont="1" applyFill="1" applyBorder="1" applyAlignment="1" applyProtection="1">
      <alignment horizontal="center" vertical="center" wrapText="1"/>
      <protection hidden="1" locked="0"/>
    </xf>
    <xf numFmtId="0" fontId="22" fillId="38" borderId="36" xfId="0" applyFont="1" applyFill="1" applyBorder="1" applyAlignment="1" applyProtection="1">
      <alignment horizontal="center" vertical="center" wrapText="1"/>
      <protection hidden="1" locked="0"/>
    </xf>
    <xf numFmtId="0" fontId="22" fillId="38" borderId="64" xfId="0" applyFont="1" applyFill="1" applyBorder="1" applyAlignment="1" applyProtection="1">
      <alignment horizontal="center" vertical="center" wrapText="1"/>
      <protection hidden="1" locked="0"/>
    </xf>
    <xf numFmtId="4" fontId="22" fillId="39" borderId="33" xfId="0" applyNumberFormat="1" applyFont="1" applyFill="1" applyBorder="1" applyAlignment="1" applyProtection="1">
      <alignment horizontal="center" vertical="center" wrapText="1"/>
      <protection hidden="1"/>
    </xf>
    <xf numFmtId="4" fontId="22" fillId="39" borderId="26" xfId="0" applyNumberFormat="1" applyFont="1" applyFill="1" applyBorder="1" applyAlignment="1" applyProtection="1">
      <alignment horizontal="center" vertical="center" wrapText="1"/>
      <protection hidden="1"/>
    </xf>
    <xf numFmtId="0" fontId="22" fillId="38" borderId="78" xfId="0" applyFont="1" applyFill="1" applyBorder="1" applyAlignment="1" applyProtection="1">
      <alignment horizontal="center" vertical="center" wrapText="1"/>
      <protection hidden="1" locked="0"/>
    </xf>
    <xf numFmtId="0" fontId="22" fillId="38" borderId="56" xfId="0" applyFont="1" applyFill="1" applyBorder="1" applyAlignment="1" applyProtection="1">
      <alignment horizontal="center" vertical="center" wrapText="1"/>
      <protection hidden="1" locked="0"/>
    </xf>
    <xf numFmtId="0" fontId="22" fillId="38" borderId="51" xfId="0" applyFont="1" applyFill="1" applyBorder="1" applyAlignment="1" applyProtection="1">
      <alignment horizontal="center" vertical="center" wrapText="1"/>
      <protection hidden="1" locked="0"/>
    </xf>
    <xf numFmtId="0" fontId="1" fillId="38" borderId="74" xfId="0" applyFont="1" applyFill="1" applyBorder="1" applyAlignment="1">
      <alignment horizontal="left"/>
    </xf>
    <xf numFmtId="0" fontId="1" fillId="38" borderId="61" xfId="0" applyFont="1" applyFill="1" applyBorder="1" applyAlignment="1">
      <alignment horizontal="left"/>
    </xf>
    <xf numFmtId="0" fontId="0" fillId="38" borderId="67" xfId="0" applyFont="1" applyFill="1" applyBorder="1" applyAlignment="1">
      <alignment horizontal="left" wrapText="1"/>
    </xf>
    <xf numFmtId="0" fontId="0" fillId="38" borderId="68" xfId="0" applyFont="1" applyFill="1" applyBorder="1" applyAlignment="1">
      <alignment horizontal="left" wrapText="1"/>
    </xf>
    <xf numFmtId="0" fontId="0" fillId="38" borderId="14" xfId="0" applyFont="1" applyFill="1" applyBorder="1" applyAlignment="1">
      <alignment horizontal="left" wrapText="1"/>
    </xf>
    <xf numFmtId="0" fontId="0" fillId="38" borderId="84" xfId="0" applyFont="1" applyFill="1" applyBorder="1" applyAlignment="1">
      <alignment horizontal="left" wrapText="1"/>
    </xf>
    <xf numFmtId="0" fontId="0" fillId="38" borderId="18" xfId="0" applyFont="1" applyFill="1" applyBorder="1" applyAlignment="1">
      <alignment horizontal="left" wrapText="1"/>
    </xf>
    <xf numFmtId="0" fontId="0" fillId="38" borderId="85" xfId="0" applyFont="1" applyFill="1" applyBorder="1" applyAlignment="1">
      <alignment horizontal="left" wrapText="1"/>
    </xf>
    <xf numFmtId="0" fontId="0" fillId="0" borderId="72" xfId="0" applyFill="1" applyBorder="1" applyAlignment="1">
      <alignment horizontal="left"/>
    </xf>
    <xf numFmtId="0" fontId="0" fillId="0" borderId="24" xfId="0" applyFill="1" applyBorder="1" applyAlignment="1">
      <alignment horizontal="left"/>
    </xf>
    <xf numFmtId="0" fontId="0" fillId="0" borderId="20" xfId="0" applyFill="1" applyBorder="1" applyAlignment="1">
      <alignment horizontal="left"/>
    </xf>
    <xf numFmtId="0" fontId="0" fillId="0" borderId="41" xfId="0" applyFont="1" applyFill="1" applyBorder="1" applyAlignment="1">
      <alignment horizontal="center"/>
    </xf>
    <xf numFmtId="0" fontId="0" fillId="0" borderId="43" xfId="0" applyFont="1" applyFill="1" applyBorder="1" applyAlignment="1">
      <alignment horizontal="center"/>
    </xf>
    <xf numFmtId="0" fontId="0" fillId="0" borderId="63" xfId="0" applyFont="1" applyFill="1" applyBorder="1" applyAlignment="1">
      <alignment horizontal="center"/>
    </xf>
    <xf numFmtId="14" fontId="0" fillId="0" borderId="70" xfId="0" applyNumberFormat="1" applyFont="1" applyFill="1" applyBorder="1" applyAlignment="1">
      <alignment horizontal="center"/>
    </xf>
    <xf numFmtId="14" fontId="0" fillId="0" borderId="17" xfId="0" applyNumberFormat="1" applyFont="1" applyFill="1" applyBorder="1" applyAlignment="1">
      <alignment horizontal="center"/>
    </xf>
    <xf numFmtId="14" fontId="0" fillId="0" borderId="75" xfId="0" applyNumberFormat="1" applyFont="1" applyFill="1" applyBorder="1" applyAlignment="1">
      <alignment horizontal="center"/>
    </xf>
    <xf numFmtId="0" fontId="33" fillId="38" borderId="29" xfId="0" applyFont="1" applyFill="1" applyBorder="1" applyAlignment="1" applyProtection="1">
      <alignment horizontal="center" vertical="center" wrapText="1"/>
      <protection hidden="1" locked="0"/>
    </xf>
    <xf numFmtId="0" fontId="33" fillId="38" borderId="50" xfId="0" applyFont="1" applyFill="1" applyBorder="1" applyAlignment="1" applyProtection="1">
      <alignment horizontal="center" vertical="center" wrapText="1"/>
      <protection hidden="1" locked="0"/>
    </xf>
    <xf numFmtId="0" fontId="22" fillId="38" borderId="42" xfId="0" applyFont="1" applyFill="1" applyBorder="1" applyAlignment="1" applyProtection="1">
      <alignment horizontal="left"/>
      <protection hidden="1" locked="0"/>
    </xf>
    <xf numFmtId="0" fontId="22" fillId="38" borderId="40" xfId="0" applyFont="1" applyFill="1" applyBorder="1" applyAlignment="1" applyProtection="1">
      <alignment horizontal="left"/>
      <protection hidden="1" locked="0"/>
    </xf>
    <xf numFmtId="0" fontId="1" fillId="47" borderId="41" xfId="0" applyFont="1" applyFill="1" applyBorder="1" applyAlignment="1" applyProtection="1">
      <alignment horizontal="left"/>
      <protection locked="0"/>
    </xf>
    <xf numFmtId="0" fontId="1" fillId="47" borderId="63" xfId="0" applyFont="1" applyFill="1" applyBorder="1" applyAlignment="1" applyProtection="1">
      <alignment horizontal="left"/>
      <protection locked="0"/>
    </xf>
    <xf numFmtId="0" fontId="24" fillId="38" borderId="74" xfId="0" applyFont="1" applyFill="1" applyBorder="1" applyAlignment="1" applyProtection="1">
      <alignment horizontal="center"/>
      <protection hidden="1" locked="0"/>
    </xf>
    <xf numFmtId="0" fontId="24" fillId="38" borderId="63" xfId="0" applyFont="1" applyFill="1" applyBorder="1" applyAlignment="1" applyProtection="1">
      <alignment horizontal="center"/>
      <protection hidden="1" locked="0"/>
    </xf>
    <xf numFmtId="0" fontId="0" fillId="47" borderId="74" xfId="0" applyFont="1" applyFill="1" applyBorder="1" applyAlignment="1">
      <alignment horizontal="left"/>
    </xf>
    <xf numFmtId="0" fontId="0" fillId="47" borderId="43" xfId="0" applyFont="1" applyFill="1" applyBorder="1" applyAlignment="1">
      <alignment horizontal="left"/>
    </xf>
    <xf numFmtId="0" fontId="0" fillId="47" borderId="63" xfId="0" applyFont="1" applyFill="1" applyBorder="1" applyAlignment="1">
      <alignment horizontal="left"/>
    </xf>
    <xf numFmtId="0" fontId="22" fillId="38" borderId="44" xfId="0" applyFont="1" applyFill="1" applyBorder="1" applyAlignment="1" applyProtection="1">
      <alignment horizontal="left"/>
      <protection hidden="1" locked="0"/>
    </xf>
    <xf numFmtId="0" fontId="22" fillId="38" borderId="45" xfId="0" applyFont="1" applyFill="1" applyBorder="1" applyAlignment="1" applyProtection="1">
      <alignment horizontal="left"/>
      <protection hidden="1" locked="0"/>
    </xf>
    <xf numFmtId="0" fontId="1" fillId="47" borderId="70" xfId="0" applyFont="1" applyFill="1" applyBorder="1" applyAlignment="1" applyProtection="1">
      <alignment horizontal="left"/>
      <protection locked="0"/>
    </xf>
    <xf numFmtId="0" fontId="1" fillId="47" borderId="75" xfId="0" applyFont="1" applyFill="1" applyBorder="1" applyAlignment="1" applyProtection="1">
      <alignment horizontal="left"/>
      <protection locked="0"/>
    </xf>
    <xf numFmtId="0" fontId="24" fillId="38" borderId="16" xfId="0" applyFont="1" applyFill="1" applyBorder="1" applyAlignment="1" applyProtection="1">
      <alignment horizontal="center"/>
      <protection hidden="1" locked="0"/>
    </xf>
    <xf numFmtId="0" fontId="24" fillId="38" borderId="75" xfId="0" applyFont="1" applyFill="1" applyBorder="1" applyAlignment="1" applyProtection="1">
      <alignment horizontal="center"/>
      <protection hidden="1" locked="0"/>
    </xf>
    <xf numFmtId="0" fontId="0" fillId="47" borderId="16" xfId="0" applyFont="1" applyFill="1" applyBorder="1" applyAlignment="1">
      <alignment horizontal="left"/>
    </xf>
    <xf numFmtId="0" fontId="0" fillId="47" borderId="17" xfId="0" applyFont="1" applyFill="1" applyBorder="1" applyAlignment="1">
      <alignment horizontal="left"/>
    </xf>
    <xf numFmtId="0" fontId="0" fillId="47" borderId="75" xfId="0" applyFont="1" applyFill="1" applyBorder="1" applyAlignment="1">
      <alignment horizontal="left"/>
    </xf>
    <xf numFmtId="0" fontId="3" fillId="34" borderId="0" xfId="0" applyFont="1" applyFill="1" applyBorder="1" applyAlignment="1">
      <alignment horizontal="center" vertical="center"/>
    </xf>
    <xf numFmtId="0" fontId="0" fillId="35" borderId="10" xfId="0" applyFill="1" applyBorder="1" applyAlignment="1">
      <alignment/>
    </xf>
    <xf numFmtId="0" fontId="0" fillId="35" borderId="25" xfId="0" applyFill="1" applyBorder="1" applyAlignment="1">
      <alignment/>
    </xf>
    <xf numFmtId="0" fontId="0" fillId="35" borderId="54" xfId="0" applyFill="1" applyBorder="1" applyAlignment="1">
      <alignment/>
    </xf>
    <xf numFmtId="0" fontId="2" fillId="35" borderId="10" xfId="0" applyFont="1" applyFill="1" applyBorder="1" applyAlignment="1">
      <alignment horizontal="right"/>
    </xf>
    <xf numFmtId="0" fontId="2" fillId="35" borderId="25" xfId="0" applyFont="1" applyFill="1" applyBorder="1" applyAlignment="1">
      <alignment horizontal="right"/>
    </xf>
    <xf numFmtId="0" fontId="2" fillId="35" borderId="54" xfId="0" applyFont="1" applyFill="1" applyBorder="1" applyAlignment="1">
      <alignment horizontal="right"/>
    </xf>
    <xf numFmtId="0" fontId="1" fillId="35" borderId="10" xfId="0" applyFont="1" applyFill="1" applyBorder="1" applyAlignment="1">
      <alignment horizontal="center"/>
    </xf>
    <xf numFmtId="0" fontId="1" fillId="35" borderId="25" xfId="0" applyFont="1" applyFill="1" applyBorder="1" applyAlignment="1">
      <alignment horizontal="center"/>
    </xf>
    <xf numFmtId="0" fontId="1" fillId="35" borderId="54" xfId="0" applyFont="1" applyFill="1" applyBorder="1" applyAlignment="1">
      <alignment horizontal="center"/>
    </xf>
    <xf numFmtId="0" fontId="1" fillId="35" borderId="10" xfId="0" applyFont="1" applyFill="1" applyBorder="1" applyAlignment="1">
      <alignment wrapText="1"/>
    </xf>
    <xf numFmtId="0" fontId="1" fillId="35" borderId="25" xfId="0" applyFont="1" applyFill="1" applyBorder="1" applyAlignment="1">
      <alignment wrapText="1"/>
    </xf>
    <xf numFmtId="0" fontId="1" fillId="35" borderId="54" xfId="0" applyFont="1" applyFill="1" applyBorder="1" applyAlignment="1">
      <alignment wrapText="1"/>
    </xf>
    <xf numFmtId="0" fontId="1" fillId="34" borderId="14" xfId="0" applyFont="1" applyFill="1" applyBorder="1" applyAlignment="1">
      <alignment wrapText="1"/>
    </xf>
    <xf numFmtId="49" fontId="1" fillId="35" borderId="10" xfId="0" applyNumberFormat="1" applyFont="1" applyFill="1" applyBorder="1" applyAlignment="1">
      <alignment wrapText="1"/>
    </xf>
    <xf numFmtId="49" fontId="1" fillId="35" borderId="25" xfId="0" applyNumberFormat="1" applyFont="1" applyFill="1" applyBorder="1" applyAlignment="1">
      <alignment wrapText="1"/>
    </xf>
    <xf numFmtId="49" fontId="1" fillId="35" borderId="54" xfId="0" applyNumberFormat="1" applyFont="1" applyFill="1" applyBorder="1" applyAlignment="1">
      <alignment wrapText="1"/>
    </xf>
    <xf numFmtId="0" fontId="1" fillId="34" borderId="0" xfId="0" applyFont="1" applyFill="1" applyAlignment="1">
      <alignment horizontal="left" wrapText="1"/>
    </xf>
    <xf numFmtId="0" fontId="2" fillId="35" borderId="10" xfId="0" applyFont="1" applyFill="1" applyBorder="1" applyAlignment="1">
      <alignment/>
    </xf>
    <xf numFmtId="0" fontId="2" fillId="35" borderId="25" xfId="0" applyFont="1" applyFill="1" applyBorder="1" applyAlignment="1">
      <alignment/>
    </xf>
    <xf numFmtId="0" fontId="2" fillId="35" borderId="54" xfId="0" applyFont="1" applyFill="1" applyBorder="1" applyAlignment="1">
      <alignment/>
    </xf>
    <xf numFmtId="0" fontId="1" fillId="34" borderId="0" xfId="0" applyFont="1" applyFill="1" applyAlignment="1">
      <alignment horizontal="center"/>
    </xf>
    <xf numFmtId="0" fontId="0" fillId="0" borderId="0" xfId="0" applyFont="1" applyBorder="1" applyAlignment="1">
      <alignment/>
    </xf>
    <xf numFmtId="0" fontId="0" fillId="33" borderId="10" xfId="0" applyFill="1" applyBorder="1" applyAlignment="1">
      <alignment horizontal="center"/>
    </xf>
    <xf numFmtId="0" fontId="0" fillId="33" borderId="25" xfId="0" applyFill="1" applyBorder="1" applyAlignment="1">
      <alignment horizontal="center"/>
    </xf>
    <xf numFmtId="0" fontId="0" fillId="33" borderId="54" xfId="0" applyFill="1" applyBorder="1" applyAlignment="1">
      <alignment horizontal="center"/>
    </xf>
    <xf numFmtId="0" fontId="3" fillId="34" borderId="39" xfId="0" applyFont="1" applyFill="1" applyBorder="1" applyAlignment="1">
      <alignment horizontal="center" vertical="center"/>
    </xf>
    <xf numFmtId="0" fontId="8" fillId="34" borderId="39" xfId="0" applyFont="1" applyFill="1" applyBorder="1" applyAlignment="1">
      <alignment horizontal="center" vertical="center"/>
    </xf>
    <xf numFmtId="0" fontId="1" fillId="34" borderId="24" xfId="0" applyFont="1" applyFill="1" applyBorder="1" applyAlignment="1">
      <alignment horizontal="center"/>
    </xf>
    <xf numFmtId="0" fontId="0" fillId="33" borderId="13" xfId="0" applyFont="1" applyFill="1" applyBorder="1" applyAlignment="1">
      <alignment/>
    </xf>
    <xf numFmtId="0" fontId="0" fillId="33" borderId="28" xfId="0" applyFont="1" applyFill="1" applyBorder="1" applyAlignment="1">
      <alignment/>
    </xf>
    <xf numFmtId="0" fontId="19" fillId="34" borderId="0" xfId="0" applyFont="1" applyFill="1" applyAlignment="1">
      <alignment horizontal="center"/>
    </xf>
    <xf numFmtId="0" fontId="20" fillId="0" borderId="24" xfId="0" applyFont="1" applyBorder="1" applyAlignment="1">
      <alignment horizontal="center"/>
    </xf>
    <xf numFmtId="0" fontId="1" fillId="34" borderId="0" xfId="0" applyFont="1" applyFill="1" applyAlignment="1">
      <alignment horizontal="center"/>
    </xf>
    <xf numFmtId="0" fontId="0" fillId="0" borderId="24" xfId="0" applyFont="1" applyBorder="1" applyAlignment="1">
      <alignment horizontal="center"/>
    </xf>
    <xf numFmtId="0" fontId="1" fillId="33" borderId="10" xfId="0" applyFont="1" applyFill="1" applyBorder="1" applyAlignment="1">
      <alignment/>
    </xf>
    <xf numFmtId="0" fontId="0" fillId="33" borderId="44" xfId="0" applyFill="1" applyBorder="1" applyAlignment="1">
      <alignment/>
    </xf>
    <xf numFmtId="0" fontId="0" fillId="33" borderId="45" xfId="0" applyFill="1" applyBorder="1" applyAlignment="1">
      <alignment/>
    </xf>
    <xf numFmtId="0" fontId="4" fillId="0" borderId="0" xfId="0" applyFont="1" applyFill="1" applyBorder="1" applyAlignment="1">
      <alignment horizontal="center"/>
    </xf>
    <xf numFmtId="0" fontId="0" fillId="0" borderId="0" xfId="0" applyAlignment="1">
      <alignment horizontal="center"/>
    </xf>
    <xf numFmtId="0" fontId="0" fillId="0" borderId="0" xfId="0" applyFont="1" applyAlignment="1">
      <alignment wrapText="1"/>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0" fillId="33" borderId="0" xfId="0" applyFont="1" applyFill="1" applyBorder="1" applyAlignment="1">
      <alignment wrapText="1"/>
    </xf>
    <xf numFmtId="0" fontId="0" fillId="0" borderId="0" xfId="0" applyBorder="1" applyAlignment="1">
      <alignment wrapText="1"/>
    </xf>
    <xf numFmtId="0" fontId="0" fillId="33" borderId="62" xfId="0" applyFont="1" applyFill="1" applyBorder="1" applyAlignment="1">
      <alignment wrapText="1"/>
    </xf>
    <xf numFmtId="0" fontId="0" fillId="33" borderId="37" xfId="0" applyFont="1" applyFill="1" applyBorder="1" applyAlignment="1">
      <alignment wrapText="1"/>
    </xf>
    <xf numFmtId="0" fontId="0" fillId="33" borderId="27" xfId="0" applyFont="1" applyFill="1" applyBorder="1" applyAlignment="1">
      <alignment wrapText="1"/>
    </xf>
    <xf numFmtId="0" fontId="0" fillId="33" borderId="62" xfId="0" applyFill="1" applyBorder="1" applyAlignment="1">
      <alignment wrapText="1"/>
    </xf>
    <xf numFmtId="0" fontId="0" fillId="33" borderId="37" xfId="0" applyFill="1" applyBorder="1" applyAlignment="1">
      <alignment wrapText="1"/>
    </xf>
    <xf numFmtId="0" fontId="0" fillId="33" borderId="27" xfId="0" applyFill="1" applyBorder="1" applyAlignment="1">
      <alignment wrapText="1"/>
    </xf>
    <xf numFmtId="0" fontId="0" fillId="33" borderId="47" xfId="0" applyFill="1" applyBorder="1" applyAlignment="1">
      <alignment/>
    </xf>
    <xf numFmtId="0" fontId="1" fillId="0" borderId="0" xfId="0" applyFont="1" applyAlignment="1">
      <alignment wrapText="1"/>
    </xf>
    <xf numFmtId="0" fontId="0" fillId="33" borderId="62" xfId="0" applyFont="1" applyFill="1" applyBorder="1" applyAlignment="1">
      <alignment/>
    </xf>
    <xf numFmtId="0" fontId="0" fillId="33" borderId="37" xfId="0" applyFont="1" applyFill="1" applyBorder="1" applyAlignment="1">
      <alignment/>
    </xf>
    <xf numFmtId="0" fontId="0" fillId="33" borderId="27" xfId="0" applyFont="1" applyFill="1" applyBorder="1" applyAlignment="1">
      <alignment/>
    </xf>
    <xf numFmtId="0" fontId="0" fillId="33" borderId="10" xfId="51" applyFill="1" applyBorder="1" applyAlignment="1">
      <alignment/>
      <protection/>
    </xf>
    <xf numFmtId="0" fontId="0" fillId="33" borderId="54" xfId="51" applyFill="1" applyBorder="1" applyAlignment="1">
      <alignment/>
      <protection/>
    </xf>
    <xf numFmtId="0" fontId="0" fillId="0" borderId="0" xfId="51" applyFill="1" applyBorder="1" applyAlignment="1">
      <alignment/>
      <protection/>
    </xf>
    <xf numFmtId="0" fontId="57" fillId="34" borderId="10" xfId="51" applyFont="1" applyFill="1" applyBorder="1" applyAlignment="1">
      <alignment/>
      <protection/>
    </xf>
    <xf numFmtId="0" fontId="10" fillId="34" borderId="25" xfId="51" applyFont="1" applyFill="1" applyBorder="1" applyAlignment="1">
      <alignment/>
      <protection/>
    </xf>
    <xf numFmtId="0" fontId="10" fillId="34" borderId="54" xfId="51" applyFont="1" applyFill="1" applyBorder="1" applyAlignment="1">
      <alignment/>
      <protection/>
    </xf>
    <xf numFmtId="0" fontId="55" fillId="0" borderId="10" xfId="51" applyFont="1" applyFill="1" applyBorder="1" applyAlignment="1">
      <alignment/>
      <protection/>
    </xf>
    <xf numFmtId="0" fontId="0" fillId="0" borderId="25" xfId="51" applyFont="1" applyFill="1" applyBorder="1" applyAlignment="1">
      <alignment/>
      <protection/>
    </xf>
    <xf numFmtId="0" fontId="0" fillId="0" borderId="54" xfId="51" applyFont="1" applyFill="1" applyBorder="1" applyAlignment="1">
      <alignment/>
      <protection/>
    </xf>
    <xf numFmtId="0" fontId="1" fillId="34" borderId="0" xfId="51" applyFont="1" applyFill="1" applyAlignment="1">
      <alignment/>
      <protection/>
    </xf>
    <xf numFmtId="0" fontId="0" fillId="0" borderId="24" xfId="51" applyBorder="1" applyAlignment="1">
      <alignment/>
      <protection/>
    </xf>
    <xf numFmtId="0" fontId="1" fillId="34" borderId="0" xfId="51" applyFont="1" applyFill="1" applyAlignment="1">
      <alignment horizontal="left" vertical="top" wrapText="1"/>
      <protection/>
    </xf>
    <xf numFmtId="0" fontId="0" fillId="0" borderId="0" xfId="51" applyAlignment="1">
      <alignment horizontal="left" vertical="top" wrapText="1"/>
      <protection/>
    </xf>
    <xf numFmtId="0" fontId="0" fillId="0" borderId="0" xfId="51" applyBorder="1" applyAlignment="1">
      <alignment horizontal="left" vertical="top" wrapText="1"/>
      <protection/>
    </xf>
    <xf numFmtId="0" fontId="0" fillId="0" borderId="71" xfId="51" applyFont="1" applyBorder="1" applyAlignment="1">
      <alignment wrapText="1"/>
      <protection/>
    </xf>
    <xf numFmtId="0" fontId="0" fillId="0" borderId="39" xfId="51" applyFont="1" applyBorder="1" applyAlignment="1">
      <alignment wrapText="1"/>
      <protection/>
    </xf>
    <xf numFmtId="0" fontId="0" fillId="0" borderId="68" xfId="51" applyFont="1" applyBorder="1" applyAlignment="1">
      <alignment wrapText="1"/>
      <protection/>
    </xf>
    <xf numFmtId="0" fontId="0" fillId="0" borderId="56" xfId="51" applyFont="1" applyBorder="1" applyAlignment="1">
      <alignment wrapText="1"/>
      <protection/>
    </xf>
    <xf numFmtId="0" fontId="0" fillId="0" borderId="0" xfId="51" applyFont="1" applyBorder="1" applyAlignment="1">
      <alignment wrapText="1"/>
      <protection/>
    </xf>
    <xf numFmtId="0" fontId="0" fillId="0" borderId="84" xfId="51" applyFont="1" applyBorder="1" applyAlignment="1">
      <alignment wrapText="1"/>
      <protection/>
    </xf>
    <xf numFmtId="0" fontId="0" fillId="0" borderId="35" xfId="51" applyFont="1" applyBorder="1" applyAlignment="1">
      <alignment wrapText="1"/>
      <protection/>
    </xf>
    <xf numFmtId="0" fontId="0" fillId="0" borderId="36" xfId="51" applyFont="1" applyBorder="1" applyAlignment="1">
      <alignment wrapText="1"/>
      <protection/>
    </xf>
    <xf numFmtId="0" fontId="0" fillId="0" borderId="34" xfId="51" applyFont="1" applyBorder="1" applyAlignment="1">
      <alignment wrapText="1"/>
      <protection/>
    </xf>
    <xf numFmtId="0" fontId="1" fillId="0" borderId="0" xfId="51" applyFont="1" applyFill="1" applyBorder="1" applyAlignment="1">
      <alignment horizontal="left" vertical="top"/>
      <protection/>
    </xf>
    <xf numFmtId="0" fontId="0" fillId="0" borderId="0" xfId="51" applyFill="1" applyBorder="1" applyAlignment="1">
      <alignment horizontal="left" vertical="top"/>
      <protection/>
    </xf>
    <xf numFmtId="0" fontId="0" fillId="33" borderId="0" xfId="51" applyFill="1" applyBorder="1" applyAlignment="1">
      <alignment horizontal="left"/>
      <protection/>
    </xf>
    <xf numFmtId="0" fontId="0" fillId="0" borderId="0" xfId="51" applyBorder="1" applyAlignment="1">
      <alignment horizontal="left"/>
      <protection/>
    </xf>
    <xf numFmtId="0" fontId="1" fillId="33" borderId="21" xfId="51" applyFont="1" applyFill="1" applyBorder="1" applyAlignment="1">
      <alignment horizontal="center"/>
      <protection/>
    </xf>
    <xf numFmtId="0" fontId="1" fillId="33" borderId="22" xfId="51" applyFont="1" applyFill="1" applyBorder="1" applyAlignment="1">
      <alignment horizontal="center"/>
      <protection/>
    </xf>
    <xf numFmtId="0" fontId="1" fillId="33" borderId="23" xfId="51" applyFont="1" applyFill="1" applyBorder="1" applyAlignment="1">
      <alignment horizontal="center"/>
      <protection/>
    </xf>
    <xf numFmtId="0" fontId="1" fillId="33" borderId="14" xfId="51" applyFont="1" applyFill="1" applyBorder="1" applyAlignment="1">
      <alignment horizontal="center"/>
      <protection/>
    </xf>
    <xf numFmtId="0" fontId="1" fillId="33" borderId="0" xfId="51" applyFont="1" applyFill="1" applyBorder="1" applyAlignment="1">
      <alignment horizontal="center"/>
      <protection/>
    </xf>
    <xf numFmtId="0" fontId="1" fillId="33" borderId="24" xfId="51" applyFont="1" applyFill="1" applyBorder="1" applyAlignment="1">
      <alignment horizontal="center"/>
      <protection/>
    </xf>
    <xf numFmtId="0" fontId="1" fillId="33" borderId="18" xfId="51" applyFont="1" applyFill="1" applyBorder="1" applyAlignment="1">
      <alignment horizontal="center"/>
      <protection/>
    </xf>
    <xf numFmtId="0" fontId="1" fillId="33" borderId="19" xfId="51" applyFont="1" applyFill="1" applyBorder="1" applyAlignment="1">
      <alignment horizontal="center"/>
      <protection/>
    </xf>
    <xf numFmtId="0" fontId="1" fillId="33" borderId="20" xfId="51" applyFont="1" applyFill="1" applyBorder="1" applyAlignment="1">
      <alignment horizontal="center"/>
      <protection/>
    </xf>
    <xf numFmtId="0" fontId="1" fillId="34" borderId="0" xfId="51" applyFont="1" applyFill="1" applyAlignment="1">
      <alignment horizontal="left"/>
      <protection/>
    </xf>
    <xf numFmtId="0" fontId="1" fillId="34" borderId="0" xfId="51" applyFont="1" applyFill="1" applyBorder="1" applyAlignment="1">
      <alignment horizontal="left"/>
      <protection/>
    </xf>
    <xf numFmtId="0" fontId="55" fillId="34" borderId="10" xfId="51" applyFont="1" applyFill="1" applyBorder="1" applyAlignment="1">
      <alignment/>
      <protection/>
    </xf>
    <xf numFmtId="0" fontId="0" fillId="34" borderId="25" xfId="51" applyFill="1" applyBorder="1" applyAlignment="1">
      <alignment/>
      <protection/>
    </xf>
    <xf numFmtId="0" fontId="0" fillId="34" borderId="54" xfId="51" applyFill="1" applyBorder="1" applyAlignment="1">
      <alignment/>
      <protection/>
    </xf>
    <xf numFmtId="0" fontId="55" fillId="34" borderId="10" xfId="51" applyFont="1" applyFill="1" applyBorder="1" applyAlignment="1">
      <alignment vertical="center" wrapText="1"/>
      <protection/>
    </xf>
    <xf numFmtId="0" fontId="55" fillId="34" borderId="25" xfId="51" applyFont="1" applyFill="1" applyBorder="1" applyAlignment="1">
      <alignment vertical="center" wrapText="1"/>
      <protection/>
    </xf>
    <xf numFmtId="0" fontId="55" fillId="34" borderId="54" xfId="51" applyFont="1" applyFill="1" applyBorder="1" applyAlignment="1">
      <alignment vertical="center" wrapText="1"/>
      <protection/>
    </xf>
    <xf numFmtId="0" fontId="55" fillId="34" borderId="10" xfId="51" applyFont="1" applyFill="1" applyBorder="1" applyAlignment="1">
      <alignment wrapText="1"/>
      <protection/>
    </xf>
    <xf numFmtId="0" fontId="0" fillId="34" borderId="25" xfId="51" applyFont="1" applyFill="1" applyBorder="1" applyAlignment="1">
      <alignment wrapText="1"/>
      <protection/>
    </xf>
    <xf numFmtId="0" fontId="0" fillId="34" borderId="54" xfId="51" applyFont="1" applyFill="1" applyBorder="1" applyAlignment="1">
      <alignment wrapText="1"/>
      <protection/>
    </xf>
    <xf numFmtId="0" fontId="0" fillId="35" borderId="10" xfId="51" applyFill="1" applyBorder="1" applyAlignment="1">
      <alignment/>
      <protection/>
    </xf>
    <xf numFmtId="0" fontId="0" fillId="35" borderId="25" xfId="51" applyFill="1" applyBorder="1" applyAlignment="1">
      <alignment/>
      <protection/>
    </xf>
    <xf numFmtId="0" fontId="0" fillId="35" borderId="54" xfId="51" applyFill="1" applyBorder="1" applyAlignment="1">
      <alignment/>
      <protection/>
    </xf>
    <xf numFmtId="0" fontId="1" fillId="34" borderId="0" xfId="51" applyFont="1" applyFill="1" applyAlignment="1">
      <alignment wrapText="1"/>
      <protection/>
    </xf>
    <xf numFmtId="0" fontId="0" fillId="34" borderId="24" xfId="51" applyFont="1" applyFill="1" applyBorder="1" applyAlignment="1">
      <alignment wrapText="1"/>
      <protection/>
    </xf>
    <xf numFmtId="0" fontId="1" fillId="34" borderId="0" xfId="51" applyFont="1" applyFill="1" applyBorder="1" applyAlignment="1">
      <alignment horizontal="left" wrapText="1"/>
      <protection/>
    </xf>
    <xf numFmtId="0" fontId="0" fillId="34" borderId="0" xfId="51" applyFill="1" applyAlignment="1">
      <alignment horizontal="left" wrapText="1"/>
      <protection/>
    </xf>
    <xf numFmtId="0" fontId="0" fillId="34" borderId="0" xfId="51" applyFont="1" applyFill="1" applyBorder="1" applyAlignment="1">
      <alignment/>
      <protection/>
    </xf>
    <xf numFmtId="0" fontId="1" fillId="34" borderId="0" xfId="51" applyFont="1" applyFill="1" applyAlignment="1">
      <alignment wrapText="1"/>
      <protection/>
    </xf>
    <xf numFmtId="0" fontId="0" fillId="34" borderId="24" xfId="51" applyFont="1" applyFill="1" applyBorder="1" applyAlignment="1">
      <alignment wrapText="1"/>
      <protection/>
    </xf>
    <xf numFmtId="0" fontId="1" fillId="38" borderId="0" xfId="51" applyFont="1" applyFill="1" applyAlignment="1">
      <alignment wrapText="1"/>
      <protection/>
    </xf>
    <xf numFmtId="0" fontId="0" fillId="38" borderId="24" xfId="51" applyFont="1" applyFill="1" applyBorder="1" applyAlignment="1">
      <alignment wrapText="1"/>
      <protection/>
    </xf>
    <xf numFmtId="0" fontId="0" fillId="38" borderId="10" xfId="51" applyFill="1" applyBorder="1" applyAlignment="1">
      <alignment/>
      <protection/>
    </xf>
    <xf numFmtId="0" fontId="0" fillId="38" borderId="25" xfId="51" applyFill="1" applyBorder="1" applyAlignment="1">
      <alignment/>
      <protection/>
    </xf>
    <xf numFmtId="0" fontId="0" fillId="0" borderId="25" xfId="51" applyBorder="1" applyAlignment="1">
      <alignment/>
      <protection/>
    </xf>
    <xf numFmtId="0" fontId="0" fillId="0" borderId="54" xfId="51" applyBorder="1" applyAlignment="1">
      <alignment/>
      <protection/>
    </xf>
    <xf numFmtId="0" fontId="0" fillId="38" borderId="54" xfId="51" applyFill="1" applyBorder="1" applyAlignment="1">
      <alignment/>
      <protection/>
    </xf>
    <xf numFmtId="0" fontId="4" fillId="34" borderId="0" xfId="51" applyFont="1" applyFill="1" applyAlignment="1">
      <alignment horizontal="center"/>
      <protection/>
    </xf>
    <xf numFmtId="0" fontId="0" fillId="0" borderId="24" xfId="51" applyFont="1" applyBorder="1" applyAlignment="1">
      <alignment/>
      <protection/>
    </xf>
    <xf numFmtId="0" fontId="0" fillId="0" borderId="0" xfId="51" applyFont="1" applyBorder="1" applyAlignment="1">
      <alignment/>
      <protection/>
    </xf>
    <xf numFmtId="0" fontId="1" fillId="34" borderId="0" xfId="51" applyFont="1" applyFill="1" applyAlignment="1">
      <alignment/>
      <protection/>
    </xf>
    <xf numFmtId="0" fontId="0" fillId="34" borderId="24" xfId="51" applyFont="1" applyFill="1" applyBorder="1" applyAlignment="1">
      <alignment/>
      <protection/>
    </xf>
    <xf numFmtId="0" fontId="1" fillId="34" borderId="0" xfId="49" applyFont="1" applyFill="1" applyAlignment="1">
      <alignment/>
      <protection/>
    </xf>
    <xf numFmtId="0" fontId="82" fillId="34" borderId="0" xfId="49" applyFill="1" applyAlignment="1">
      <alignment/>
      <protection/>
    </xf>
    <xf numFmtId="0" fontId="82" fillId="35" borderId="10" xfId="49" applyFill="1" applyBorder="1" applyAlignment="1">
      <alignment wrapText="1"/>
      <protection/>
    </xf>
    <xf numFmtId="0" fontId="82" fillId="35" borderId="54" xfId="49" applyFill="1" applyBorder="1" applyAlignment="1">
      <alignment wrapText="1"/>
      <protection/>
    </xf>
    <xf numFmtId="0" fontId="1" fillId="35" borderId="21" xfId="49" applyFont="1" applyFill="1" applyBorder="1" applyAlignment="1">
      <alignment wrapText="1"/>
      <protection/>
    </xf>
    <xf numFmtId="0" fontId="82" fillId="0" borderId="22" xfId="49" applyBorder="1" applyAlignment="1">
      <alignment wrapText="1"/>
      <protection/>
    </xf>
    <xf numFmtId="0" fontId="82" fillId="0" borderId="23" xfId="49" applyBorder="1" applyAlignment="1">
      <alignment/>
      <protection/>
    </xf>
    <xf numFmtId="0" fontId="82" fillId="0" borderId="18" xfId="49" applyBorder="1" applyAlignment="1">
      <alignment wrapText="1"/>
      <protection/>
    </xf>
    <xf numFmtId="0" fontId="82" fillId="0" borderId="19" xfId="49" applyBorder="1" applyAlignment="1">
      <alignment wrapText="1"/>
      <protection/>
    </xf>
    <xf numFmtId="0" fontId="82" fillId="0" borderId="20" xfId="49" applyBorder="1" applyAlignment="1">
      <alignment/>
      <protection/>
    </xf>
    <xf numFmtId="0" fontId="1" fillId="34" borderId="0" xfId="49" applyFont="1" applyFill="1" applyBorder="1" applyAlignment="1">
      <alignment wrapText="1"/>
      <protection/>
    </xf>
    <xf numFmtId="0" fontId="0" fillId="34" borderId="0" xfId="49" applyFont="1" applyFill="1" applyBorder="1" applyAlignment="1">
      <alignment wrapText="1"/>
      <protection/>
    </xf>
    <xf numFmtId="0" fontId="82" fillId="35" borderId="21" xfId="49" applyFill="1" applyBorder="1" applyAlignment="1">
      <alignment horizontal="center" wrapText="1"/>
      <protection/>
    </xf>
    <xf numFmtId="0" fontId="82" fillId="35" borderId="23" xfId="49" applyFill="1" applyBorder="1" applyAlignment="1">
      <alignment horizontal="center" wrapText="1"/>
      <protection/>
    </xf>
    <xf numFmtId="0" fontId="82" fillId="35" borderId="18" xfId="49" applyFill="1" applyBorder="1" applyAlignment="1">
      <alignment horizontal="center" wrapText="1"/>
      <protection/>
    </xf>
    <xf numFmtId="0" fontId="82" fillId="35" borderId="20" xfId="49" applyFill="1" applyBorder="1" applyAlignment="1">
      <alignment horizontal="center" wrapText="1"/>
      <protection/>
    </xf>
    <xf numFmtId="0" fontId="1" fillId="35" borderId="21" xfId="49" applyFont="1" applyFill="1" applyBorder="1" applyAlignment="1">
      <alignment horizontal="left" wrapText="1"/>
      <protection/>
    </xf>
    <xf numFmtId="0" fontId="82" fillId="0" borderId="22" xfId="49" applyBorder="1" applyAlignment="1">
      <alignment horizontal="left" wrapText="1"/>
      <protection/>
    </xf>
    <xf numFmtId="0" fontId="82" fillId="0" borderId="14" xfId="49" applyBorder="1" applyAlignment="1">
      <alignment horizontal="left" wrapText="1"/>
      <protection/>
    </xf>
    <xf numFmtId="0" fontId="82" fillId="0" borderId="0" xfId="49" applyBorder="1" applyAlignment="1">
      <alignment horizontal="left" wrapText="1"/>
      <protection/>
    </xf>
    <xf numFmtId="0" fontId="82" fillId="0" borderId="24" xfId="49" applyBorder="1" applyAlignment="1">
      <alignment/>
      <protection/>
    </xf>
    <xf numFmtId="0" fontId="82" fillId="0" borderId="18" xfId="49" applyBorder="1" applyAlignment="1">
      <alignment horizontal="left" wrapText="1"/>
      <protection/>
    </xf>
    <xf numFmtId="0" fontId="82" fillId="0" borderId="19" xfId="49" applyBorder="1" applyAlignment="1">
      <alignment horizontal="left" wrapText="1"/>
      <protection/>
    </xf>
    <xf numFmtId="0" fontId="0" fillId="0" borderId="0" xfId="49" applyFont="1" applyAlignment="1">
      <alignment horizontal="right"/>
      <protection/>
    </xf>
    <xf numFmtId="0" fontId="82" fillId="0" borderId="0" xfId="49" applyAlignment="1">
      <alignment horizontal="right"/>
      <protection/>
    </xf>
    <xf numFmtId="0" fontId="82" fillId="0" borderId="24" xfId="49" applyBorder="1" applyAlignment="1">
      <alignment horizontal="right"/>
      <protection/>
    </xf>
    <xf numFmtId="0" fontId="4" fillId="0" borderId="0" xfId="49" applyFont="1" applyBorder="1" applyAlignment="1">
      <alignment horizontal="center" vertical="center"/>
      <protection/>
    </xf>
    <xf numFmtId="0" fontId="0" fillId="0" borderId="0" xfId="49" applyFont="1" applyFill="1" applyAlignment="1">
      <alignment horizontal="left" vertical="center" wrapText="1"/>
      <protection/>
    </xf>
    <xf numFmtId="0" fontId="43" fillId="0" borderId="0" xfId="49" applyFont="1" applyAlignment="1">
      <alignment wrapText="1"/>
      <protection/>
    </xf>
    <xf numFmtId="0" fontId="0" fillId="0" borderId="0" xfId="49" applyFont="1" applyAlignment="1">
      <alignment wrapText="1"/>
      <protection/>
    </xf>
    <xf numFmtId="0" fontId="1" fillId="34" borderId="46" xfId="49" applyFont="1" applyFill="1" applyBorder="1" applyAlignment="1">
      <alignment horizontal="left" vertical="center" wrapText="1"/>
      <protection/>
    </xf>
    <xf numFmtId="0" fontId="1" fillId="34" borderId="37" xfId="49" applyFont="1" applyFill="1" applyBorder="1" applyAlignment="1">
      <alignment horizontal="left" vertical="center" wrapText="1"/>
      <protection/>
    </xf>
    <xf numFmtId="0" fontId="1" fillId="34" borderId="58" xfId="49" applyFont="1" applyFill="1" applyBorder="1" applyAlignment="1">
      <alignment horizontal="left" vertical="center" wrapText="1"/>
      <protection/>
    </xf>
    <xf numFmtId="0" fontId="0" fillId="35" borderId="21" xfId="49" applyFont="1" applyFill="1" applyBorder="1" applyAlignment="1">
      <alignment horizontal="left"/>
      <protection/>
    </xf>
    <xf numFmtId="0" fontId="0" fillId="35" borderId="23" xfId="49" applyFont="1" applyFill="1" applyBorder="1" applyAlignment="1">
      <alignment horizontal="left"/>
      <protection/>
    </xf>
    <xf numFmtId="0" fontId="82" fillId="35" borderId="10" xfId="49" applyFill="1" applyBorder="1" applyAlignment="1">
      <alignment horizontal="left"/>
      <protection/>
    </xf>
    <xf numFmtId="0" fontId="82" fillId="35" borderId="25" xfId="49" applyFill="1" applyBorder="1" applyAlignment="1">
      <alignment horizontal="left"/>
      <protection/>
    </xf>
    <xf numFmtId="0" fontId="82" fillId="35" borderId="54" xfId="49" applyFill="1" applyBorder="1" applyAlignment="1">
      <alignment horizontal="left"/>
      <protection/>
    </xf>
    <xf numFmtId="0" fontId="1" fillId="34" borderId="39" xfId="49" applyFont="1" applyFill="1" applyBorder="1" applyAlignment="1">
      <alignment horizontal="left" vertical="center" wrapText="1"/>
      <protection/>
    </xf>
    <xf numFmtId="0" fontId="1" fillId="34" borderId="72" xfId="49" applyFont="1" applyFill="1" applyBorder="1" applyAlignment="1">
      <alignment horizontal="left" vertical="center" wrapText="1"/>
      <protection/>
    </xf>
    <xf numFmtId="0" fontId="82" fillId="35" borderId="21" xfId="49" applyFill="1" applyBorder="1" applyAlignment="1">
      <alignment horizontal="left"/>
      <protection/>
    </xf>
    <xf numFmtId="0" fontId="82" fillId="35" borderId="22" xfId="49" applyFill="1" applyBorder="1" applyAlignment="1">
      <alignment horizontal="left"/>
      <protection/>
    </xf>
    <xf numFmtId="0" fontId="82" fillId="35" borderId="23" xfId="49" applyFill="1" applyBorder="1" applyAlignment="1">
      <alignment horizontal="left"/>
      <protection/>
    </xf>
    <xf numFmtId="0" fontId="103" fillId="0" borderId="21" xfId="49" applyFont="1" applyFill="1" applyBorder="1" applyAlignment="1">
      <alignment horizontal="left" wrapText="1"/>
      <protection/>
    </xf>
    <xf numFmtId="0" fontId="103" fillId="0" borderId="22" xfId="49" applyFont="1" applyFill="1" applyBorder="1" applyAlignment="1">
      <alignment horizontal="left" wrapText="1"/>
      <protection/>
    </xf>
    <xf numFmtId="0" fontId="103" fillId="0" borderId="23" xfId="49" applyFont="1" applyFill="1" applyBorder="1" applyAlignment="1">
      <alignment horizontal="left" wrapText="1"/>
      <protection/>
    </xf>
    <xf numFmtId="0" fontId="103" fillId="0" borderId="18" xfId="49" applyFont="1" applyFill="1" applyBorder="1" applyAlignment="1">
      <alignment horizontal="left" wrapText="1"/>
      <protection/>
    </xf>
    <xf numFmtId="0" fontId="103" fillId="0" borderId="19" xfId="49" applyFont="1" applyFill="1" applyBorder="1" applyAlignment="1">
      <alignment horizontal="left" wrapText="1"/>
      <protection/>
    </xf>
    <xf numFmtId="0" fontId="103" fillId="0" borderId="20" xfId="49" applyFont="1" applyFill="1" applyBorder="1" applyAlignment="1">
      <alignment horizontal="left" wrapText="1"/>
      <protection/>
    </xf>
    <xf numFmtId="0" fontId="3" fillId="34" borderId="0" xfId="49" applyFont="1" applyFill="1" applyBorder="1" applyAlignment="1">
      <alignment horizontal="center" vertical="center"/>
      <protection/>
    </xf>
    <xf numFmtId="0" fontId="82" fillId="0" borderId="0" xfId="49" applyBorder="1" applyAlignment="1">
      <alignment horizontal="center" vertical="center"/>
      <protection/>
    </xf>
    <xf numFmtId="0" fontId="1" fillId="34" borderId="10" xfId="49" applyFont="1" applyFill="1" applyBorder="1" applyAlignment="1">
      <alignment horizontal="left" vertical="center"/>
      <protection/>
    </xf>
    <xf numFmtId="0" fontId="1" fillId="34" borderId="54" xfId="49" applyFont="1" applyFill="1" applyBorder="1" applyAlignment="1">
      <alignment horizontal="left" vertical="center"/>
      <protection/>
    </xf>
    <xf numFmtId="0" fontId="1" fillId="34" borderId="21" xfId="49" applyFont="1" applyFill="1" applyBorder="1" applyAlignment="1">
      <alignment horizontal="left" vertical="center"/>
      <protection/>
    </xf>
    <xf numFmtId="0" fontId="1" fillId="34" borderId="23" xfId="49" applyFont="1" applyFill="1" applyBorder="1" applyAlignment="1">
      <alignment horizontal="left" vertical="center"/>
      <protection/>
    </xf>
    <xf numFmtId="0" fontId="1" fillId="0" borderId="11" xfId="49" applyNumberFormat="1" applyFont="1" applyFill="1" applyBorder="1" applyAlignment="1">
      <alignment horizontal="left" vertical="center" wrapText="1"/>
      <protection/>
    </xf>
    <xf numFmtId="0" fontId="102" fillId="0" borderId="0" xfId="49" applyNumberFormat="1" applyFont="1" applyFill="1" applyBorder="1" applyAlignment="1">
      <alignment horizontal="left" vertical="center" wrapText="1"/>
      <protection/>
    </xf>
    <xf numFmtId="0" fontId="1" fillId="34" borderId="21" xfId="49" applyFont="1" applyFill="1" applyBorder="1" applyAlignment="1">
      <alignment horizontal="left" wrapText="1"/>
      <protection/>
    </xf>
    <xf numFmtId="0" fontId="0" fillId="34" borderId="22" xfId="49" applyFont="1" applyFill="1" applyBorder="1" applyAlignment="1">
      <alignment horizontal="left" wrapText="1"/>
      <protection/>
    </xf>
    <xf numFmtId="0" fontId="0" fillId="34" borderId="23" xfId="49" applyFont="1" applyFill="1" applyBorder="1" applyAlignment="1">
      <alignment horizontal="left" wrapText="1"/>
      <protection/>
    </xf>
    <xf numFmtId="0" fontId="0" fillId="34" borderId="18" xfId="49" applyFont="1" applyFill="1" applyBorder="1" applyAlignment="1">
      <alignment horizontal="left" wrapText="1"/>
      <protection/>
    </xf>
    <xf numFmtId="0" fontId="0" fillId="0" borderId="19" xfId="49" applyFont="1" applyBorder="1" applyAlignment="1">
      <alignment horizontal="left" wrapText="1"/>
      <protection/>
    </xf>
    <xf numFmtId="0" fontId="0" fillId="0" borderId="20" xfId="49" applyFont="1" applyBorder="1" applyAlignment="1">
      <alignment horizontal="left" wrapText="1"/>
      <protection/>
    </xf>
    <xf numFmtId="0" fontId="1" fillId="34" borderId="15" xfId="49" applyFont="1" applyFill="1" applyBorder="1" applyAlignment="1">
      <alignment horizontal="left" wrapText="1"/>
      <protection/>
    </xf>
    <xf numFmtId="0" fontId="0" fillId="34" borderId="15" xfId="49" applyFont="1" applyFill="1" applyBorder="1" applyAlignment="1">
      <alignment horizontal="left" wrapText="1"/>
      <protection/>
    </xf>
    <xf numFmtId="0" fontId="0" fillId="34" borderId="57" xfId="49" applyFont="1" applyFill="1" applyBorder="1" applyAlignment="1">
      <alignment horizontal="left" wrapText="1"/>
      <protection/>
    </xf>
    <xf numFmtId="0" fontId="0" fillId="0" borderId="57" xfId="49" applyFont="1" applyBorder="1" applyAlignment="1">
      <alignment horizontal="left" wrapText="1"/>
      <protection/>
    </xf>
    <xf numFmtId="0" fontId="1" fillId="34" borderId="10" xfId="49" applyFont="1" applyFill="1" applyBorder="1" applyAlignment="1">
      <alignment horizontal="center" vertical="center"/>
      <protection/>
    </xf>
    <xf numFmtId="0" fontId="1" fillId="34" borderId="25" xfId="49" applyFont="1" applyFill="1" applyBorder="1" applyAlignment="1">
      <alignment horizontal="center" vertical="center"/>
      <protection/>
    </xf>
    <xf numFmtId="0" fontId="1" fillId="34" borderId="54" xfId="49" applyFont="1" applyFill="1" applyBorder="1" applyAlignment="1">
      <alignment horizontal="center" vertical="center"/>
      <protection/>
    </xf>
    <xf numFmtId="0" fontId="101" fillId="0" borderId="14" xfId="49" applyFont="1" applyBorder="1" applyAlignment="1">
      <alignment horizontal="center" wrapText="1"/>
      <protection/>
    </xf>
    <xf numFmtId="0" fontId="101" fillId="0" borderId="0" xfId="49" applyFont="1" applyBorder="1" applyAlignment="1">
      <alignment horizontal="center" wrapText="1"/>
      <protection/>
    </xf>
    <xf numFmtId="16" fontId="0" fillId="34" borderId="62" xfId="49" applyNumberFormat="1" applyFont="1" applyFill="1" applyBorder="1" applyAlignment="1">
      <alignment/>
      <protection/>
    </xf>
    <xf numFmtId="0" fontId="82" fillId="0" borderId="37" xfId="49" applyBorder="1" applyAlignment="1">
      <alignment/>
      <protection/>
    </xf>
    <xf numFmtId="0" fontId="82" fillId="0" borderId="27" xfId="49" applyBorder="1" applyAlignment="1">
      <alignment/>
      <protection/>
    </xf>
    <xf numFmtId="0" fontId="82" fillId="34" borderId="25" xfId="49" applyFill="1" applyBorder="1" applyAlignment="1">
      <alignment horizontal="center" vertical="center"/>
      <protection/>
    </xf>
    <xf numFmtId="0" fontId="82" fillId="34" borderId="54" xfId="49" applyFill="1" applyBorder="1" applyAlignment="1">
      <alignment horizontal="center" vertical="center"/>
      <protection/>
    </xf>
    <xf numFmtId="0" fontId="0" fillId="0" borderId="22" xfId="49" applyFont="1" applyBorder="1">
      <alignment/>
      <protection/>
    </xf>
    <xf numFmtId="0" fontId="0" fillId="0" borderId="23" xfId="49" applyFont="1" applyBorder="1">
      <alignment/>
      <protection/>
    </xf>
    <xf numFmtId="0" fontId="1" fillId="34" borderId="0" xfId="49" applyFont="1" applyFill="1" applyAlignment="1">
      <alignment/>
      <protection/>
    </xf>
    <xf numFmtId="0" fontId="0" fillId="34" borderId="0" xfId="49" applyFont="1" applyFill="1" applyBorder="1" applyAlignment="1">
      <alignment/>
      <protection/>
    </xf>
    <xf numFmtId="0" fontId="1" fillId="34" borderId="0" xfId="49" applyFont="1" applyFill="1" applyAlignment="1">
      <alignment wrapText="1"/>
      <protection/>
    </xf>
    <xf numFmtId="0" fontId="0" fillId="34" borderId="24" xfId="49" applyFont="1" applyFill="1" applyBorder="1" applyAlignment="1">
      <alignment wrapText="1"/>
      <protection/>
    </xf>
    <xf numFmtId="0" fontId="3" fillId="34" borderId="10" xfId="49" applyFont="1" applyFill="1" applyBorder="1" applyAlignment="1">
      <alignment horizontal="center" vertical="center"/>
      <protection/>
    </xf>
    <xf numFmtId="0" fontId="8" fillId="34" borderId="25" xfId="49" applyFont="1" applyFill="1" applyBorder="1" applyAlignment="1">
      <alignment horizontal="center" vertical="center"/>
      <protection/>
    </xf>
    <xf numFmtId="0" fontId="8" fillId="34" borderId="23" xfId="49" applyFont="1" applyFill="1" applyBorder="1" applyAlignment="1">
      <alignment horizontal="center" vertical="center"/>
      <protection/>
    </xf>
    <xf numFmtId="0" fontId="1" fillId="34" borderId="10" xfId="49" applyFont="1" applyFill="1" applyBorder="1" applyAlignment="1">
      <alignment horizontal="left" vertical="center" wrapText="1"/>
      <protection/>
    </xf>
    <xf numFmtId="0" fontId="1" fillId="34" borderId="54" xfId="49" applyFont="1" applyFill="1" applyBorder="1" applyAlignment="1">
      <alignment horizontal="left" vertical="center" wrapText="1"/>
      <protection/>
    </xf>
    <xf numFmtId="0" fontId="0" fillId="35" borderId="18" xfId="49" applyFont="1" applyFill="1" applyBorder="1" applyAlignment="1">
      <alignment/>
      <protection/>
    </xf>
    <xf numFmtId="0" fontId="0" fillId="35" borderId="19" xfId="49" applyFont="1" applyFill="1" applyBorder="1" applyAlignment="1">
      <alignment/>
      <protection/>
    </xf>
    <xf numFmtId="0" fontId="0" fillId="35" borderId="20" xfId="49" applyFont="1" applyFill="1" applyBorder="1" applyAlignment="1">
      <alignment/>
      <protection/>
    </xf>
    <xf numFmtId="0" fontId="0" fillId="35" borderId="10" xfId="49" applyFont="1" applyFill="1" applyBorder="1" applyAlignment="1">
      <alignment horizontal="left"/>
      <protection/>
    </xf>
    <xf numFmtId="0" fontId="82" fillId="0" borderId="54" xfId="49" applyBorder="1" applyAlignment="1">
      <alignment horizontal="left"/>
      <protection/>
    </xf>
    <xf numFmtId="0" fontId="1" fillId="34" borderId="14" xfId="49" applyFont="1" applyFill="1" applyBorder="1" applyAlignment="1">
      <alignment wrapText="1"/>
      <protection/>
    </xf>
    <xf numFmtId="0" fontId="82" fillId="0" borderId="24" xfId="49" applyBorder="1" applyAlignment="1">
      <alignment wrapText="1"/>
      <protection/>
    </xf>
    <xf numFmtId="0" fontId="82" fillId="0" borderId="54" xfId="49" applyFont="1" applyBorder="1" applyAlignment="1">
      <alignment horizontal="left"/>
      <protection/>
    </xf>
    <xf numFmtId="0" fontId="1" fillId="34" borderId="0" xfId="49" applyFont="1" applyFill="1" applyBorder="1" applyAlignment="1">
      <alignment/>
      <protection/>
    </xf>
    <xf numFmtId="0" fontId="0" fillId="34" borderId="0" xfId="49" applyFont="1" applyFill="1" applyBorder="1" applyAlignment="1">
      <alignment/>
      <protection/>
    </xf>
    <xf numFmtId="0" fontId="82" fillId="35" borderId="10" xfId="49" applyFill="1" applyBorder="1" applyAlignment="1">
      <alignment horizontal="left" wrapText="1"/>
      <protection/>
    </xf>
    <xf numFmtId="0" fontId="82" fillId="35" borderId="25" xfId="49" applyFill="1" applyBorder="1" applyAlignment="1">
      <alignment horizontal="left" wrapText="1"/>
      <protection/>
    </xf>
    <xf numFmtId="0" fontId="82" fillId="0" borderId="25" xfId="49" applyBorder="1" applyAlignment="1">
      <alignment horizontal="left" wrapText="1"/>
      <protection/>
    </xf>
    <xf numFmtId="0" fontId="82" fillId="0" borderId="54" xfId="49" applyBorder="1" applyAlignment="1">
      <alignment horizontal="left" wrapText="1"/>
      <protection/>
    </xf>
    <xf numFmtId="0" fontId="0" fillId="34" borderId="24" xfId="49" applyFont="1" applyFill="1" applyBorder="1" applyAlignment="1">
      <alignment/>
      <protection/>
    </xf>
    <xf numFmtId="0" fontId="104" fillId="35" borderId="10" xfId="49" applyFont="1" applyFill="1" applyBorder="1" applyAlignment="1">
      <alignment horizontal="left"/>
      <protection/>
    </xf>
    <xf numFmtId="0" fontId="104" fillId="35" borderId="25" xfId="49" applyFont="1" applyFill="1" applyBorder="1" applyAlignment="1">
      <alignment horizontal="left"/>
      <protection/>
    </xf>
    <xf numFmtId="0" fontId="104" fillId="35" borderId="54" xfId="49" applyFont="1" applyFill="1" applyBorder="1" applyAlignment="1">
      <alignment horizontal="left"/>
      <protection/>
    </xf>
    <xf numFmtId="0" fontId="0" fillId="0" borderId="36" xfId="49" applyFont="1" applyBorder="1" applyAlignment="1">
      <alignment/>
      <protection/>
    </xf>
    <xf numFmtId="0" fontId="82" fillId="0" borderId="36" xfId="49" applyBorder="1" applyAlignment="1">
      <alignment/>
      <protection/>
    </xf>
    <xf numFmtId="0" fontId="3" fillId="34" borderId="0" xfId="49" applyFont="1" applyFill="1" applyAlignment="1">
      <alignment horizontal="center" vertical="center"/>
      <protection/>
    </xf>
    <xf numFmtId="0" fontId="8" fillId="34" borderId="0" xfId="49" applyFont="1" applyFill="1" applyAlignment="1">
      <alignment horizontal="center" vertical="center"/>
      <protection/>
    </xf>
    <xf numFmtId="0" fontId="2" fillId="34" borderId="0" xfId="49" applyFont="1" applyFill="1" applyAlignment="1">
      <alignment horizontal="center" vertical="center"/>
      <protection/>
    </xf>
    <xf numFmtId="0" fontId="82" fillId="34" borderId="0" xfId="49" applyFill="1" applyAlignment="1">
      <alignment horizontal="center" vertical="center"/>
      <protection/>
    </xf>
    <xf numFmtId="0" fontId="42" fillId="0" borderId="0" xfId="49" applyFont="1" applyAlignment="1">
      <alignment horizontal="center"/>
      <protection/>
    </xf>
    <xf numFmtId="0" fontId="1" fillId="34" borderId="0" xfId="49" applyFont="1" applyFill="1" applyAlignment="1">
      <alignment wrapText="1"/>
      <protection/>
    </xf>
    <xf numFmtId="0" fontId="82" fillId="35" borderId="10" xfId="49" applyNumberFormat="1" applyFill="1" applyBorder="1" applyAlignment="1">
      <alignment horizontal="left" wrapText="1"/>
      <protection/>
    </xf>
    <xf numFmtId="0" fontId="82" fillId="35" borderId="25" xfId="49" applyNumberFormat="1" applyFill="1" applyBorder="1" applyAlignment="1">
      <alignment horizontal="left" wrapText="1"/>
      <protection/>
    </xf>
    <xf numFmtId="0" fontId="2" fillId="46" borderId="0" xfId="60" applyFont="1" applyFill="1" applyAlignment="1">
      <alignment horizontal="left" vertical="center" wrapText="1"/>
      <protection/>
    </xf>
    <xf numFmtId="0" fontId="0" fillId="37" borderId="18" xfId="60" applyFont="1" applyFill="1" applyBorder="1" applyAlignment="1">
      <alignment horizontal="left" vertical="center"/>
      <protection/>
    </xf>
    <xf numFmtId="0" fontId="0" fillId="37" borderId="19" xfId="60" applyFont="1" applyFill="1" applyBorder="1" applyAlignment="1">
      <alignment horizontal="left" vertical="center"/>
      <protection/>
    </xf>
    <xf numFmtId="0" fontId="0" fillId="37" borderId="20" xfId="60" applyFont="1" applyFill="1" applyBorder="1" applyAlignment="1">
      <alignment horizontal="left" vertical="center"/>
      <protection/>
    </xf>
    <xf numFmtId="0" fontId="0" fillId="37" borderId="18" xfId="60" applyFont="1" applyFill="1" applyBorder="1" applyAlignment="1">
      <alignment horizontal="left" vertical="center" wrapText="1"/>
      <protection/>
    </xf>
    <xf numFmtId="0" fontId="0" fillId="37" borderId="19" xfId="60" applyFill="1" applyBorder="1" applyAlignment="1">
      <alignment horizontal="left" vertical="center" wrapText="1"/>
      <protection/>
    </xf>
    <xf numFmtId="0" fontId="0" fillId="37" borderId="20" xfId="60" applyFill="1" applyBorder="1" applyAlignment="1">
      <alignment horizontal="left" vertical="center" wrapText="1"/>
      <protection/>
    </xf>
    <xf numFmtId="0" fontId="2" fillId="46" borderId="0" xfId="60" applyFont="1" applyFill="1" applyAlignment="1">
      <alignment horizontal="left" vertical="center"/>
      <protection/>
    </xf>
    <xf numFmtId="0" fontId="0" fillId="37" borderId="18" xfId="60" applyFill="1" applyBorder="1" applyAlignment="1">
      <alignment horizontal="left" vertical="center" wrapText="1"/>
      <protection/>
    </xf>
    <xf numFmtId="0" fontId="0" fillId="37" borderId="10" xfId="60" applyFont="1" applyFill="1" applyBorder="1" applyAlignment="1">
      <alignment horizontal="left" vertical="center"/>
      <protection/>
    </xf>
    <xf numFmtId="0" fontId="0" fillId="37" borderId="25" xfId="60" applyFont="1" applyFill="1" applyBorder="1" applyAlignment="1">
      <alignment horizontal="left" vertical="center"/>
      <protection/>
    </xf>
    <xf numFmtId="0" fontId="0" fillId="37" borderId="54" xfId="60" applyFont="1" applyFill="1" applyBorder="1" applyAlignment="1">
      <alignment horizontal="left" vertical="center"/>
      <protection/>
    </xf>
    <xf numFmtId="0" fontId="0" fillId="0" borderId="0" xfId="60" applyFont="1" applyAlignment="1">
      <alignment horizontal="left" vertical="center" wrapText="1"/>
      <protection/>
    </xf>
    <xf numFmtId="0" fontId="20" fillId="45" borderId="0" xfId="60" applyFont="1" applyFill="1" applyAlignment="1">
      <alignment horizontal="left" wrapText="1"/>
      <protection/>
    </xf>
    <xf numFmtId="0" fontId="1" fillId="34" borderId="0" xfId="50" applyFont="1" applyFill="1" applyAlignment="1">
      <alignment horizontal="left" vertical="center" wrapText="1"/>
      <protection/>
    </xf>
    <xf numFmtId="4" fontId="3" fillId="10" borderId="10" xfId="50" applyNumberFormat="1" applyFont="1" applyFill="1" applyBorder="1" applyAlignment="1">
      <alignment horizontal="right" vertical="center"/>
      <protection/>
    </xf>
    <xf numFmtId="4" fontId="3" fillId="10" borderId="54" xfId="50" applyNumberFormat="1" applyFont="1" applyFill="1" applyBorder="1" applyAlignment="1">
      <alignment horizontal="right" vertical="center"/>
      <protection/>
    </xf>
    <xf numFmtId="0" fontId="20" fillId="0" borderId="0" xfId="50" applyAlignment="1">
      <alignment vertical="center" wrapText="1"/>
      <protection/>
    </xf>
    <xf numFmtId="0" fontId="20" fillId="0" borderId="24" xfId="50" applyBorder="1" applyAlignment="1">
      <alignment vertical="center" wrapText="1"/>
      <protection/>
    </xf>
    <xf numFmtId="4" fontId="4" fillId="0" borderId="0" xfId="60" applyNumberFormat="1" applyFont="1" applyAlignment="1">
      <alignment horizontal="center" vertical="center" wrapText="1"/>
      <protection/>
    </xf>
    <xf numFmtId="0" fontId="3" fillId="48" borderId="10" xfId="60" applyFont="1" applyFill="1" applyBorder="1" applyAlignment="1">
      <alignment horizontal="center" vertical="center"/>
      <protection/>
    </xf>
    <xf numFmtId="0" fontId="3" fillId="48" borderId="25" xfId="60" applyFont="1" applyFill="1" applyBorder="1" applyAlignment="1">
      <alignment horizontal="center" vertical="center"/>
      <protection/>
    </xf>
    <xf numFmtId="0" fontId="3" fillId="48" borderId="54" xfId="60" applyFont="1" applyFill="1" applyBorder="1" applyAlignment="1">
      <alignment horizontal="center" vertical="center"/>
      <protection/>
    </xf>
    <xf numFmtId="0" fontId="1" fillId="10" borderId="73" xfId="50" applyFont="1" applyFill="1" applyBorder="1" applyAlignment="1">
      <alignment horizontal="center" vertical="center" wrapText="1"/>
      <protection/>
    </xf>
    <xf numFmtId="0" fontId="1" fillId="10" borderId="36" xfId="50" applyFont="1" applyFill="1" applyBorder="1" applyAlignment="1">
      <alignment horizontal="center" vertical="center" wrapText="1"/>
      <protection/>
    </xf>
    <xf numFmtId="0" fontId="1" fillId="10" borderId="64" xfId="50" applyFont="1" applyFill="1" applyBorder="1" applyAlignment="1">
      <alignment horizontal="center" vertical="center" wrapText="1"/>
      <protection/>
    </xf>
    <xf numFmtId="0" fontId="1" fillId="16" borderId="36" xfId="50" applyFont="1" applyFill="1" applyBorder="1" applyAlignment="1">
      <alignment horizontal="center" vertical="center" wrapText="1"/>
      <protection/>
    </xf>
    <xf numFmtId="0" fontId="1" fillId="16" borderId="64" xfId="50" applyFont="1" applyFill="1" applyBorder="1" applyAlignment="1">
      <alignment horizontal="center" vertical="center" wrapText="1"/>
      <protection/>
    </xf>
    <xf numFmtId="49" fontId="20" fillId="0" borderId="0" xfId="50" applyNumberFormat="1" applyBorder="1" applyAlignment="1">
      <alignment horizontal="center" vertical="center" wrapText="1"/>
      <protection/>
    </xf>
    <xf numFmtId="0" fontId="4" fillId="46" borderId="10" xfId="60" applyFont="1" applyFill="1" applyBorder="1" applyAlignment="1">
      <alignment horizontal="center" vertical="center"/>
      <protection/>
    </xf>
    <xf numFmtId="0" fontId="4" fillId="46" borderId="25" xfId="60" applyFont="1" applyFill="1" applyBorder="1" applyAlignment="1">
      <alignment horizontal="center" vertical="center"/>
      <protection/>
    </xf>
    <xf numFmtId="0" fontId="4" fillId="46" borderId="54" xfId="60" applyFont="1" applyFill="1" applyBorder="1" applyAlignment="1">
      <alignment horizontal="center" vertical="center"/>
      <protection/>
    </xf>
    <xf numFmtId="0" fontId="37" fillId="37" borderId="41" xfId="60" applyFont="1" applyFill="1" applyBorder="1" applyAlignment="1">
      <alignment horizontal="left" vertical="center"/>
      <protection/>
    </xf>
    <xf numFmtId="0" fontId="37" fillId="37" borderId="43" xfId="60" applyFont="1" applyFill="1" applyBorder="1" applyAlignment="1">
      <alignment horizontal="left" vertical="center"/>
      <protection/>
    </xf>
    <xf numFmtId="0" fontId="37" fillId="37" borderId="63" xfId="60" applyFont="1" applyFill="1" applyBorder="1" applyAlignment="1">
      <alignment horizontal="left" vertical="center"/>
      <protection/>
    </xf>
    <xf numFmtId="0" fontId="37" fillId="37" borderId="46" xfId="60" applyFont="1" applyFill="1" applyBorder="1" applyAlignment="1">
      <alignment horizontal="left" vertical="center"/>
      <protection/>
    </xf>
    <xf numFmtId="0" fontId="37" fillId="37" borderId="37" xfId="60" applyFont="1" applyFill="1" applyBorder="1" applyAlignment="1">
      <alignment horizontal="left" vertical="center"/>
      <protection/>
    </xf>
    <xf numFmtId="0" fontId="37" fillId="37" borderId="58" xfId="60" applyFont="1" applyFill="1" applyBorder="1" applyAlignment="1">
      <alignment horizontal="left" vertical="center"/>
      <protection/>
    </xf>
    <xf numFmtId="0" fontId="37" fillId="37" borderId="70" xfId="60" applyFont="1" applyFill="1" applyBorder="1" applyAlignment="1">
      <alignment horizontal="left" vertical="center"/>
      <protection/>
    </xf>
    <xf numFmtId="0" fontId="37" fillId="37" borderId="17" xfId="60" applyFont="1" applyFill="1" applyBorder="1" applyAlignment="1">
      <alignment horizontal="left" vertical="center"/>
      <protection/>
    </xf>
    <xf numFmtId="0" fontId="37" fillId="37" borderId="75" xfId="60" applyFont="1" applyFill="1" applyBorder="1" applyAlignment="1">
      <alignment horizontal="left" vertical="center"/>
      <protection/>
    </xf>
    <xf numFmtId="0" fontId="37" fillId="37" borderId="55" xfId="60" applyFont="1" applyFill="1" applyBorder="1" applyAlignment="1">
      <alignment horizontal="left" vertical="center"/>
      <protection/>
    </xf>
    <xf numFmtId="0" fontId="37" fillId="37" borderId="25" xfId="60" applyFont="1" applyFill="1" applyBorder="1" applyAlignment="1">
      <alignment horizontal="left" vertical="center"/>
      <protection/>
    </xf>
    <xf numFmtId="0" fontId="37" fillId="37" borderId="54" xfId="60" applyFont="1" applyFill="1" applyBorder="1" applyAlignment="1">
      <alignment horizontal="left" vertical="center"/>
      <protection/>
    </xf>
    <xf numFmtId="0" fontId="2" fillId="46" borderId="10" xfId="60" applyFont="1" applyFill="1" applyBorder="1" applyAlignment="1">
      <alignment horizontal="right" vertical="center" wrapText="1"/>
      <protection/>
    </xf>
    <xf numFmtId="0" fontId="20" fillId="0" borderId="77" xfId="50" applyBorder="1" applyAlignment="1">
      <alignment vertical="center" wrapText="1"/>
      <protection/>
    </xf>
    <xf numFmtId="0" fontId="46" fillId="0" borderId="0" xfId="60" applyFont="1" applyAlignment="1">
      <alignment vertical="top" wrapText="1"/>
      <protection/>
    </xf>
    <xf numFmtId="0" fontId="48" fillId="46" borderId="0" xfId="60" applyFont="1" applyFill="1" applyAlignment="1">
      <alignment horizontal="center" vertical="center"/>
      <protection/>
    </xf>
    <xf numFmtId="0" fontId="49" fillId="46" borderId="0" xfId="60" applyFont="1" applyFill="1" applyAlignment="1">
      <alignment horizontal="center" vertical="center"/>
      <protection/>
    </xf>
    <xf numFmtId="0" fontId="2" fillId="46" borderId="0" xfId="60" applyFont="1" applyFill="1" applyAlignment="1">
      <alignment horizontal="center" vertical="center"/>
      <protection/>
    </xf>
    <xf numFmtId="0" fontId="105" fillId="0" borderId="0" xfId="60" applyFont="1" applyAlignment="1">
      <alignment horizontal="right" vertical="center"/>
      <protection/>
    </xf>
    <xf numFmtId="0" fontId="106" fillId="0" borderId="0" xfId="60" applyFont="1" applyAlignment="1">
      <alignment horizontal="right" vertical="center"/>
      <protection/>
    </xf>
  </cellXfs>
  <cellStyles count="6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normální 3" xfId="49"/>
    <cellStyle name="normální 4" xfId="50"/>
    <cellStyle name="normální 5" xfId="51"/>
    <cellStyle name="normální_Vzor2 Návrh Záv.vyúčtování 2" xfId="52"/>
    <cellStyle name="Followed Hyperlink" xfId="53"/>
    <cellStyle name="Poznámka" xfId="54"/>
    <cellStyle name="procent 2" xfId="55"/>
    <cellStyle name="procent 3" xfId="56"/>
    <cellStyle name="Percent" xfId="57"/>
    <cellStyle name="Propojená buňka" xfId="58"/>
    <cellStyle name="Správně" xfId="59"/>
    <cellStyle name="Standard 2" xfId="60"/>
    <cellStyle name="Standard 2 2" xfId="61"/>
    <cellStyle name="Standard 2_Prüfbericht AT-CZ Korr 02022011" xfId="62"/>
    <cellStyle name="Text upozornění" xfId="63"/>
    <cellStyle name="Vstup" xfId="64"/>
    <cellStyle name="Výpočet" xfId="65"/>
    <cellStyle name="Výstup" xfId="66"/>
    <cellStyle name="Vysvětlující text" xfId="67"/>
    <cellStyle name="Zvýraznění 1" xfId="68"/>
    <cellStyle name="Zvýraznění 2" xfId="69"/>
    <cellStyle name="Zvýraznění 3" xfId="70"/>
    <cellStyle name="Zvýraznění 4" xfId="71"/>
    <cellStyle name="Zvýraznění 5" xfId="72"/>
    <cellStyle name="Zvýraznění 6" xfId="73"/>
  </cellStyles>
  <dxfs count="17">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u val="none"/>
        <strike val="0"/>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rgb="FF969696"/>
        </patternFill>
      </fill>
      <border>
        <top style="thin"/>
        <bottom style="thin">
          <color rgb="FF000000"/>
        </bottom>
      </border>
    </dxf>
    <dxf>
      <font>
        <u val="none"/>
        <strike val="0"/>
        <color auto="1"/>
      </font>
      <fill>
        <patternFill>
          <bgColor rgb="FF969696"/>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0</xdr:row>
      <xdr:rowOff>895350</xdr:rowOff>
    </xdr:from>
    <xdr:to>
      <xdr:col>7</xdr:col>
      <xdr:colOff>619125</xdr:colOff>
      <xdr:row>0</xdr:row>
      <xdr:rowOff>1371600</xdr:rowOff>
    </xdr:to>
    <xdr:sp>
      <xdr:nvSpPr>
        <xdr:cNvPr id="1" name="Text Box 3"/>
        <xdr:cNvSpPr txBox="1">
          <a:spLocks noChangeArrowheads="1"/>
        </xdr:cNvSpPr>
      </xdr:nvSpPr>
      <xdr:spPr>
        <a:xfrm>
          <a:off x="4410075" y="895350"/>
          <a:ext cx="2162175" cy="4762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twoCellAnchor editAs="oneCell">
    <xdr:from>
      <xdr:col>1</xdr:col>
      <xdr:colOff>238125</xdr:colOff>
      <xdr:row>0</xdr:row>
      <xdr:rowOff>123825</xdr:rowOff>
    </xdr:from>
    <xdr:to>
      <xdr:col>5</xdr:col>
      <xdr:colOff>504825</xdr:colOff>
      <xdr:row>0</xdr:row>
      <xdr:rowOff>1447800</xdr:rowOff>
    </xdr:to>
    <xdr:pic>
      <xdr:nvPicPr>
        <xdr:cNvPr id="2" name="Picture 4" descr="neu_LogoBasis_AT-CZ_4C"/>
        <xdr:cNvPicPr preferRelativeResize="1">
          <a:picLocks noChangeAspect="1"/>
        </xdr:cNvPicPr>
      </xdr:nvPicPr>
      <xdr:blipFill>
        <a:blip r:embed="rId1"/>
        <a:stretch>
          <a:fillRect/>
        </a:stretch>
      </xdr:blipFill>
      <xdr:spPr>
        <a:xfrm>
          <a:off x="342900" y="123825"/>
          <a:ext cx="3943350" cy="1323975"/>
        </a:xfrm>
        <a:prstGeom prst="rect">
          <a:avLst/>
        </a:prstGeom>
        <a:noFill/>
        <a:ln w="9525" cmpd="sng">
          <a:noFill/>
        </a:ln>
      </xdr:spPr>
    </xdr:pic>
    <xdr:clientData/>
  </xdr:twoCellAnchor>
  <xdr:twoCellAnchor editAs="oneCell">
    <xdr:from>
      <xdr:col>5</xdr:col>
      <xdr:colOff>619125</xdr:colOff>
      <xdr:row>0</xdr:row>
      <xdr:rowOff>57150</xdr:rowOff>
    </xdr:from>
    <xdr:to>
      <xdr:col>6</xdr:col>
      <xdr:colOff>714375</xdr:colOff>
      <xdr:row>0</xdr:row>
      <xdr:rowOff>838200</xdr:rowOff>
    </xdr:to>
    <xdr:pic>
      <xdr:nvPicPr>
        <xdr:cNvPr id="3" name="Picture 5" descr="Logo EU"/>
        <xdr:cNvPicPr preferRelativeResize="1">
          <a:picLocks noChangeAspect="1"/>
        </xdr:cNvPicPr>
      </xdr:nvPicPr>
      <xdr:blipFill>
        <a:blip r:embed="rId2"/>
        <a:stretch>
          <a:fillRect/>
        </a:stretch>
      </xdr:blipFill>
      <xdr:spPr>
        <a:xfrm>
          <a:off x="4400550" y="57150"/>
          <a:ext cx="11430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390525</xdr:rowOff>
    </xdr:from>
    <xdr:to>
      <xdr:col>5</xdr:col>
      <xdr:colOff>742950</xdr:colOff>
      <xdr:row>0</xdr:row>
      <xdr:rowOff>1552575</xdr:rowOff>
    </xdr:to>
    <xdr:pic>
      <xdr:nvPicPr>
        <xdr:cNvPr id="1" name="Picture 3" descr="neu_LogoBasis_AT-CZ_4C"/>
        <xdr:cNvPicPr preferRelativeResize="1">
          <a:picLocks noChangeAspect="1"/>
        </xdr:cNvPicPr>
      </xdr:nvPicPr>
      <xdr:blipFill>
        <a:blip r:embed="rId1"/>
        <a:stretch>
          <a:fillRect/>
        </a:stretch>
      </xdr:blipFill>
      <xdr:spPr>
        <a:xfrm>
          <a:off x="180975" y="390525"/>
          <a:ext cx="3476625" cy="1162050"/>
        </a:xfrm>
        <a:prstGeom prst="rect">
          <a:avLst/>
        </a:prstGeom>
        <a:noFill/>
        <a:ln w="9525" cmpd="sng">
          <a:noFill/>
        </a:ln>
      </xdr:spPr>
    </xdr:pic>
    <xdr:clientData/>
  </xdr:twoCellAnchor>
  <xdr:twoCellAnchor editAs="oneCell">
    <xdr:from>
      <xdr:col>8</xdr:col>
      <xdr:colOff>38100</xdr:colOff>
      <xdr:row>0</xdr:row>
      <xdr:rowOff>400050</xdr:rowOff>
    </xdr:from>
    <xdr:to>
      <xdr:col>8</xdr:col>
      <xdr:colOff>1181100</xdr:colOff>
      <xdr:row>0</xdr:row>
      <xdr:rowOff>1181100</xdr:rowOff>
    </xdr:to>
    <xdr:pic>
      <xdr:nvPicPr>
        <xdr:cNvPr id="2" name="Picture 4" descr="Logo EU"/>
        <xdr:cNvPicPr preferRelativeResize="1">
          <a:picLocks noChangeAspect="1"/>
        </xdr:cNvPicPr>
      </xdr:nvPicPr>
      <xdr:blipFill>
        <a:blip r:embed="rId2"/>
        <a:stretch>
          <a:fillRect/>
        </a:stretch>
      </xdr:blipFill>
      <xdr:spPr>
        <a:xfrm>
          <a:off x="4972050" y="400050"/>
          <a:ext cx="1143000" cy="781050"/>
        </a:xfrm>
        <a:prstGeom prst="rect">
          <a:avLst/>
        </a:prstGeom>
        <a:noFill/>
        <a:ln w="9525" cmpd="sng">
          <a:noFill/>
        </a:ln>
      </xdr:spPr>
    </xdr:pic>
    <xdr:clientData/>
  </xdr:twoCellAnchor>
  <xdr:twoCellAnchor>
    <xdr:from>
      <xdr:col>6</xdr:col>
      <xdr:colOff>152400</xdr:colOff>
      <xdr:row>0</xdr:row>
      <xdr:rowOff>1057275</xdr:rowOff>
    </xdr:from>
    <xdr:to>
      <xdr:col>9</xdr:col>
      <xdr:colOff>133350</xdr:colOff>
      <xdr:row>0</xdr:row>
      <xdr:rowOff>1543050</xdr:rowOff>
    </xdr:to>
    <xdr:sp>
      <xdr:nvSpPr>
        <xdr:cNvPr id="3" name="Text Box 5"/>
        <xdr:cNvSpPr txBox="1">
          <a:spLocks noChangeArrowheads="1"/>
        </xdr:cNvSpPr>
      </xdr:nvSpPr>
      <xdr:spPr>
        <a:xfrm>
          <a:off x="3867150" y="1057275"/>
          <a:ext cx="256222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twoCellAnchor>
    <xdr:from>
      <xdr:col>8</xdr:col>
      <xdr:colOff>1285875</xdr:colOff>
      <xdr:row>0</xdr:row>
      <xdr:rowOff>190500</xdr:rowOff>
    </xdr:from>
    <xdr:to>
      <xdr:col>10</xdr:col>
      <xdr:colOff>695325</xdr:colOff>
      <xdr:row>0</xdr:row>
      <xdr:rowOff>809625</xdr:rowOff>
    </xdr:to>
    <xdr:sp>
      <xdr:nvSpPr>
        <xdr:cNvPr id="4" name="TextovéPole 4"/>
        <xdr:cNvSpPr txBox="1">
          <a:spLocks noChangeArrowheads="1"/>
        </xdr:cNvSpPr>
      </xdr:nvSpPr>
      <xdr:spPr>
        <a:xfrm>
          <a:off x="6219825" y="190500"/>
          <a:ext cx="1381125" cy="619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RK-21-2014-05, př. 1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počet stran: 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133350</xdr:rowOff>
    </xdr:from>
    <xdr:to>
      <xdr:col>4</xdr:col>
      <xdr:colOff>209550</xdr:colOff>
      <xdr:row>0</xdr:row>
      <xdr:rowOff>1524000</xdr:rowOff>
    </xdr:to>
    <xdr:pic>
      <xdr:nvPicPr>
        <xdr:cNvPr id="1" name="Picture 17" descr="neu_LogoBasis_AT-CZ_4C"/>
        <xdr:cNvPicPr preferRelativeResize="1">
          <a:picLocks noChangeAspect="1"/>
        </xdr:cNvPicPr>
      </xdr:nvPicPr>
      <xdr:blipFill>
        <a:blip r:embed="rId1"/>
        <a:stretch>
          <a:fillRect/>
        </a:stretch>
      </xdr:blipFill>
      <xdr:spPr>
        <a:xfrm>
          <a:off x="114300" y="133350"/>
          <a:ext cx="4200525" cy="1390650"/>
        </a:xfrm>
        <a:prstGeom prst="rect">
          <a:avLst/>
        </a:prstGeom>
        <a:noFill/>
        <a:ln w="9525" cmpd="sng">
          <a:noFill/>
        </a:ln>
      </xdr:spPr>
    </xdr:pic>
    <xdr:clientData/>
  </xdr:twoCellAnchor>
  <xdr:twoCellAnchor editAs="oneCell">
    <xdr:from>
      <xdr:col>4</xdr:col>
      <xdr:colOff>114300</xdr:colOff>
      <xdr:row>0</xdr:row>
      <xdr:rowOff>514350</xdr:rowOff>
    </xdr:from>
    <xdr:to>
      <xdr:col>5</xdr:col>
      <xdr:colOff>190500</xdr:colOff>
      <xdr:row>0</xdr:row>
      <xdr:rowOff>1304925</xdr:rowOff>
    </xdr:to>
    <xdr:pic>
      <xdr:nvPicPr>
        <xdr:cNvPr id="2" name="Picture 18" descr="Logo EU"/>
        <xdr:cNvPicPr preferRelativeResize="1">
          <a:picLocks noChangeAspect="1"/>
        </xdr:cNvPicPr>
      </xdr:nvPicPr>
      <xdr:blipFill>
        <a:blip r:embed="rId2"/>
        <a:stretch>
          <a:fillRect/>
        </a:stretch>
      </xdr:blipFill>
      <xdr:spPr>
        <a:xfrm>
          <a:off x="4219575" y="514350"/>
          <a:ext cx="1143000" cy="790575"/>
        </a:xfrm>
        <a:prstGeom prst="rect">
          <a:avLst/>
        </a:prstGeom>
        <a:noFill/>
        <a:ln w="9525" cmpd="sng">
          <a:noFill/>
        </a:ln>
      </xdr:spPr>
    </xdr:pic>
    <xdr:clientData/>
  </xdr:twoCellAnchor>
  <xdr:twoCellAnchor>
    <xdr:from>
      <xdr:col>5</xdr:col>
      <xdr:colOff>228600</xdr:colOff>
      <xdr:row>0</xdr:row>
      <xdr:rowOff>771525</xdr:rowOff>
    </xdr:from>
    <xdr:to>
      <xdr:col>7</xdr:col>
      <xdr:colOff>219075</xdr:colOff>
      <xdr:row>0</xdr:row>
      <xdr:rowOff>1257300</xdr:rowOff>
    </xdr:to>
    <xdr:sp>
      <xdr:nvSpPr>
        <xdr:cNvPr id="3" name="Text Box 19"/>
        <xdr:cNvSpPr txBox="1">
          <a:spLocks noChangeArrowheads="1"/>
        </xdr:cNvSpPr>
      </xdr:nvSpPr>
      <xdr:spPr>
        <a:xfrm>
          <a:off x="5400675" y="771525"/>
          <a:ext cx="19812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7</xdr:col>
      <xdr:colOff>752475</xdr:colOff>
      <xdr:row>0</xdr:row>
      <xdr:rowOff>1428750</xdr:rowOff>
    </xdr:to>
    <xdr:pic>
      <xdr:nvPicPr>
        <xdr:cNvPr id="1" name="Picture 3"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7</xdr:col>
      <xdr:colOff>657225</xdr:colOff>
      <xdr:row>0</xdr:row>
      <xdr:rowOff>47625</xdr:rowOff>
    </xdr:from>
    <xdr:to>
      <xdr:col>8</xdr:col>
      <xdr:colOff>390525</xdr:colOff>
      <xdr:row>0</xdr:row>
      <xdr:rowOff>838200</xdr:rowOff>
    </xdr:to>
    <xdr:pic>
      <xdr:nvPicPr>
        <xdr:cNvPr id="2" name="Picture 4" descr="Logo EU"/>
        <xdr:cNvPicPr preferRelativeResize="1">
          <a:picLocks noChangeAspect="1"/>
        </xdr:cNvPicPr>
      </xdr:nvPicPr>
      <xdr:blipFill>
        <a:blip r:embed="rId2"/>
        <a:stretch>
          <a:fillRect/>
        </a:stretch>
      </xdr:blipFill>
      <xdr:spPr>
        <a:xfrm>
          <a:off x="3848100" y="47625"/>
          <a:ext cx="1143000" cy="790575"/>
        </a:xfrm>
        <a:prstGeom prst="rect">
          <a:avLst/>
        </a:prstGeom>
        <a:noFill/>
        <a:ln w="9525" cmpd="sng">
          <a:noFill/>
        </a:ln>
      </xdr:spPr>
    </xdr:pic>
    <xdr:clientData/>
  </xdr:twoCellAnchor>
  <xdr:twoCellAnchor>
    <xdr:from>
      <xdr:col>7</xdr:col>
      <xdr:colOff>647700</xdr:colOff>
      <xdr:row>0</xdr:row>
      <xdr:rowOff>933450</xdr:rowOff>
    </xdr:from>
    <xdr:to>
      <xdr:col>10</xdr:col>
      <xdr:colOff>0</xdr:colOff>
      <xdr:row>0</xdr:row>
      <xdr:rowOff>1419225</xdr:rowOff>
    </xdr:to>
    <xdr:sp>
      <xdr:nvSpPr>
        <xdr:cNvPr id="3" name="Text Box 5"/>
        <xdr:cNvSpPr txBox="1">
          <a:spLocks noChangeArrowheads="1"/>
        </xdr:cNvSpPr>
      </xdr:nvSpPr>
      <xdr:spPr>
        <a:xfrm>
          <a:off x="3838575" y="933450"/>
          <a:ext cx="260032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5</xdr:col>
      <xdr:colOff>190500</xdr:colOff>
      <xdr:row>0</xdr:row>
      <xdr:rowOff>1457325</xdr:rowOff>
    </xdr:to>
    <xdr:pic>
      <xdr:nvPicPr>
        <xdr:cNvPr id="1" name="Picture 1" descr="neu_LogoBasis_AT-CZ_4C"/>
        <xdr:cNvPicPr preferRelativeResize="1">
          <a:picLocks noChangeAspect="1"/>
        </xdr:cNvPicPr>
      </xdr:nvPicPr>
      <xdr:blipFill>
        <a:blip r:embed="rId1"/>
        <a:stretch>
          <a:fillRect/>
        </a:stretch>
      </xdr:blipFill>
      <xdr:spPr>
        <a:xfrm>
          <a:off x="0" y="133350"/>
          <a:ext cx="3943350" cy="1323975"/>
        </a:xfrm>
        <a:prstGeom prst="rect">
          <a:avLst/>
        </a:prstGeom>
        <a:noFill/>
        <a:ln w="9525" cmpd="sng">
          <a:noFill/>
        </a:ln>
      </xdr:spPr>
    </xdr:pic>
    <xdr:clientData/>
  </xdr:twoCellAnchor>
  <xdr:twoCellAnchor editAs="oneCell">
    <xdr:from>
      <xdr:col>4</xdr:col>
      <xdr:colOff>542925</xdr:colOff>
      <xdr:row>0</xdr:row>
      <xdr:rowOff>447675</xdr:rowOff>
    </xdr:from>
    <xdr:to>
      <xdr:col>6</xdr:col>
      <xdr:colOff>466725</xdr:colOff>
      <xdr:row>0</xdr:row>
      <xdr:rowOff>1247775</xdr:rowOff>
    </xdr:to>
    <xdr:pic>
      <xdr:nvPicPr>
        <xdr:cNvPr id="2" name="Picture 2" descr="Logo EU"/>
        <xdr:cNvPicPr preferRelativeResize="1">
          <a:picLocks noChangeAspect="1"/>
        </xdr:cNvPicPr>
      </xdr:nvPicPr>
      <xdr:blipFill>
        <a:blip r:embed="rId2"/>
        <a:stretch>
          <a:fillRect/>
        </a:stretch>
      </xdr:blipFill>
      <xdr:spPr>
        <a:xfrm>
          <a:off x="3686175" y="447675"/>
          <a:ext cx="1143000" cy="800100"/>
        </a:xfrm>
        <a:prstGeom prst="rect">
          <a:avLst/>
        </a:prstGeom>
        <a:noFill/>
        <a:ln w="9525" cmpd="sng">
          <a:noFill/>
        </a:ln>
      </xdr:spPr>
    </xdr:pic>
    <xdr:clientData/>
  </xdr:twoCellAnchor>
  <xdr:twoCellAnchor>
    <xdr:from>
      <xdr:col>6</xdr:col>
      <xdr:colOff>542925</xdr:colOff>
      <xdr:row>0</xdr:row>
      <xdr:rowOff>723900</xdr:rowOff>
    </xdr:from>
    <xdr:to>
      <xdr:col>7</xdr:col>
      <xdr:colOff>1190625</xdr:colOff>
      <xdr:row>0</xdr:row>
      <xdr:rowOff>1209675</xdr:rowOff>
    </xdr:to>
    <xdr:sp>
      <xdr:nvSpPr>
        <xdr:cNvPr id="3" name="Text Box 3"/>
        <xdr:cNvSpPr txBox="1">
          <a:spLocks noChangeArrowheads="1"/>
        </xdr:cNvSpPr>
      </xdr:nvSpPr>
      <xdr:spPr>
        <a:xfrm>
          <a:off x="4905375" y="723900"/>
          <a:ext cx="12573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800100</xdr:colOff>
      <xdr:row>0</xdr:row>
      <xdr:rowOff>809625</xdr:rowOff>
    </xdr:from>
    <xdr:to>
      <xdr:col>9</xdr:col>
      <xdr:colOff>371475</xdr:colOff>
      <xdr:row>0</xdr:row>
      <xdr:rowOff>1438275</xdr:rowOff>
    </xdr:to>
    <xdr:pic>
      <xdr:nvPicPr>
        <xdr:cNvPr id="1" name="Picture 1" descr="EUflag_ERDF"/>
        <xdr:cNvPicPr preferRelativeResize="1">
          <a:picLocks noChangeAspect="1"/>
        </xdr:cNvPicPr>
      </xdr:nvPicPr>
      <xdr:blipFill>
        <a:blip r:embed="rId1"/>
        <a:stretch>
          <a:fillRect/>
        </a:stretch>
      </xdr:blipFill>
      <xdr:spPr>
        <a:xfrm>
          <a:off x="5343525" y="809625"/>
          <a:ext cx="2743200" cy="628650"/>
        </a:xfrm>
        <a:prstGeom prst="rect">
          <a:avLst/>
        </a:prstGeom>
        <a:noFill/>
        <a:ln w="9525" cmpd="sng">
          <a:noFill/>
        </a:ln>
      </xdr:spPr>
    </xdr:pic>
    <xdr:clientData/>
  </xdr:twoCellAnchor>
  <xdr:twoCellAnchor editAs="oneCell">
    <xdr:from>
      <xdr:col>1</xdr:col>
      <xdr:colOff>76200</xdr:colOff>
      <xdr:row>0</xdr:row>
      <xdr:rowOff>0</xdr:rowOff>
    </xdr:from>
    <xdr:to>
      <xdr:col>6</xdr:col>
      <xdr:colOff>857250</xdr:colOff>
      <xdr:row>1</xdr:row>
      <xdr:rowOff>152400</xdr:rowOff>
    </xdr:to>
    <xdr:pic>
      <xdr:nvPicPr>
        <xdr:cNvPr id="2" name="Picture 2" descr="Programmlogo a Slogan"/>
        <xdr:cNvPicPr preferRelativeResize="1">
          <a:picLocks noChangeAspect="1"/>
        </xdr:cNvPicPr>
      </xdr:nvPicPr>
      <xdr:blipFill>
        <a:blip r:embed="rId2"/>
        <a:stretch>
          <a:fillRect/>
        </a:stretch>
      </xdr:blipFill>
      <xdr:spPr>
        <a:xfrm>
          <a:off x="295275" y="0"/>
          <a:ext cx="5105400" cy="1704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5</xdr:col>
      <xdr:colOff>800100</xdr:colOff>
      <xdr:row>0</xdr:row>
      <xdr:rowOff>1914525</xdr:rowOff>
    </xdr:to>
    <xdr:pic>
      <xdr:nvPicPr>
        <xdr:cNvPr id="1" name="Picture 9" descr="neu_LogoBasis_AT-CZ_4C"/>
        <xdr:cNvPicPr preferRelativeResize="1">
          <a:picLocks noChangeAspect="1"/>
        </xdr:cNvPicPr>
      </xdr:nvPicPr>
      <xdr:blipFill>
        <a:blip r:embed="rId1"/>
        <a:stretch>
          <a:fillRect/>
        </a:stretch>
      </xdr:blipFill>
      <xdr:spPr>
        <a:xfrm>
          <a:off x="0" y="114300"/>
          <a:ext cx="5057775" cy="1800225"/>
        </a:xfrm>
        <a:prstGeom prst="rect">
          <a:avLst/>
        </a:prstGeom>
        <a:noFill/>
        <a:ln w="9525" cmpd="sng">
          <a:noFill/>
        </a:ln>
      </xdr:spPr>
    </xdr:pic>
    <xdr:clientData/>
  </xdr:twoCellAnchor>
  <xdr:twoCellAnchor editAs="oneCell">
    <xdr:from>
      <xdr:col>6</xdr:col>
      <xdr:colOff>600075</xdr:colOff>
      <xdr:row>0</xdr:row>
      <xdr:rowOff>247650</xdr:rowOff>
    </xdr:from>
    <xdr:to>
      <xdr:col>8</xdr:col>
      <xdr:colOff>247650</xdr:colOff>
      <xdr:row>0</xdr:row>
      <xdr:rowOff>1266825</xdr:rowOff>
    </xdr:to>
    <xdr:pic>
      <xdr:nvPicPr>
        <xdr:cNvPr id="2" name="Picture 11" descr="Logo EU"/>
        <xdr:cNvPicPr preferRelativeResize="1">
          <a:picLocks noChangeAspect="1"/>
        </xdr:cNvPicPr>
      </xdr:nvPicPr>
      <xdr:blipFill>
        <a:blip r:embed="rId2"/>
        <a:stretch>
          <a:fillRect/>
        </a:stretch>
      </xdr:blipFill>
      <xdr:spPr>
        <a:xfrm>
          <a:off x="6029325" y="247650"/>
          <a:ext cx="1552575" cy="1019175"/>
        </a:xfrm>
        <a:prstGeom prst="rect">
          <a:avLst/>
        </a:prstGeom>
        <a:noFill/>
        <a:ln w="9525" cmpd="sng">
          <a:noFill/>
        </a:ln>
      </xdr:spPr>
    </xdr:pic>
    <xdr:clientData/>
  </xdr:twoCellAnchor>
  <xdr:twoCellAnchor>
    <xdr:from>
      <xdr:col>6</xdr:col>
      <xdr:colOff>647700</xdr:colOff>
      <xdr:row>0</xdr:row>
      <xdr:rowOff>1333500</xdr:rowOff>
    </xdr:from>
    <xdr:to>
      <xdr:col>8</xdr:col>
      <xdr:colOff>66675</xdr:colOff>
      <xdr:row>0</xdr:row>
      <xdr:rowOff>1800225</xdr:rowOff>
    </xdr:to>
    <xdr:sp>
      <xdr:nvSpPr>
        <xdr:cNvPr id="3" name="Text Box 12"/>
        <xdr:cNvSpPr txBox="1">
          <a:spLocks noChangeArrowheads="1"/>
        </xdr:cNvSpPr>
      </xdr:nvSpPr>
      <xdr:spPr>
        <a:xfrm>
          <a:off x="6076950" y="1333500"/>
          <a:ext cx="1323975" cy="4667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a:t>
          </a:r>
          <a:r>
            <a:rPr lang="en-US" cap="none" sz="900" b="1" i="0" u="none" baseline="0">
              <a:solidFill>
                <a:srgbClr val="000000"/>
              </a:solidFill>
              <a:latin typeface="Tahoma"/>
              <a:ea typeface="Tahoma"/>
              <a:cs typeface="Tahoma"/>
            </a:rPr>
            <a:t>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38100</xdr:rowOff>
    </xdr:from>
    <xdr:to>
      <xdr:col>4</xdr:col>
      <xdr:colOff>238125</xdr:colOff>
      <xdr:row>6</xdr:row>
      <xdr:rowOff>85725</xdr:rowOff>
    </xdr:to>
    <xdr:pic>
      <xdr:nvPicPr>
        <xdr:cNvPr id="1" name="Picture 15" descr="_Pic2"/>
        <xdr:cNvPicPr preferRelativeResize="1">
          <a:picLocks noChangeAspect="1"/>
        </xdr:cNvPicPr>
      </xdr:nvPicPr>
      <xdr:blipFill>
        <a:blip r:embed="rId1"/>
        <a:stretch>
          <a:fillRect/>
        </a:stretch>
      </xdr:blipFill>
      <xdr:spPr>
        <a:xfrm>
          <a:off x="381000" y="171450"/>
          <a:ext cx="3390900" cy="885825"/>
        </a:xfrm>
        <a:prstGeom prst="rect">
          <a:avLst/>
        </a:prstGeom>
        <a:noFill/>
        <a:ln w="9525" cmpd="sng">
          <a:noFill/>
        </a:ln>
      </xdr:spPr>
    </xdr:pic>
    <xdr:clientData/>
  </xdr:twoCellAnchor>
  <xdr:twoCellAnchor editAs="oneCell">
    <xdr:from>
      <xdr:col>8</xdr:col>
      <xdr:colOff>66675</xdr:colOff>
      <xdr:row>2</xdr:row>
      <xdr:rowOff>133350</xdr:rowOff>
    </xdr:from>
    <xdr:to>
      <xdr:col>13</xdr:col>
      <xdr:colOff>9525</xdr:colOff>
      <xdr:row>7</xdr:row>
      <xdr:rowOff>19050</xdr:rowOff>
    </xdr:to>
    <xdr:pic>
      <xdr:nvPicPr>
        <xdr:cNvPr id="2" name="Obrázek 3" descr="EU_ERDF_EN.JPG"/>
        <xdr:cNvPicPr preferRelativeResize="1">
          <a:picLocks noChangeAspect="1"/>
        </xdr:cNvPicPr>
      </xdr:nvPicPr>
      <xdr:blipFill>
        <a:blip r:embed="rId2"/>
        <a:stretch>
          <a:fillRect/>
        </a:stretch>
      </xdr:blipFill>
      <xdr:spPr>
        <a:xfrm>
          <a:off x="6257925" y="457200"/>
          <a:ext cx="31718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holy.p@kr-vysocina.cz"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83"/>
  <sheetViews>
    <sheetView view="pageBreakPreview" zoomScaleSheetLayoutView="100" zoomScalePageLayoutView="0" workbookViewId="0" topLeftCell="A34">
      <selection activeCell="D22" sqref="D22:F22"/>
    </sheetView>
  </sheetViews>
  <sheetFormatPr defaultColWidth="11.421875" defaultRowHeight="12.75"/>
  <cols>
    <col min="1" max="1" width="1.57421875" style="5" customWidth="1"/>
    <col min="2" max="2" width="14.7109375" style="17" customWidth="1"/>
    <col min="3" max="3" width="10.00390625" style="5" customWidth="1"/>
    <col min="4" max="4" width="15.57421875" style="5" customWidth="1"/>
    <col min="5" max="5" width="14.8515625" style="5" customWidth="1"/>
    <col min="6" max="6" width="15.7109375" style="5" customWidth="1"/>
    <col min="7" max="7" width="16.8515625" style="5" customWidth="1"/>
    <col min="8" max="8" width="17.28125" style="5" customWidth="1"/>
    <col min="9" max="9" width="14.8515625" style="5" customWidth="1"/>
    <col min="10" max="10" width="12.28125" style="5" customWidth="1"/>
    <col min="11" max="16384" width="11.421875" style="5" customWidth="1"/>
  </cols>
  <sheetData>
    <row r="1" spans="2:9" ht="117.75" customHeight="1">
      <c r="B1" s="644"/>
      <c r="C1" s="645"/>
      <c r="D1" s="645"/>
      <c r="E1" s="645"/>
      <c r="F1" s="645"/>
      <c r="G1" s="645"/>
      <c r="H1" s="645"/>
      <c r="I1" s="645"/>
    </row>
    <row r="2" spans="2:8" s="17" customFormat="1" ht="24.75" customHeight="1">
      <c r="B2" s="646" t="s">
        <v>112</v>
      </c>
      <c r="C2" s="647"/>
      <c r="D2" s="647"/>
      <c r="E2" s="647"/>
      <c r="F2" s="647"/>
      <c r="G2" s="647"/>
      <c r="H2" s="647"/>
    </row>
    <row r="3" spans="2:8" s="17" customFormat="1" ht="18.75" customHeight="1">
      <c r="B3" s="648" t="s">
        <v>6</v>
      </c>
      <c r="C3" s="649"/>
      <c r="D3" s="649"/>
      <c r="E3" s="649"/>
      <c r="F3" s="649"/>
      <c r="G3" s="649"/>
      <c r="H3" s="649"/>
    </row>
    <row r="4" spans="2:4" ht="18.75" customHeight="1">
      <c r="B4" s="16"/>
      <c r="D4" s="280" t="s">
        <v>245</v>
      </c>
    </row>
    <row r="5" spans="2:8" ht="5.25" customHeight="1" thickBot="1">
      <c r="B5" s="51"/>
      <c r="C5" s="22"/>
      <c r="D5" s="8"/>
      <c r="E5" s="8"/>
      <c r="F5" s="8"/>
      <c r="G5" s="8"/>
      <c r="H5" s="8"/>
    </row>
    <row r="6" spans="2:8" ht="19.5" customHeight="1" thickBot="1">
      <c r="B6" s="650" t="s">
        <v>9</v>
      </c>
      <c r="C6" s="651"/>
      <c r="D6" s="636" t="str">
        <f>'7. Finanční zpráva '!C6</f>
        <v>ANGAŽOVANCI</v>
      </c>
      <c r="E6" s="637"/>
      <c r="F6" s="637"/>
      <c r="G6" s="637"/>
      <c r="H6" s="638"/>
    </row>
    <row r="7" spans="2:8" ht="5.25" customHeight="1" thickBot="1">
      <c r="B7" s="51"/>
      <c r="C7" s="22"/>
      <c r="D7" s="12"/>
      <c r="E7" s="12"/>
      <c r="F7" s="12"/>
      <c r="G7" s="12"/>
      <c r="H7" s="12"/>
    </row>
    <row r="8" spans="2:8" ht="21" customHeight="1" thickBot="1">
      <c r="B8" s="652" t="s">
        <v>10</v>
      </c>
      <c r="C8" s="653"/>
      <c r="D8" s="636" t="str">
        <f>'7. Finanční zpráva '!C8</f>
        <v>M00253</v>
      </c>
      <c r="E8" s="637"/>
      <c r="F8" s="637"/>
      <c r="G8" s="637"/>
      <c r="H8" s="638"/>
    </row>
    <row r="9" spans="2:8" ht="6" customHeight="1" thickBot="1">
      <c r="B9" s="52"/>
      <c r="C9" s="53"/>
      <c r="D9" s="12"/>
      <c r="E9" s="12"/>
      <c r="F9" s="12"/>
      <c r="G9" s="12"/>
      <c r="H9" s="12"/>
    </row>
    <row r="10" spans="2:8" ht="21" customHeight="1" thickBot="1">
      <c r="B10" s="654" t="s">
        <v>11</v>
      </c>
      <c r="C10" s="655"/>
      <c r="D10" s="641" t="s">
        <v>472</v>
      </c>
      <c r="E10" s="637"/>
      <c r="F10" s="638" t="s">
        <v>265</v>
      </c>
      <c r="G10" s="12"/>
      <c r="H10" s="12"/>
    </row>
    <row r="11" spans="2:8" ht="15" customHeight="1" thickBot="1">
      <c r="B11" s="2"/>
      <c r="C11" s="1"/>
      <c r="D11" s="334"/>
      <c r="E11" s="334"/>
      <c r="F11" s="334"/>
      <c r="G11" s="12"/>
      <c r="H11" s="12"/>
    </row>
    <row r="12" spans="2:10" ht="21" customHeight="1" thickBot="1">
      <c r="B12" s="654" t="s">
        <v>12</v>
      </c>
      <c r="C12" s="653"/>
      <c r="D12" s="636" t="str">
        <f>'7. Finanční zpráva '!C12</f>
        <v>LP</v>
      </c>
      <c r="E12" s="637"/>
      <c r="F12" s="637"/>
      <c r="G12" s="637"/>
      <c r="H12" s="638"/>
      <c r="I12"/>
      <c r="J12"/>
    </row>
    <row r="13" spans="2:10" ht="6" customHeight="1" thickBot="1">
      <c r="B13" s="50"/>
      <c r="C13" s="43"/>
      <c r="D13" s="335"/>
      <c r="E13" s="335"/>
      <c r="F13" s="335"/>
      <c r="G13" s="335"/>
      <c r="H13" s="335"/>
      <c r="I13"/>
      <c r="J13"/>
    </row>
    <row r="14" spans="2:10" ht="21" customHeight="1" thickBot="1">
      <c r="B14" s="32" t="s">
        <v>66</v>
      </c>
      <c r="C14" s="59"/>
      <c r="D14" s="636" t="str">
        <f>'7. Finanční zpráva '!C10</f>
        <v>Kraj Vysočina</v>
      </c>
      <c r="E14" s="637"/>
      <c r="F14" s="637"/>
      <c r="G14" s="637"/>
      <c r="H14" s="638"/>
      <c r="I14"/>
      <c r="J14"/>
    </row>
    <row r="15" spans="2:10" ht="6" customHeight="1" thickBot="1">
      <c r="B15" s="44"/>
      <c r="C15" s="45"/>
      <c r="D15" s="335"/>
      <c r="E15" s="335"/>
      <c r="F15" s="335"/>
      <c r="G15" s="13"/>
      <c r="H15" s="13"/>
      <c r="I15"/>
      <c r="J15"/>
    </row>
    <row r="16" spans="2:10" ht="21" customHeight="1" thickBot="1">
      <c r="B16" s="639" t="s">
        <v>13</v>
      </c>
      <c r="C16" s="640"/>
      <c r="D16" s="636" t="str">
        <f>'7. Finanční zpráva '!C14</f>
        <v>Žižkova 57, 587 33 Jihlava</v>
      </c>
      <c r="E16" s="637"/>
      <c r="F16" s="637"/>
      <c r="G16" s="637"/>
      <c r="H16" s="638"/>
      <c r="I16" s="8"/>
      <c r="J16" s="8"/>
    </row>
    <row r="17" spans="2:10" ht="6.75" customHeight="1" thickBot="1">
      <c r="B17" s="49"/>
      <c r="C17" s="54"/>
      <c r="D17" s="12"/>
      <c r="E17" s="12"/>
      <c r="F17" s="12"/>
      <c r="G17" s="12"/>
      <c r="H17" s="12"/>
      <c r="I17" s="8"/>
      <c r="J17" s="8"/>
    </row>
    <row r="18" spans="2:10" ht="21" customHeight="1" thickBot="1">
      <c r="B18" s="639" t="s">
        <v>65</v>
      </c>
      <c r="C18" s="640"/>
      <c r="D18" s="636" t="str">
        <f>'7. Finanční zpráva '!C16</f>
        <v>Ing. Petr Holý</v>
      </c>
      <c r="E18" s="637"/>
      <c r="F18" s="637"/>
      <c r="G18" s="637"/>
      <c r="H18" s="638"/>
      <c r="I18" s="8"/>
      <c r="J18" s="8"/>
    </row>
    <row r="19" spans="2:10" ht="15" customHeight="1" thickBot="1">
      <c r="B19" s="40"/>
      <c r="C19" s="19"/>
      <c r="D19" s="335"/>
      <c r="E19" s="335"/>
      <c r="F19" s="335"/>
      <c r="G19" s="335"/>
      <c r="H19" s="12"/>
      <c r="I19" s="8"/>
      <c r="J19" s="8"/>
    </row>
    <row r="20" spans="2:10" ht="21" customHeight="1" thickBot="1">
      <c r="B20" s="639" t="s">
        <v>246</v>
      </c>
      <c r="C20" s="640"/>
      <c r="D20" s="641">
        <v>3</v>
      </c>
      <c r="E20" s="642"/>
      <c r="F20" s="643"/>
      <c r="G20" s="336" t="s">
        <v>14</v>
      </c>
      <c r="H20" s="337" t="s">
        <v>441</v>
      </c>
      <c r="I20" s="8"/>
      <c r="J20" s="8"/>
    </row>
    <row r="21" spans="2:10" ht="6" customHeight="1" thickBot="1">
      <c r="B21" s="49"/>
      <c r="C21" s="54"/>
      <c r="D21" s="153"/>
      <c r="E21" s="153"/>
      <c r="F21" s="153"/>
      <c r="G21" s="8"/>
      <c r="H21" s="8"/>
      <c r="I21" s="8"/>
      <c r="J21" s="8"/>
    </row>
    <row r="22" spans="2:10" ht="38.25" customHeight="1" thickBot="1">
      <c r="B22" s="674" t="s">
        <v>247</v>
      </c>
      <c r="C22" s="675"/>
      <c r="D22" s="676" t="str">
        <f>'7. Finanční zpráva '!C22</f>
        <v>č. 3 od 01/12/2013 - 31/05/2014</v>
      </c>
      <c r="E22" s="677"/>
      <c r="F22" s="678"/>
      <c r="G22" s="8"/>
      <c r="H22" s="8"/>
      <c r="I22" s="8"/>
      <c r="J22" s="8"/>
    </row>
    <row r="23" spans="2:10" ht="18.75" customHeight="1">
      <c r="B23" s="5"/>
      <c r="C23" s="20"/>
      <c r="D23" s="20"/>
      <c r="E23" s="20"/>
      <c r="F23" s="20"/>
      <c r="G23" s="20"/>
      <c r="H23" s="20"/>
      <c r="I23" s="20"/>
      <c r="J23" s="20"/>
    </row>
    <row r="24" spans="2:8" ht="22.5" customHeight="1">
      <c r="B24" s="646" t="s">
        <v>15</v>
      </c>
      <c r="C24" s="647"/>
      <c r="D24" s="647"/>
      <c r="E24" s="647"/>
      <c r="F24" s="647"/>
      <c r="G24" s="647"/>
      <c r="H24" s="647"/>
    </row>
    <row r="25" spans="2:10" ht="16.5" thickBot="1">
      <c r="B25" s="20"/>
      <c r="C25" s="20"/>
      <c r="D25" s="20"/>
      <c r="E25" s="20"/>
      <c r="F25" s="20"/>
      <c r="G25" s="20"/>
      <c r="H25" s="20"/>
      <c r="I25" s="20"/>
      <c r="J25" s="20"/>
    </row>
    <row r="26" spans="2:15" s="8" customFormat="1" ht="51.75" thickBot="1">
      <c r="B26" s="679" t="s">
        <v>16</v>
      </c>
      <c r="C26" s="680"/>
      <c r="D26" s="681"/>
      <c r="E26" s="27" t="s">
        <v>17</v>
      </c>
      <c r="F26" s="27" t="s">
        <v>272</v>
      </c>
      <c r="G26" s="27" t="s">
        <v>18</v>
      </c>
      <c r="H26" s="27" t="s">
        <v>19</v>
      </c>
      <c r="I26" s="27" t="s">
        <v>56</v>
      </c>
      <c r="J26" s="10"/>
      <c r="K26" s="11"/>
      <c r="L26" s="11"/>
      <c r="M26" s="209"/>
      <c r="N26" s="209"/>
      <c r="O26" s="11"/>
    </row>
    <row r="27" spans="2:15" s="8" customFormat="1" ht="13.5" thickBot="1">
      <c r="B27" s="101"/>
      <c r="C27" s="68"/>
      <c r="D27" s="102"/>
      <c r="E27" s="103" t="s">
        <v>113</v>
      </c>
      <c r="F27" s="104" t="s">
        <v>114</v>
      </c>
      <c r="G27" s="104" t="s">
        <v>260</v>
      </c>
      <c r="H27" s="104" t="s">
        <v>116</v>
      </c>
      <c r="I27" s="285" t="s">
        <v>261</v>
      </c>
      <c r="J27" s="10"/>
      <c r="K27" s="11"/>
      <c r="L27" s="11"/>
      <c r="M27" s="209"/>
      <c r="N27" s="209"/>
      <c r="O27" s="11"/>
    </row>
    <row r="28" spans="2:9" s="8" customFormat="1" ht="21" customHeight="1">
      <c r="B28" s="656" t="s">
        <v>20</v>
      </c>
      <c r="C28" s="682"/>
      <c r="D28" s="682"/>
      <c r="E28" s="210">
        <v>42820</v>
      </c>
      <c r="F28" s="211">
        <v>0</v>
      </c>
      <c r="G28" s="211">
        <f>'8.Soupiska výdajů'!V22</f>
        <v>6463.679999999999</v>
      </c>
      <c r="H28" s="211"/>
      <c r="I28" s="300">
        <f>E28-F28-G28</f>
        <v>36356.32</v>
      </c>
    </row>
    <row r="29" spans="2:9" s="8" customFormat="1" ht="21" customHeight="1">
      <c r="B29" s="656" t="s">
        <v>67</v>
      </c>
      <c r="C29" s="657"/>
      <c r="D29" s="657"/>
      <c r="E29" s="212">
        <v>104667</v>
      </c>
      <c r="F29" s="213">
        <v>0</v>
      </c>
      <c r="G29" s="213">
        <f>'8.Soupiska výdajů'!V54</f>
        <v>11325.9</v>
      </c>
      <c r="H29" s="213"/>
      <c r="I29" s="301">
        <f>E29-F29-G29</f>
        <v>93341.1</v>
      </c>
    </row>
    <row r="30" spans="2:9" s="8" customFormat="1" ht="21" customHeight="1">
      <c r="B30" s="656" t="s">
        <v>21</v>
      </c>
      <c r="C30" s="657"/>
      <c r="D30" s="657"/>
      <c r="E30" s="212">
        <v>0</v>
      </c>
      <c r="F30" s="213">
        <v>0</v>
      </c>
      <c r="G30" s="213">
        <f>'8.Soupiska výdajů'!V63</f>
        <v>0</v>
      </c>
      <c r="H30" s="213"/>
      <c r="I30" s="301">
        <f>E30-F30-G30</f>
        <v>0</v>
      </c>
    </row>
    <row r="31" spans="2:9" s="8" customFormat="1" ht="21" customHeight="1" thickBot="1">
      <c r="B31" s="76" t="s">
        <v>281</v>
      </c>
      <c r="C31" s="77"/>
      <c r="D31" s="77"/>
      <c r="E31" s="214">
        <v>0</v>
      </c>
      <c r="F31" s="215">
        <v>0</v>
      </c>
      <c r="G31" s="215">
        <v>0</v>
      </c>
      <c r="H31" s="215"/>
      <c r="I31" s="302">
        <f>E31-F31-G31</f>
        <v>0</v>
      </c>
    </row>
    <row r="32" spans="2:9" s="8" customFormat="1" ht="21.75" customHeight="1" thickBot="1">
      <c r="B32" s="679" t="s">
        <v>22</v>
      </c>
      <c r="C32" s="683"/>
      <c r="D32" s="684"/>
      <c r="E32" s="307">
        <f>SUM(E28:E30)-E31</f>
        <v>147487</v>
      </c>
      <c r="F32" s="307">
        <f>SUM(F28:F30)-F31</f>
        <v>0</v>
      </c>
      <c r="G32" s="307">
        <f>SUM(G28:G30)-G31</f>
        <v>17789.579999999998</v>
      </c>
      <c r="H32" s="307">
        <f>SUM(H28:H30)-H31</f>
        <v>0</v>
      </c>
      <c r="I32" s="299">
        <f>SUM(I28:I30)-I31</f>
        <v>129697.42000000001</v>
      </c>
    </row>
    <row r="33" spans="2:9" s="8" customFormat="1" ht="32.25" customHeight="1">
      <c r="B33" s="666" t="s">
        <v>284</v>
      </c>
      <c r="C33" s="667"/>
      <c r="D33" s="667"/>
      <c r="E33" s="667"/>
      <c r="F33" s="667"/>
      <c r="G33" s="667"/>
      <c r="H33" s="667"/>
      <c r="I33" s="667"/>
    </row>
    <row r="34" spans="2:8" s="8" customFormat="1" ht="21.75" customHeight="1" thickBot="1">
      <c r="B34" s="10" t="s">
        <v>23</v>
      </c>
      <c r="C34" s="331"/>
      <c r="D34" s="331"/>
      <c r="E34" s="332"/>
      <c r="F34" s="332"/>
      <c r="G34" s="332"/>
      <c r="H34" s="332"/>
    </row>
    <row r="35" spans="2:9" s="8" customFormat="1" ht="26.25" customHeight="1" thickBot="1">
      <c r="B35" s="658" t="s">
        <v>24</v>
      </c>
      <c r="C35" s="668"/>
      <c r="D35" s="669"/>
      <c r="E35" s="328"/>
      <c r="F35" s="328"/>
      <c r="G35" s="328"/>
      <c r="H35" s="328"/>
      <c r="I35"/>
    </row>
    <row r="36" spans="2:9" s="8" customFormat="1" ht="21.75" customHeight="1" thickBot="1">
      <c r="B36" s="661" t="s">
        <v>68</v>
      </c>
      <c r="C36" s="662"/>
      <c r="D36" s="663"/>
      <c r="E36" s="329">
        <f>E35/$E$32</f>
        <v>0</v>
      </c>
      <c r="F36" s="329">
        <f>F35/$E$32</f>
        <v>0</v>
      </c>
      <c r="G36" s="329">
        <f>G35/$E$32</f>
        <v>0</v>
      </c>
      <c r="H36" s="329">
        <f>H35/$E$32</f>
        <v>0</v>
      </c>
      <c r="I36"/>
    </row>
    <row r="37" spans="2:9" s="8" customFormat="1" ht="21.75" customHeight="1" thickBot="1">
      <c r="B37" s="658" t="s">
        <v>46</v>
      </c>
      <c r="C37" s="659"/>
      <c r="D37" s="660"/>
      <c r="E37" s="326"/>
      <c r="F37" s="326"/>
      <c r="G37" s="326">
        <f>'8.Soupiska výdajů'!V77</f>
        <v>0</v>
      </c>
      <c r="H37" s="326"/>
      <c r="I37"/>
    </row>
    <row r="38" spans="2:9" s="8" customFormat="1" ht="21.75" customHeight="1" thickBot="1">
      <c r="B38" s="661" t="s">
        <v>68</v>
      </c>
      <c r="C38" s="662"/>
      <c r="D38" s="663"/>
      <c r="E38" s="329">
        <f>E37/$E$32</f>
        <v>0</v>
      </c>
      <c r="F38" s="329">
        <f>F37/$E$32</f>
        <v>0</v>
      </c>
      <c r="G38" s="329">
        <f>G37/$E$32</f>
        <v>0</v>
      </c>
      <c r="H38" s="329">
        <f>H37/$E$32</f>
        <v>0</v>
      </c>
      <c r="I38"/>
    </row>
    <row r="39" spans="2:9" s="19" customFormat="1" ht="21.75" customHeight="1" thickBot="1">
      <c r="B39" s="658" t="s">
        <v>157</v>
      </c>
      <c r="C39" s="659"/>
      <c r="D39" s="660"/>
      <c r="E39" s="326"/>
      <c r="F39" s="326"/>
      <c r="G39" s="326"/>
      <c r="H39" s="326"/>
      <c r="I39"/>
    </row>
    <row r="40" spans="2:10" ht="20.25" customHeight="1" thickBot="1">
      <c r="B40" s="661" t="s">
        <v>68</v>
      </c>
      <c r="C40" s="662"/>
      <c r="D40" s="663"/>
      <c r="E40" s="329">
        <f>E39/$E$32</f>
        <v>0</v>
      </c>
      <c r="F40" s="329">
        <f>F39/$E$32</f>
        <v>0</v>
      </c>
      <c r="G40" s="329">
        <f>G39/$E$32</f>
        <v>0</v>
      </c>
      <c r="H40" s="329">
        <f>H39/$E$32</f>
        <v>0</v>
      </c>
      <c r="I40"/>
      <c r="J40" s="19"/>
    </row>
    <row r="41" spans="2:10" ht="19.5" customHeight="1" thickBot="1">
      <c r="B41" s="664" t="s">
        <v>25</v>
      </c>
      <c r="C41" s="665"/>
      <c r="D41" s="665"/>
      <c r="E41" s="326"/>
      <c r="F41" s="326"/>
      <c r="G41" s="326"/>
      <c r="H41" s="326"/>
      <c r="I41"/>
      <c r="J41" s="19"/>
    </row>
    <row r="42" spans="2:10" ht="19.5" customHeight="1" thickBot="1">
      <c r="B42" s="690" t="s">
        <v>68</v>
      </c>
      <c r="C42" s="691"/>
      <c r="D42" s="691"/>
      <c r="E42" s="329">
        <f>E41/$E$32</f>
        <v>0</v>
      </c>
      <c r="F42" s="329">
        <f>F41/$E$32</f>
        <v>0</v>
      </c>
      <c r="G42" s="329">
        <f>G41/$E$32</f>
        <v>0</v>
      </c>
      <c r="H42" s="329">
        <f>H41/$E$32</f>
        <v>0</v>
      </c>
      <c r="I42"/>
      <c r="J42" s="19"/>
    </row>
    <row r="43" spans="2:10" ht="19.5" customHeight="1" thickBot="1">
      <c r="B43" s="78"/>
      <c r="C43" s="66"/>
      <c r="D43" s="66"/>
      <c r="E43" s="66"/>
      <c r="F43" s="66"/>
      <c r="G43" s="46"/>
      <c r="H43" s="46"/>
      <c r="I43"/>
      <c r="J43" s="19"/>
    </row>
    <row r="44" spans="2:10" ht="62.25" customHeight="1" thickBot="1">
      <c r="B44" s="57"/>
      <c r="C44" s="216"/>
      <c r="D44" s="27" t="s">
        <v>262</v>
      </c>
      <c r="E44" s="27" t="s">
        <v>17</v>
      </c>
      <c r="F44" s="31" t="s">
        <v>26</v>
      </c>
      <c r="G44" s="31" t="s">
        <v>276</v>
      </c>
      <c r="H44" s="27" t="s">
        <v>27</v>
      </c>
      <c r="I44" s="27" t="s">
        <v>56</v>
      </c>
      <c r="J44" s="19"/>
    </row>
    <row r="45" spans="2:10" ht="24.75" customHeight="1" thickBot="1">
      <c r="B45" s="283" t="s">
        <v>69</v>
      </c>
      <c r="C45" s="284"/>
      <c r="D45" s="327">
        <f>'8.Soupiska výdajů'!V86</f>
        <v>0.85</v>
      </c>
      <c r="E45" s="326">
        <v>125363</v>
      </c>
      <c r="F45" s="326">
        <v>0</v>
      </c>
      <c r="G45" s="320">
        <f>FLOOR(D45*G32,1)</f>
        <v>15121</v>
      </c>
      <c r="H45" s="303">
        <f>SUM(F45:G45)/E45</f>
        <v>0.12061772612333782</v>
      </c>
      <c r="I45" s="307">
        <f>E45-F45-G45</f>
        <v>110242</v>
      </c>
      <c r="J45" s="19"/>
    </row>
    <row r="46" spans="2:10" ht="24" customHeight="1" thickBot="1">
      <c r="B46" s="57"/>
      <c r="C46" s="216"/>
      <c r="D46" s="217"/>
      <c r="E46" s="218"/>
      <c r="F46" s="219"/>
      <c r="H46" s="43"/>
      <c r="I46" s="219"/>
      <c r="J46" s="8"/>
    </row>
    <row r="47" spans="2:10" ht="60" customHeight="1" thickBot="1">
      <c r="B47" s="57"/>
      <c r="C47" s="216"/>
      <c r="D47" s="217"/>
      <c r="E47" s="27" t="s">
        <v>267</v>
      </c>
      <c r="F47" s="27" t="s">
        <v>271</v>
      </c>
      <c r="G47" s="27" t="s">
        <v>268</v>
      </c>
      <c r="H47" s="106" t="s">
        <v>269</v>
      </c>
      <c r="I47" s="27" t="s">
        <v>270</v>
      </c>
      <c r="J47" s="8"/>
    </row>
    <row r="48" spans="2:10" ht="32.25" customHeight="1" thickBot="1">
      <c r="B48" s="670" t="s">
        <v>282</v>
      </c>
      <c r="C48" s="671"/>
      <c r="D48" s="672"/>
      <c r="E48" s="323"/>
      <c r="F48" s="323"/>
      <c r="G48" s="323"/>
      <c r="H48" s="330" t="e">
        <f>(F48+G48)/E48</f>
        <v>#DIV/0!</v>
      </c>
      <c r="I48" s="307">
        <f>E48-F48-G48</f>
        <v>0</v>
      </c>
      <c r="J48" s="8"/>
    </row>
    <row r="49" spans="2:10" ht="40.5" customHeight="1">
      <c r="B49" s="706" t="s">
        <v>287</v>
      </c>
      <c r="C49" s="707"/>
      <c r="D49" s="707"/>
      <c r="E49" s="707"/>
      <c r="F49" s="707"/>
      <c r="G49" s="707"/>
      <c r="H49" s="707"/>
      <c r="I49" s="707"/>
      <c r="J49" s="8"/>
    </row>
    <row r="50" spans="2:10" ht="23.25" customHeight="1" thickBot="1">
      <c r="B50" s="64"/>
      <c r="C50" s="65"/>
      <c r="D50" s="65"/>
      <c r="E50" s="66"/>
      <c r="F50" s="66"/>
      <c r="G50" s="66"/>
      <c r="H50" s="66"/>
      <c r="J50" s="38"/>
    </row>
    <row r="51" spans="2:10" s="153" customFormat="1" ht="24" customHeight="1" thickBot="1">
      <c r="B51" s="692" t="s">
        <v>70</v>
      </c>
      <c r="C51" s="693"/>
      <c r="D51" s="693"/>
      <c r="E51" s="693"/>
      <c r="F51" s="693"/>
      <c r="G51" s="694"/>
      <c r="H51" s="79" t="s">
        <v>29</v>
      </c>
      <c r="I51" s="5"/>
      <c r="J51" s="54"/>
    </row>
    <row r="52" spans="2:10" s="153" customFormat="1" ht="24" customHeight="1" thickBot="1">
      <c r="B52" s="695" t="s">
        <v>78</v>
      </c>
      <c r="C52" s="696"/>
      <c r="D52" s="696"/>
      <c r="E52" s="696"/>
      <c r="F52" s="696"/>
      <c r="G52" s="325"/>
      <c r="H52" s="67" t="s">
        <v>29</v>
      </c>
      <c r="I52" s="5"/>
      <c r="J52" s="54"/>
    </row>
    <row r="53" spans="2:10" s="153" customFormat="1" ht="24" customHeight="1" thickBot="1">
      <c r="B53" s="695" t="s">
        <v>283</v>
      </c>
      <c r="C53" s="696"/>
      <c r="D53" s="696"/>
      <c r="E53" s="696"/>
      <c r="F53" s="696"/>
      <c r="G53" s="708"/>
      <c r="H53" s="67" t="s">
        <v>29</v>
      </c>
      <c r="I53" s="5"/>
      <c r="J53" s="54"/>
    </row>
    <row r="54" spans="2:10" s="153" customFormat="1" ht="24" customHeight="1" thickBot="1">
      <c r="B54" s="673" t="s">
        <v>289</v>
      </c>
      <c r="C54" s="673"/>
      <c r="D54" s="673"/>
      <c r="E54" s="673"/>
      <c r="F54" s="673"/>
      <c r="G54" s="673"/>
      <c r="H54" s="67" t="s">
        <v>29</v>
      </c>
      <c r="I54" s="5"/>
      <c r="J54" s="54"/>
    </row>
    <row r="55" spans="2:10" s="153" customFormat="1" ht="48.75" customHeight="1" thickBot="1">
      <c r="B55" s="80" t="s">
        <v>71</v>
      </c>
      <c r="C55" s="703"/>
      <c r="D55" s="704"/>
      <c r="E55" s="704"/>
      <c r="F55" s="704"/>
      <c r="G55" s="704"/>
      <c r="H55" s="705"/>
      <c r="I55" s="8"/>
      <c r="J55" s="54"/>
    </row>
    <row r="56" spans="2:9" s="153" customFormat="1" ht="21" customHeight="1">
      <c r="B56" s="700" t="s">
        <v>28</v>
      </c>
      <c r="C56" s="701"/>
      <c r="D56" s="701"/>
      <c r="E56" s="701"/>
      <c r="F56" s="701"/>
      <c r="G56" s="701"/>
      <c r="H56" s="701"/>
      <c r="I56" s="8"/>
    </row>
    <row r="57" spans="2:9" s="216" customFormat="1" ht="54.75" customHeight="1">
      <c r="B57" s="702" t="s">
        <v>231</v>
      </c>
      <c r="C57" s="702"/>
      <c r="D57" s="702"/>
      <c r="E57" s="702"/>
      <c r="F57" s="702"/>
      <c r="G57" s="702"/>
      <c r="H57" s="702"/>
      <c r="I57" s="38"/>
    </row>
    <row r="58" spans="2:9" s="216" customFormat="1" ht="33" customHeight="1">
      <c r="B58" s="23"/>
      <c r="C58" s="685" t="s">
        <v>72</v>
      </c>
      <c r="D58" s="686"/>
      <c r="E58" s="686"/>
      <c r="F58" s="686"/>
      <c r="G58" s="686"/>
      <c r="H58" s="686"/>
      <c r="I58" s="81"/>
    </row>
    <row r="59" spans="2:9" s="216" customFormat="1" ht="15" customHeight="1">
      <c r="B59" s="23"/>
      <c r="C59" s="685" t="s">
        <v>73</v>
      </c>
      <c r="D59" s="685"/>
      <c r="E59" s="685"/>
      <c r="F59" s="685"/>
      <c r="G59" s="685"/>
      <c r="H59" s="685"/>
      <c r="I59" s="81"/>
    </row>
    <row r="60" spans="2:9" s="216" customFormat="1" ht="34.5" customHeight="1">
      <c r="B60" s="23"/>
      <c r="C60" s="685" t="s">
        <v>74</v>
      </c>
      <c r="D60" s="686"/>
      <c r="E60" s="686"/>
      <c r="F60" s="686"/>
      <c r="G60" s="686"/>
      <c r="H60" s="686"/>
      <c r="I60" s="81"/>
    </row>
    <row r="61" spans="2:9" s="216" customFormat="1" ht="28.5" customHeight="1">
      <c r="B61" s="23"/>
      <c r="C61" s="685" t="s">
        <v>75</v>
      </c>
      <c r="D61" s="686"/>
      <c r="E61" s="686"/>
      <c r="F61" s="686"/>
      <c r="G61" s="686"/>
      <c r="H61" s="686"/>
      <c r="I61" s="74"/>
    </row>
    <row r="62" spans="3:9" ht="29.25" customHeight="1">
      <c r="C62" s="685" t="s">
        <v>76</v>
      </c>
      <c r="D62" s="685"/>
      <c r="E62" s="685"/>
      <c r="F62" s="685"/>
      <c r="G62" s="685"/>
      <c r="H62" s="685"/>
      <c r="I62" s="82"/>
    </row>
    <row r="63" spans="3:9" ht="29.25" customHeight="1">
      <c r="C63" s="699" t="s">
        <v>77</v>
      </c>
      <c r="D63" s="699"/>
      <c r="E63" s="699"/>
      <c r="F63" s="699"/>
      <c r="G63" s="699"/>
      <c r="H63" s="699"/>
      <c r="I63" s="82"/>
    </row>
    <row r="64" spans="3:9" ht="19.5" customHeight="1">
      <c r="C64" s="699" t="s">
        <v>52</v>
      </c>
      <c r="D64" s="699"/>
      <c r="E64" s="699"/>
      <c r="F64" s="699"/>
      <c r="G64" s="699"/>
      <c r="H64" s="699"/>
      <c r="I64" s="82"/>
    </row>
    <row r="65" spans="3:9" ht="19.5" customHeight="1">
      <c r="C65" s="56"/>
      <c r="D65" s="56"/>
      <c r="E65" s="56"/>
      <c r="F65" s="56"/>
      <c r="G65" s="56"/>
      <c r="H65" s="56"/>
      <c r="I65" s="82"/>
    </row>
    <row r="66" spans="3:9" ht="13.5" customHeight="1">
      <c r="C66" s="56"/>
      <c r="D66" s="56"/>
      <c r="E66" s="56"/>
      <c r="F66" s="56"/>
      <c r="G66" s="56"/>
      <c r="H66" s="56"/>
      <c r="I66" s="82"/>
    </row>
    <row r="67" spans="2:9" s="8" customFormat="1" ht="14.25">
      <c r="B67" s="697" t="s">
        <v>232</v>
      </c>
      <c r="C67" s="698"/>
      <c r="D67" s="698"/>
      <c r="E67" s="151"/>
      <c r="F67" s="151"/>
      <c r="G67" s="151"/>
      <c r="H67" s="151"/>
      <c r="I67" s="82"/>
    </row>
    <row r="68" spans="2:9" s="8" customFormat="1" ht="15" thickBot="1">
      <c r="B68" s="17"/>
      <c r="C68" s="151"/>
      <c r="D68" s="152"/>
      <c r="E68" s="152"/>
      <c r="F68" s="152"/>
      <c r="G68" s="152"/>
      <c r="H68" s="152"/>
      <c r="I68" s="82"/>
    </row>
    <row r="69" spans="2:9" s="8" customFormat="1" ht="13.5" thickBot="1">
      <c r="B69" s="650" t="s">
        <v>233</v>
      </c>
      <c r="C69" s="689"/>
      <c r="D69" s="651"/>
      <c r="E69" s="729"/>
      <c r="F69" s="730"/>
      <c r="I69" s="82"/>
    </row>
    <row r="70" spans="2:8" ht="13.5" thickBot="1">
      <c r="B70" s="687"/>
      <c r="C70" s="688"/>
      <c r="D70" s="688"/>
      <c r="G70" s="8"/>
      <c r="H70" s="8"/>
    </row>
    <row r="71" spans="2:6" ht="13.5" thickBot="1">
      <c r="B71" s="654" t="s">
        <v>30</v>
      </c>
      <c r="C71" s="731"/>
      <c r="D71" s="731"/>
      <c r="E71" s="729"/>
      <c r="F71" s="730"/>
    </row>
    <row r="72" spans="2:9" ht="13.5" thickBot="1">
      <c r="B72" s="5"/>
      <c r="I72" s="21"/>
    </row>
    <row r="73" spans="2:9" ht="12.75" customHeight="1" thickBot="1">
      <c r="B73" s="654" t="s">
        <v>290</v>
      </c>
      <c r="C73" s="731"/>
      <c r="D73" s="731"/>
      <c r="E73" s="729"/>
      <c r="F73" s="730"/>
      <c r="G73" s="709" t="s">
        <v>62</v>
      </c>
      <c r="H73" s="710"/>
      <c r="I73" s="711"/>
    </row>
    <row r="74" spans="7:9" ht="13.5" thickBot="1">
      <c r="G74" s="712"/>
      <c r="H74" s="713"/>
      <c r="I74" s="714"/>
    </row>
    <row r="75" ht="17.25" customHeight="1"/>
    <row r="76" ht="13.5" thickBot="1"/>
    <row r="77" spans="2:9" ht="12.75">
      <c r="B77" s="697" t="s">
        <v>291</v>
      </c>
      <c r="C77" s="698"/>
      <c r="D77" s="698"/>
      <c r="E77" s="715"/>
      <c r="F77" s="716"/>
      <c r="G77" s="719" t="s">
        <v>33</v>
      </c>
      <c r="H77" s="720"/>
      <c r="I77" s="711"/>
    </row>
    <row r="78" spans="5:9" ht="13.5" thickBot="1">
      <c r="E78" s="717"/>
      <c r="F78" s="718"/>
      <c r="G78" s="721"/>
      <c r="H78" s="722"/>
      <c r="I78" s="723"/>
    </row>
    <row r="79" spans="3:9" ht="12.75">
      <c r="C79" s="726" t="s">
        <v>292</v>
      </c>
      <c r="D79" s="727"/>
      <c r="E79" s="727"/>
      <c r="F79" s="728"/>
      <c r="G79" s="721"/>
      <c r="H79" s="722"/>
      <c r="I79" s="723"/>
    </row>
    <row r="80" spans="7:9" ht="12.75">
      <c r="G80" s="721"/>
      <c r="H80" s="722"/>
      <c r="I80" s="723"/>
    </row>
    <row r="81" spans="7:9" ht="12.75">
      <c r="G81" s="721"/>
      <c r="H81" s="722"/>
      <c r="I81" s="723"/>
    </row>
    <row r="82" spans="7:9" ht="12.75">
      <c r="G82" s="721"/>
      <c r="H82" s="722"/>
      <c r="I82" s="723"/>
    </row>
    <row r="83" spans="7:9" ht="13.5" thickBot="1">
      <c r="G83" s="724"/>
      <c r="H83" s="725"/>
      <c r="I83" s="714"/>
    </row>
  </sheetData>
  <sheetProtection/>
  <mergeCells count="64">
    <mergeCell ref="G73:I74"/>
    <mergeCell ref="B77:D77"/>
    <mergeCell ref="E77:F78"/>
    <mergeCell ref="G77:I83"/>
    <mergeCell ref="C79:F79"/>
    <mergeCell ref="E69:F69"/>
    <mergeCell ref="B71:D71"/>
    <mergeCell ref="E71:F71"/>
    <mergeCell ref="B73:D73"/>
    <mergeCell ref="E73:F73"/>
    <mergeCell ref="D8:H8"/>
    <mergeCell ref="B67:D67"/>
    <mergeCell ref="C63:H63"/>
    <mergeCell ref="C64:H64"/>
    <mergeCell ref="B56:H56"/>
    <mergeCell ref="B57:H57"/>
    <mergeCell ref="C59:H59"/>
    <mergeCell ref="C55:H55"/>
    <mergeCell ref="B49:I49"/>
    <mergeCell ref="B53:G53"/>
    <mergeCell ref="D6:H6"/>
    <mergeCell ref="C58:H58"/>
    <mergeCell ref="C62:H62"/>
    <mergeCell ref="C61:H61"/>
    <mergeCell ref="B70:D70"/>
    <mergeCell ref="B69:D69"/>
    <mergeCell ref="C60:H60"/>
    <mergeCell ref="B42:D42"/>
    <mergeCell ref="B51:G51"/>
    <mergeCell ref="B52:F52"/>
    <mergeCell ref="B48:D48"/>
    <mergeCell ref="B54:G54"/>
    <mergeCell ref="B22:C22"/>
    <mergeCell ref="D22:F22"/>
    <mergeCell ref="B36:D36"/>
    <mergeCell ref="B24:H24"/>
    <mergeCell ref="B26:D26"/>
    <mergeCell ref="B28:D28"/>
    <mergeCell ref="B32:D32"/>
    <mergeCell ref="B29:D29"/>
    <mergeCell ref="B30:D30"/>
    <mergeCell ref="B39:D39"/>
    <mergeCell ref="B40:D40"/>
    <mergeCell ref="B41:D41"/>
    <mergeCell ref="B33:I33"/>
    <mergeCell ref="B38:D38"/>
    <mergeCell ref="B37:D37"/>
    <mergeCell ref="B35:D35"/>
    <mergeCell ref="B1:I1"/>
    <mergeCell ref="B2:H2"/>
    <mergeCell ref="B3:H3"/>
    <mergeCell ref="B6:C6"/>
    <mergeCell ref="B8:C8"/>
    <mergeCell ref="B18:C18"/>
    <mergeCell ref="D18:H18"/>
    <mergeCell ref="B10:C10"/>
    <mergeCell ref="D10:F10"/>
    <mergeCell ref="B12:C12"/>
    <mergeCell ref="D12:H12"/>
    <mergeCell ref="D14:H14"/>
    <mergeCell ref="B16:C16"/>
    <mergeCell ref="B20:C20"/>
    <mergeCell ref="D20:F20"/>
    <mergeCell ref="D16:H16"/>
  </mergeCells>
  <printOptions/>
  <pageMargins left="0.7874015748031497" right="0.7874015748031497" top="0.984251968503937" bottom="0.984251968503937" header="0.5118110236220472" footer="0.5118110236220472"/>
  <pageSetup horizontalDpi="600" verticalDpi="600" orientation="portrait" paperSize="9" scale="64" r:id="rId4"/>
  <headerFooter alignWithMargins="0">
    <oddHeader>&amp;CVerze: 4. května 2011</oddHeader>
  </headerFooter>
  <rowBreaks count="1" manualBreakCount="1">
    <brk id="46" max="9" man="1"/>
  </rowBreaks>
  <drawing r:id="rId3"/>
  <legacyDrawing r:id="rId2"/>
</worksheet>
</file>

<file path=xl/worksheets/sheet2.xml><?xml version="1.0" encoding="utf-8"?>
<worksheet xmlns="http://schemas.openxmlformats.org/spreadsheetml/2006/main" xmlns:r="http://schemas.openxmlformats.org/officeDocument/2006/relationships">
  <dimension ref="B1:J149"/>
  <sheetViews>
    <sheetView tabSelected="1" view="pageBreakPreview" zoomScaleSheetLayoutView="100" zoomScalePageLayoutView="0" workbookViewId="0" topLeftCell="B1">
      <selection activeCell="J10" sqref="J10"/>
    </sheetView>
  </sheetViews>
  <sheetFormatPr defaultColWidth="9.140625" defaultRowHeight="12.75"/>
  <cols>
    <col min="1" max="1" width="2.8515625" style="0" hidden="1" customWidth="1"/>
    <col min="2" max="2" width="14.140625" style="0" customWidth="1"/>
    <col min="3" max="3" width="10.00390625" style="0" customWidth="1"/>
    <col min="4" max="4" width="10.421875" style="0" customWidth="1"/>
    <col min="6" max="6" width="12.00390625" style="0" customWidth="1"/>
    <col min="9" max="9" width="20.421875" style="0" customWidth="1"/>
    <col min="11" max="11" width="10.8515625" style="0" customWidth="1"/>
  </cols>
  <sheetData>
    <row r="1" spans="2:10" s="5" customFormat="1" ht="125.25" customHeight="1">
      <c r="B1" s="644"/>
      <c r="C1" s="645"/>
      <c r="D1" s="645"/>
      <c r="E1" s="645"/>
      <c r="F1" s="645"/>
      <c r="G1" s="645"/>
      <c r="H1" s="645"/>
      <c r="I1" s="645"/>
      <c r="J1" s="645"/>
    </row>
    <row r="2" ht="9" customHeight="1"/>
    <row r="3" spans="2:9" ht="24" customHeight="1">
      <c r="B3" s="767" t="s">
        <v>109</v>
      </c>
      <c r="C3" s="768"/>
      <c r="D3" s="768"/>
      <c r="E3" s="768"/>
      <c r="F3" s="768"/>
      <c r="G3" s="768"/>
      <c r="H3" s="768"/>
      <c r="I3" s="768"/>
    </row>
    <row r="4" ht="8.25" customHeight="1"/>
    <row r="5" spans="2:9" ht="15">
      <c r="B5" s="648" t="s">
        <v>6</v>
      </c>
      <c r="C5" s="649"/>
      <c r="D5" s="649"/>
      <c r="E5" s="649"/>
      <c r="F5" s="649"/>
      <c r="G5" s="649"/>
      <c r="H5" s="649"/>
      <c r="I5" s="649"/>
    </row>
    <row r="6" spans="2:9" ht="19.5" customHeight="1" thickBot="1">
      <c r="B6" s="69"/>
      <c r="C6" s="70" t="s">
        <v>249</v>
      </c>
      <c r="D6" s="48"/>
      <c r="E6" s="48"/>
      <c r="F6" s="48"/>
      <c r="G6" s="48"/>
      <c r="H6" s="48"/>
      <c r="I6" s="48"/>
    </row>
    <row r="7" spans="2:9" ht="19.5" customHeight="1" thickBot="1">
      <c r="B7" s="639" t="s">
        <v>9</v>
      </c>
      <c r="C7" s="817"/>
      <c r="D7" s="769" t="s">
        <v>434</v>
      </c>
      <c r="E7" s="770"/>
      <c r="F7" s="770"/>
      <c r="G7" s="770"/>
      <c r="H7" s="770"/>
      <c r="I7" s="771"/>
    </row>
    <row r="8" spans="2:9" ht="6" customHeight="1" thickBot="1">
      <c r="B8" s="49"/>
      <c r="C8" s="46"/>
      <c r="D8" s="8"/>
      <c r="E8" s="8"/>
      <c r="F8" s="8"/>
      <c r="G8" s="8"/>
      <c r="H8" s="8"/>
      <c r="I8" s="8"/>
    </row>
    <row r="9" spans="2:9" ht="19.5" customHeight="1" thickBot="1">
      <c r="B9" s="639" t="s">
        <v>10</v>
      </c>
      <c r="C9" s="817"/>
      <c r="D9" s="769" t="s">
        <v>435</v>
      </c>
      <c r="E9" s="770"/>
      <c r="F9" s="770"/>
      <c r="G9" s="771"/>
      <c r="H9" s="8"/>
      <c r="I9" s="8"/>
    </row>
    <row r="10" spans="2:7" ht="15" customHeight="1" thickBot="1">
      <c r="B10" s="50"/>
      <c r="C10" s="43"/>
      <c r="D10" s="19"/>
      <c r="E10" s="19"/>
      <c r="F10" s="19"/>
      <c r="G10" s="19"/>
    </row>
    <row r="11" spans="2:9" ht="19.5" customHeight="1" thickBot="1">
      <c r="B11" s="654" t="s">
        <v>12</v>
      </c>
      <c r="C11" s="782"/>
      <c r="D11" s="769" t="s">
        <v>365</v>
      </c>
      <c r="E11" s="770"/>
      <c r="F11" s="770"/>
      <c r="G11" s="770"/>
      <c r="H11" s="770"/>
      <c r="I11" s="771"/>
    </row>
    <row r="12" ht="6" customHeight="1" thickBot="1"/>
    <row r="13" spans="2:9" ht="19.5" customHeight="1" thickBot="1">
      <c r="B13" s="639" t="s">
        <v>66</v>
      </c>
      <c r="C13" s="778"/>
      <c r="D13" s="769" t="s">
        <v>436</v>
      </c>
      <c r="E13" s="770"/>
      <c r="F13" s="770"/>
      <c r="G13" s="770"/>
      <c r="H13" s="770"/>
      <c r="I13" s="771"/>
    </row>
    <row r="14" spans="2:9" ht="6" customHeight="1" thickBot="1">
      <c r="B14" s="49"/>
      <c r="C14" s="46"/>
      <c r="D14" s="8"/>
      <c r="E14" s="8"/>
      <c r="F14" s="8"/>
      <c r="G14" s="8"/>
      <c r="H14" s="8"/>
      <c r="I14" s="8"/>
    </row>
    <row r="15" spans="2:9" ht="19.5" customHeight="1" thickBot="1">
      <c r="B15" s="639" t="s">
        <v>13</v>
      </c>
      <c r="C15" s="778"/>
      <c r="D15" s="769" t="s">
        <v>437</v>
      </c>
      <c r="E15" s="770"/>
      <c r="F15" s="770"/>
      <c r="G15" s="770"/>
      <c r="H15" s="770"/>
      <c r="I15" s="771"/>
    </row>
    <row r="16" spans="2:9" ht="6" customHeight="1" thickBot="1">
      <c r="B16" s="49"/>
      <c r="C16" s="46"/>
      <c r="D16" s="8"/>
      <c r="E16" s="8"/>
      <c r="F16" s="8"/>
      <c r="G16" s="8"/>
      <c r="H16" s="8"/>
      <c r="I16" s="8"/>
    </row>
    <row r="17" spans="2:9" ht="19.5" customHeight="1" thickBot="1">
      <c r="B17" s="639" t="s">
        <v>38</v>
      </c>
      <c r="C17" s="778"/>
      <c r="D17" s="769" t="s">
        <v>440</v>
      </c>
      <c r="E17" s="770"/>
      <c r="F17" s="770"/>
      <c r="G17" s="770"/>
      <c r="H17" s="770"/>
      <c r="I17" s="771"/>
    </row>
    <row r="18" spans="2:9" ht="6" customHeight="1" thickBot="1">
      <c r="B18" s="49"/>
      <c r="C18" s="46"/>
      <c r="D18" s="8"/>
      <c r="E18" s="8"/>
      <c r="F18" s="8"/>
      <c r="G18" s="8"/>
      <c r="H18" s="8"/>
      <c r="I18" s="8"/>
    </row>
    <row r="19" spans="2:9" ht="19.5" customHeight="1" thickBot="1">
      <c r="B19" s="639" t="s">
        <v>65</v>
      </c>
      <c r="C19" s="778"/>
      <c r="D19" s="769" t="s">
        <v>439</v>
      </c>
      <c r="E19" s="770"/>
      <c r="F19" s="770"/>
      <c r="G19" s="770"/>
      <c r="H19" s="770"/>
      <c r="I19" s="771"/>
    </row>
    <row r="20" spans="2:9" ht="6" customHeight="1" thickBot="1">
      <c r="B20" s="49"/>
      <c r="C20" s="46"/>
      <c r="D20" s="8"/>
      <c r="E20" s="8"/>
      <c r="F20" s="8"/>
      <c r="G20" s="8"/>
      <c r="H20" s="8"/>
      <c r="I20" s="8"/>
    </row>
    <row r="21" spans="2:9" ht="19.5" customHeight="1" thickBot="1">
      <c r="B21" s="639" t="s">
        <v>11</v>
      </c>
      <c r="C21" s="778"/>
      <c r="D21" s="775" t="s">
        <v>529</v>
      </c>
      <c r="E21" s="776"/>
      <c r="F21" s="776"/>
      <c r="G21" s="777"/>
      <c r="H21" s="8"/>
      <c r="I21" s="8"/>
    </row>
    <row r="22" spans="2:9" ht="19.5" customHeight="1" thickBot="1">
      <c r="B22" s="50"/>
      <c r="C22" s="43"/>
      <c r="D22" s="19"/>
      <c r="E22" s="19"/>
      <c r="F22" s="19"/>
      <c r="G22" s="19"/>
      <c r="H22" s="36"/>
      <c r="I22" s="36"/>
    </row>
    <row r="23" spans="2:5" ht="19.5" customHeight="1" thickBot="1">
      <c r="B23" s="772" t="s">
        <v>14</v>
      </c>
      <c r="C23" s="773"/>
      <c r="D23" s="769" t="s">
        <v>441</v>
      </c>
      <c r="E23" s="804"/>
    </row>
    <row r="24" ht="6" customHeight="1" thickBot="1">
      <c r="B24" s="2"/>
    </row>
    <row r="25" spans="2:9" ht="28.5" customHeight="1" thickBot="1">
      <c r="B25" s="674" t="s">
        <v>248</v>
      </c>
      <c r="C25" s="774"/>
      <c r="D25" s="779" t="s">
        <v>536</v>
      </c>
      <c r="E25" s="780"/>
      <c r="F25" s="780"/>
      <c r="G25" s="780"/>
      <c r="H25" s="780"/>
      <c r="I25" s="781"/>
    </row>
    <row r="26" spans="2:7" ht="6" customHeight="1">
      <c r="B26" s="49"/>
      <c r="C26" s="46"/>
      <c r="D26" s="8"/>
      <c r="E26" s="8"/>
      <c r="F26" s="8"/>
      <c r="G26" s="8"/>
    </row>
    <row r="27" ht="19.5" customHeight="1" thickBot="1"/>
    <row r="28" spans="2:9" ht="27.75" customHeight="1">
      <c r="B28" s="818" t="s">
        <v>250</v>
      </c>
      <c r="C28" s="819"/>
      <c r="D28" s="819"/>
      <c r="E28" s="819"/>
      <c r="F28" s="819"/>
      <c r="G28" s="819"/>
      <c r="H28" s="819"/>
      <c r="I28" s="820"/>
    </row>
    <row r="29" spans="2:9" ht="13.5" customHeight="1">
      <c r="B29" s="794" t="s">
        <v>251</v>
      </c>
      <c r="C29" s="795"/>
      <c r="D29" s="796"/>
      <c r="E29" s="800" t="s">
        <v>86</v>
      </c>
      <c r="F29" s="800"/>
      <c r="G29" s="800"/>
      <c r="H29" s="800"/>
      <c r="I29" s="801"/>
    </row>
    <row r="30" spans="2:9" ht="17.25" customHeight="1">
      <c r="B30" s="797"/>
      <c r="C30" s="798"/>
      <c r="D30" s="799"/>
      <c r="E30" s="800" t="s">
        <v>87</v>
      </c>
      <c r="F30" s="800"/>
      <c r="G30" s="800" t="s">
        <v>88</v>
      </c>
      <c r="H30" s="800"/>
      <c r="I30" s="801"/>
    </row>
    <row r="31" spans="2:9" ht="17.25" customHeight="1">
      <c r="B31" s="814">
        <v>1</v>
      </c>
      <c r="C31" s="815"/>
      <c r="D31" s="816"/>
      <c r="E31" s="791">
        <v>41185</v>
      </c>
      <c r="F31" s="812"/>
      <c r="G31" s="791">
        <v>41425</v>
      </c>
      <c r="H31" s="792"/>
      <c r="I31" s="793"/>
    </row>
    <row r="32" spans="2:9" ht="20.25" customHeight="1" thickBot="1">
      <c r="B32" s="83"/>
      <c r="C32" s="84"/>
      <c r="D32" s="633">
        <v>2</v>
      </c>
      <c r="E32" s="831">
        <v>41609</v>
      </c>
      <c r="F32" s="832"/>
      <c r="G32" s="831">
        <v>41790</v>
      </c>
      <c r="H32" s="833"/>
      <c r="I32" s="834"/>
    </row>
    <row r="33" spans="2:9" ht="13.5" thickBot="1">
      <c r="B33" s="49"/>
      <c r="C33" s="46"/>
      <c r="D33" s="8"/>
      <c r="E33" s="8"/>
      <c r="F33" s="8"/>
      <c r="G33" s="8"/>
      <c r="H33" s="19"/>
      <c r="I33" s="19"/>
    </row>
    <row r="34" spans="2:9" ht="130.5" customHeight="1" thickBot="1">
      <c r="B34" s="740" t="s">
        <v>704</v>
      </c>
      <c r="C34" s="802"/>
      <c r="D34" s="802"/>
      <c r="E34" s="802"/>
      <c r="F34" s="802"/>
      <c r="G34" s="802"/>
      <c r="H34" s="802"/>
      <c r="I34" s="803"/>
    </row>
    <row r="35" spans="2:9" ht="15.75" thickBot="1">
      <c r="B35" s="39"/>
      <c r="C35" s="42"/>
      <c r="D35" s="43"/>
      <c r="E35" s="8"/>
      <c r="F35" s="8"/>
      <c r="G35" s="8"/>
      <c r="H35" s="19"/>
      <c r="I35" s="19"/>
    </row>
    <row r="36" spans="2:9" ht="28.5" customHeight="1" thickBot="1">
      <c r="B36" s="740" t="s">
        <v>89</v>
      </c>
      <c r="C36" s="802"/>
      <c r="D36" s="802"/>
      <c r="E36" s="802"/>
      <c r="F36" s="802"/>
      <c r="G36" s="802"/>
      <c r="H36" s="802"/>
      <c r="I36" s="803"/>
    </row>
    <row r="37" spans="2:9" ht="53.25" customHeight="1" thickBot="1">
      <c r="B37" s="740" t="s">
        <v>692</v>
      </c>
      <c r="C37" s="802"/>
      <c r="D37" s="802"/>
      <c r="E37" s="802"/>
      <c r="F37" s="802"/>
      <c r="G37" s="802"/>
      <c r="H37" s="802"/>
      <c r="I37" s="803"/>
    </row>
    <row r="38" spans="2:9" ht="68.25" customHeight="1" thickBot="1">
      <c r="B38" s="740" t="s">
        <v>693</v>
      </c>
      <c r="C38" s="824"/>
      <c r="D38" s="824"/>
      <c r="E38" s="824"/>
      <c r="F38" s="824"/>
      <c r="G38" s="824"/>
      <c r="H38" s="824"/>
      <c r="I38" s="825"/>
    </row>
    <row r="39" spans="2:9" ht="81.75" customHeight="1" thickBot="1">
      <c r="B39" s="740" t="s">
        <v>694</v>
      </c>
      <c r="C39" s="802"/>
      <c r="D39" s="802"/>
      <c r="E39" s="802"/>
      <c r="F39" s="802"/>
      <c r="G39" s="802"/>
      <c r="H39" s="802"/>
      <c r="I39" s="803"/>
    </row>
    <row r="40" spans="2:9" ht="45.75" customHeight="1" thickBot="1">
      <c r="B40" s="835" t="s">
        <v>695</v>
      </c>
      <c r="C40" s="824"/>
      <c r="D40" s="824"/>
      <c r="E40" s="824"/>
      <c r="F40" s="824"/>
      <c r="G40" s="824"/>
      <c r="H40" s="824"/>
      <c r="I40" s="825"/>
    </row>
    <row r="41" spans="2:9" ht="41.25" customHeight="1" thickBot="1">
      <c r="B41" s="740" t="s">
        <v>696</v>
      </c>
      <c r="C41" s="802"/>
      <c r="D41" s="802"/>
      <c r="E41" s="802"/>
      <c r="F41" s="802"/>
      <c r="G41" s="802"/>
      <c r="H41" s="802"/>
      <c r="I41" s="803"/>
    </row>
    <row r="42" spans="2:9" ht="55.5" customHeight="1" thickBot="1">
      <c r="B42" s="740" t="s">
        <v>697</v>
      </c>
      <c r="C42" s="802"/>
      <c r="D42" s="802"/>
      <c r="E42" s="802"/>
      <c r="F42" s="802"/>
      <c r="G42" s="802"/>
      <c r="H42" s="802"/>
      <c r="I42" s="803"/>
    </row>
    <row r="43" spans="2:9" ht="42" customHeight="1" thickBot="1">
      <c r="B43" s="740" t="s">
        <v>698</v>
      </c>
      <c r="C43" s="802"/>
      <c r="D43" s="802"/>
      <c r="E43" s="802"/>
      <c r="F43" s="802"/>
      <c r="G43" s="802"/>
      <c r="H43" s="802"/>
      <c r="I43" s="803"/>
    </row>
    <row r="44" spans="2:9" ht="68.25" customHeight="1" thickBot="1">
      <c r="B44" s="740" t="s">
        <v>699</v>
      </c>
      <c r="C44" s="802"/>
      <c r="D44" s="802"/>
      <c r="E44" s="802"/>
      <c r="F44" s="802"/>
      <c r="G44" s="802"/>
      <c r="H44" s="802"/>
      <c r="I44" s="803"/>
    </row>
    <row r="45" spans="2:9" ht="67.5" customHeight="1" thickBot="1">
      <c r="B45" s="740" t="s">
        <v>700</v>
      </c>
      <c r="C45" s="824"/>
      <c r="D45" s="824"/>
      <c r="E45" s="824"/>
      <c r="F45" s="824"/>
      <c r="G45" s="824"/>
      <c r="H45" s="824"/>
      <c r="I45" s="825"/>
    </row>
    <row r="46" spans="2:9" ht="81" customHeight="1" thickBot="1">
      <c r="B46" s="740" t="s">
        <v>701</v>
      </c>
      <c r="C46" s="802"/>
      <c r="D46" s="802"/>
      <c r="E46" s="802"/>
      <c r="F46" s="802"/>
      <c r="G46" s="802"/>
      <c r="H46" s="802"/>
      <c r="I46" s="803"/>
    </row>
    <row r="47" spans="2:9" ht="82.5" customHeight="1" thickBot="1">
      <c r="B47" s="740" t="s">
        <v>702</v>
      </c>
      <c r="C47" s="802"/>
      <c r="D47" s="802"/>
      <c r="E47" s="802"/>
      <c r="F47" s="802"/>
      <c r="G47" s="802"/>
      <c r="H47" s="802"/>
      <c r="I47" s="803"/>
    </row>
    <row r="48" spans="2:9" ht="69.75" customHeight="1" thickBot="1">
      <c r="B48" s="740" t="s">
        <v>691</v>
      </c>
      <c r="C48" s="802"/>
      <c r="D48" s="802"/>
      <c r="E48" s="802"/>
      <c r="F48" s="802"/>
      <c r="G48" s="802"/>
      <c r="H48" s="802"/>
      <c r="I48" s="803"/>
    </row>
    <row r="49" spans="2:9" ht="47.25" customHeight="1" thickBot="1">
      <c r="B49" s="740" t="s">
        <v>705</v>
      </c>
      <c r="C49" s="824"/>
      <c r="D49" s="824"/>
      <c r="E49" s="824"/>
      <c r="F49" s="824"/>
      <c r="G49" s="824"/>
      <c r="H49" s="824"/>
      <c r="I49" s="825"/>
    </row>
    <row r="50" spans="2:9" ht="12.75" customHeight="1" thickBot="1">
      <c r="B50" s="39"/>
      <c r="C50" s="42"/>
      <c r="D50" s="43"/>
      <c r="E50" s="8"/>
      <c r="F50" s="8"/>
      <c r="G50" s="8"/>
      <c r="H50" s="19"/>
      <c r="I50" s="19"/>
    </row>
    <row r="51" spans="2:9" ht="54" customHeight="1" thickBot="1">
      <c r="B51" s="740" t="s">
        <v>537</v>
      </c>
      <c r="C51" s="802"/>
      <c r="D51" s="802"/>
      <c r="E51" s="802"/>
      <c r="F51" s="802"/>
      <c r="G51" s="802"/>
      <c r="H51" s="802"/>
      <c r="I51" s="803"/>
    </row>
    <row r="52" spans="2:9" ht="17.25" customHeight="1" thickBot="1">
      <c r="B52" s="100"/>
      <c r="C52" s="100"/>
      <c r="D52" s="100"/>
      <c r="E52" s="100"/>
      <c r="F52" s="100"/>
      <c r="G52" s="100"/>
      <c r="H52" s="100"/>
      <c r="I52" s="100"/>
    </row>
    <row r="53" spans="2:9" ht="17.25" customHeight="1">
      <c r="B53" s="821" t="s">
        <v>90</v>
      </c>
      <c r="C53" s="822"/>
      <c r="D53" s="822"/>
      <c r="E53" s="822"/>
      <c r="F53" s="822"/>
      <c r="G53" s="822"/>
      <c r="H53" s="822"/>
      <c r="I53" s="823"/>
    </row>
    <row r="54" spans="2:9" ht="17.25" customHeight="1">
      <c r="B54" s="737" t="s">
        <v>118</v>
      </c>
      <c r="C54" s="738"/>
      <c r="D54" s="738"/>
      <c r="E54" s="738"/>
      <c r="F54" s="738"/>
      <c r="G54" s="738"/>
      <c r="H54" s="738"/>
      <c r="I54" s="744"/>
    </row>
    <row r="55" spans="2:9" ht="26.25" customHeight="1">
      <c r="B55" s="806" t="s">
        <v>108</v>
      </c>
      <c r="C55" s="807"/>
      <c r="D55" s="807"/>
      <c r="E55" s="808"/>
      <c r="F55" s="735" t="s">
        <v>79</v>
      </c>
      <c r="G55" s="808"/>
      <c r="H55" s="735" t="s">
        <v>80</v>
      </c>
      <c r="I55" s="736"/>
    </row>
    <row r="56" spans="2:9" ht="24.75" customHeight="1">
      <c r="B56" s="737" t="s">
        <v>473</v>
      </c>
      <c r="C56" s="738"/>
      <c r="D56" s="738"/>
      <c r="E56" s="739"/>
      <c r="F56" s="743">
        <v>42004</v>
      </c>
      <c r="G56" s="739"/>
      <c r="H56" s="743" t="s">
        <v>539</v>
      </c>
      <c r="I56" s="744"/>
    </row>
    <row r="57" spans="2:9" ht="17.25" customHeight="1">
      <c r="B57" s="737" t="s">
        <v>506</v>
      </c>
      <c r="C57" s="738"/>
      <c r="D57" s="738"/>
      <c r="E57" s="739"/>
      <c r="F57" s="743">
        <v>42004</v>
      </c>
      <c r="G57" s="739"/>
      <c r="H57" s="743" t="s">
        <v>538</v>
      </c>
      <c r="I57" s="744"/>
    </row>
    <row r="58" spans="2:9" ht="17.25" customHeight="1">
      <c r="B58" s="737" t="s">
        <v>478</v>
      </c>
      <c r="C58" s="738"/>
      <c r="D58" s="738"/>
      <c r="E58" s="739"/>
      <c r="F58" s="743">
        <v>42004</v>
      </c>
      <c r="G58" s="739"/>
      <c r="H58" s="743" t="s">
        <v>542</v>
      </c>
      <c r="I58" s="744"/>
    </row>
    <row r="59" spans="2:9" ht="24" customHeight="1">
      <c r="B59" s="737" t="s">
        <v>490</v>
      </c>
      <c r="C59" s="738"/>
      <c r="D59" s="738"/>
      <c r="E59" s="739"/>
      <c r="F59" s="743">
        <v>42004</v>
      </c>
      <c r="G59" s="739"/>
      <c r="H59" s="743" t="s">
        <v>543</v>
      </c>
      <c r="I59" s="744"/>
    </row>
    <row r="60" spans="2:9" ht="26.25" customHeight="1">
      <c r="B60" s="737" t="s">
        <v>474</v>
      </c>
      <c r="C60" s="738"/>
      <c r="D60" s="738"/>
      <c r="E60" s="739"/>
      <c r="F60" s="743">
        <v>41820</v>
      </c>
      <c r="G60" s="739"/>
      <c r="H60" s="743" t="s">
        <v>546</v>
      </c>
      <c r="I60" s="744"/>
    </row>
    <row r="61" spans="2:9" ht="17.25" customHeight="1">
      <c r="B61" s="737" t="s">
        <v>475</v>
      </c>
      <c r="C61" s="738"/>
      <c r="D61" s="738"/>
      <c r="E61" s="739"/>
      <c r="F61" s="743">
        <v>41971</v>
      </c>
      <c r="G61" s="739"/>
      <c r="H61" s="743">
        <v>41410</v>
      </c>
      <c r="I61" s="744"/>
    </row>
    <row r="62" spans="2:9" ht="25.5" customHeight="1">
      <c r="B62" s="737" t="s">
        <v>510</v>
      </c>
      <c r="C62" s="738"/>
      <c r="D62" s="738"/>
      <c r="E62" s="739"/>
      <c r="F62" s="743">
        <v>42004</v>
      </c>
      <c r="G62" s="745"/>
      <c r="H62" s="743" t="s">
        <v>544</v>
      </c>
      <c r="I62" s="744"/>
    </row>
    <row r="63" spans="2:9" ht="17.25" customHeight="1">
      <c r="B63" s="737" t="s">
        <v>489</v>
      </c>
      <c r="C63" s="738"/>
      <c r="D63" s="738"/>
      <c r="E63" s="739"/>
      <c r="F63" s="743">
        <v>42004</v>
      </c>
      <c r="G63" s="745"/>
      <c r="H63" s="743" t="s">
        <v>518</v>
      </c>
      <c r="I63" s="744"/>
    </row>
    <row r="64" spans="2:9" ht="17.25" customHeight="1">
      <c r="B64" s="737" t="s">
        <v>476</v>
      </c>
      <c r="C64" s="738"/>
      <c r="D64" s="738"/>
      <c r="E64" s="739"/>
      <c r="F64" s="743">
        <v>41971</v>
      </c>
      <c r="G64" s="739"/>
      <c r="H64" s="743" t="s">
        <v>516</v>
      </c>
      <c r="I64" s="744"/>
    </row>
    <row r="65" spans="2:9" ht="17.25" customHeight="1">
      <c r="B65" s="737" t="s">
        <v>477</v>
      </c>
      <c r="C65" s="738"/>
      <c r="D65" s="738"/>
      <c r="E65" s="739"/>
      <c r="F65" s="743">
        <v>41971</v>
      </c>
      <c r="G65" s="739"/>
      <c r="H65" s="743">
        <v>41596</v>
      </c>
      <c r="I65" s="744"/>
    </row>
    <row r="66" spans="2:9" ht="17.25" customHeight="1">
      <c r="B66" s="737" t="s">
        <v>504</v>
      </c>
      <c r="C66" s="738"/>
      <c r="D66" s="738"/>
      <c r="E66" s="739"/>
      <c r="F66" s="743">
        <v>41971</v>
      </c>
      <c r="G66" s="739"/>
      <c r="H66" s="743">
        <v>41435</v>
      </c>
      <c r="I66" s="744"/>
    </row>
    <row r="67" spans="2:9" ht="17.25" customHeight="1">
      <c r="B67" s="737" t="s">
        <v>488</v>
      </c>
      <c r="C67" s="738"/>
      <c r="D67" s="738"/>
      <c r="E67" s="739"/>
      <c r="F67" s="743">
        <v>42004</v>
      </c>
      <c r="G67" s="745"/>
      <c r="H67" s="743" t="s">
        <v>515</v>
      </c>
      <c r="I67" s="744"/>
    </row>
    <row r="68" spans="2:9" ht="17.25" customHeight="1">
      <c r="B68" s="737" t="s">
        <v>509</v>
      </c>
      <c r="C68" s="738"/>
      <c r="D68" s="738"/>
      <c r="E68" s="739"/>
      <c r="F68" s="743">
        <v>42004</v>
      </c>
      <c r="G68" s="745"/>
      <c r="H68" s="743" t="s">
        <v>541</v>
      </c>
      <c r="I68" s="744"/>
    </row>
    <row r="69" spans="2:9" ht="17.25" customHeight="1">
      <c r="B69" s="737" t="s">
        <v>479</v>
      </c>
      <c r="C69" s="738"/>
      <c r="D69" s="738"/>
      <c r="E69" s="739"/>
      <c r="F69" s="743">
        <v>42004</v>
      </c>
      <c r="G69" s="745"/>
      <c r="H69" s="743" t="s">
        <v>517</v>
      </c>
      <c r="I69" s="744"/>
    </row>
    <row r="70" spans="2:9" ht="30" customHeight="1">
      <c r="B70" s="737" t="s">
        <v>512</v>
      </c>
      <c r="C70" s="738"/>
      <c r="D70" s="738"/>
      <c r="E70" s="739"/>
      <c r="F70" s="743">
        <v>42004</v>
      </c>
      <c r="G70" s="745"/>
      <c r="H70" s="743" t="s">
        <v>690</v>
      </c>
      <c r="I70" s="744"/>
    </row>
    <row r="71" spans="2:9" ht="17.25" customHeight="1">
      <c r="B71" s="737" t="s">
        <v>487</v>
      </c>
      <c r="C71" s="738"/>
      <c r="D71" s="738"/>
      <c r="E71" s="739"/>
      <c r="F71" s="743">
        <v>42004</v>
      </c>
      <c r="G71" s="745"/>
      <c r="H71" s="743"/>
      <c r="I71" s="744"/>
    </row>
    <row r="72" spans="2:9" ht="16.5" customHeight="1">
      <c r="B72" s="737" t="s">
        <v>492</v>
      </c>
      <c r="C72" s="738"/>
      <c r="D72" s="738"/>
      <c r="E72" s="739"/>
      <c r="F72" s="743">
        <v>42004</v>
      </c>
      <c r="G72" s="745"/>
      <c r="H72" s="826" t="s">
        <v>547</v>
      </c>
      <c r="I72" s="827"/>
    </row>
    <row r="73" spans="2:9" ht="17.25" customHeight="1">
      <c r="B73" s="737" t="s">
        <v>484</v>
      </c>
      <c r="C73" s="738"/>
      <c r="D73" s="738"/>
      <c r="E73" s="739"/>
      <c r="F73" s="743">
        <v>42004</v>
      </c>
      <c r="G73" s="745"/>
      <c r="H73" s="743" t="s">
        <v>540</v>
      </c>
      <c r="I73" s="744"/>
    </row>
    <row r="74" spans="2:9" ht="17.25" customHeight="1">
      <c r="B74" s="737" t="s">
        <v>493</v>
      </c>
      <c r="C74" s="738"/>
      <c r="D74" s="738"/>
      <c r="E74" s="739"/>
      <c r="F74" s="743">
        <v>42004</v>
      </c>
      <c r="G74" s="745"/>
      <c r="H74" s="743" t="s">
        <v>530</v>
      </c>
      <c r="I74" s="744"/>
    </row>
    <row r="75" spans="2:9" ht="17.25" customHeight="1">
      <c r="B75" s="737" t="s">
        <v>485</v>
      </c>
      <c r="C75" s="738"/>
      <c r="D75" s="738"/>
      <c r="E75" s="739"/>
      <c r="F75" s="743">
        <v>42004</v>
      </c>
      <c r="G75" s="745"/>
      <c r="H75" s="743">
        <v>41486</v>
      </c>
      <c r="I75" s="744"/>
    </row>
    <row r="76" spans="2:9" ht="17.25" customHeight="1">
      <c r="B76" s="737" t="s">
        <v>486</v>
      </c>
      <c r="C76" s="738"/>
      <c r="D76" s="738"/>
      <c r="E76" s="739"/>
      <c r="F76" s="743">
        <v>42004</v>
      </c>
      <c r="G76" s="745"/>
      <c r="H76" s="743">
        <v>41486</v>
      </c>
      <c r="I76" s="744"/>
    </row>
    <row r="77" spans="2:9" ht="17.25" customHeight="1">
      <c r="B77" s="737" t="s">
        <v>519</v>
      </c>
      <c r="C77" s="738"/>
      <c r="D77" s="738"/>
      <c r="E77" s="739"/>
      <c r="F77" s="743">
        <v>42004</v>
      </c>
      <c r="G77" s="745"/>
      <c r="H77" s="743">
        <v>41516</v>
      </c>
      <c r="I77" s="744"/>
    </row>
    <row r="78" spans="2:9" ht="17.25" customHeight="1">
      <c r="B78" s="737" t="s">
        <v>491</v>
      </c>
      <c r="C78" s="738"/>
      <c r="D78" s="738"/>
      <c r="E78" s="739"/>
      <c r="F78" s="743">
        <v>41820</v>
      </c>
      <c r="G78" s="745"/>
      <c r="H78" s="743" t="s">
        <v>545</v>
      </c>
      <c r="I78" s="744"/>
    </row>
    <row r="79" spans="2:9" ht="17.25" customHeight="1">
      <c r="B79" s="737" t="s">
        <v>480</v>
      </c>
      <c r="C79" s="738"/>
      <c r="D79" s="738"/>
      <c r="E79" s="739"/>
      <c r="F79" s="743">
        <v>41698</v>
      </c>
      <c r="G79" s="745"/>
      <c r="H79" s="743">
        <v>41691</v>
      </c>
      <c r="I79" s="744"/>
    </row>
    <row r="80" spans="2:9" ht="17.25" customHeight="1">
      <c r="B80" s="737" t="s">
        <v>481</v>
      </c>
      <c r="C80" s="738"/>
      <c r="D80" s="738"/>
      <c r="E80" s="739"/>
      <c r="F80" s="743">
        <v>41971</v>
      </c>
      <c r="G80" s="745"/>
      <c r="H80" s="743"/>
      <c r="I80" s="744"/>
    </row>
    <row r="81" spans="2:9" ht="15" customHeight="1" thickBot="1">
      <c r="B81" s="746" t="s">
        <v>689</v>
      </c>
      <c r="C81" s="747"/>
      <c r="D81" s="747"/>
      <c r="E81" s="747"/>
      <c r="F81" s="747"/>
      <c r="G81" s="747"/>
      <c r="H81" s="747"/>
      <c r="I81" s="748"/>
    </row>
    <row r="82" ht="13.5" thickBot="1"/>
    <row r="83" spans="2:10" ht="111" customHeight="1" thickBot="1">
      <c r="B83" s="740" t="s">
        <v>531</v>
      </c>
      <c r="C83" s="741"/>
      <c r="D83" s="741"/>
      <c r="E83" s="741"/>
      <c r="F83" s="741"/>
      <c r="G83" s="741"/>
      <c r="H83" s="741"/>
      <c r="I83" s="742"/>
      <c r="J83" s="46" t="s">
        <v>452</v>
      </c>
    </row>
    <row r="84" spans="2:9" ht="13.5" thickBot="1">
      <c r="B84" s="85"/>
      <c r="C84" s="86"/>
      <c r="D84" s="86"/>
      <c r="E84" s="86"/>
      <c r="F84" s="86"/>
      <c r="G84" s="86"/>
      <c r="H84" s="86"/>
      <c r="I84" s="86"/>
    </row>
    <row r="85" spans="2:9" ht="12.75">
      <c r="B85" s="813" t="s">
        <v>91</v>
      </c>
      <c r="C85" s="755"/>
      <c r="D85" s="755"/>
      <c r="E85" s="755"/>
      <c r="F85" s="755"/>
      <c r="G85" s="755"/>
      <c r="H85" s="755"/>
      <c r="I85" s="756"/>
    </row>
    <row r="86" spans="2:9" ht="12.75">
      <c r="B86" s="734" t="s">
        <v>92</v>
      </c>
      <c r="C86" s="732"/>
      <c r="D86" s="732"/>
      <c r="E86" s="732"/>
      <c r="F86" s="732"/>
      <c r="G86" s="732"/>
      <c r="H86" s="732"/>
      <c r="I86" s="733"/>
    </row>
    <row r="87" spans="2:9" ht="12.75">
      <c r="B87" s="785" t="s">
        <v>81</v>
      </c>
      <c r="C87" s="786"/>
      <c r="D87" s="786"/>
      <c r="E87" s="786" t="s">
        <v>82</v>
      </c>
      <c r="F87" s="786"/>
      <c r="G87" s="786" t="s">
        <v>83</v>
      </c>
      <c r="H87" s="786"/>
      <c r="I87" s="787"/>
    </row>
    <row r="88" spans="2:9" ht="12.75">
      <c r="B88" s="734" t="s">
        <v>466</v>
      </c>
      <c r="C88" s="732"/>
      <c r="D88" s="732"/>
      <c r="E88" s="732">
        <v>6</v>
      </c>
      <c r="F88" s="732"/>
      <c r="G88" s="732">
        <v>4</v>
      </c>
      <c r="H88" s="732"/>
      <c r="I88" s="733"/>
    </row>
    <row r="89" spans="2:9" ht="25.5" customHeight="1">
      <c r="B89" s="734" t="s">
        <v>507</v>
      </c>
      <c r="C89" s="732"/>
      <c r="D89" s="732"/>
      <c r="E89" s="732">
        <v>2</v>
      </c>
      <c r="F89" s="732"/>
      <c r="G89" s="732">
        <v>2</v>
      </c>
      <c r="H89" s="732"/>
      <c r="I89" s="733"/>
    </row>
    <row r="90" spans="2:9" ht="12.75">
      <c r="B90" s="734" t="s">
        <v>467</v>
      </c>
      <c r="C90" s="732"/>
      <c r="D90" s="732"/>
      <c r="E90" s="732">
        <v>2</v>
      </c>
      <c r="F90" s="732"/>
      <c r="G90" s="732">
        <v>2</v>
      </c>
      <c r="H90" s="732"/>
      <c r="I90" s="733"/>
    </row>
    <row r="91" spans="2:9" ht="12.75">
      <c r="B91" s="734" t="s">
        <v>468</v>
      </c>
      <c r="C91" s="732"/>
      <c r="D91" s="732"/>
      <c r="E91" s="732">
        <v>3</v>
      </c>
      <c r="F91" s="732"/>
      <c r="G91" s="732">
        <v>3</v>
      </c>
      <c r="H91" s="732"/>
      <c r="I91" s="733"/>
    </row>
    <row r="92" spans="2:9" ht="12.75">
      <c r="B92" s="734" t="s">
        <v>469</v>
      </c>
      <c r="C92" s="732"/>
      <c r="D92" s="732"/>
      <c r="E92" s="732">
        <v>3</v>
      </c>
      <c r="F92" s="732"/>
      <c r="G92" s="732">
        <v>3</v>
      </c>
      <c r="H92" s="732"/>
      <c r="I92" s="733"/>
    </row>
    <row r="93" spans="2:9" ht="12.75">
      <c r="B93" s="734" t="s">
        <v>470</v>
      </c>
      <c r="C93" s="732"/>
      <c r="D93" s="732"/>
      <c r="E93" s="732">
        <v>1</v>
      </c>
      <c r="F93" s="732"/>
      <c r="G93" s="732">
        <v>1</v>
      </c>
      <c r="H93" s="732"/>
      <c r="I93" s="733"/>
    </row>
    <row r="94" spans="2:9" ht="12.75">
      <c r="B94" s="734" t="s">
        <v>511</v>
      </c>
      <c r="C94" s="732"/>
      <c r="D94" s="732"/>
      <c r="E94" s="732">
        <v>6</v>
      </c>
      <c r="F94" s="732"/>
      <c r="G94" s="732">
        <v>6</v>
      </c>
      <c r="H94" s="732"/>
      <c r="I94" s="733"/>
    </row>
    <row r="95" spans="2:9" ht="12.75">
      <c r="B95" s="734" t="s">
        <v>494</v>
      </c>
      <c r="C95" s="732"/>
      <c r="D95" s="732"/>
      <c r="E95" s="732">
        <v>2</v>
      </c>
      <c r="F95" s="732"/>
      <c r="G95" s="732">
        <v>1</v>
      </c>
      <c r="H95" s="732"/>
      <c r="I95" s="733"/>
    </row>
    <row r="96" spans="2:9" ht="12.75">
      <c r="B96" s="734" t="s">
        <v>495</v>
      </c>
      <c r="C96" s="732"/>
      <c r="D96" s="732"/>
      <c r="E96" s="732">
        <v>2</v>
      </c>
      <c r="F96" s="732"/>
      <c r="G96" s="732">
        <v>1</v>
      </c>
      <c r="H96" s="732"/>
      <c r="I96" s="733"/>
    </row>
    <row r="97" spans="2:9" ht="12.75">
      <c r="B97" s="734" t="s">
        <v>496</v>
      </c>
      <c r="C97" s="732"/>
      <c r="D97" s="732"/>
      <c r="E97" s="732">
        <v>2</v>
      </c>
      <c r="F97" s="732"/>
      <c r="G97" s="732">
        <v>1</v>
      </c>
      <c r="H97" s="732"/>
      <c r="I97" s="733"/>
    </row>
    <row r="98" spans="2:9" ht="12.75">
      <c r="B98" s="734" t="s">
        <v>505</v>
      </c>
      <c r="C98" s="732"/>
      <c r="D98" s="732"/>
      <c r="E98" s="732">
        <v>3</v>
      </c>
      <c r="F98" s="732"/>
      <c r="G98" s="732">
        <v>1</v>
      </c>
      <c r="H98" s="732"/>
      <c r="I98" s="733"/>
    </row>
    <row r="99" spans="2:9" ht="12.75">
      <c r="B99" s="734" t="s">
        <v>497</v>
      </c>
      <c r="C99" s="732"/>
      <c r="D99" s="732"/>
      <c r="E99" s="732">
        <v>2</v>
      </c>
      <c r="F99" s="732"/>
      <c r="G99" s="732">
        <v>1</v>
      </c>
      <c r="H99" s="732"/>
      <c r="I99" s="733"/>
    </row>
    <row r="100" spans="2:9" ht="12.75" customHeight="1">
      <c r="B100" s="734" t="s">
        <v>508</v>
      </c>
      <c r="C100" s="732"/>
      <c r="D100" s="732"/>
      <c r="E100" s="732">
        <v>3</v>
      </c>
      <c r="F100" s="732"/>
      <c r="G100" s="732">
        <v>3</v>
      </c>
      <c r="H100" s="732"/>
      <c r="I100" s="733"/>
    </row>
    <row r="101" spans="2:9" ht="12.75" customHeight="1">
      <c r="B101" s="734" t="s">
        <v>498</v>
      </c>
      <c r="C101" s="732"/>
      <c r="D101" s="732"/>
      <c r="E101" s="732">
        <v>2</v>
      </c>
      <c r="F101" s="732"/>
      <c r="G101" s="732">
        <v>1</v>
      </c>
      <c r="H101" s="732"/>
      <c r="I101" s="733"/>
    </row>
    <row r="102" spans="2:9" ht="12.75">
      <c r="B102" s="734" t="s">
        <v>513</v>
      </c>
      <c r="C102" s="732"/>
      <c r="D102" s="732"/>
      <c r="E102" s="732">
        <v>6</v>
      </c>
      <c r="F102" s="732"/>
      <c r="G102" s="732">
        <v>5</v>
      </c>
      <c r="H102" s="732"/>
      <c r="I102" s="733"/>
    </row>
    <row r="103" spans="2:9" ht="12.75">
      <c r="B103" s="734" t="s">
        <v>487</v>
      </c>
      <c r="C103" s="732"/>
      <c r="D103" s="732"/>
      <c r="E103" s="732">
        <v>1</v>
      </c>
      <c r="F103" s="732"/>
      <c r="G103" s="732">
        <v>0</v>
      </c>
      <c r="H103" s="732"/>
      <c r="I103" s="733"/>
    </row>
    <row r="104" spans="2:9" ht="12.75">
      <c r="B104" s="734" t="s">
        <v>482</v>
      </c>
      <c r="C104" s="732"/>
      <c r="D104" s="732"/>
      <c r="E104" s="732">
        <v>8</v>
      </c>
      <c r="F104" s="732"/>
      <c r="G104" s="732">
        <v>3</v>
      </c>
      <c r="H104" s="732"/>
      <c r="I104" s="733"/>
    </row>
    <row r="105" spans="2:9" ht="12.75">
      <c r="B105" s="734" t="s">
        <v>483</v>
      </c>
      <c r="C105" s="732"/>
      <c r="D105" s="732"/>
      <c r="E105" s="732">
        <v>3</v>
      </c>
      <c r="F105" s="732"/>
      <c r="G105" s="732">
        <v>2</v>
      </c>
      <c r="H105" s="732"/>
      <c r="I105" s="733"/>
    </row>
    <row r="106" spans="2:9" ht="12.75">
      <c r="B106" s="734" t="s">
        <v>499</v>
      </c>
      <c r="C106" s="732"/>
      <c r="D106" s="732"/>
      <c r="E106" s="732">
        <v>2</v>
      </c>
      <c r="F106" s="732"/>
      <c r="G106" s="732">
        <v>2</v>
      </c>
      <c r="H106" s="732"/>
      <c r="I106" s="733"/>
    </row>
    <row r="107" spans="2:9" ht="12.75">
      <c r="B107" s="734" t="s">
        <v>500</v>
      </c>
      <c r="C107" s="732"/>
      <c r="D107" s="732"/>
      <c r="E107" s="732">
        <v>1</v>
      </c>
      <c r="F107" s="732"/>
      <c r="G107" s="732">
        <v>1</v>
      </c>
      <c r="H107" s="732"/>
      <c r="I107" s="733"/>
    </row>
    <row r="108" spans="2:9" ht="12.75">
      <c r="B108" s="734" t="s">
        <v>486</v>
      </c>
      <c r="C108" s="732"/>
      <c r="D108" s="732"/>
      <c r="E108" s="732">
        <v>1</v>
      </c>
      <c r="F108" s="732"/>
      <c r="G108" s="732">
        <v>1</v>
      </c>
      <c r="H108" s="732"/>
      <c r="I108" s="733"/>
    </row>
    <row r="109" spans="2:9" ht="12.75">
      <c r="B109" s="734" t="s">
        <v>519</v>
      </c>
      <c r="C109" s="732"/>
      <c r="D109" s="732"/>
      <c r="E109" s="732">
        <v>1</v>
      </c>
      <c r="F109" s="732"/>
      <c r="G109" s="732">
        <v>1</v>
      </c>
      <c r="H109" s="732"/>
      <c r="I109" s="733"/>
    </row>
    <row r="110" spans="2:9" ht="12.75">
      <c r="B110" s="734" t="s">
        <v>501</v>
      </c>
      <c r="C110" s="732"/>
      <c r="D110" s="732"/>
      <c r="E110" s="732">
        <v>2</v>
      </c>
      <c r="F110" s="732"/>
      <c r="G110" s="732">
        <v>2</v>
      </c>
      <c r="H110" s="732"/>
      <c r="I110" s="733"/>
    </row>
    <row r="111" spans="2:9" ht="12.75">
      <c r="B111" s="734" t="s">
        <v>502</v>
      </c>
      <c r="C111" s="732"/>
      <c r="D111" s="732"/>
      <c r="E111" s="732">
        <v>1</v>
      </c>
      <c r="F111" s="732"/>
      <c r="G111" s="732">
        <v>1</v>
      </c>
      <c r="H111" s="732"/>
      <c r="I111" s="733"/>
    </row>
    <row r="112" spans="2:9" ht="12.75">
      <c r="B112" s="734" t="s">
        <v>503</v>
      </c>
      <c r="C112" s="732"/>
      <c r="D112" s="732"/>
      <c r="E112" s="732">
        <v>1</v>
      </c>
      <c r="F112" s="732"/>
      <c r="G112" s="732">
        <v>0</v>
      </c>
      <c r="H112" s="732"/>
      <c r="I112" s="733"/>
    </row>
    <row r="113" spans="2:9" ht="34.5" customHeight="1" thickBot="1">
      <c r="B113" s="746" t="s">
        <v>471</v>
      </c>
      <c r="C113" s="747"/>
      <c r="D113" s="747"/>
      <c r="E113" s="747"/>
      <c r="F113" s="747"/>
      <c r="G113" s="747"/>
      <c r="H113" s="747"/>
      <c r="I113" s="748"/>
    </row>
    <row r="114" ht="13.5" thickBot="1"/>
    <row r="115" spans="2:9" ht="46.5" customHeight="1" thickBot="1">
      <c r="B115" s="759" t="s">
        <v>462</v>
      </c>
      <c r="C115" s="760"/>
      <c r="D115" s="760"/>
      <c r="E115" s="760"/>
      <c r="F115" s="760"/>
      <c r="G115" s="760"/>
      <c r="H115" s="760"/>
      <c r="I115" s="761"/>
    </row>
    <row r="116" spans="2:9" ht="13.5" thickBot="1">
      <c r="B116" s="85"/>
      <c r="C116" s="86"/>
      <c r="D116" s="86"/>
      <c r="E116" s="86"/>
      <c r="F116" s="86"/>
      <c r="G116" s="86"/>
      <c r="H116" s="86"/>
      <c r="I116" s="86"/>
    </row>
    <row r="117" spans="2:9" ht="46.5" customHeight="1" thickBot="1">
      <c r="B117" s="740" t="s">
        <v>532</v>
      </c>
      <c r="C117" s="765"/>
      <c r="D117" s="765"/>
      <c r="E117" s="765"/>
      <c r="F117" s="765"/>
      <c r="G117" s="765"/>
      <c r="H117" s="765"/>
      <c r="I117" s="766"/>
    </row>
    <row r="118" spans="2:9" s="36" customFormat="1" ht="18.75" customHeight="1">
      <c r="B118" s="85"/>
      <c r="C118" s="86"/>
      <c r="D118" s="86"/>
      <c r="E118" s="86"/>
      <c r="F118" s="86"/>
      <c r="G118" s="86"/>
      <c r="H118" s="86"/>
      <c r="I118" s="86"/>
    </row>
    <row r="119" spans="2:9" s="36" customFormat="1" ht="42.75" customHeight="1">
      <c r="B119" s="763" t="s">
        <v>263</v>
      </c>
      <c r="C119" s="757"/>
      <c r="D119" s="757"/>
      <c r="E119" s="757"/>
      <c r="F119" s="757"/>
      <c r="G119" s="757"/>
      <c r="H119" s="757"/>
      <c r="I119" s="764"/>
    </row>
    <row r="120" spans="2:9" s="36" customFormat="1" ht="18.75" customHeight="1">
      <c r="B120" s="85"/>
      <c r="C120" s="86"/>
      <c r="D120" s="86"/>
      <c r="E120" s="86"/>
      <c r="F120" s="86"/>
      <c r="G120" s="86"/>
      <c r="H120" s="86"/>
      <c r="I120" s="86"/>
    </row>
    <row r="121" spans="2:9" ht="13.5" thickBot="1">
      <c r="B121" s="88" t="s">
        <v>93</v>
      </c>
      <c r="C121" s="87"/>
      <c r="D121" s="87"/>
      <c r="E121" s="87"/>
      <c r="F121" s="87"/>
      <c r="G121" s="87"/>
      <c r="H121" s="87"/>
      <c r="I121" s="87"/>
    </row>
    <row r="122" spans="2:9" ht="212.25" customHeight="1" thickBot="1">
      <c r="B122" s="740" t="s">
        <v>703</v>
      </c>
      <c r="C122" s="741"/>
      <c r="D122" s="741"/>
      <c r="E122" s="741"/>
      <c r="F122" s="741"/>
      <c r="G122" s="741"/>
      <c r="H122" s="741"/>
      <c r="I122" s="742"/>
    </row>
    <row r="124" ht="12.75">
      <c r="B124" t="s">
        <v>94</v>
      </c>
    </row>
    <row r="125" ht="13.5" thickBot="1"/>
    <row r="126" spans="2:9" ht="21.75" customHeight="1">
      <c r="B126" s="754" t="s">
        <v>119</v>
      </c>
      <c r="C126" s="755"/>
      <c r="D126" s="755"/>
      <c r="E126" s="755"/>
      <c r="F126" s="755"/>
      <c r="G126" s="755"/>
      <c r="H126" s="755"/>
      <c r="I126" s="756"/>
    </row>
    <row r="127" spans="2:9" ht="40.5" customHeight="1">
      <c r="B127" s="737" t="s">
        <v>120</v>
      </c>
      <c r="C127" s="757"/>
      <c r="D127" s="757"/>
      <c r="E127" s="757"/>
      <c r="F127" s="757"/>
      <c r="G127" s="757"/>
      <c r="H127" s="757"/>
      <c r="I127" s="758"/>
    </row>
    <row r="128" spans="2:9" ht="44.25" customHeight="1" thickBot="1">
      <c r="B128" s="828" t="s">
        <v>121</v>
      </c>
      <c r="C128" s="829"/>
      <c r="D128" s="829"/>
      <c r="E128" s="829"/>
      <c r="F128" s="829"/>
      <c r="G128" s="829"/>
      <c r="H128" s="829"/>
      <c r="I128" s="830"/>
    </row>
    <row r="129" ht="13.5" thickBot="1"/>
    <row r="130" spans="2:9" ht="12.75">
      <c r="B130" s="788" t="s">
        <v>122</v>
      </c>
      <c r="C130" s="789"/>
      <c r="D130" s="789"/>
      <c r="E130" s="789"/>
      <c r="F130" s="789"/>
      <c r="G130" s="789"/>
      <c r="H130" s="789"/>
      <c r="I130" s="790"/>
    </row>
    <row r="131" spans="2:9" ht="12.75">
      <c r="B131" s="762" t="s">
        <v>84</v>
      </c>
      <c r="C131" s="752"/>
      <c r="D131" s="752" t="s">
        <v>85</v>
      </c>
      <c r="E131" s="752"/>
      <c r="F131" s="752"/>
      <c r="G131" s="752"/>
      <c r="H131" s="752"/>
      <c r="I131" s="753"/>
    </row>
    <row r="132" spans="2:9" ht="12.75">
      <c r="B132" s="762">
        <v>1</v>
      </c>
      <c r="C132" s="752"/>
      <c r="D132" s="749" t="s">
        <v>463</v>
      </c>
      <c r="E132" s="750"/>
      <c r="F132" s="750"/>
      <c r="G132" s="750"/>
      <c r="H132" s="750"/>
      <c r="I132" s="751"/>
    </row>
    <row r="133" spans="2:9" ht="12.75">
      <c r="B133" s="762">
        <v>2</v>
      </c>
      <c r="C133" s="752"/>
      <c r="D133" s="749" t="s">
        <v>464</v>
      </c>
      <c r="E133" s="750"/>
      <c r="F133" s="750"/>
      <c r="G133" s="750"/>
      <c r="H133" s="750"/>
      <c r="I133" s="751"/>
    </row>
    <row r="134" spans="2:9" ht="13.5" thickBot="1">
      <c r="B134" s="19"/>
      <c r="C134" s="19"/>
      <c r="D134" s="281"/>
      <c r="E134" s="281"/>
      <c r="F134" s="281"/>
      <c r="G134" s="281"/>
      <c r="H134" s="281"/>
      <c r="I134" s="281"/>
    </row>
    <row r="135" spans="2:9" ht="12.75">
      <c r="B135" s="809" t="s">
        <v>253</v>
      </c>
      <c r="C135" s="810"/>
      <c r="D135" s="810"/>
      <c r="E135" s="810"/>
      <c r="F135" s="810"/>
      <c r="G135" s="810"/>
      <c r="H135" s="810"/>
      <c r="I135" s="811"/>
    </row>
    <row r="136" spans="2:9" ht="13.5" thickBot="1">
      <c r="B136" s="286"/>
      <c r="C136" s="287"/>
      <c r="D136" s="288" t="s">
        <v>173</v>
      </c>
      <c r="E136" s="288" t="s">
        <v>465</v>
      </c>
      <c r="F136" s="289"/>
      <c r="G136" s="288" t="s">
        <v>252</v>
      </c>
      <c r="H136" s="288"/>
      <c r="I136" s="290"/>
    </row>
    <row r="137" spans="2:9" ht="12.75">
      <c r="B137" s="19"/>
      <c r="C137" s="19"/>
      <c r="D137" s="281"/>
      <c r="E137" s="281"/>
      <c r="F137" s="281"/>
      <c r="G137" s="281"/>
      <c r="H137" s="281"/>
      <c r="I137" s="281"/>
    </row>
    <row r="138" spans="2:9" ht="12.75">
      <c r="B138" s="85"/>
      <c r="C138" s="86"/>
      <c r="D138" s="86"/>
      <c r="E138" s="86"/>
      <c r="F138" s="86"/>
      <c r="G138" s="86"/>
      <c r="H138" s="86"/>
      <c r="I138" s="86"/>
    </row>
    <row r="139" spans="2:6" ht="12.75">
      <c r="B139" s="32" t="s">
        <v>31</v>
      </c>
      <c r="C139" s="605" t="s">
        <v>440</v>
      </c>
      <c r="D139" s="15"/>
      <c r="E139" s="15"/>
      <c r="F139" s="15"/>
    </row>
    <row r="140" ht="9" customHeight="1"/>
    <row r="141" spans="2:6" ht="12.75">
      <c r="B141" s="32" t="s">
        <v>62</v>
      </c>
      <c r="C141" s="15" t="s">
        <v>2</v>
      </c>
      <c r="D141" s="15"/>
      <c r="E141" s="15"/>
      <c r="F141" s="15"/>
    </row>
    <row r="142" ht="8.25" customHeight="1"/>
    <row r="143" spans="2:6" ht="12.75">
      <c r="B143" s="32" t="s">
        <v>32</v>
      </c>
      <c r="C143" s="783" t="s">
        <v>514</v>
      </c>
      <c r="D143" s="784"/>
      <c r="E143" s="784"/>
      <c r="F143" s="784"/>
    </row>
    <row r="145" spans="2:7" ht="12.75">
      <c r="B145" s="32" t="s">
        <v>160</v>
      </c>
      <c r="C145" s="32"/>
      <c r="D145" s="805" t="s">
        <v>438</v>
      </c>
      <c r="E145" s="784"/>
      <c r="F145" s="784"/>
      <c r="G145" s="784"/>
    </row>
    <row r="147" spans="2:6" ht="25.5">
      <c r="B147" s="47" t="s">
        <v>33</v>
      </c>
      <c r="C147" s="15" t="s">
        <v>3</v>
      </c>
      <c r="D147" s="15"/>
      <c r="E147" s="15"/>
      <c r="F147" s="15"/>
    </row>
    <row r="149" spans="2:4" ht="12.75">
      <c r="B149" s="32" t="s">
        <v>7</v>
      </c>
      <c r="C149" s="15" t="s">
        <v>4</v>
      </c>
      <c r="D149" s="15"/>
    </row>
  </sheetData>
  <sheetProtection/>
  <mergeCells count="229">
    <mergeCell ref="B108:D108"/>
    <mergeCell ref="E32:F32"/>
    <mergeCell ref="G32:I32"/>
    <mergeCell ref="B49:I49"/>
    <mergeCell ref="B40:I40"/>
    <mergeCell ref="B77:E77"/>
    <mergeCell ref="F77:G77"/>
    <mergeCell ref="H77:I77"/>
    <mergeCell ref="B62:E62"/>
    <mergeCell ref="F58:G58"/>
    <mergeCell ref="E90:F90"/>
    <mergeCell ref="E91:F91"/>
    <mergeCell ref="E92:F92"/>
    <mergeCell ref="E93:F93"/>
    <mergeCell ref="E97:F97"/>
    <mergeCell ref="G93:I93"/>
    <mergeCell ref="F59:G59"/>
    <mergeCell ref="F61:G61"/>
    <mergeCell ref="G94:I94"/>
    <mergeCell ref="B89:D89"/>
    <mergeCell ref="B90:D90"/>
    <mergeCell ref="B133:C133"/>
    <mergeCell ref="D133:I133"/>
    <mergeCell ref="B128:I128"/>
    <mergeCell ref="B104:D104"/>
    <mergeCell ref="B105:D105"/>
    <mergeCell ref="B58:E58"/>
    <mergeCell ref="B59:E59"/>
    <mergeCell ref="B60:E60"/>
    <mergeCell ref="B61:E61"/>
    <mergeCell ref="E88:F88"/>
    <mergeCell ref="G92:I92"/>
    <mergeCell ref="H58:I58"/>
    <mergeCell ref="H59:I59"/>
    <mergeCell ref="H60:I60"/>
    <mergeCell ref="H61:I61"/>
    <mergeCell ref="B88:D88"/>
    <mergeCell ref="G89:I89"/>
    <mergeCell ref="F62:G62"/>
    <mergeCell ref="B54:I54"/>
    <mergeCell ref="B47:I47"/>
    <mergeCell ref="B48:I48"/>
    <mergeCell ref="B57:E57"/>
    <mergeCell ref="H71:I71"/>
    <mergeCell ref="H72:I72"/>
    <mergeCell ref="F73:G73"/>
    <mergeCell ref="G90:I90"/>
    <mergeCell ref="G91:I91"/>
    <mergeCell ref="H62:I62"/>
    <mergeCell ref="F60:G60"/>
    <mergeCell ref="H57:I57"/>
    <mergeCell ref="E87:F87"/>
    <mergeCell ref="H73:I73"/>
    <mergeCell ref="F80:G80"/>
    <mergeCell ref="F78:G78"/>
    <mergeCell ref="H78:I78"/>
    <mergeCell ref="B38:I38"/>
    <mergeCell ref="F57:G57"/>
    <mergeCell ref="B43:I43"/>
    <mergeCell ref="B44:I44"/>
    <mergeCell ref="B45:I45"/>
    <mergeCell ref="B46:I46"/>
    <mergeCell ref="B31:D31"/>
    <mergeCell ref="B7:C7"/>
    <mergeCell ref="B9:C9"/>
    <mergeCell ref="B28:I28"/>
    <mergeCell ref="B34:I34"/>
    <mergeCell ref="B53:I53"/>
    <mergeCell ref="B36:I36"/>
    <mergeCell ref="E29:I29"/>
    <mergeCell ref="B51:I51"/>
    <mergeCell ref="B37:I37"/>
    <mergeCell ref="D23:E23"/>
    <mergeCell ref="D145:G145"/>
    <mergeCell ref="B55:E55"/>
    <mergeCell ref="F55:G55"/>
    <mergeCell ref="B132:C132"/>
    <mergeCell ref="B135:I135"/>
    <mergeCell ref="E31:F31"/>
    <mergeCell ref="B86:I86"/>
    <mergeCell ref="F56:G56"/>
    <mergeCell ref="B85:I85"/>
    <mergeCell ref="G31:I31"/>
    <mergeCell ref="B29:D30"/>
    <mergeCell ref="G30:I30"/>
    <mergeCell ref="E30:F30"/>
    <mergeCell ref="B19:C19"/>
    <mergeCell ref="B56:E56"/>
    <mergeCell ref="B39:I39"/>
    <mergeCell ref="B41:I41"/>
    <mergeCell ref="B42:I42"/>
    <mergeCell ref="H56:I56"/>
    <mergeCell ref="C143:F143"/>
    <mergeCell ref="B113:I113"/>
    <mergeCell ref="B87:D87"/>
    <mergeCell ref="B122:I122"/>
    <mergeCell ref="G87:I87"/>
    <mergeCell ref="B130:I130"/>
    <mergeCell ref="B94:D94"/>
    <mergeCell ref="E94:F94"/>
    <mergeCell ref="B93:D93"/>
    <mergeCell ref="E89:F89"/>
    <mergeCell ref="D13:I13"/>
    <mergeCell ref="D15:I15"/>
    <mergeCell ref="D9:G9"/>
    <mergeCell ref="D7:I7"/>
    <mergeCell ref="B15:C15"/>
    <mergeCell ref="B13:C13"/>
    <mergeCell ref="D11:I11"/>
    <mergeCell ref="B11:C11"/>
    <mergeCell ref="B3:I3"/>
    <mergeCell ref="D17:I17"/>
    <mergeCell ref="B23:C23"/>
    <mergeCell ref="B25:C25"/>
    <mergeCell ref="D21:G21"/>
    <mergeCell ref="B21:C21"/>
    <mergeCell ref="B17:C17"/>
    <mergeCell ref="D19:I19"/>
    <mergeCell ref="D25:I25"/>
    <mergeCell ref="B5:I5"/>
    <mergeCell ref="B1:J1"/>
    <mergeCell ref="D132:I132"/>
    <mergeCell ref="D131:I131"/>
    <mergeCell ref="B126:I126"/>
    <mergeCell ref="B127:I127"/>
    <mergeCell ref="B115:I115"/>
    <mergeCell ref="B131:C131"/>
    <mergeCell ref="B119:I119"/>
    <mergeCell ref="B117:I117"/>
    <mergeCell ref="H70:I70"/>
    <mergeCell ref="H64:I64"/>
    <mergeCell ref="H65:I65"/>
    <mergeCell ref="H66:I66"/>
    <mergeCell ref="H67:I67"/>
    <mergeCell ref="H69:I69"/>
    <mergeCell ref="H68:I68"/>
    <mergeCell ref="F72:G72"/>
    <mergeCell ref="B74:E74"/>
    <mergeCell ref="B64:E64"/>
    <mergeCell ref="B65:E65"/>
    <mergeCell ref="B66:E66"/>
    <mergeCell ref="B67:E67"/>
    <mergeCell ref="F70:G70"/>
    <mergeCell ref="B68:E68"/>
    <mergeCell ref="F74:G74"/>
    <mergeCell ref="B72:E72"/>
    <mergeCell ref="B71:E71"/>
    <mergeCell ref="B69:E69"/>
    <mergeCell ref="F71:G71"/>
    <mergeCell ref="F68:G68"/>
    <mergeCell ref="F63:G63"/>
    <mergeCell ref="B70:E70"/>
    <mergeCell ref="F69:G69"/>
    <mergeCell ref="H63:I63"/>
    <mergeCell ref="F64:G64"/>
    <mergeCell ref="F65:G65"/>
    <mergeCell ref="F66:G66"/>
    <mergeCell ref="F67:G67"/>
    <mergeCell ref="B95:D95"/>
    <mergeCell ref="B73:E73"/>
    <mergeCell ref="B75:E75"/>
    <mergeCell ref="B76:E76"/>
    <mergeCell ref="B80:E80"/>
    <mergeCell ref="B96:D96"/>
    <mergeCell ref="B97:D97"/>
    <mergeCell ref="H74:I74"/>
    <mergeCell ref="H75:I75"/>
    <mergeCell ref="H76:I76"/>
    <mergeCell ref="B78:E78"/>
    <mergeCell ref="E95:F95"/>
    <mergeCell ref="B81:I81"/>
    <mergeCell ref="F75:G75"/>
    <mergeCell ref="F79:G79"/>
    <mergeCell ref="G88:I88"/>
    <mergeCell ref="B83:I83"/>
    <mergeCell ref="H79:I79"/>
    <mergeCell ref="H80:I80"/>
    <mergeCell ref="F76:G76"/>
    <mergeCell ref="B112:D112"/>
    <mergeCell ref="E112:F112"/>
    <mergeCell ref="E104:F104"/>
    <mergeCell ref="E105:F105"/>
    <mergeCell ref="E106:F106"/>
    <mergeCell ref="G95:I95"/>
    <mergeCell ref="G96:I96"/>
    <mergeCell ref="G97:I97"/>
    <mergeCell ref="G102:I102"/>
    <mergeCell ref="E96:F96"/>
    <mergeCell ref="G111:I111"/>
    <mergeCell ref="E101:F101"/>
    <mergeCell ref="E103:F103"/>
    <mergeCell ref="G110:I110"/>
    <mergeCell ref="G105:I105"/>
    <mergeCell ref="B102:D102"/>
    <mergeCell ref="B111:D111"/>
    <mergeCell ref="G101:I101"/>
    <mergeCell ref="E110:F110"/>
    <mergeCell ref="B106:D106"/>
    <mergeCell ref="B107:D107"/>
    <mergeCell ref="B110:D110"/>
    <mergeCell ref="B101:D101"/>
    <mergeCell ref="B109:D109"/>
    <mergeCell ref="E109:F109"/>
    <mergeCell ref="B100:D100"/>
    <mergeCell ref="H55:I55"/>
    <mergeCell ref="G107:I107"/>
    <mergeCell ref="B79:E79"/>
    <mergeCell ref="B63:E63"/>
    <mergeCell ref="B91:D91"/>
    <mergeCell ref="B92:D92"/>
    <mergeCell ref="B98:D98"/>
    <mergeCell ref="B99:D99"/>
    <mergeCell ref="B103:D103"/>
    <mergeCell ref="E98:F98"/>
    <mergeCell ref="G108:I108"/>
    <mergeCell ref="E108:F108"/>
    <mergeCell ref="G98:I98"/>
    <mergeCell ref="G100:I100"/>
    <mergeCell ref="E100:F100"/>
    <mergeCell ref="G99:I99"/>
    <mergeCell ref="E99:F99"/>
    <mergeCell ref="E102:F102"/>
    <mergeCell ref="E107:F107"/>
    <mergeCell ref="G112:I112"/>
    <mergeCell ref="G103:I103"/>
    <mergeCell ref="G104:I104"/>
    <mergeCell ref="E111:F111"/>
    <mergeCell ref="G106:I106"/>
    <mergeCell ref="G109:I109"/>
  </mergeCells>
  <printOptions horizontalCentered="1"/>
  <pageMargins left="0.4330708661417323" right="0.3937007874015748" top="0.5118110236220472" bottom="0.984251968503937" header="0.5118110236220472" footer="0.5118110236220472"/>
  <pageSetup cellComments="asDisplayed" fitToHeight="3" horizontalDpi="600" verticalDpi="600" orientation="portrait" paperSize="9" scale="84" r:id="rId4"/>
  <headerFooter alignWithMargins="0">
    <oddHeader>&amp;CVerze: 4. května 2011</oddHeader>
  </headerFooter>
  <rowBreaks count="2" manualBreakCount="2">
    <brk id="35" min="1" max="10" man="1"/>
    <brk id="116" min="1" max="10" man="1"/>
  </rowBreaks>
  <drawing r:id="rId3"/>
  <legacyDrawing r:id="rId2"/>
</worksheet>
</file>

<file path=xl/worksheets/sheet3.xml><?xml version="1.0" encoding="utf-8"?>
<worksheet xmlns="http://schemas.openxmlformats.org/spreadsheetml/2006/main" xmlns:r="http://schemas.openxmlformats.org/officeDocument/2006/relationships">
  <dimension ref="A1:P98"/>
  <sheetViews>
    <sheetView view="pageBreakPreview" zoomScaleSheetLayoutView="100" zoomScalePageLayoutView="0" workbookViewId="0" topLeftCell="A64">
      <selection activeCell="C22" sqref="C22:G22"/>
    </sheetView>
  </sheetViews>
  <sheetFormatPr defaultColWidth="9.140625" defaultRowHeight="12.75"/>
  <cols>
    <col min="1" max="1" width="2.57421875" style="0" customWidth="1"/>
    <col min="2" max="2" width="27.57421875" style="0" customWidth="1"/>
    <col min="3" max="3" width="15.8515625" style="0" customWidth="1"/>
    <col min="4" max="4" width="15.57421875" style="0" customWidth="1"/>
    <col min="5" max="5" width="16.00390625" style="0" customWidth="1"/>
    <col min="6" max="6" width="15.00390625" style="0" customWidth="1"/>
    <col min="7" max="7" width="14.8515625" style="0" customWidth="1"/>
    <col min="8" max="8" width="18.7109375" style="0" customWidth="1"/>
    <col min="9" max="9" width="11.7109375" style="0" customWidth="1"/>
    <col min="10" max="10" width="14.421875" style="0" customWidth="1"/>
    <col min="11" max="11" width="16.00390625" style="0" customWidth="1"/>
  </cols>
  <sheetData>
    <row r="1" spans="2:10" s="5" customFormat="1" ht="125.25" customHeight="1">
      <c r="B1" s="644"/>
      <c r="C1" s="645"/>
      <c r="D1" s="645"/>
      <c r="E1" s="645"/>
      <c r="F1" s="645"/>
      <c r="G1" s="645"/>
      <c r="H1" s="645"/>
      <c r="I1" s="645"/>
      <c r="J1" s="645"/>
    </row>
    <row r="2" spans="1:11" ht="24.75" customHeight="1">
      <c r="A2" s="866" t="s">
        <v>110</v>
      </c>
      <c r="B2" s="866"/>
      <c r="C2" s="866"/>
      <c r="D2" s="866"/>
      <c r="E2" s="866"/>
      <c r="F2" s="866"/>
      <c r="G2" s="866"/>
      <c r="H2" s="13"/>
      <c r="I2" s="13"/>
      <c r="J2" s="13"/>
      <c r="K2" s="13"/>
    </row>
    <row r="3" ht="11.25" customHeight="1"/>
    <row r="4" spans="2:16" ht="19.5" customHeight="1">
      <c r="B4" s="25"/>
      <c r="C4" s="772" t="s">
        <v>6</v>
      </c>
      <c r="D4" s="772"/>
      <c r="E4" s="772"/>
      <c r="F4" s="772"/>
      <c r="G4" s="772"/>
      <c r="I4" s="844"/>
      <c r="J4" s="845"/>
      <c r="K4" s="845"/>
      <c r="L4" s="845"/>
      <c r="M4" s="845"/>
      <c r="N4" s="845"/>
      <c r="O4" s="845"/>
      <c r="P4" s="845"/>
    </row>
    <row r="5" spans="2:7" ht="15" customHeight="1" thickBot="1">
      <c r="B5" s="39"/>
      <c r="C5" s="40"/>
      <c r="D5" s="5"/>
      <c r="E5" s="5"/>
      <c r="F5" s="5"/>
      <c r="G5" s="5"/>
    </row>
    <row r="6" spans="2:7" ht="19.5" customHeight="1" thickBot="1">
      <c r="B6" s="32" t="s">
        <v>9</v>
      </c>
      <c r="C6" s="846" t="str">
        <f>'RK-21-2014-05, př. 1'!D7</f>
        <v>ANGAŽOVANCI</v>
      </c>
      <c r="D6" s="847"/>
      <c r="E6" s="847"/>
      <c r="F6" s="847"/>
      <c r="G6" s="848"/>
    </row>
    <row r="7" spans="2:7" ht="6" customHeight="1" thickBot="1">
      <c r="B7" s="41"/>
      <c r="C7" s="338"/>
      <c r="D7" s="338"/>
      <c r="E7" s="338"/>
      <c r="F7" s="338"/>
      <c r="G7" s="338"/>
    </row>
    <row r="8" spans="2:7" ht="19.5" customHeight="1" thickBot="1">
      <c r="B8" s="32" t="s">
        <v>34</v>
      </c>
      <c r="C8" s="850" t="str">
        <f>'RK-21-2014-05, př. 1'!D9</f>
        <v>M00253</v>
      </c>
      <c r="D8" s="852"/>
      <c r="E8" s="852"/>
      <c r="F8" s="852"/>
      <c r="G8" s="851"/>
    </row>
    <row r="9" spans="2:7" ht="11.25" customHeight="1" thickBot="1">
      <c r="B9" s="41"/>
      <c r="C9" s="339"/>
      <c r="D9" s="339"/>
      <c r="E9" s="339"/>
      <c r="F9" s="339"/>
      <c r="G9" s="339"/>
    </row>
    <row r="10" spans="2:7" ht="19.5" customHeight="1" thickBot="1">
      <c r="B10" s="62" t="s">
        <v>95</v>
      </c>
      <c r="C10" s="850" t="str">
        <f>'RK-21-2014-05, př. 1'!D13</f>
        <v>Kraj Vysočina</v>
      </c>
      <c r="D10" s="852"/>
      <c r="E10" s="852"/>
      <c r="F10" s="852"/>
      <c r="G10" s="851"/>
    </row>
    <row r="11" spans="3:7" s="58" customFormat="1" ht="6" customHeight="1" thickBot="1">
      <c r="C11" s="849"/>
      <c r="D11" s="849"/>
      <c r="E11" s="849"/>
      <c r="F11" s="849"/>
      <c r="G11" s="849"/>
    </row>
    <row r="12" spans="2:7" ht="19.5" customHeight="1" thickBot="1">
      <c r="B12" s="63" t="s">
        <v>12</v>
      </c>
      <c r="C12" s="850" t="str">
        <f>'RK-21-2014-05, př. 1'!D11</f>
        <v>LP</v>
      </c>
      <c r="D12" s="851"/>
      <c r="E12" s="32" t="s">
        <v>35</v>
      </c>
      <c r="F12" s="775" t="s">
        <v>36</v>
      </c>
      <c r="G12" s="777"/>
    </row>
    <row r="13" spans="2:7" ht="6" customHeight="1" thickBot="1">
      <c r="B13" s="41"/>
      <c r="C13" s="338"/>
      <c r="D13" s="338"/>
      <c r="E13" s="44"/>
      <c r="F13" s="44"/>
      <c r="G13" s="42"/>
    </row>
    <row r="14" spans="2:7" ht="19.5" customHeight="1" thickBot="1">
      <c r="B14" s="32" t="s">
        <v>13</v>
      </c>
      <c r="C14" s="850" t="str">
        <f>'RK-21-2014-05, př. 1'!D15</f>
        <v>Žižkova 57, 587 33 Jihlava</v>
      </c>
      <c r="D14" s="851"/>
      <c r="E14" s="71" t="s">
        <v>37</v>
      </c>
      <c r="F14" s="775" t="s">
        <v>442</v>
      </c>
      <c r="G14" s="777"/>
    </row>
    <row r="15" spans="2:7" ht="6" customHeight="1" thickBot="1">
      <c r="B15" s="41"/>
      <c r="C15" s="338"/>
      <c r="D15" s="338"/>
      <c r="E15" s="44"/>
      <c r="F15" s="44"/>
      <c r="G15" s="42"/>
    </row>
    <row r="16" spans="2:7" ht="19.5" customHeight="1" thickBot="1">
      <c r="B16" s="32" t="s">
        <v>38</v>
      </c>
      <c r="C16" s="850" t="str">
        <f>'RK-21-2014-05, př. 1'!D17</f>
        <v>Ing. Petr Holý</v>
      </c>
      <c r="D16" s="851"/>
      <c r="E16" s="32" t="s">
        <v>39</v>
      </c>
      <c r="F16" s="862" t="s">
        <v>443</v>
      </c>
      <c r="G16" s="777"/>
    </row>
    <row r="17" spans="2:7" ht="6" customHeight="1" thickBot="1">
      <c r="B17" s="41"/>
      <c r="C17" s="43"/>
      <c r="D17" s="43"/>
      <c r="E17" s="41"/>
      <c r="F17" s="43"/>
      <c r="G17" s="43"/>
    </row>
    <row r="18" spans="2:7" ht="19.5" customHeight="1" thickBot="1">
      <c r="B18" s="32" t="s">
        <v>11</v>
      </c>
      <c r="C18" s="775" t="str">
        <f>'RK-21-2014-05, př. 1'!D21</f>
        <v>Vedoucí partner/Projektový partner</v>
      </c>
      <c r="D18" s="777"/>
      <c r="E18" s="32" t="s">
        <v>8</v>
      </c>
      <c r="F18" s="775">
        <v>564602538</v>
      </c>
      <c r="G18" s="777"/>
    </row>
    <row r="19" spans="2:7" ht="19.5" customHeight="1" thickBot="1">
      <c r="B19" s="41"/>
      <c r="C19" s="43"/>
      <c r="D19" s="43"/>
      <c r="E19" s="43"/>
      <c r="F19" s="43"/>
      <c r="G19" s="43"/>
    </row>
    <row r="20" spans="2:7" ht="19.5" customHeight="1" thickBot="1">
      <c r="B20" s="292" t="s">
        <v>246</v>
      </c>
      <c r="C20" s="775">
        <v>3</v>
      </c>
      <c r="D20" s="777"/>
      <c r="E20" s="333" t="s">
        <v>14</v>
      </c>
      <c r="F20" s="775" t="s">
        <v>444</v>
      </c>
      <c r="G20" s="867"/>
    </row>
    <row r="21" spans="2:7" ht="6" customHeight="1" thickBot="1">
      <c r="B21" s="41"/>
      <c r="C21" s="43"/>
      <c r="D21" s="43"/>
      <c r="E21" s="293"/>
      <c r="F21" s="294"/>
      <c r="G21" s="294"/>
    </row>
    <row r="22" spans="2:7" ht="40.5" customHeight="1" thickBot="1">
      <c r="B22" s="47" t="s">
        <v>247</v>
      </c>
      <c r="C22" s="779" t="s">
        <v>536</v>
      </c>
      <c r="D22" s="837"/>
      <c r="E22" s="837"/>
      <c r="F22" s="837"/>
      <c r="G22" s="838"/>
    </row>
    <row r="23" ht="20.25" customHeight="1" thickBot="1">
      <c r="A23" s="2"/>
    </row>
    <row r="24" spans="2:7" ht="19.5" customHeight="1" thickBot="1">
      <c r="B24" s="32" t="s">
        <v>40</v>
      </c>
      <c r="C24" s="775" t="s">
        <v>445</v>
      </c>
      <c r="D24" s="777"/>
      <c r="E24" s="32" t="s">
        <v>41</v>
      </c>
      <c r="F24" s="775" t="s">
        <v>446</v>
      </c>
      <c r="G24" s="777"/>
    </row>
    <row r="25" spans="2:7" ht="6" customHeight="1" thickBot="1">
      <c r="B25" s="41"/>
      <c r="C25" s="45"/>
      <c r="D25" s="42"/>
      <c r="E25" s="41"/>
      <c r="F25" s="41"/>
      <c r="G25" s="42"/>
    </row>
    <row r="26" spans="2:7" ht="19.5" customHeight="1" thickBot="1">
      <c r="B26" s="32" t="s">
        <v>42</v>
      </c>
      <c r="C26" s="775" t="s">
        <v>447</v>
      </c>
      <c r="D26" s="777"/>
      <c r="E26" s="32" t="s">
        <v>1</v>
      </c>
      <c r="F26" s="775" t="s">
        <v>449</v>
      </c>
      <c r="G26" s="777"/>
    </row>
    <row r="27" spans="2:7" ht="6" customHeight="1" thickBot="1">
      <c r="B27" s="41"/>
      <c r="C27" s="42"/>
      <c r="D27" s="42"/>
      <c r="E27" s="46"/>
      <c r="F27" s="46"/>
      <c r="G27" s="46"/>
    </row>
    <row r="28" spans="2:7" ht="19.5" customHeight="1" thickBot="1">
      <c r="B28" s="32" t="s">
        <v>43</v>
      </c>
      <c r="C28" s="775" t="s">
        <v>436</v>
      </c>
      <c r="D28" s="777"/>
      <c r="E28" s="32" t="s">
        <v>64</v>
      </c>
      <c r="F28" s="775"/>
      <c r="G28" s="777"/>
    </row>
    <row r="29" spans="2:7" ht="6" customHeight="1" thickBot="1">
      <c r="B29" s="41"/>
      <c r="C29" s="42"/>
      <c r="D29" s="42"/>
      <c r="E29" s="41"/>
      <c r="F29" s="41"/>
      <c r="G29" s="42"/>
    </row>
    <row r="30" spans="2:7" ht="19.5" customHeight="1" thickBot="1">
      <c r="B30" s="32" t="s">
        <v>44</v>
      </c>
      <c r="C30" s="775" t="s">
        <v>448</v>
      </c>
      <c r="D30" s="777"/>
      <c r="E30" s="46"/>
      <c r="F30" s="46"/>
      <c r="G30" s="46"/>
    </row>
    <row r="31" spans="2:7" ht="6" customHeight="1">
      <c r="B31" s="39"/>
      <c r="C31" s="36"/>
      <c r="D31" s="36"/>
      <c r="E31" s="39"/>
      <c r="F31" s="39"/>
      <c r="G31" s="36"/>
    </row>
    <row r="32" spans="2:7" ht="19.5" customHeight="1">
      <c r="B32" s="39"/>
      <c r="C32" s="36"/>
      <c r="D32" s="36"/>
      <c r="E32" s="39"/>
      <c r="F32" s="39"/>
      <c r="G32" s="36"/>
    </row>
    <row r="33" spans="2:7" ht="19.5" customHeight="1">
      <c r="B33" s="839" t="s">
        <v>55</v>
      </c>
      <c r="C33" s="839"/>
      <c r="D33" s="839"/>
      <c r="E33" s="839"/>
      <c r="F33" s="839"/>
      <c r="G33" s="839"/>
    </row>
    <row r="34" spans="2:6" ht="15" customHeight="1">
      <c r="B34" s="2"/>
      <c r="E34" s="2"/>
      <c r="F34" s="2"/>
    </row>
    <row r="35" spans="1:11" ht="15" customHeight="1" thickBot="1">
      <c r="A35" s="1"/>
      <c r="B35" s="1"/>
      <c r="C35" s="1"/>
      <c r="D35" s="1"/>
      <c r="E35" s="1"/>
      <c r="F35" s="1"/>
      <c r="G35" s="1"/>
      <c r="H35" s="1"/>
      <c r="I35" s="1"/>
      <c r="J35" s="1"/>
      <c r="K35" s="1"/>
    </row>
    <row r="36" spans="1:12" ht="38.25" customHeight="1" thickBot="1">
      <c r="A36" s="10"/>
      <c r="B36" s="26" t="s">
        <v>16</v>
      </c>
      <c r="C36" s="27" t="s">
        <v>17</v>
      </c>
      <c r="D36" s="27" t="s">
        <v>272</v>
      </c>
      <c r="E36" s="105" t="s">
        <v>273</v>
      </c>
      <c r="F36" s="106" t="s">
        <v>45</v>
      </c>
      <c r="G36" s="27" t="s">
        <v>56</v>
      </c>
      <c r="H36" s="11"/>
      <c r="I36" s="11"/>
      <c r="J36" s="11"/>
      <c r="K36" s="11"/>
      <c r="L36" s="9"/>
    </row>
    <row r="37" spans="1:12" ht="18.75" customHeight="1" thickBot="1">
      <c r="A37" s="10"/>
      <c r="B37" s="35"/>
      <c r="C37" s="27" t="s">
        <v>113</v>
      </c>
      <c r="D37" s="27" t="s">
        <v>114</v>
      </c>
      <c r="E37" s="27" t="s">
        <v>115</v>
      </c>
      <c r="F37" s="107" t="s">
        <v>274</v>
      </c>
      <c r="G37" s="107" t="s">
        <v>117</v>
      </c>
      <c r="H37" s="11"/>
      <c r="I37" s="11"/>
      <c r="J37" s="11"/>
      <c r="K37" s="11"/>
      <c r="L37" s="9"/>
    </row>
    <row r="38" spans="1:11" ht="20.25" customHeight="1">
      <c r="A38" s="12"/>
      <c r="B38" s="28" t="s">
        <v>20</v>
      </c>
      <c r="C38" s="296">
        <v>42820</v>
      </c>
      <c r="D38" s="296">
        <v>8593.41</v>
      </c>
      <c r="E38" s="296">
        <f>'8.Soupiska výdajů'!R22</f>
        <v>6463.679999999999</v>
      </c>
      <c r="F38" s="308">
        <f>(D38+E38)/C38</f>
        <v>0.3516368519383466</v>
      </c>
      <c r="G38" s="309">
        <f>C38-D38-E38</f>
        <v>27762.909999999996</v>
      </c>
      <c r="H38" s="1"/>
      <c r="I38" s="1"/>
      <c r="J38" s="1"/>
      <c r="K38" s="1"/>
    </row>
    <row r="39" spans="1:11" ht="20.25" customHeight="1">
      <c r="A39" s="12"/>
      <c r="B39" s="29" t="s">
        <v>67</v>
      </c>
      <c r="C39" s="296">
        <v>104667</v>
      </c>
      <c r="D39" s="296">
        <v>8688.56</v>
      </c>
      <c r="E39" s="296">
        <f>'8.Soupiska výdajů'!R54</f>
        <v>11325.9</v>
      </c>
      <c r="F39" s="308">
        <f>(D39+E39)/C39</f>
        <v>0.1912203464320177</v>
      </c>
      <c r="G39" s="309">
        <f>C39-D39-E39</f>
        <v>84652.54000000001</v>
      </c>
      <c r="H39" s="1"/>
      <c r="I39" s="1"/>
      <c r="J39" s="1"/>
      <c r="K39" s="1"/>
    </row>
    <row r="40" spans="1:11" ht="20.25" customHeight="1">
      <c r="A40" s="12"/>
      <c r="B40" s="29" t="s">
        <v>21</v>
      </c>
      <c r="C40" s="296">
        <v>0</v>
      </c>
      <c r="D40" s="296">
        <v>0</v>
      </c>
      <c r="E40" s="296">
        <f>'8.Soupiska výdajů'!R63</f>
        <v>0</v>
      </c>
      <c r="F40" s="308" t="e">
        <f>(D40+E40)/C40</f>
        <v>#DIV/0!</v>
      </c>
      <c r="G40" s="309">
        <f>C40-D40-E40</f>
        <v>0</v>
      </c>
      <c r="H40" s="1"/>
      <c r="I40" s="1"/>
      <c r="J40" s="1"/>
      <c r="K40" s="1"/>
    </row>
    <row r="41" spans="1:11" ht="20.25" customHeight="1" thickBot="1">
      <c r="A41" s="12"/>
      <c r="B41" s="72" t="s">
        <v>285</v>
      </c>
      <c r="C41" s="296">
        <v>0</v>
      </c>
      <c r="D41" s="296">
        <v>0</v>
      </c>
      <c r="E41" s="296">
        <v>0</v>
      </c>
      <c r="F41" s="308" t="e">
        <f>(D41+E41)/C41</f>
        <v>#DIV/0!</v>
      </c>
      <c r="G41" s="309">
        <f>C41-D41-E41</f>
        <v>0</v>
      </c>
      <c r="H41" s="1"/>
      <c r="I41" s="1"/>
      <c r="J41" s="1"/>
      <c r="K41" s="1"/>
    </row>
    <row r="42" spans="1:11" ht="20.25" customHeight="1" thickBot="1">
      <c r="A42" s="12"/>
      <c r="B42" s="30" t="s">
        <v>22</v>
      </c>
      <c r="C42" s="307">
        <f>SUM(C38:C40)-C41</f>
        <v>147487</v>
      </c>
      <c r="D42" s="307">
        <f>SUM(D38:D40)-D41</f>
        <v>17281.97</v>
      </c>
      <c r="E42" s="307">
        <f>SUM(E38:E40)-E41</f>
        <v>17789.579999999998</v>
      </c>
      <c r="F42" s="298">
        <f>(D42+E42)/C42</f>
        <v>0.23779417846996687</v>
      </c>
      <c r="G42" s="304">
        <f>SUM(G38:G40)-G41</f>
        <v>112415.45000000001</v>
      </c>
      <c r="H42" s="1"/>
      <c r="I42" s="1"/>
      <c r="J42" s="1"/>
      <c r="K42" s="1"/>
    </row>
    <row r="43" spans="1:11" ht="41.25" customHeight="1">
      <c r="A43" s="12"/>
      <c r="B43" s="863" t="s">
        <v>284</v>
      </c>
      <c r="C43" s="667"/>
      <c r="D43" s="667"/>
      <c r="E43" s="667"/>
      <c r="F43" s="667"/>
      <c r="G43" s="667"/>
      <c r="H43" s="1"/>
      <c r="I43" s="1"/>
      <c r="J43" s="1"/>
      <c r="K43" s="1"/>
    </row>
    <row r="44" spans="1:11" ht="18.75" customHeight="1" thickBot="1">
      <c r="A44" s="12"/>
      <c r="B44" t="s">
        <v>23</v>
      </c>
      <c r="C44" s="18"/>
      <c r="D44" s="18"/>
      <c r="E44" s="18"/>
      <c r="F44" s="18"/>
      <c r="G44" s="18"/>
      <c r="H44" s="1"/>
      <c r="I44" s="1"/>
      <c r="J44" s="1"/>
      <c r="K44" s="1"/>
    </row>
    <row r="45" spans="1:11" ht="18" customHeight="1" thickBot="1">
      <c r="A45" s="12"/>
      <c r="B45" s="840" t="s">
        <v>24</v>
      </c>
      <c r="C45" s="841"/>
      <c r="D45" s="842"/>
      <c r="E45" s="295"/>
      <c r="F45" s="18"/>
      <c r="G45" s="18"/>
      <c r="H45" s="1"/>
      <c r="I45" s="1"/>
      <c r="J45" s="1"/>
      <c r="K45" s="1"/>
    </row>
    <row r="46" spans="1:11" ht="18" customHeight="1" thickBot="1">
      <c r="A46" s="12"/>
      <c r="B46" s="90" t="s">
        <v>68</v>
      </c>
      <c r="C46" s="91"/>
      <c r="D46" s="92"/>
      <c r="E46" s="310">
        <f>E45/$C$42</f>
        <v>0</v>
      </c>
      <c r="F46" s="18"/>
      <c r="G46" s="18"/>
      <c r="H46" s="1"/>
      <c r="I46" s="1"/>
      <c r="J46" s="1"/>
      <c r="K46" s="1"/>
    </row>
    <row r="47" spans="1:11" ht="18" customHeight="1" thickBot="1">
      <c r="A47" s="12"/>
      <c r="B47" s="93" t="s">
        <v>57</v>
      </c>
      <c r="C47" s="94"/>
      <c r="D47" s="95"/>
      <c r="E47" s="295">
        <f>'8.Soupiska výdajů'!R77</f>
        <v>0</v>
      </c>
      <c r="F47" s="18"/>
      <c r="G47" s="18"/>
      <c r="H47" s="1"/>
      <c r="I47" s="1"/>
      <c r="J47" s="1"/>
      <c r="K47" s="1"/>
    </row>
    <row r="48" spans="1:11" ht="18" customHeight="1" thickBot="1">
      <c r="A48" s="12"/>
      <c r="B48" s="90" t="s">
        <v>68</v>
      </c>
      <c r="C48" s="91"/>
      <c r="D48" s="92"/>
      <c r="E48" s="310">
        <f>E47/$C$42</f>
        <v>0</v>
      </c>
      <c r="F48" s="18"/>
      <c r="G48" s="18"/>
      <c r="H48" s="1"/>
      <c r="I48" s="1"/>
      <c r="J48" s="1"/>
      <c r="K48" s="1"/>
    </row>
    <row r="49" spans="1:11" ht="18" customHeight="1" thickBot="1">
      <c r="A49" s="12"/>
      <c r="B49" s="93" t="s">
        <v>158</v>
      </c>
      <c r="C49" s="94"/>
      <c r="D49" s="95"/>
      <c r="E49" s="295"/>
      <c r="F49" s="18"/>
      <c r="G49" s="18"/>
      <c r="H49" s="1"/>
      <c r="I49" s="1"/>
      <c r="J49" s="1"/>
      <c r="K49" s="1"/>
    </row>
    <row r="50" spans="1:11" ht="18" customHeight="1" thickBot="1">
      <c r="A50" s="12"/>
      <c r="B50" s="90" t="s">
        <v>68</v>
      </c>
      <c r="C50" s="91"/>
      <c r="D50" s="92"/>
      <c r="E50" s="310">
        <f>E49/$C$42</f>
        <v>0</v>
      </c>
      <c r="F50" s="18"/>
      <c r="G50" s="18"/>
      <c r="H50" s="1"/>
      <c r="I50" s="1"/>
      <c r="J50" s="1"/>
      <c r="K50" s="1"/>
    </row>
    <row r="51" spans="1:11" ht="18" customHeight="1" thickBot="1">
      <c r="A51" s="12"/>
      <c r="B51" s="89" t="s">
        <v>58</v>
      </c>
      <c r="C51" s="60"/>
      <c r="D51" s="60"/>
      <c r="E51" s="295"/>
      <c r="F51" s="18"/>
      <c r="G51" s="18"/>
      <c r="H51" s="1"/>
      <c r="I51" s="1"/>
      <c r="J51" s="1"/>
      <c r="K51" s="1"/>
    </row>
    <row r="52" spans="1:11" ht="18" customHeight="1" thickBot="1">
      <c r="A52" s="12"/>
      <c r="B52" s="90" t="s">
        <v>68</v>
      </c>
      <c r="C52" s="91"/>
      <c r="D52" s="91"/>
      <c r="E52" s="310">
        <f>E51/$C$42</f>
        <v>0</v>
      </c>
      <c r="F52" s="18"/>
      <c r="G52" s="18"/>
      <c r="H52" s="1"/>
      <c r="I52" s="1"/>
      <c r="J52" s="1"/>
      <c r="K52" s="1"/>
    </row>
    <row r="53" spans="1:11" ht="19.5" customHeight="1">
      <c r="A53" s="12"/>
      <c r="B53" s="3"/>
      <c r="C53" s="1"/>
      <c r="D53" s="1"/>
      <c r="E53" s="1"/>
      <c r="F53" s="1"/>
      <c r="G53" s="1"/>
      <c r="H53" s="1"/>
      <c r="I53" s="1"/>
      <c r="J53" s="1"/>
      <c r="K53" s="1"/>
    </row>
    <row r="54" spans="1:11" ht="20.25" customHeight="1" thickBot="1">
      <c r="A54" s="12"/>
      <c r="B54" s="843" t="s">
        <v>53</v>
      </c>
      <c r="C54" s="843"/>
      <c r="D54" s="843"/>
      <c r="E54" s="34"/>
      <c r="F54" s="150"/>
      <c r="G54" s="18"/>
      <c r="H54" s="1"/>
      <c r="I54" s="1"/>
      <c r="J54" s="1"/>
      <c r="K54" s="1"/>
    </row>
    <row r="55" spans="1:11" ht="56.25" customHeight="1" thickBot="1">
      <c r="A55" s="12"/>
      <c r="B55" s="27" t="s">
        <v>275</v>
      </c>
      <c r="C55" s="31" t="s">
        <v>26</v>
      </c>
      <c r="D55" s="73" t="s">
        <v>276</v>
      </c>
      <c r="E55" s="75" t="s">
        <v>27</v>
      </c>
      <c r="F55" s="31" t="s">
        <v>59</v>
      </c>
      <c r="G55" s="148"/>
      <c r="H55" s="1"/>
      <c r="I55" s="1"/>
      <c r="J55" s="1"/>
      <c r="K55" s="1"/>
    </row>
    <row r="56" spans="1:11" ht="27.75" customHeight="1" thickBot="1">
      <c r="A56" s="12"/>
      <c r="B56" s="297">
        <v>125363</v>
      </c>
      <c r="C56" s="297">
        <v>14689</v>
      </c>
      <c r="D56" s="297">
        <v>24541</v>
      </c>
      <c r="E56" s="305">
        <f>SUM(C56:D56)/B56</f>
        <v>0.31293124765680463</v>
      </c>
      <c r="F56" s="306">
        <f>B56-C56-D56</f>
        <v>86133</v>
      </c>
      <c r="G56" s="149"/>
      <c r="H56" s="1"/>
      <c r="I56" s="1"/>
      <c r="J56" s="1"/>
      <c r="K56" s="1"/>
    </row>
    <row r="57" spans="1:11" ht="19.5" customHeight="1">
      <c r="A57" s="12"/>
      <c r="B57" s="1"/>
      <c r="C57" s="1"/>
      <c r="D57" s="1"/>
      <c r="E57" s="1"/>
      <c r="F57" s="1"/>
      <c r="G57" s="1"/>
      <c r="H57" s="1"/>
      <c r="I57" s="1"/>
      <c r="J57" s="1"/>
      <c r="K57" s="1"/>
    </row>
    <row r="58" spans="1:11" ht="19.5" customHeight="1" thickBot="1">
      <c r="A58" s="12"/>
      <c r="B58" s="843" t="s">
        <v>286</v>
      </c>
      <c r="C58" s="843"/>
      <c r="D58" s="843"/>
      <c r="E58" s="34"/>
      <c r="F58" s="150"/>
      <c r="G58" s="1"/>
      <c r="H58" s="1"/>
      <c r="I58" s="1"/>
      <c r="J58" s="1"/>
      <c r="K58" s="1"/>
    </row>
    <row r="59" spans="1:11" ht="61.5" customHeight="1" thickBot="1">
      <c r="A59" s="12"/>
      <c r="B59" s="27" t="s">
        <v>267</v>
      </c>
      <c r="C59" s="31" t="s">
        <v>271</v>
      </c>
      <c r="D59" s="73" t="s">
        <v>268</v>
      </c>
      <c r="E59" s="75" t="s">
        <v>269</v>
      </c>
      <c r="F59" s="27" t="s">
        <v>270</v>
      </c>
      <c r="G59" s="1"/>
      <c r="H59" s="1"/>
      <c r="I59" s="1"/>
      <c r="J59" s="1"/>
      <c r="K59" s="1"/>
    </row>
    <row r="60" spans="1:11" ht="28.5" customHeight="1" thickBot="1">
      <c r="A60" s="12"/>
      <c r="B60" s="297"/>
      <c r="C60" s="297"/>
      <c r="D60" s="297"/>
      <c r="E60" s="305" t="e">
        <f>SUM(C60:D60)/B60</f>
        <v>#DIV/0!</v>
      </c>
      <c r="F60" s="324">
        <f>B60-C60-D60</f>
        <v>0</v>
      </c>
      <c r="G60" s="1"/>
      <c r="H60" s="1"/>
      <c r="I60" s="1"/>
      <c r="J60" s="1"/>
      <c r="K60" s="1"/>
    </row>
    <row r="61" spans="1:11" ht="44.25" customHeight="1">
      <c r="A61" s="12"/>
      <c r="B61" s="864" t="s">
        <v>288</v>
      </c>
      <c r="C61" s="865"/>
      <c r="D61" s="865"/>
      <c r="E61" s="865"/>
      <c r="F61" s="865"/>
      <c r="G61" s="1"/>
      <c r="H61" s="1"/>
      <c r="I61" s="1"/>
      <c r="J61" s="1"/>
      <c r="K61" s="1"/>
    </row>
    <row r="62" spans="1:11" ht="14.25" customHeight="1">
      <c r="A62" s="12"/>
      <c r="B62" s="14"/>
      <c r="C62" s="24"/>
      <c r="D62" s="24"/>
      <c r="E62" s="24"/>
      <c r="F62" s="24"/>
      <c r="G62" s="24"/>
      <c r="H62" s="1"/>
      <c r="I62" s="1"/>
      <c r="J62" s="1"/>
      <c r="K62" s="1"/>
    </row>
    <row r="63" spans="1:11" ht="20.25" customHeight="1">
      <c r="A63" s="12"/>
      <c r="B63" s="291" t="s">
        <v>254</v>
      </c>
      <c r="D63" s="24"/>
      <c r="E63" s="24"/>
      <c r="F63" s="24"/>
      <c r="G63" s="24"/>
      <c r="H63" s="1"/>
      <c r="I63" s="1"/>
      <c r="J63" s="1"/>
      <c r="K63" s="1"/>
    </row>
    <row r="64" spans="1:11" ht="15" customHeight="1">
      <c r="A64" s="1"/>
      <c r="B64" s="32" t="s">
        <v>31</v>
      </c>
      <c r="C64" s="15" t="s">
        <v>450</v>
      </c>
      <c r="D64" s="15"/>
      <c r="E64" s="36"/>
      <c r="F64" s="36"/>
      <c r="H64" s="1"/>
      <c r="I64" s="1"/>
      <c r="J64" s="1"/>
      <c r="K64" s="1"/>
    </row>
    <row r="65" spans="1:11" ht="9.75" customHeight="1">
      <c r="A65" s="10"/>
      <c r="E65" s="36"/>
      <c r="F65" s="36"/>
      <c r="H65" s="11"/>
      <c r="I65" s="11"/>
      <c r="J65" s="11"/>
      <c r="K65" s="11"/>
    </row>
    <row r="66" spans="1:11" ht="16.5" customHeight="1">
      <c r="A66" s="10"/>
      <c r="B66" s="32" t="s">
        <v>62</v>
      </c>
      <c r="C66" s="15" t="s">
        <v>161</v>
      </c>
      <c r="D66" s="15"/>
      <c r="E66" s="36"/>
      <c r="F66" s="36"/>
      <c r="H66" s="11"/>
      <c r="I66" s="11"/>
      <c r="J66" s="11"/>
      <c r="K66" s="11"/>
    </row>
    <row r="67" spans="1:11" ht="9.75" customHeight="1">
      <c r="A67" s="10"/>
      <c r="E67" s="36"/>
      <c r="F67" s="36"/>
      <c r="H67" s="11"/>
      <c r="I67" s="11"/>
      <c r="J67" s="11"/>
      <c r="K67" s="11"/>
    </row>
    <row r="68" spans="1:11" ht="16.5" customHeight="1">
      <c r="A68" s="10"/>
      <c r="B68" s="32" t="s">
        <v>32</v>
      </c>
      <c r="C68" s="145" t="s">
        <v>451</v>
      </c>
      <c r="D68" s="145"/>
      <c r="E68" s="5"/>
      <c r="F68" s="5"/>
      <c r="H68" s="11"/>
      <c r="I68" s="11"/>
      <c r="J68" s="11"/>
      <c r="K68" s="11"/>
    </row>
    <row r="69" spans="1:11" ht="9.75" customHeight="1">
      <c r="A69" s="10"/>
      <c r="H69" s="11"/>
      <c r="I69" s="11"/>
      <c r="J69" s="11"/>
      <c r="K69" s="11"/>
    </row>
    <row r="70" spans="1:11" ht="15" customHeight="1">
      <c r="A70" s="10"/>
      <c r="B70" s="32" t="s">
        <v>160</v>
      </c>
      <c r="C70" s="32"/>
      <c r="D70" s="145" t="s">
        <v>438</v>
      </c>
      <c r="E70" s="145"/>
      <c r="F70" s="5"/>
      <c r="G70" s="5"/>
      <c r="H70" s="11"/>
      <c r="I70" s="11"/>
      <c r="J70" s="11"/>
      <c r="K70" s="11"/>
    </row>
    <row r="71" spans="1:11" ht="7.5" customHeight="1" thickBot="1">
      <c r="A71" s="10"/>
      <c r="H71" s="11"/>
      <c r="I71" s="11"/>
      <c r="J71" s="11"/>
      <c r="K71" s="11"/>
    </row>
    <row r="72" spans="1:11" ht="36.75" customHeight="1">
      <c r="A72" s="12"/>
      <c r="B72" s="817" t="s">
        <v>33</v>
      </c>
      <c r="C72" s="853"/>
      <c r="D72" s="854"/>
      <c r="E72" s="855"/>
      <c r="F72" s="19"/>
      <c r="G72" s="1"/>
      <c r="H72" s="1"/>
      <c r="I72" s="1"/>
      <c r="J72" s="1"/>
      <c r="K72" s="1"/>
    </row>
    <row r="73" spans="1:11" ht="19.5" customHeight="1">
      <c r="A73" s="12"/>
      <c r="B73" s="817"/>
      <c r="C73" s="856"/>
      <c r="D73" s="857"/>
      <c r="E73" s="858"/>
      <c r="F73" s="19"/>
      <c r="G73" s="1"/>
      <c r="H73" s="1"/>
      <c r="I73" s="1"/>
      <c r="J73" s="1"/>
      <c r="K73" s="1"/>
    </row>
    <row r="74" spans="1:11" ht="21.75" customHeight="1" thickBot="1">
      <c r="A74" s="12"/>
      <c r="B74" s="817"/>
      <c r="C74" s="859"/>
      <c r="D74" s="860"/>
      <c r="E74" s="861"/>
      <c r="F74" s="19"/>
      <c r="G74" s="1"/>
      <c r="H74" s="1"/>
      <c r="I74" s="1"/>
      <c r="J74" s="1"/>
      <c r="K74" s="1"/>
    </row>
    <row r="75" spans="1:11" ht="12.75">
      <c r="A75" s="12"/>
      <c r="C75" s="1"/>
      <c r="D75" s="1"/>
      <c r="E75" s="1"/>
      <c r="F75" s="1"/>
      <c r="G75" s="1"/>
      <c r="H75" s="1"/>
      <c r="I75" s="1"/>
      <c r="J75" s="1"/>
      <c r="K75" s="1"/>
    </row>
    <row r="76" spans="1:11" ht="17.25" customHeight="1">
      <c r="A76" s="12"/>
      <c r="B76" s="32" t="s">
        <v>7</v>
      </c>
      <c r="C76" s="33" t="s">
        <v>5</v>
      </c>
      <c r="D76" s="1"/>
      <c r="E76" s="1"/>
      <c r="F76" s="1"/>
      <c r="G76" s="1"/>
      <c r="H76" s="1"/>
      <c r="I76" s="1"/>
      <c r="J76" s="1"/>
      <c r="K76" s="1"/>
    </row>
    <row r="77" spans="1:11" ht="12.75">
      <c r="A77" s="12"/>
      <c r="B77" s="1"/>
      <c r="C77" s="1"/>
      <c r="D77" s="1"/>
      <c r="E77" s="1"/>
      <c r="F77" s="1"/>
      <c r="G77" s="1"/>
      <c r="H77" s="1"/>
      <c r="I77" s="1"/>
      <c r="J77" s="1"/>
      <c r="K77" s="1"/>
    </row>
    <row r="78" spans="1:11" ht="12.75">
      <c r="A78" s="12"/>
      <c r="B78" s="1"/>
      <c r="C78" s="1"/>
      <c r="D78" s="1"/>
      <c r="E78" s="1"/>
      <c r="F78" s="1"/>
      <c r="G78" s="1"/>
      <c r="H78" s="1"/>
      <c r="I78" s="1"/>
      <c r="J78" s="1"/>
      <c r="K78" s="1"/>
    </row>
    <row r="79" spans="1:11" ht="12.75">
      <c r="A79" s="12"/>
      <c r="B79" s="1"/>
      <c r="C79" s="1"/>
      <c r="D79" s="1"/>
      <c r="E79" s="1"/>
      <c r="F79" s="1"/>
      <c r="G79" s="1"/>
      <c r="H79" s="1"/>
      <c r="I79" s="1"/>
      <c r="J79" s="1"/>
      <c r="K79" s="1"/>
    </row>
    <row r="80" spans="1:11" ht="12.75">
      <c r="A80" s="12"/>
      <c r="B80" s="1"/>
      <c r="C80" s="1"/>
      <c r="D80" s="1"/>
      <c r="E80" s="1"/>
      <c r="F80" s="1"/>
      <c r="G80" s="1"/>
      <c r="H80" s="1"/>
      <c r="I80" s="1"/>
      <c r="J80" s="1"/>
      <c r="K80" s="1"/>
    </row>
    <row r="81" spans="1:11" ht="12.75">
      <c r="A81" s="12"/>
      <c r="B81" s="1"/>
      <c r="C81" s="1"/>
      <c r="D81" s="1"/>
      <c r="E81" s="1"/>
      <c r="F81" s="1"/>
      <c r="G81" s="1"/>
      <c r="H81" s="1"/>
      <c r="I81" s="1"/>
      <c r="J81" s="1"/>
      <c r="K81" s="1"/>
    </row>
    <row r="82" spans="1:11" ht="13.5">
      <c r="A82" s="836"/>
      <c r="B82" s="836"/>
      <c r="C82" s="836"/>
      <c r="D82" s="836"/>
      <c r="E82" s="836"/>
      <c r="F82" s="836"/>
      <c r="G82" s="836"/>
      <c r="H82" s="836"/>
      <c r="I82" s="4"/>
      <c r="J82" s="4"/>
      <c r="K82" s="4"/>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3.5">
      <c r="A85" s="3"/>
      <c r="B85" s="4"/>
      <c r="C85" s="1"/>
      <c r="D85" s="1"/>
      <c r="E85" s="1"/>
      <c r="F85" s="1"/>
      <c r="G85" s="1"/>
      <c r="H85" s="1"/>
      <c r="I85" s="1"/>
      <c r="J85" s="1"/>
      <c r="K85" s="1"/>
    </row>
    <row r="86" spans="1:11" ht="8.25" customHeight="1">
      <c r="A86" s="1"/>
      <c r="B86" s="1"/>
      <c r="C86" s="1"/>
      <c r="D86" s="1"/>
      <c r="E86" s="1"/>
      <c r="F86" s="1"/>
      <c r="G86" s="1"/>
      <c r="H86" s="1"/>
      <c r="I86" s="1"/>
      <c r="J86" s="1"/>
      <c r="K86" s="1"/>
    </row>
    <row r="87" spans="1:11" ht="12.75">
      <c r="A87" s="10"/>
      <c r="B87" s="10"/>
      <c r="C87" s="11"/>
      <c r="D87" s="11"/>
      <c r="E87" s="11"/>
      <c r="F87" s="11"/>
      <c r="G87" s="11"/>
      <c r="H87" s="11"/>
      <c r="I87" s="11"/>
      <c r="J87" s="11"/>
      <c r="K87" s="11"/>
    </row>
    <row r="88" spans="1:11" ht="12.75">
      <c r="A88" s="12"/>
      <c r="B88" s="1"/>
      <c r="C88" s="1"/>
      <c r="D88" s="1"/>
      <c r="E88" s="1"/>
      <c r="F88" s="1"/>
      <c r="G88" s="1"/>
      <c r="H88" s="1"/>
      <c r="I88" s="1"/>
      <c r="J88" s="1"/>
      <c r="K88" s="1"/>
    </row>
    <row r="89" spans="1:11" ht="12.75">
      <c r="A89" s="12"/>
      <c r="B89" s="1"/>
      <c r="C89" s="1"/>
      <c r="D89" s="1"/>
      <c r="E89" s="1"/>
      <c r="F89" s="1"/>
      <c r="G89" s="1"/>
      <c r="H89" s="1"/>
      <c r="I89" s="1"/>
      <c r="J89" s="1"/>
      <c r="K89" s="1"/>
    </row>
    <row r="90" spans="1:11" ht="12.75">
      <c r="A90" s="12"/>
      <c r="B90" s="1"/>
      <c r="C90" s="1"/>
      <c r="D90" s="1"/>
      <c r="E90" s="1"/>
      <c r="F90" s="1"/>
      <c r="G90" s="1"/>
      <c r="H90" s="1"/>
      <c r="I90" s="1"/>
      <c r="J90" s="1"/>
      <c r="K90" s="1"/>
    </row>
    <row r="91" spans="1:11" ht="12.75">
      <c r="A91" s="12"/>
      <c r="B91" s="1"/>
      <c r="C91" s="1"/>
      <c r="D91" s="1"/>
      <c r="E91" s="1"/>
      <c r="F91" s="1"/>
      <c r="G91" s="1"/>
      <c r="H91" s="1"/>
      <c r="I91" s="1"/>
      <c r="J91" s="1"/>
      <c r="K91" s="1"/>
    </row>
    <row r="92" spans="1:11" ht="12.75">
      <c r="A92" s="12"/>
      <c r="B92" s="1"/>
      <c r="C92" s="1"/>
      <c r="D92" s="1"/>
      <c r="E92" s="1"/>
      <c r="F92" s="1"/>
      <c r="G92" s="1"/>
      <c r="H92" s="1"/>
      <c r="I92" s="1"/>
      <c r="J92" s="1"/>
      <c r="K92" s="1"/>
    </row>
    <row r="93" spans="1:11" ht="12.75">
      <c r="A93" s="12"/>
      <c r="B93" s="1"/>
      <c r="C93" s="1"/>
      <c r="D93" s="1"/>
      <c r="E93" s="1"/>
      <c r="F93" s="1"/>
      <c r="G93" s="1"/>
      <c r="H93" s="1"/>
      <c r="I93" s="1"/>
      <c r="J93" s="1"/>
      <c r="K93" s="1"/>
    </row>
    <row r="94" spans="1:11" ht="12.75">
      <c r="A94" s="12"/>
      <c r="B94" s="1"/>
      <c r="C94" s="1"/>
      <c r="D94" s="1"/>
      <c r="E94" s="1"/>
      <c r="F94" s="1"/>
      <c r="G94" s="1"/>
      <c r="H94" s="1"/>
      <c r="I94" s="1"/>
      <c r="J94" s="1"/>
      <c r="K94" s="1"/>
    </row>
    <row r="95" spans="1:11" ht="12.75">
      <c r="A95" s="12"/>
      <c r="B95" s="1"/>
      <c r="C95" s="1"/>
      <c r="D95" s="1"/>
      <c r="E95" s="1"/>
      <c r="F95" s="1"/>
      <c r="G95" s="1"/>
      <c r="H95" s="1"/>
      <c r="I95" s="1"/>
      <c r="J95" s="1"/>
      <c r="K95" s="1"/>
    </row>
    <row r="96" spans="1:11" ht="12.75">
      <c r="A96" s="12"/>
      <c r="B96" s="1"/>
      <c r="C96" s="1"/>
      <c r="D96" s="1"/>
      <c r="E96" s="1"/>
      <c r="F96" s="1"/>
      <c r="G96" s="1"/>
      <c r="H96" s="1"/>
      <c r="I96" s="1"/>
      <c r="J96" s="1"/>
      <c r="K96" s="1"/>
    </row>
    <row r="97" spans="1:11" ht="12.75">
      <c r="A97" s="12"/>
      <c r="B97" s="1"/>
      <c r="C97" s="1"/>
      <c r="D97" s="1"/>
      <c r="E97" s="1"/>
      <c r="F97" s="1"/>
      <c r="G97" s="1"/>
      <c r="H97" s="1"/>
      <c r="I97" s="1"/>
      <c r="J97" s="1"/>
      <c r="K97" s="1"/>
    </row>
    <row r="98" spans="1:11" ht="13.5">
      <c r="A98" s="836"/>
      <c r="B98" s="836"/>
      <c r="C98" s="836"/>
      <c r="D98" s="836"/>
      <c r="E98" s="836"/>
      <c r="F98" s="836"/>
      <c r="G98" s="836"/>
      <c r="H98" s="836"/>
      <c r="I98" s="4"/>
      <c r="J98" s="4"/>
      <c r="K98" s="4"/>
    </row>
  </sheetData>
  <sheetProtection/>
  <mergeCells count="36">
    <mergeCell ref="B1:J1"/>
    <mergeCell ref="A2:G2"/>
    <mergeCell ref="F26:G26"/>
    <mergeCell ref="C16:D16"/>
    <mergeCell ref="C10:G10"/>
    <mergeCell ref="C20:D20"/>
    <mergeCell ref="F20:G20"/>
    <mergeCell ref="F12:G12"/>
    <mergeCell ref="C18:D18"/>
    <mergeCell ref="F18:G18"/>
    <mergeCell ref="C72:E74"/>
    <mergeCell ref="F16:G16"/>
    <mergeCell ref="B58:D58"/>
    <mergeCell ref="C30:D30"/>
    <mergeCell ref="C28:D28"/>
    <mergeCell ref="B43:G43"/>
    <mergeCell ref="B61:F61"/>
    <mergeCell ref="C24:D24"/>
    <mergeCell ref="I4:P4"/>
    <mergeCell ref="C6:G6"/>
    <mergeCell ref="C11:G11"/>
    <mergeCell ref="F14:G14"/>
    <mergeCell ref="C14:D14"/>
    <mergeCell ref="C4:G4"/>
    <mergeCell ref="C8:G8"/>
    <mergeCell ref="C12:D12"/>
    <mergeCell ref="A98:H98"/>
    <mergeCell ref="A82:H82"/>
    <mergeCell ref="C22:G22"/>
    <mergeCell ref="B72:B74"/>
    <mergeCell ref="B33:G33"/>
    <mergeCell ref="B45:D45"/>
    <mergeCell ref="F24:G24"/>
    <mergeCell ref="C26:D26"/>
    <mergeCell ref="B54:D54"/>
    <mergeCell ref="F28:G28"/>
  </mergeCells>
  <hyperlinks>
    <hyperlink ref="F16" r:id="rId1" display="holy.p@kr-vysocina.cz"/>
  </hyperlinks>
  <printOptions horizontalCentered="1"/>
  <pageMargins left="0.5118110236220472" right="0.4330708661417323" top="0.5511811023622047" bottom="0.5905511811023623" header="0.5118110236220472" footer="0.5118110236220472"/>
  <pageSetup cellComments="asDisplayed" horizontalDpi="600" verticalDpi="600" orientation="portrait" paperSize="9" scale="68" r:id="rId5"/>
  <headerFooter alignWithMargins="0">
    <oddHeader>&amp;CVerze: 4. května 2011</oddHeader>
  </headerFooter>
  <rowBreaks count="2" manualBreakCount="2">
    <brk id="53" max="7" man="1"/>
    <brk id="78" max="5" man="1"/>
  </rowBreak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Q98"/>
  <sheetViews>
    <sheetView zoomScale="75" zoomScaleNormal="75" zoomScaleSheetLayoutView="50" zoomScalePageLayoutView="0" workbookViewId="0" topLeftCell="A37">
      <selection activeCell="G28" sqref="G28"/>
    </sheetView>
  </sheetViews>
  <sheetFormatPr defaultColWidth="9.140625" defaultRowHeight="12.75"/>
  <cols>
    <col min="1" max="1" width="7.140625" style="46" customWidth="1"/>
    <col min="2" max="2" width="12.57421875" style="46" customWidth="1"/>
    <col min="3" max="3" width="21.8515625" style="46" customWidth="1"/>
    <col min="4" max="4" width="17.00390625" style="46" customWidth="1"/>
    <col min="5" max="5" width="16.00390625" style="607" customWidth="1"/>
    <col min="6" max="6" width="11.57421875" style="46" customWidth="1"/>
    <col min="7" max="7" width="15.28125" style="46" customWidth="1"/>
    <col min="8" max="8" width="13.7109375" style="46" customWidth="1"/>
    <col min="9" max="9" width="15.00390625" style="46" customWidth="1"/>
    <col min="10" max="10" width="17.57421875" style="46" customWidth="1"/>
    <col min="11" max="11" width="13.7109375" style="46" customWidth="1"/>
    <col min="12" max="13" width="11.421875" style="46" customWidth="1"/>
    <col min="14" max="14" width="12.140625" style="46" customWidth="1"/>
    <col min="15" max="15" width="11.421875" style="46" customWidth="1"/>
    <col min="16" max="16" width="14.28125" style="46" customWidth="1"/>
    <col min="17" max="17" width="11.8515625" style="46" customWidth="1"/>
    <col min="18" max="18" width="14.57421875" style="46" customWidth="1"/>
    <col min="19" max="19" width="10.421875" style="46" customWidth="1"/>
    <col min="20" max="20" width="16.421875" style="46" customWidth="1"/>
    <col min="21" max="21" width="14.421875" style="46" customWidth="1"/>
    <col min="22" max="22" width="16.00390625" style="46" customWidth="1"/>
    <col min="23" max="23" width="25.7109375" style="46" customWidth="1"/>
    <col min="24" max="24" width="20.421875" style="46" customWidth="1"/>
    <col min="25" max="26" width="9.28125" style="46" bestFit="1" customWidth="1"/>
    <col min="27" max="16384" width="9.140625" style="46" customWidth="1"/>
  </cols>
  <sheetData>
    <row r="1" spans="1:43" ht="24" customHeight="1" thickBot="1">
      <c r="A1" s="108" t="s">
        <v>266</v>
      </c>
      <c r="B1" s="220"/>
      <c r="C1" s="220"/>
      <c r="D1" s="220"/>
      <c r="E1" s="608"/>
      <c r="F1" s="221"/>
      <c r="G1" s="221"/>
      <c r="H1" s="221"/>
      <c r="I1" s="868" t="str">
        <f>'7. Finanční zpráva '!C22</f>
        <v>č. 3 od 01/12/2013 - 31/05/2014</v>
      </c>
      <c r="J1" s="869"/>
      <c r="K1" s="321"/>
      <c r="L1" s="322"/>
      <c r="M1" s="221"/>
      <c r="N1" s="221"/>
      <c r="O1" s="221"/>
      <c r="P1" s="221"/>
      <c r="Q1" s="221"/>
      <c r="R1" s="222"/>
      <c r="S1" s="222"/>
      <c r="AP1" t="s">
        <v>164</v>
      </c>
      <c r="AQ1" s="154" t="s">
        <v>165</v>
      </c>
    </row>
    <row r="2" spans="1:43" s="42" customFormat="1" ht="15.75" thickBot="1">
      <c r="A2" s="109"/>
      <c r="B2" s="109"/>
      <c r="C2" s="109"/>
      <c r="D2" s="109"/>
      <c r="E2" s="609"/>
      <c r="F2" s="110"/>
      <c r="G2" s="110"/>
      <c r="H2" s="110"/>
      <c r="I2" s="109"/>
      <c r="J2" s="109"/>
      <c r="K2" s="109"/>
      <c r="L2" s="111"/>
      <c r="M2" s="111"/>
      <c r="N2" s="111"/>
      <c r="O2" s="111"/>
      <c r="P2" s="111"/>
      <c r="Q2" s="111"/>
      <c r="R2" s="111"/>
      <c r="S2" s="111"/>
      <c r="T2" s="111"/>
      <c r="U2" s="111"/>
      <c r="V2" s="223"/>
      <c r="AP2"/>
      <c r="AQ2" s="154" t="s">
        <v>166</v>
      </c>
    </row>
    <row r="3" spans="1:43" s="42" customFormat="1" ht="15">
      <c r="A3" s="112"/>
      <c r="B3" s="996" t="s">
        <v>124</v>
      </c>
      <c r="C3" s="997"/>
      <c r="D3" s="997"/>
      <c r="E3" s="997"/>
      <c r="F3" s="998">
        <f>'7. Finanční zpráva '!C20</f>
        <v>3</v>
      </c>
      <c r="G3" s="999"/>
      <c r="H3" s="1000" t="s">
        <v>66</v>
      </c>
      <c r="I3" s="1001"/>
      <c r="J3" s="1002" t="str">
        <f>'7. Finanční zpráva '!C10</f>
        <v>Kraj Vysočina</v>
      </c>
      <c r="K3" s="1003"/>
      <c r="L3" s="1003"/>
      <c r="M3" s="1003"/>
      <c r="N3" s="1003"/>
      <c r="O3" s="1003"/>
      <c r="P3" s="1003"/>
      <c r="Q3" s="1004"/>
      <c r="R3" s="111"/>
      <c r="S3" s="111"/>
      <c r="T3" s="111"/>
      <c r="U3" s="111"/>
      <c r="V3" s="223"/>
      <c r="AP3" t="s">
        <v>167</v>
      </c>
      <c r="AQ3" s="154" t="s">
        <v>168</v>
      </c>
    </row>
    <row r="4" spans="1:43" s="42" customFormat="1" ht="15.75" thickBot="1">
      <c r="A4" s="109"/>
      <c r="B4" s="1005" t="s">
        <v>125</v>
      </c>
      <c r="C4" s="1006"/>
      <c r="D4" s="1006"/>
      <c r="E4" s="1006"/>
      <c r="F4" s="1007" t="str">
        <f>'7. Finanční zpráva '!C8</f>
        <v>M00253</v>
      </c>
      <c r="G4" s="1008"/>
      <c r="H4" s="1009" t="s">
        <v>9</v>
      </c>
      <c r="I4" s="1010"/>
      <c r="J4" s="1011" t="s">
        <v>434</v>
      </c>
      <c r="K4" s="1012"/>
      <c r="L4" s="1012"/>
      <c r="M4" s="1012"/>
      <c r="N4" s="1012"/>
      <c r="O4" s="1012"/>
      <c r="P4" s="1012"/>
      <c r="Q4" s="1013"/>
      <c r="R4" s="111"/>
      <c r="S4" s="111"/>
      <c r="T4" s="111"/>
      <c r="U4" s="111"/>
      <c r="V4" s="223"/>
      <c r="AP4" t="s">
        <v>169</v>
      </c>
      <c r="AQ4" s="154" t="s">
        <v>170</v>
      </c>
    </row>
    <row r="5" spans="1:43" s="42" customFormat="1" ht="15.75" thickBot="1">
      <c r="A5" s="112"/>
      <c r="B5" s="112"/>
      <c r="C5" s="112"/>
      <c r="D5" s="112"/>
      <c r="E5" s="610"/>
      <c r="F5" s="110"/>
      <c r="G5" s="110"/>
      <c r="K5" s="109"/>
      <c r="L5" s="111"/>
      <c r="M5" s="111"/>
      <c r="N5" s="111"/>
      <c r="O5" s="111"/>
      <c r="P5" s="111"/>
      <c r="Q5" s="111"/>
      <c r="R5" s="111"/>
      <c r="S5" s="111"/>
      <c r="T5" s="111"/>
      <c r="U5" s="111"/>
      <c r="V5" s="223"/>
      <c r="AP5" t="s">
        <v>171</v>
      </c>
      <c r="AQ5" s="154" t="s">
        <v>172</v>
      </c>
    </row>
    <row r="6" spans="1:43" s="42" customFormat="1" ht="15.75" thickBot="1">
      <c r="A6" s="112"/>
      <c r="B6" s="977" t="s">
        <v>126</v>
      </c>
      <c r="C6" s="978"/>
      <c r="D6" s="155" t="s">
        <v>173</v>
      </c>
      <c r="E6" s="611"/>
      <c r="F6" s="110"/>
      <c r="G6" s="110"/>
      <c r="H6" s="111"/>
      <c r="I6" s="111"/>
      <c r="J6" s="111"/>
      <c r="K6" s="111"/>
      <c r="L6" s="111"/>
      <c r="M6" s="111"/>
      <c r="N6" s="111"/>
      <c r="O6" s="111"/>
      <c r="P6" s="111"/>
      <c r="Q6" s="111"/>
      <c r="R6" s="111"/>
      <c r="S6" s="111"/>
      <c r="T6" s="111"/>
      <c r="U6" s="111"/>
      <c r="V6" s="224"/>
      <c r="AP6" t="s">
        <v>174</v>
      </c>
      <c r="AQ6" s="154" t="s">
        <v>175</v>
      </c>
    </row>
    <row r="7" spans="1:43" s="42" customFormat="1" ht="15.75" customHeight="1">
      <c r="A7" s="112"/>
      <c r="B7" s="979" t="s">
        <v>176</v>
      </c>
      <c r="C7" s="980"/>
      <c r="D7" s="985" t="s">
        <v>252</v>
      </c>
      <c r="E7" s="611"/>
      <c r="F7" s="110"/>
      <c r="G7" s="110"/>
      <c r="H7" s="225" t="s">
        <v>127</v>
      </c>
      <c r="I7" s="988">
        <v>27.433</v>
      </c>
      <c r="J7" s="989"/>
      <c r="K7" s="990"/>
      <c r="L7" s="111"/>
      <c r="M7" s="111"/>
      <c r="N7" s="111"/>
      <c r="O7" s="111"/>
      <c r="P7" s="111"/>
      <c r="Q7" s="111"/>
      <c r="R7" s="111"/>
      <c r="S7" s="111"/>
      <c r="T7" s="111"/>
      <c r="U7" s="111"/>
      <c r="V7" s="223"/>
      <c r="AP7" t="s">
        <v>177</v>
      </c>
      <c r="AQ7" s="154" t="s">
        <v>178</v>
      </c>
    </row>
    <row r="8" spans="1:43" s="42" customFormat="1" ht="15.75" thickBot="1">
      <c r="A8" s="109"/>
      <c r="B8" s="981"/>
      <c r="C8" s="982"/>
      <c r="D8" s="986"/>
      <c r="E8" s="611"/>
      <c r="F8" s="110"/>
      <c r="G8" s="110"/>
      <c r="H8" s="226" t="s">
        <v>128</v>
      </c>
      <c r="I8" s="991">
        <v>41800</v>
      </c>
      <c r="J8" s="992"/>
      <c r="K8" s="993"/>
      <c r="L8" s="111"/>
      <c r="M8" s="111"/>
      <c r="N8" s="111"/>
      <c r="O8" s="111"/>
      <c r="P8" s="111"/>
      <c r="Q8" s="111"/>
      <c r="R8" s="111"/>
      <c r="S8" s="111"/>
      <c r="T8" s="111"/>
      <c r="U8" s="111"/>
      <c r="V8" s="223"/>
      <c r="AP8" t="s">
        <v>179</v>
      </c>
      <c r="AQ8" s="154" t="s">
        <v>180</v>
      </c>
    </row>
    <row r="9" spans="1:43" s="42" customFormat="1" ht="15.75" thickBot="1">
      <c r="A9" s="109"/>
      <c r="B9" s="983"/>
      <c r="C9" s="984"/>
      <c r="D9" s="987"/>
      <c r="E9" s="611"/>
      <c r="F9" s="110"/>
      <c r="G9" s="110"/>
      <c r="H9" s="110"/>
      <c r="I9" s="109"/>
      <c r="J9" s="109"/>
      <c r="K9" s="109"/>
      <c r="L9" s="111"/>
      <c r="M9" s="111"/>
      <c r="N9" s="111"/>
      <c r="O9" s="111"/>
      <c r="P9" s="111"/>
      <c r="Q9" s="111"/>
      <c r="R9" s="111"/>
      <c r="S9" s="111"/>
      <c r="T9" s="111"/>
      <c r="U9" s="111"/>
      <c r="V9" s="223"/>
      <c r="AP9" t="s">
        <v>181</v>
      </c>
      <c r="AQ9" s="154" t="s">
        <v>182</v>
      </c>
    </row>
    <row r="10" spans="1:43" s="228" customFormat="1" ht="15" thickBot="1">
      <c r="A10" s="227"/>
      <c r="B10" s="227"/>
      <c r="C10" s="227"/>
      <c r="D10" s="227"/>
      <c r="E10" s="612"/>
      <c r="F10" s="114"/>
      <c r="G10" s="114"/>
      <c r="H10" s="114"/>
      <c r="I10" s="114"/>
      <c r="J10" s="113"/>
      <c r="K10" s="115"/>
      <c r="L10" s="116"/>
      <c r="M10" s="116"/>
      <c r="N10" s="116"/>
      <c r="O10" s="116"/>
      <c r="P10" s="116"/>
      <c r="Q10" s="116"/>
      <c r="R10" s="117"/>
      <c r="S10" s="117"/>
      <c r="T10" s="117"/>
      <c r="U10" s="117"/>
      <c r="AP10" t="s">
        <v>183</v>
      </c>
      <c r="AQ10" s="154" t="s">
        <v>184</v>
      </c>
    </row>
    <row r="11" spans="1:43" ht="13.5" customHeight="1" thickBot="1">
      <c r="A11" s="229"/>
      <c r="B11" s="956" t="s">
        <v>129</v>
      </c>
      <c r="C11" s="957"/>
      <c r="D11" s="957"/>
      <c r="E11" s="957"/>
      <c r="F11" s="957"/>
      <c r="G11" s="957"/>
      <c r="H11" s="957"/>
      <c r="I11" s="957"/>
      <c r="J11" s="957"/>
      <c r="K11" s="957"/>
      <c r="L11" s="957"/>
      <c r="M11" s="957"/>
      <c r="N11" s="957"/>
      <c r="O11" s="957"/>
      <c r="P11" s="957"/>
      <c r="Q11" s="957"/>
      <c r="R11" s="957"/>
      <c r="S11" s="958"/>
      <c r="T11" s="961" t="s">
        <v>130</v>
      </c>
      <c r="U11" s="962"/>
      <c r="V11" s="962"/>
      <c r="W11" s="963"/>
      <c r="AP11" t="s">
        <v>185</v>
      </c>
      <c r="AQ11" s="154" t="s">
        <v>147</v>
      </c>
    </row>
    <row r="12" spans="1:43" ht="12.75" customHeight="1">
      <c r="A12" s="945"/>
      <c r="B12" s="947" t="s">
        <v>186</v>
      </c>
      <c r="C12" s="950" t="s">
        <v>131</v>
      </c>
      <c r="D12" s="951"/>
      <c r="E12" s="951"/>
      <c r="F12" s="952"/>
      <c r="G12" s="953" t="s">
        <v>132</v>
      </c>
      <c r="H12" s="964" t="s">
        <v>133</v>
      </c>
      <c r="I12" s="950" t="s">
        <v>134</v>
      </c>
      <c r="J12" s="952"/>
      <c r="K12" s="964" t="s">
        <v>135</v>
      </c>
      <c r="L12" s="964" t="s">
        <v>136</v>
      </c>
      <c r="M12" s="974" t="s">
        <v>187</v>
      </c>
      <c r="N12" s="966" t="s">
        <v>188</v>
      </c>
      <c r="O12" s="967"/>
      <c r="P12" s="967"/>
      <c r="Q12" s="968"/>
      <c r="R12" s="942" t="s">
        <v>189</v>
      </c>
      <c r="S12" s="932" t="s">
        <v>137</v>
      </c>
      <c r="T12" s="937" t="s">
        <v>234</v>
      </c>
      <c r="U12" s="959"/>
      <c r="V12" s="937" t="s">
        <v>148</v>
      </c>
      <c r="W12" s="972" t="s">
        <v>190</v>
      </c>
      <c r="AQ12" s="154" t="s">
        <v>191</v>
      </c>
    </row>
    <row r="13" spans="1:23" ht="12.75" customHeight="1">
      <c r="A13" s="946"/>
      <c r="B13" s="948"/>
      <c r="C13" s="935" t="s">
        <v>138</v>
      </c>
      <c r="D13" s="994" t="s">
        <v>192</v>
      </c>
      <c r="E13" s="935" t="s">
        <v>139</v>
      </c>
      <c r="F13" s="935" t="s">
        <v>140</v>
      </c>
      <c r="G13" s="954"/>
      <c r="H13" s="965"/>
      <c r="I13" s="935" t="s">
        <v>141</v>
      </c>
      <c r="J13" s="935" t="s">
        <v>142</v>
      </c>
      <c r="K13" s="965"/>
      <c r="L13" s="965"/>
      <c r="M13" s="975"/>
      <c r="N13" s="969"/>
      <c r="O13" s="970"/>
      <c r="P13" s="970"/>
      <c r="Q13" s="971"/>
      <c r="R13" s="943"/>
      <c r="S13" s="933"/>
      <c r="T13" s="960"/>
      <c r="U13" s="960"/>
      <c r="V13" s="938"/>
      <c r="W13" s="973"/>
    </row>
    <row r="14" spans="1:23" ht="51.75" customHeight="1" thickBot="1">
      <c r="A14" s="946"/>
      <c r="B14" s="949"/>
      <c r="C14" s="936"/>
      <c r="D14" s="995"/>
      <c r="E14" s="936"/>
      <c r="F14" s="936"/>
      <c r="G14" s="955"/>
      <c r="H14" s="936"/>
      <c r="I14" s="936"/>
      <c r="J14" s="936"/>
      <c r="K14" s="936"/>
      <c r="L14" s="936"/>
      <c r="M14" s="976"/>
      <c r="N14" s="231" t="s">
        <v>144</v>
      </c>
      <c r="O14" s="232" t="s">
        <v>145</v>
      </c>
      <c r="P14" s="233" t="s">
        <v>146</v>
      </c>
      <c r="Q14" s="233" t="s">
        <v>143</v>
      </c>
      <c r="R14" s="944"/>
      <c r="S14" s="934"/>
      <c r="T14" s="230" t="s">
        <v>151</v>
      </c>
      <c r="U14" s="230" t="s">
        <v>193</v>
      </c>
      <c r="V14" s="938"/>
      <c r="W14" s="973"/>
    </row>
    <row r="15" spans="1:23" ht="21" customHeight="1" thickBot="1">
      <c r="A15" s="234"/>
      <c r="B15" s="235">
        <v>1</v>
      </c>
      <c r="C15" s="236">
        <v>2</v>
      </c>
      <c r="D15" s="236">
        <v>3</v>
      </c>
      <c r="E15" s="613">
        <v>4</v>
      </c>
      <c r="F15" s="236">
        <v>5</v>
      </c>
      <c r="G15" s="236">
        <v>6</v>
      </c>
      <c r="H15" s="235">
        <v>7</v>
      </c>
      <c r="I15" s="236">
        <v>8</v>
      </c>
      <c r="J15" s="236">
        <v>9</v>
      </c>
      <c r="K15" s="235">
        <v>10</v>
      </c>
      <c r="L15" s="236">
        <v>11</v>
      </c>
      <c r="M15" s="237">
        <v>12</v>
      </c>
      <c r="N15" s="235">
        <v>13</v>
      </c>
      <c r="O15" s="236">
        <v>14</v>
      </c>
      <c r="P15" s="236">
        <v>15</v>
      </c>
      <c r="Q15" s="238" t="s">
        <v>149</v>
      </c>
      <c r="R15" s="236">
        <v>16</v>
      </c>
      <c r="S15" s="235">
        <v>17</v>
      </c>
      <c r="T15" s="236">
        <v>18</v>
      </c>
      <c r="U15" s="236">
        <v>19</v>
      </c>
      <c r="V15" s="235">
        <v>20</v>
      </c>
      <c r="W15" s="239">
        <v>21</v>
      </c>
    </row>
    <row r="16" spans="1:43" s="42" customFormat="1" ht="48.75" customHeight="1">
      <c r="A16" s="924"/>
      <c r="B16" s="632" t="s">
        <v>523</v>
      </c>
      <c r="C16" s="603" t="s">
        <v>524</v>
      </c>
      <c r="D16" s="156" t="s">
        <v>165</v>
      </c>
      <c r="E16" s="603"/>
      <c r="F16" s="157" t="s">
        <v>150</v>
      </c>
      <c r="G16" s="158"/>
      <c r="H16" s="157"/>
      <c r="I16" s="159" t="s">
        <v>436</v>
      </c>
      <c r="J16" s="160">
        <v>70890749</v>
      </c>
      <c r="K16" s="161"/>
      <c r="L16" s="172"/>
      <c r="M16" s="162" t="s">
        <v>151</v>
      </c>
      <c r="N16" s="163">
        <v>69947.6</v>
      </c>
      <c r="O16" s="164">
        <v>0</v>
      </c>
      <c r="P16" s="240">
        <f aca="true" t="shared" si="0" ref="P16:P21">IF($D$6="ANO",IF($D$7="NE",SUM(N16:O16),N16),SUM(N16:O16))</f>
        <v>69947.6</v>
      </c>
      <c r="Q16" s="164">
        <v>0</v>
      </c>
      <c r="R16" s="240">
        <f aca="true" t="shared" si="1" ref="R16:R21">ROUND(IF(M16="EUR",P16,(P16/$I$7)),2)</f>
        <v>2549.76</v>
      </c>
      <c r="S16" s="165" t="s">
        <v>452</v>
      </c>
      <c r="T16" s="166"/>
      <c r="U16" s="166"/>
      <c r="V16" s="241">
        <f aca="true" t="shared" si="2" ref="V16:V21">ROUND(IF(M16="CZK",R16-(T16/$I$7),R16-U16),2)</f>
        <v>2549.76</v>
      </c>
      <c r="W16" s="129"/>
      <c r="AQ16" s="46"/>
    </row>
    <row r="17" spans="1:43" ht="48.75" customHeight="1">
      <c r="A17" s="924"/>
      <c r="B17" s="632" t="s">
        <v>525</v>
      </c>
      <c r="C17" s="603" t="s">
        <v>453</v>
      </c>
      <c r="D17" s="156" t="s">
        <v>165</v>
      </c>
      <c r="E17" s="603"/>
      <c r="F17" s="157" t="s">
        <v>150</v>
      </c>
      <c r="G17" s="158"/>
      <c r="H17" s="157"/>
      <c r="I17" s="159" t="s">
        <v>436</v>
      </c>
      <c r="J17" s="160">
        <v>70890749</v>
      </c>
      <c r="K17" s="161"/>
      <c r="L17" s="172"/>
      <c r="M17" s="162" t="s">
        <v>151</v>
      </c>
      <c r="N17" s="163">
        <v>98888.4</v>
      </c>
      <c r="O17" s="164">
        <v>0</v>
      </c>
      <c r="P17" s="240">
        <f t="shared" si="0"/>
        <v>98888.4</v>
      </c>
      <c r="Q17" s="164">
        <v>0</v>
      </c>
      <c r="R17" s="240">
        <f t="shared" si="1"/>
        <v>3604.72</v>
      </c>
      <c r="S17" s="165"/>
      <c r="T17" s="166"/>
      <c r="U17" s="166"/>
      <c r="V17" s="241">
        <f t="shared" si="2"/>
        <v>3604.72</v>
      </c>
      <c r="W17" s="118"/>
      <c r="AQ17" s="42"/>
    </row>
    <row r="18" spans="1:43" ht="48.75" customHeight="1">
      <c r="A18" s="924"/>
      <c r="B18" s="632" t="s">
        <v>526</v>
      </c>
      <c r="C18" s="603" t="s">
        <v>527</v>
      </c>
      <c r="D18" s="156" t="s">
        <v>165</v>
      </c>
      <c r="E18" s="625"/>
      <c r="F18" s="157" t="s">
        <v>150</v>
      </c>
      <c r="G18" s="158"/>
      <c r="H18" s="626"/>
      <c r="I18" s="159" t="s">
        <v>436</v>
      </c>
      <c r="J18" s="160">
        <v>70890749</v>
      </c>
      <c r="K18" s="627"/>
      <c r="L18" s="172"/>
      <c r="M18" s="162" t="s">
        <v>151</v>
      </c>
      <c r="N18" s="163">
        <v>4230</v>
      </c>
      <c r="O18" s="628">
        <v>0</v>
      </c>
      <c r="P18" s="240">
        <f t="shared" si="0"/>
        <v>4230</v>
      </c>
      <c r="Q18" s="164">
        <v>0</v>
      </c>
      <c r="R18" s="240">
        <f t="shared" si="1"/>
        <v>154.19</v>
      </c>
      <c r="S18" s="165"/>
      <c r="T18" s="166"/>
      <c r="U18" s="166"/>
      <c r="V18" s="241">
        <f t="shared" si="2"/>
        <v>154.19</v>
      </c>
      <c r="W18" s="118"/>
      <c r="AQ18" s="42"/>
    </row>
    <row r="19" spans="1:23" ht="51" customHeight="1">
      <c r="A19" s="924"/>
      <c r="B19" s="632" t="s">
        <v>460</v>
      </c>
      <c r="C19" s="603" t="s">
        <v>454</v>
      </c>
      <c r="D19" s="604" t="s">
        <v>168</v>
      </c>
      <c r="E19" s="614"/>
      <c r="F19" s="157" t="s">
        <v>150</v>
      </c>
      <c r="G19" s="120"/>
      <c r="H19" s="614" t="s">
        <v>528</v>
      </c>
      <c r="I19" s="159" t="s">
        <v>436</v>
      </c>
      <c r="J19" s="160">
        <v>70890749</v>
      </c>
      <c r="K19" s="167"/>
      <c r="L19" s="172"/>
      <c r="M19" s="162" t="s">
        <v>151</v>
      </c>
      <c r="N19" s="168">
        <v>622</v>
      </c>
      <c r="O19" s="169">
        <v>0</v>
      </c>
      <c r="P19" s="240">
        <f t="shared" si="0"/>
        <v>622</v>
      </c>
      <c r="Q19" s="169">
        <v>0</v>
      </c>
      <c r="R19" s="240">
        <f t="shared" si="1"/>
        <v>22.67</v>
      </c>
      <c r="S19" s="170"/>
      <c r="T19" s="166"/>
      <c r="U19" s="166"/>
      <c r="V19" s="241">
        <f t="shared" si="2"/>
        <v>22.67</v>
      </c>
      <c r="W19" s="118"/>
    </row>
    <row r="20" spans="1:23" ht="51" customHeight="1">
      <c r="A20" s="924"/>
      <c r="B20" s="632" t="s">
        <v>461</v>
      </c>
      <c r="C20" s="631" t="s">
        <v>455</v>
      </c>
      <c r="D20" s="604" t="s">
        <v>170</v>
      </c>
      <c r="E20" s="614"/>
      <c r="F20" s="157" t="s">
        <v>150</v>
      </c>
      <c r="G20" s="120"/>
      <c r="H20" s="614"/>
      <c r="I20" s="159" t="s">
        <v>436</v>
      </c>
      <c r="J20" s="160">
        <v>70890749</v>
      </c>
      <c r="K20" s="167"/>
      <c r="L20" s="172"/>
      <c r="M20" s="162" t="s">
        <v>151</v>
      </c>
      <c r="N20" s="168">
        <v>2149</v>
      </c>
      <c r="O20" s="169">
        <v>0</v>
      </c>
      <c r="P20" s="240">
        <f t="shared" si="0"/>
        <v>2149</v>
      </c>
      <c r="Q20" s="164">
        <v>0</v>
      </c>
      <c r="R20" s="240">
        <f t="shared" si="1"/>
        <v>78.34</v>
      </c>
      <c r="S20" s="170"/>
      <c r="T20" s="166"/>
      <c r="U20" s="166"/>
      <c r="V20" s="241">
        <f t="shared" si="2"/>
        <v>78.34</v>
      </c>
      <c r="W20" s="118"/>
    </row>
    <row r="21" spans="1:23" ht="27.75" thickBot="1">
      <c r="A21" s="924"/>
      <c r="B21" s="632" t="s">
        <v>461</v>
      </c>
      <c r="C21" s="631" t="s">
        <v>535</v>
      </c>
      <c r="D21" s="604" t="s">
        <v>170</v>
      </c>
      <c r="E21" s="615"/>
      <c r="F21" s="157" t="s">
        <v>150</v>
      </c>
      <c r="G21" s="121"/>
      <c r="H21" s="121"/>
      <c r="I21" s="159" t="s">
        <v>436</v>
      </c>
      <c r="J21" s="160">
        <v>70890749</v>
      </c>
      <c r="K21" s="171"/>
      <c r="L21" s="172"/>
      <c r="M21" s="162" t="s">
        <v>193</v>
      </c>
      <c r="N21" s="168">
        <v>54</v>
      </c>
      <c r="O21" s="169">
        <v>0</v>
      </c>
      <c r="P21" s="240">
        <f t="shared" si="0"/>
        <v>54</v>
      </c>
      <c r="Q21" s="164">
        <v>0</v>
      </c>
      <c r="R21" s="240">
        <f t="shared" si="1"/>
        <v>54</v>
      </c>
      <c r="S21" s="170"/>
      <c r="T21" s="166"/>
      <c r="U21" s="166"/>
      <c r="V21" s="241">
        <f t="shared" si="2"/>
        <v>54</v>
      </c>
      <c r="W21" s="118"/>
    </row>
    <row r="22" spans="1:23" ht="13.5" thickBot="1">
      <c r="A22" s="925"/>
      <c r="B22" s="921" t="s">
        <v>194</v>
      </c>
      <c r="C22" s="922"/>
      <c r="D22" s="922"/>
      <c r="E22" s="922"/>
      <c r="F22" s="922"/>
      <c r="G22" s="922"/>
      <c r="H22" s="922"/>
      <c r="I22" s="922"/>
      <c r="J22" s="922"/>
      <c r="K22" s="922"/>
      <c r="L22" s="922"/>
      <c r="M22" s="922"/>
      <c r="N22" s="922"/>
      <c r="O22" s="922"/>
      <c r="P22" s="923"/>
      <c r="Q22" s="242">
        <f aca="true" t="shared" si="3" ref="Q22:V22">SUM(Q16:Q21)</f>
        <v>0</v>
      </c>
      <c r="R22" s="243">
        <f t="shared" si="3"/>
        <v>6463.679999999999</v>
      </c>
      <c r="S22" s="244">
        <f t="shared" si="3"/>
        <v>0</v>
      </c>
      <c r="T22" s="243">
        <f t="shared" si="3"/>
        <v>0</v>
      </c>
      <c r="U22" s="243">
        <f t="shared" si="3"/>
        <v>0</v>
      </c>
      <c r="V22" s="243">
        <f t="shared" si="3"/>
        <v>6463.679999999999</v>
      </c>
      <c r="W22" s="245"/>
    </row>
    <row r="23" spans="1:23" ht="13.5">
      <c r="A23" s="624"/>
      <c r="B23" s="179"/>
      <c r="C23" s="603"/>
      <c r="D23" s="156"/>
      <c r="E23" s="623"/>
      <c r="F23" s="157"/>
      <c r="G23" s="128"/>
      <c r="H23" s="128"/>
      <c r="I23" s="603"/>
      <c r="J23" s="157"/>
      <c r="K23" s="172"/>
      <c r="L23" s="172"/>
      <c r="M23" s="162" t="s">
        <v>151</v>
      </c>
      <c r="N23" s="163"/>
      <c r="O23" s="164"/>
      <c r="P23" s="240">
        <f aca="true" t="shared" si="4" ref="P23:P53">IF($D$6="ANO",IF($D$7="NE",SUM(N23:O23),N23),SUM(N23:O23))</f>
        <v>0</v>
      </c>
      <c r="Q23" s="164">
        <v>0</v>
      </c>
      <c r="R23" s="240">
        <f aca="true" t="shared" si="5" ref="R23:R53">ROUND(IF(M23="EUR",P23,(P23/$I$7)),2)</f>
        <v>0</v>
      </c>
      <c r="S23" s="165"/>
      <c r="T23" s="166"/>
      <c r="U23" s="166"/>
      <c r="V23" s="241">
        <f aca="true" t="shared" si="6" ref="V23:V53">ROUND(IF(M23="CZK",R23-(T23/$I$7),R23-U23),2)</f>
        <v>0</v>
      </c>
      <c r="W23" s="129"/>
    </row>
    <row r="24" spans="1:23" ht="89.25" customHeight="1">
      <c r="A24" s="624"/>
      <c r="B24" s="179" t="s">
        <v>652</v>
      </c>
      <c r="C24" s="603" t="s">
        <v>588</v>
      </c>
      <c r="D24" s="156" t="s">
        <v>182</v>
      </c>
      <c r="E24" s="623" t="s">
        <v>677</v>
      </c>
      <c r="F24" s="157" t="s">
        <v>150</v>
      </c>
      <c r="G24" s="128" t="s">
        <v>589</v>
      </c>
      <c r="H24" s="128" t="s">
        <v>590</v>
      </c>
      <c r="I24" s="603" t="s">
        <v>522</v>
      </c>
      <c r="J24" s="157" t="s">
        <v>591</v>
      </c>
      <c r="K24" s="172">
        <v>41703</v>
      </c>
      <c r="L24" s="172">
        <v>41716</v>
      </c>
      <c r="M24" s="162" t="s">
        <v>151</v>
      </c>
      <c r="N24" s="163">
        <v>4100</v>
      </c>
      <c r="O24" s="628">
        <v>861</v>
      </c>
      <c r="P24" s="240">
        <f t="shared" si="4"/>
        <v>4961</v>
      </c>
      <c r="Q24" s="164">
        <v>0</v>
      </c>
      <c r="R24" s="240">
        <f t="shared" si="5"/>
        <v>180.84</v>
      </c>
      <c r="S24" s="165"/>
      <c r="T24" s="166"/>
      <c r="U24" s="166"/>
      <c r="V24" s="241">
        <f t="shared" si="6"/>
        <v>180.84</v>
      </c>
      <c r="W24" s="129"/>
    </row>
    <row r="25" spans="1:23" ht="110.25">
      <c r="A25" s="624"/>
      <c r="B25" s="179" t="s">
        <v>653</v>
      </c>
      <c r="C25" s="603" t="s">
        <v>628</v>
      </c>
      <c r="D25" s="156" t="s">
        <v>172</v>
      </c>
      <c r="E25" s="623" t="s">
        <v>678</v>
      </c>
      <c r="F25" s="157" t="s">
        <v>150</v>
      </c>
      <c r="G25" s="128" t="s">
        <v>629</v>
      </c>
      <c r="H25" s="128" t="s">
        <v>630</v>
      </c>
      <c r="I25" s="603" t="s">
        <v>616</v>
      </c>
      <c r="J25" s="157" t="s">
        <v>631</v>
      </c>
      <c r="K25" s="172">
        <v>41724</v>
      </c>
      <c r="L25" s="172">
        <v>41759</v>
      </c>
      <c r="M25" s="162" t="s">
        <v>151</v>
      </c>
      <c r="N25" s="163">
        <v>11000</v>
      </c>
      <c r="O25" s="628">
        <v>0</v>
      </c>
      <c r="P25" s="240">
        <f>IF($D$6="ANO",IF($D$7="NE",SUM(N25:O25),N25),SUM(N25:O25))</f>
        <v>11000</v>
      </c>
      <c r="Q25" s="164">
        <v>0</v>
      </c>
      <c r="R25" s="240">
        <f>ROUND(IF(M25="EUR",P25,(P25/$I$7)),2)</f>
        <v>400.98</v>
      </c>
      <c r="S25" s="165"/>
      <c r="T25" s="166"/>
      <c r="U25" s="166"/>
      <c r="V25" s="241">
        <f t="shared" si="6"/>
        <v>400.98</v>
      </c>
      <c r="W25" s="129"/>
    </row>
    <row r="26" spans="1:23" ht="54.75">
      <c r="A26" s="624"/>
      <c r="B26" s="179" t="s">
        <v>654</v>
      </c>
      <c r="C26" s="603" t="s">
        <v>644</v>
      </c>
      <c r="D26" s="156" t="s">
        <v>172</v>
      </c>
      <c r="E26" s="625" t="s">
        <v>679</v>
      </c>
      <c r="F26" s="157" t="s">
        <v>150</v>
      </c>
      <c r="G26" s="128" t="s">
        <v>641</v>
      </c>
      <c r="H26" s="128" t="s">
        <v>642</v>
      </c>
      <c r="I26" s="603" t="s">
        <v>643</v>
      </c>
      <c r="J26" s="160"/>
      <c r="K26" s="172">
        <v>41786</v>
      </c>
      <c r="L26" s="172">
        <v>41794</v>
      </c>
      <c r="M26" s="162" t="s">
        <v>193</v>
      </c>
      <c r="N26" s="163">
        <v>500</v>
      </c>
      <c r="O26" s="628">
        <v>0</v>
      </c>
      <c r="P26" s="240">
        <f>IF($D$6="ANO",IF($D$7="NE",SUM(N26:O26),N26),SUM(N26:O26))</f>
        <v>500</v>
      </c>
      <c r="Q26" s="628"/>
      <c r="R26" s="240">
        <f>ROUND(IF(M26="EUR",P26,(P26/$I$7)),2)</f>
        <v>500</v>
      </c>
      <c r="S26" s="165"/>
      <c r="T26" s="166"/>
      <c r="U26" s="166"/>
      <c r="V26" s="241">
        <f t="shared" si="6"/>
        <v>500</v>
      </c>
      <c r="W26" s="129"/>
    </row>
    <row r="27" spans="1:23" ht="42" customHeight="1">
      <c r="A27" s="624"/>
      <c r="B27" s="179" t="s">
        <v>533</v>
      </c>
      <c r="C27" s="603" t="s">
        <v>548</v>
      </c>
      <c r="D27" s="156" t="s">
        <v>172</v>
      </c>
      <c r="E27" s="635" t="s">
        <v>688</v>
      </c>
      <c r="F27" s="157" t="s">
        <v>150</v>
      </c>
      <c r="G27" s="128" t="s">
        <v>549</v>
      </c>
      <c r="H27" s="128" t="s">
        <v>550</v>
      </c>
      <c r="I27" s="603" t="s">
        <v>520</v>
      </c>
      <c r="J27" s="157" t="s">
        <v>521</v>
      </c>
      <c r="K27" s="172">
        <v>41610</v>
      </c>
      <c r="L27" s="172">
        <v>41624</v>
      </c>
      <c r="M27" s="162" t="s">
        <v>151</v>
      </c>
      <c r="N27" s="168">
        <v>2371.5</v>
      </c>
      <c r="O27" s="169">
        <v>498.5</v>
      </c>
      <c r="P27" s="240">
        <f t="shared" si="4"/>
        <v>2870</v>
      </c>
      <c r="Q27" s="169">
        <v>0</v>
      </c>
      <c r="R27" s="240">
        <f t="shared" si="5"/>
        <v>104.62</v>
      </c>
      <c r="S27" s="170"/>
      <c r="T27" s="166"/>
      <c r="U27" s="166"/>
      <c r="V27" s="241">
        <f t="shared" si="6"/>
        <v>104.62</v>
      </c>
      <c r="W27" s="129"/>
    </row>
    <row r="28" spans="1:23" ht="27">
      <c r="A28" s="624"/>
      <c r="B28" s="179" t="s">
        <v>534</v>
      </c>
      <c r="C28" s="603" t="s">
        <v>548</v>
      </c>
      <c r="D28" s="156" t="s">
        <v>172</v>
      </c>
      <c r="E28" s="635" t="s">
        <v>686</v>
      </c>
      <c r="F28" s="157" t="s">
        <v>150</v>
      </c>
      <c r="G28" s="128" t="s">
        <v>553</v>
      </c>
      <c r="H28" s="128" t="s">
        <v>565</v>
      </c>
      <c r="I28" s="603" t="s">
        <v>520</v>
      </c>
      <c r="J28" s="157" t="s">
        <v>521</v>
      </c>
      <c r="K28" s="172">
        <v>41625</v>
      </c>
      <c r="L28" s="172">
        <v>41631</v>
      </c>
      <c r="M28" s="162" t="s">
        <v>151</v>
      </c>
      <c r="N28" s="168">
        <v>1813.5</v>
      </c>
      <c r="O28" s="169">
        <v>380.5</v>
      </c>
      <c r="P28" s="240">
        <f t="shared" si="4"/>
        <v>2194</v>
      </c>
      <c r="Q28" s="169">
        <v>0</v>
      </c>
      <c r="R28" s="240">
        <f t="shared" si="5"/>
        <v>79.98</v>
      </c>
      <c r="S28" s="170"/>
      <c r="T28" s="166"/>
      <c r="U28" s="166"/>
      <c r="V28" s="241">
        <f t="shared" si="6"/>
        <v>79.98</v>
      </c>
      <c r="W28" s="129"/>
    </row>
    <row r="29" spans="1:23" ht="27">
      <c r="A29" s="624"/>
      <c r="B29" s="179" t="s">
        <v>624</v>
      </c>
      <c r="C29" s="603" t="s">
        <v>548</v>
      </c>
      <c r="D29" s="156" t="s">
        <v>172</v>
      </c>
      <c r="E29" s="635" t="s">
        <v>688</v>
      </c>
      <c r="F29" s="157" t="s">
        <v>150</v>
      </c>
      <c r="G29" s="128" t="s">
        <v>592</v>
      </c>
      <c r="H29" s="128" t="s">
        <v>593</v>
      </c>
      <c r="I29" s="603" t="s">
        <v>520</v>
      </c>
      <c r="J29" s="157" t="s">
        <v>521</v>
      </c>
      <c r="K29" s="172">
        <v>41698</v>
      </c>
      <c r="L29" s="172">
        <v>41724</v>
      </c>
      <c r="M29" s="162" t="s">
        <v>151</v>
      </c>
      <c r="N29" s="168">
        <v>2736</v>
      </c>
      <c r="O29" s="169">
        <v>575</v>
      </c>
      <c r="P29" s="240">
        <f t="shared" si="4"/>
        <v>3311</v>
      </c>
      <c r="Q29" s="169">
        <v>0</v>
      </c>
      <c r="R29" s="240">
        <f t="shared" si="5"/>
        <v>120.69</v>
      </c>
      <c r="S29" s="170"/>
      <c r="T29" s="166"/>
      <c r="U29" s="166"/>
      <c r="V29" s="241">
        <f t="shared" si="6"/>
        <v>120.69</v>
      </c>
      <c r="W29" s="129"/>
    </row>
    <row r="30" spans="1:23" ht="27">
      <c r="A30" s="624"/>
      <c r="B30" s="179" t="s">
        <v>625</v>
      </c>
      <c r="C30" s="603" t="s">
        <v>548</v>
      </c>
      <c r="D30" s="156" t="s">
        <v>172</v>
      </c>
      <c r="E30" s="635" t="s">
        <v>686</v>
      </c>
      <c r="F30" s="157" t="s">
        <v>150</v>
      </c>
      <c r="G30" s="128" t="s">
        <v>626</v>
      </c>
      <c r="H30" s="128" t="s">
        <v>627</v>
      </c>
      <c r="I30" s="603" t="s">
        <v>520</v>
      </c>
      <c r="J30" s="157" t="s">
        <v>521</v>
      </c>
      <c r="K30" s="172">
        <v>41733</v>
      </c>
      <c r="L30" s="172">
        <v>41757</v>
      </c>
      <c r="M30" s="162" t="s">
        <v>151</v>
      </c>
      <c r="N30" s="168">
        <v>1267</v>
      </c>
      <c r="O30" s="169">
        <v>266</v>
      </c>
      <c r="P30" s="240">
        <f t="shared" si="4"/>
        <v>1533</v>
      </c>
      <c r="Q30" s="169"/>
      <c r="R30" s="240">
        <f t="shared" si="5"/>
        <v>55.88</v>
      </c>
      <c r="S30" s="170"/>
      <c r="T30" s="166"/>
      <c r="U30" s="166"/>
      <c r="V30" s="241">
        <f t="shared" si="6"/>
        <v>55.88</v>
      </c>
      <c r="W30" s="129"/>
    </row>
    <row r="31" spans="1:23" ht="27">
      <c r="A31" s="624"/>
      <c r="B31" s="179" t="s">
        <v>655</v>
      </c>
      <c r="C31" s="603" t="s">
        <v>548</v>
      </c>
      <c r="D31" s="156" t="s">
        <v>172</v>
      </c>
      <c r="E31" s="635" t="s">
        <v>687</v>
      </c>
      <c r="F31" s="157" t="s">
        <v>150</v>
      </c>
      <c r="G31" s="128" t="s">
        <v>639</v>
      </c>
      <c r="H31" s="128" t="s">
        <v>640</v>
      </c>
      <c r="I31" s="603" t="s">
        <v>520</v>
      </c>
      <c r="J31" s="157" t="s">
        <v>521</v>
      </c>
      <c r="K31" s="172">
        <v>41768</v>
      </c>
      <c r="L31" s="172">
        <v>41794</v>
      </c>
      <c r="M31" s="162" t="s">
        <v>151</v>
      </c>
      <c r="N31" s="168">
        <v>1152</v>
      </c>
      <c r="O31" s="169">
        <v>242</v>
      </c>
      <c r="P31" s="240">
        <f t="shared" si="4"/>
        <v>1394</v>
      </c>
      <c r="Q31" s="169"/>
      <c r="R31" s="240">
        <f t="shared" si="5"/>
        <v>50.81</v>
      </c>
      <c r="S31" s="170"/>
      <c r="T31" s="166"/>
      <c r="U31" s="166"/>
      <c r="V31" s="241">
        <f t="shared" si="6"/>
        <v>50.81</v>
      </c>
      <c r="W31" s="129"/>
    </row>
    <row r="32" spans="1:23" ht="69">
      <c r="A32" s="624"/>
      <c r="B32" s="179" t="s">
        <v>656</v>
      </c>
      <c r="C32" s="603" t="s">
        <v>551</v>
      </c>
      <c r="D32" s="156" t="s">
        <v>172</v>
      </c>
      <c r="E32" s="603" t="s">
        <v>680</v>
      </c>
      <c r="F32" s="157" t="s">
        <v>150</v>
      </c>
      <c r="G32" s="122" t="s">
        <v>552</v>
      </c>
      <c r="H32" s="122" t="s">
        <v>566</v>
      </c>
      <c r="I32" s="603" t="s">
        <v>456</v>
      </c>
      <c r="J32" s="160">
        <v>27526941</v>
      </c>
      <c r="K32" s="172">
        <v>41604</v>
      </c>
      <c r="L32" s="172">
        <v>41626</v>
      </c>
      <c r="M32" s="162" t="s">
        <v>151</v>
      </c>
      <c r="N32" s="168">
        <v>8775</v>
      </c>
      <c r="O32" s="169">
        <v>1843</v>
      </c>
      <c r="P32" s="240">
        <f t="shared" si="4"/>
        <v>10618</v>
      </c>
      <c r="Q32" s="169">
        <v>0</v>
      </c>
      <c r="R32" s="240">
        <f t="shared" si="5"/>
        <v>387.05</v>
      </c>
      <c r="S32" s="170"/>
      <c r="T32" s="166"/>
      <c r="U32" s="166"/>
      <c r="V32" s="241">
        <f t="shared" si="6"/>
        <v>387.05</v>
      </c>
      <c r="W32" s="129"/>
    </row>
    <row r="33" spans="1:23" ht="69">
      <c r="A33" s="624"/>
      <c r="B33" s="179" t="s">
        <v>657</v>
      </c>
      <c r="C33" s="603" t="s">
        <v>584</v>
      </c>
      <c r="D33" s="156" t="s">
        <v>172</v>
      </c>
      <c r="E33" s="625" t="s">
        <v>681</v>
      </c>
      <c r="F33" s="157" t="s">
        <v>150</v>
      </c>
      <c r="G33" s="128" t="s">
        <v>585</v>
      </c>
      <c r="H33" s="128" t="s">
        <v>586</v>
      </c>
      <c r="I33" s="603" t="s">
        <v>587</v>
      </c>
      <c r="J33" s="160">
        <v>70870896</v>
      </c>
      <c r="K33" s="172">
        <v>41694</v>
      </c>
      <c r="L33" s="172">
        <v>41716</v>
      </c>
      <c r="M33" s="162" t="s">
        <v>151</v>
      </c>
      <c r="N33" s="629">
        <v>8500</v>
      </c>
      <c r="O33" s="630">
        <v>0</v>
      </c>
      <c r="P33" s="240">
        <f t="shared" si="4"/>
        <v>8500</v>
      </c>
      <c r="Q33" s="630"/>
      <c r="R33" s="240">
        <f t="shared" si="5"/>
        <v>309.85</v>
      </c>
      <c r="S33" s="165"/>
      <c r="T33" s="166"/>
      <c r="U33" s="166"/>
      <c r="V33" s="241">
        <f t="shared" si="6"/>
        <v>309.85</v>
      </c>
      <c r="W33" s="129"/>
    </row>
    <row r="34" spans="1:23" ht="96">
      <c r="A34" s="624"/>
      <c r="B34" s="179" t="s">
        <v>658</v>
      </c>
      <c r="C34" s="603" t="s">
        <v>632</v>
      </c>
      <c r="D34" s="156" t="s">
        <v>172</v>
      </c>
      <c r="E34" s="625" t="s">
        <v>682</v>
      </c>
      <c r="F34" s="157" t="s">
        <v>150</v>
      </c>
      <c r="G34" s="128" t="s">
        <v>633</v>
      </c>
      <c r="H34" s="128" t="s">
        <v>630</v>
      </c>
      <c r="I34" s="603" t="s">
        <v>634</v>
      </c>
      <c r="J34" s="160">
        <v>60126647</v>
      </c>
      <c r="K34" s="172">
        <v>41698</v>
      </c>
      <c r="L34" s="172">
        <v>41759</v>
      </c>
      <c r="M34" s="162" t="s">
        <v>151</v>
      </c>
      <c r="N34" s="629">
        <v>7570.45</v>
      </c>
      <c r="O34" s="630">
        <v>1469.55</v>
      </c>
      <c r="P34" s="240">
        <f t="shared" si="4"/>
        <v>9040</v>
      </c>
      <c r="Q34" s="630"/>
      <c r="R34" s="240">
        <f t="shared" si="5"/>
        <v>329.53</v>
      </c>
      <c r="S34" s="165"/>
      <c r="T34" s="166"/>
      <c r="U34" s="166"/>
      <c r="V34" s="241">
        <f t="shared" si="6"/>
        <v>329.53</v>
      </c>
      <c r="W34" s="129"/>
    </row>
    <row r="35" spans="1:23" ht="54.75">
      <c r="A35" s="624"/>
      <c r="B35" s="179" t="s">
        <v>659</v>
      </c>
      <c r="C35" s="603" t="s">
        <v>562</v>
      </c>
      <c r="D35" s="156" t="s">
        <v>172</v>
      </c>
      <c r="E35" s="625" t="s">
        <v>680</v>
      </c>
      <c r="F35" s="157" t="s">
        <v>150</v>
      </c>
      <c r="G35" s="128" t="s">
        <v>563</v>
      </c>
      <c r="H35" s="128" t="s">
        <v>564</v>
      </c>
      <c r="I35" s="603" t="s">
        <v>567</v>
      </c>
      <c r="J35" s="160"/>
      <c r="K35" s="172">
        <v>41449</v>
      </c>
      <c r="L35" s="172">
        <v>41635</v>
      </c>
      <c r="M35" s="162" t="s">
        <v>193</v>
      </c>
      <c r="N35" s="629">
        <v>535.2</v>
      </c>
      <c r="O35" s="630">
        <v>0</v>
      </c>
      <c r="P35" s="240">
        <f t="shared" si="4"/>
        <v>535.2</v>
      </c>
      <c r="Q35" s="630"/>
      <c r="R35" s="240">
        <f t="shared" si="5"/>
        <v>535.2</v>
      </c>
      <c r="S35" s="165"/>
      <c r="T35" s="166"/>
      <c r="U35" s="166"/>
      <c r="V35" s="241">
        <f t="shared" si="6"/>
        <v>535.2</v>
      </c>
      <c r="W35" s="129"/>
    </row>
    <row r="36" spans="1:23" ht="27">
      <c r="A36" s="624"/>
      <c r="B36" s="179" t="s">
        <v>660</v>
      </c>
      <c r="C36" s="603" t="s">
        <v>568</v>
      </c>
      <c r="D36" s="156" t="s">
        <v>147</v>
      </c>
      <c r="E36" s="625"/>
      <c r="F36" s="157" t="s">
        <v>150</v>
      </c>
      <c r="G36" s="128" t="s">
        <v>569</v>
      </c>
      <c r="H36" s="128" t="s">
        <v>570</v>
      </c>
      <c r="I36" s="603" t="s">
        <v>436</v>
      </c>
      <c r="J36" s="160">
        <v>70890749</v>
      </c>
      <c r="K36" s="172">
        <v>41631</v>
      </c>
      <c r="L36" s="172">
        <v>41638</v>
      </c>
      <c r="M36" s="162" t="s">
        <v>151</v>
      </c>
      <c r="N36" s="629"/>
      <c r="O36" s="630">
        <v>2835.04</v>
      </c>
      <c r="P36" s="240">
        <f t="shared" si="4"/>
        <v>2835.04</v>
      </c>
      <c r="Q36" s="630"/>
      <c r="R36" s="240">
        <f t="shared" si="5"/>
        <v>103.34</v>
      </c>
      <c r="S36" s="165"/>
      <c r="T36" s="166"/>
      <c r="U36" s="166"/>
      <c r="V36" s="241">
        <f t="shared" si="6"/>
        <v>103.34</v>
      </c>
      <c r="W36" s="129"/>
    </row>
    <row r="37" spans="1:23" ht="96">
      <c r="A37" s="624"/>
      <c r="B37" s="179" t="s">
        <v>661</v>
      </c>
      <c r="C37" s="603" t="s">
        <v>599</v>
      </c>
      <c r="D37" s="156" t="s">
        <v>172</v>
      </c>
      <c r="E37" s="625" t="s">
        <v>681</v>
      </c>
      <c r="F37" s="157" t="s">
        <v>150</v>
      </c>
      <c r="G37" s="128" t="s">
        <v>600</v>
      </c>
      <c r="H37" s="128" t="s">
        <v>601</v>
      </c>
      <c r="I37" s="603" t="s">
        <v>602</v>
      </c>
      <c r="J37" s="160">
        <v>63582783</v>
      </c>
      <c r="K37" s="172">
        <v>41692</v>
      </c>
      <c r="L37" s="172">
        <v>41739</v>
      </c>
      <c r="M37" s="162" t="s">
        <v>151</v>
      </c>
      <c r="N37" s="629">
        <v>4000</v>
      </c>
      <c r="O37" s="630">
        <v>0</v>
      </c>
      <c r="P37" s="240">
        <f>IF($D$6="ANO",IF($D$7="NE",SUM(N37:O37),N37),SUM(N37:O37))</f>
        <v>4000</v>
      </c>
      <c r="Q37" s="630"/>
      <c r="R37" s="240">
        <f>ROUND(IF(M37="EUR",P37,(P37/$I$7)),2)</f>
        <v>145.81</v>
      </c>
      <c r="S37" s="165"/>
      <c r="T37" s="166"/>
      <c r="U37" s="166"/>
      <c r="V37" s="241">
        <f t="shared" si="6"/>
        <v>145.81</v>
      </c>
      <c r="W37" s="129"/>
    </row>
    <row r="38" spans="1:23" ht="69">
      <c r="A38" s="624"/>
      <c r="B38" s="179" t="s">
        <v>662</v>
      </c>
      <c r="C38" s="603" t="s">
        <v>613</v>
      </c>
      <c r="D38" s="156" t="s">
        <v>172</v>
      </c>
      <c r="E38" s="625" t="s">
        <v>683</v>
      </c>
      <c r="F38" s="157" t="s">
        <v>150</v>
      </c>
      <c r="G38" s="128" t="s">
        <v>614</v>
      </c>
      <c r="H38" s="128" t="s">
        <v>615</v>
      </c>
      <c r="I38" s="603" t="s">
        <v>616</v>
      </c>
      <c r="J38" s="160">
        <v>26643090</v>
      </c>
      <c r="K38" s="172">
        <v>41724</v>
      </c>
      <c r="L38" s="172">
        <v>41752</v>
      </c>
      <c r="M38" s="162" t="s">
        <v>151</v>
      </c>
      <c r="N38" s="629">
        <v>31000</v>
      </c>
      <c r="O38" s="630">
        <v>0</v>
      </c>
      <c r="P38" s="240">
        <f>IF($D$6="ANO",IF($D$7="NE",SUM(N38:O38),N38),SUM(N38:O38))</f>
        <v>31000</v>
      </c>
      <c r="Q38" s="630"/>
      <c r="R38" s="240">
        <f>ROUND(IF(M38="EUR",P38,(P38/$I$7)),2)</f>
        <v>1130.03</v>
      </c>
      <c r="S38" s="165"/>
      <c r="T38" s="166"/>
      <c r="U38" s="166"/>
      <c r="V38" s="241">
        <f t="shared" si="6"/>
        <v>1130.03</v>
      </c>
      <c r="W38" s="129"/>
    </row>
    <row r="39" spans="1:23" ht="41.25">
      <c r="A39" s="624"/>
      <c r="B39" s="179" t="s">
        <v>663</v>
      </c>
      <c r="C39" s="603" t="s">
        <v>617</v>
      </c>
      <c r="D39" s="156" t="s">
        <v>172</v>
      </c>
      <c r="E39" s="625"/>
      <c r="F39" s="157" t="s">
        <v>150</v>
      </c>
      <c r="G39" s="128" t="s">
        <v>618</v>
      </c>
      <c r="H39" s="128" t="s">
        <v>619</v>
      </c>
      <c r="I39" s="603" t="s">
        <v>616</v>
      </c>
      <c r="J39" s="160">
        <v>26643090</v>
      </c>
      <c r="K39" s="172">
        <v>41754</v>
      </c>
      <c r="L39" s="172">
        <v>41752</v>
      </c>
      <c r="M39" s="162" t="s">
        <v>151</v>
      </c>
      <c r="N39" s="629">
        <v>8308</v>
      </c>
      <c r="O39" s="630">
        <v>0</v>
      </c>
      <c r="P39" s="240">
        <f>IF($D$6="ANO",IF($D$7="NE",SUM(N39:O39),N39),SUM(N39:O39))</f>
        <v>8308</v>
      </c>
      <c r="Q39" s="630"/>
      <c r="R39" s="240">
        <f>ROUND(IF(M39="EUR",P39,(P39/$I$7)),2)</f>
        <v>302.85</v>
      </c>
      <c r="S39" s="165"/>
      <c r="T39" s="166"/>
      <c r="U39" s="166"/>
      <c r="V39" s="241">
        <f t="shared" si="6"/>
        <v>302.85</v>
      </c>
      <c r="W39" s="129"/>
    </row>
    <row r="40" spans="1:23" ht="54.75">
      <c r="A40" s="624"/>
      <c r="B40" s="179" t="s">
        <v>664</v>
      </c>
      <c r="C40" s="603" t="s">
        <v>645</v>
      </c>
      <c r="D40" s="156" t="s">
        <v>172</v>
      </c>
      <c r="E40" s="625" t="s">
        <v>680</v>
      </c>
      <c r="F40" s="157" t="s">
        <v>150</v>
      </c>
      <c r="G40" s="128" t="s">
        <v>641</v>
      </c>
      <c r="H40" s="128" t="s">
        <v>642</v>
      </c>
      <c r="I40" s="603" t="s">
        <v>643</v>
      </c>
      <c r="J40" s="160"/>
      <c r="K40" s="172">
        <v>41786</v>
      </c>
      <c r="L40" s="172">
        <v>41794</v>
      </c>
      <c r="M40" s="162" t="s">
        <v>193</v>
      </c>
      <c r="N40" s="629">
        <v>400</v>
      </c>
      <c r="O40" s="630">
        <v>0</v>
      </c>
      <c r="P40" s="240">
        <f>IF($D$6="ANO",IF($D$7="NE",SUM(N40:O40),N40),SUM(N40:O40))</f>
        <v>400</v>
      </c>
      <c r="Q40" s="630"/>
      <c r="R40" s="240">
        <f>ROUND(IF(M40="EUR",P40,(P40/$I$7)),2)</f>
        <v>400</v>
      </c>
      <c r="S40" s="165"/>
      <c r="T40" s="166"/>
      <c r="U40" s="166"/>
      <c r="V40" s="241">
        <f t="shared" si="6"/>
        <v>400</v>
      </c>
      <c r="W40" s="129"/>
    </row>
    <row r="41" spans="1:23" ht="69">
      <c r="A41" s="624"/>
      <c r="B41" s="179" t="s">
        <v>665</v>
      </c>
      <c r="C41" s="603" t="s">
        <v>648</v>
      </c>
      <c r="D41" s="156" t="s">
        <v>172</v>
      </c>
      <c r="E41" s="625" t="s">
        <v>680</v>
      </c>
      <c r="F41" s="157" t="s">
        <v>150</v>
      </c>
      <c r="G41" s="128" t="s">
        <v>649</v>
      </c>
      <c r="H41" s="128" t="s">
        <v>650</v>
      </c>
      <c r="I41" s="603" t="s">
        <v>651</v>
      </c>
      <c r="J41" s="160"/>
      <c r="K41" s="172">
        <v>41598</v>
      </c>
      <c r="L41" s="172">
        <v>41624</v>
      </c>
      <c r="M41" s="162" t="s">
        <v>193</v>
      </c>
      <c r="N41" s="629">
        <v>450</v>
      </c>
      <c r="O41" s="630">
        <v>0</v>
      </c>
      <c r="P41" s="240">
        <f>IF($D$6="ANO",IF($D$7="NE",SUM(N41:O41),N41),SUM(N41:O41))</f>
        <v>450</v>
      </c>
      <c r="Q41" s="630"/>
      <c r="R41" s="240">
        <f>ROUND(IF(M41="EUR",P41,(P41/$I$7)),2)</f>
        <v>450</v>
      </c>
      <c r="S41" s="165"/>
      <c r="T41" s="166"/>
      <c r="U41" s="166"/>
      <c r="V41" s="241">
        <f t="shared" si="6"/>
        <v>450</v>
      </c>
      <c r="W41" s="129"/>
    </row>
    <row r="42" spans="1:23" ht="54.75">
      <c r="A42" s="624"/>
      <c r="B42" s="179" t="s">
        <v>666</v>
      </c>
      <c r="C42" s="603" t="s">
        <v>554</v>
      </c>
      <c r="D42" s="156" t="s">
        <v>172</v>
      </c>
      <c r="E42" s="625" t="s">
        <v>684</v>
      </c>
      <c r="F42" s="157" t="s">
        <v>150</v>
      </c>
      <c r="G42" s="128" t="s">
        <v>555</v>
      </c>
      <c r="H42" s="128" t="s">
        <v>556</v>
      </c>
      <c r="I42" s="603" t="s">
        <v>557</v>
      </c>
      <c r="J42" s="160">
        <v>41549007</v>
      </c>
      <c r="K42" s="172">
        <v>41611</v>
      </c>
      <c r="L42" s="172">
        <v>41631</v>
      </c>
      <c r="M42" s="162" t="s">
        <v>151</v>
      </c>
      <c r="N42" s="629">
        <v>1619.01</v>
      </c>
      <c r="O42" s="630">
        <v>339.99</v>
      </c>
      <c r="P42" s="240">
        <f t="shared" si="4"/>
        <v>1959</v>
      </c>
      <c r="Q42" s="630"/>
      <c r="R42" s="240">
        <f t="shared" si="5"/>
        <v>71.41</v>
      </c>
      <c r="S42" s="165"/>
      <c r="T42" s="166"/>
      <c r="U42" s="166"/>
      <c r="V42" s="241">
        <f t="shared" si="6"/>
        <v>71.41</v>
      </c>
      <c r="W42" s="129"/>
    </row>
    <row r="43" spans="1:23" ht="54.75">
      <c r="A43" s="624"/>
      <c r="B43" s="179" t="s">
        <v>667</v>
      </c>
      <c r="C43" s="603" t="s">
        <v>558</v>
      </c>
      <c r="D43" s="156" t="s">
        <v>172</v>
      </c>
      <c r="E43" s="623" t="s">
        <v>680</v>
      </c>
      <c r="F43" s="157" t="s">
        <v>150</v>
      </c>
      <c r="G43" s="128" t="s">
        <v>559</v>
      </c>
      <c r="H43" s="128" t="s">
        <v>560</v>
      </c>
      <c r="I43" s="603" t="s">
        <v>561</v>
      </c>
      <c r="J43" s="157"/>
      <c r="K43" s="172">
        <v>41449</v>
      </c>
      <c r="L43" s="172">
        <v>41635</v>
      </c>
      <c r="M43" s="162" t="s">
        <v>193</v>
      </c>
      <c r="N43" s="163">
        <v>420</v>
      </c>
      <c r="O43" s="164">
        <v>0</v>
      </c>
      <c r="P43" s="240">
        <f t="shared" si="4"/>
        <v>420</v>
      </c>
      <c r="Q43" s="164">
        <v>0</v>
      </c>
      <c r="R43" s="240">
        <f t="shared" si="5"/>
        <v>420</v>
      </c>
      <c r="S43" s="165"/>
      <c r="T43" s="166"/>
      <c r="U43" s="166"/>
      <c r="V43" s="241">
        <f t="shared" si="6"/>
        <v>420</v>
      </c>
      <c r="W43" s="129"/>
    </row>
    <row r="44" spans="1:23" ht="54.75">
      <c r="A44" s="624"/>
      <c r="B44" s="179" t="s">
        <v>668</v>
      </c>
      <c r="C44" s="603" t="s">
        <v>571</v>
      </c>
      <c r="D44" s="156" t="s">
        <v>172</v>
      </c>
      <c r="E44" s="623" t="s">
        <v>682</v>
      </c>
      <c r="F44" s="157" t="s">
        <v>150</v>
      </c>
      <c r="G44" s="128" t="s">
        <v>572</v>
      </c>
      <c r="H44" s="128" t="s">
        <v>573</v>
      </c>
      <c r="I44" s="603" t="s">
        <v>457</v>
      </c>
      <c r="J44" s="157" t="s">
        <v>458</v>
      </c>
      <c r="K44" s="172">
        <v>41666</v>
      </c>
      <c r="L44" s="172">
        <v>41687</v>
      </c>
      <c r="M44" s="162" t="s">
        <v>151</v>
      </c>
      <c r="N44" s="163">
        <v>2002</v>
      </c>
      <c r="O44" s="164">
        <v>0</v>
      </c>
      <c r="P44" s="240">
        <f t="shared" si="4"/>
        <v>2002</v>
      </c>
      <c r="Q44" s="164">
        <v>0</v>
      </c>
      <c r="R44" s="240">
        <f t="shared" si="5"/>
        <v>72.98</v>
      </c>
      <c r="S44" s="165"/>
      <c r="T44" s="166"/>
      <c r="U44" s="166"/>
      <c r="V44" s="241">
        <f t="shared" si="6"/>
        <v>72.98</v>
      </c>
      <c r="W44" s="129"/>
    </row>
    <row r="45" spans="1:23" ht="82.5">
      <c r="A45" s="624"/>
      <c r="B45" s="179" t="s">
        <v>669</v>
      </c>
      <c r="C45" s="603" t="s">
        <v>574</v>
      </c>
      <c r="D45" s="156" t="s">
        <v>172</v>
      </c>
      <c r="E45" s="623" t="s">
        <v>684</v>
      </c>
      <c r="F45" s="157" t="s">
        <v>150</v>
      </c>
      <c r="G45" s="128" t="s">
        <v>575</v>
      </c>
      <c r="H45" s="128" t="s">
        <v>576</v>
      </c>
      <c r="I45" s="603" t="s">
        <v>577</v>
      </c>
      <c r="J45" s="157" t="s">
        <v>578</v>
      </c>
      <c r="K45" s="172">
        <v>41695</v>
      </c>
      <c r="L45" s="172">
        <v>41708</v>
      </c>
      <c r="M45" s="162" t="s">
        <v>151</v>
      </c>
      <c r="N45" s="163">
        <v>908.21</v>
      </c>
      <c r="O45" s="164">
        <v>190.79</v>
      </c>
      <c r="P45" s="240">
        <f t="shared" si="4"/>
        <v>1099</v>
      </c>
      <c r="Q45" s="164">
        <v>0</v>
      </c>
      <c r="R45" s="240">
        <f t="shared" si="5"/>
        <v>40.06</v>
      </c>
      <c r="S45" s="165"/>
      <c r="T45" s="166"/>
      <c r="U45" s="166"/>
      <c r="V45" s="241">
        <f t="shared" si="6"/>
        <v>40.06</v>
      </c>
      <c r="W45" s="129"/>
    </row>
    <row r="46" spans="1:23" ht="96">
      <c r="A46" s="624"/>
      <c r="B46" s="179" t="s">
        <v>670</v>
      </c>
      <c r="C46" s="603" t="s">
        <v>579</v>
      </c>
      <c r="D46" s="156" t="s">
        <v>172</v>
      </c>
      <c r="E46" s="623" t="s">
        <v>681</v>
      </c>
      <c r="F46" s="157" t="s">
        <v>150</v>
      </c>
      <c r="G46" s="128" t="s">
        <v>580</v>
      </c>
      <c r="H46" s="128" t="s">
        <v>581</v>
      </c>
      <c r="I46" s="603" t="s">
        <v>582</v>
      </c>
      <c r="J46" s="157" t="s">
        <v>583</v>
      </c>
      <c r="K46" s="172">
        <v>41697</v>
      </c>
      <c r="L46" s="172">
        <v>41709</v>
      </c>
      <c r="M46" s="162" t="s">
        <v>151</v>
      </c>
      <c r="N46" s="163">
        <v>14999</v>
      </c>
      <c r="O46" s="164">
        <v>0</v>
      </c>
      <c r="P46" s="240">
        <f t="shared" si="4"/>
        <v>14999</v>
      </c>
      <c r="Q46" s="164">
        <v>0</v>
      </c>
      <c r="R46" s="240">
        <f t="shared" si="5"/>
        <v>546.75</v>
      </c>
      <c r="S46" s="165"/>
      <c r="T46" s="166"/>
      <c r="U46" s="166"/>
      <c r="V46" s="241">
        <f t="shared" si="6"/>
        <v>546.75</v>
      </c>
      <c r="W46" s="129"/>
    </row>
    <row r="47" spans="1:23" ht="54.75">
      <c r="A47" s="624"/>
      <c r="B47" s="179" t="s">
        <v>671</v>
      </c>
      <c r="C47" s="603" t="s">
        <v>608</v>
      </c>
      <c r="D47" s="156" t="s">
        <v>172</v>
      </c>
      <c r="E47" s="623" t="s">
        <v>682</v>
      </c>
      <c r="F47" s="157" t="s">
        <v>150</v>
      </c>
      <c r="G47" s="128" t="s">
        <v>609</v>
      </c>
      <c r="H47" s="128" t="s">
        <v>610</v>
      </c>
      <c r="I47" s="603" t="s">
        <v>611</v>
      </c>
      <c r="J47" s="157" t="s">
        <v>612</v>
      </c>
      <c r="K47" s="172">
        <v>41732</v>
      </c>
      <c r="L47" s="172">
        <v>41743</v>
      </c>
      <c r="M47" s="162" t="s">
        <v>151</v>
      </c>
      <c r="N47" s="163">
        <v>79804.55</v>
      </c>
      <c r="O47" s="164">
        <v>15572.45</v>
      </c>
      <c r="P47" s="240">
        <f t="shared" si="4"/>
        <v>95377</v>
      </c>
      <c r="Q47" s="164"/>
      <c r="R47" s="240">
        <f t="shared" si="5"/>
        <v>3476.73</v>
      </c>
      <c r="S47" s="165"/>
      <c r="T47" s="166"/>
      <c r="U47" s="166"/>
      <c r="V47" s="241">
        <f t="shared" si="6"/>
        <v>3476.73</v>
      </c>
      <c r="W47" s="129"/>
    </row>
    <row r="48" spans="1:23" ht="82.5">
      <c r="A48" s="624"/>
      <c r="B48" s="179" t="s">
        <v>672</v>
      </c>
      <c r="C48" s="603" t="s">
        <v>620</v>
      </c>
      <c r="D48" s="156" t="s">
        <v>172</v>
      </c>
      <c r="E48" s="623" t="s">
        <v>684</v>
      </c>
      <c r="F48" s="157" t="s">
        <v>150</v>
      </c>
      <c r="G48" s="128" t="s">
        <v>621</v>
      </c>
      <c r="H48" s="128" t="s">
        <v>622</v>
      </c>
      <c r="I48" s="603" t="s">
        <v>436</v>
      </c>
      <c r="J48" s="157" t="s">
        <v>623</v>
      </c>
      <c r="K48" s="172">
        <v>41730</v>
      </c>
      <c r="L48" s="172">
        <v>41754</v>
      </c>
      <c r="M48" s="162" t="s">
        <v>151</v>
      </c>
      <c r="N48" s="163">
        <v>197</v>
      </c>
      <c r="O48" s="164">
        <v>0</v>
      </c>
      <c r="P48" s="240">
        <f t="shared" si="4"/>
        <v>197</v>
      </c>
      <c r="Q48" s="164"/>
      <c r="R48" s="240">
        <f t="shared" si="5"/>
        <v>7.18</v>
      </c>
      <c r="S48" s="165"/>
      <c r="T48" s="166"/>
      <c r="U48" s="166"/>
      <c r="V48" s="241">
        <f t="shared" si="6"/>
        <v>7.18</v>
      </c>
      <c r="W48" s="129"/>
    </row>
    <row r="49" spans="1:23" ht="69">
      <c r="A49" s="624"/>
      <c r="B49" s="179" t="s">
        <v>673</v>
      </c>
      <c r="C49" s="603" t="s">
        <v>635</v>
      </c>
      <c r="D49" s="156" t="s">
        <v>172</v>
      </c>
      <c r="E49" s="623" t="s">
        <v>680</v>
      </c>
      <c r="F49" s="157" t="s">
        <v>150</v>
      </c>
      <c r="G49" s="128" t="s">
        <v>636</v>
      </c>
      <c r="H49" s="128" t="s">
        <v>637</v>
      </c>
      <c r="I49" s="603" t="s">
        <v>638</v>
      </c>
      <c r="J49" s="157"/>
      <c r="K49" s="172">
        <v>41742</v>
      </c>
      <c r="L49" s="172">
        <v>41780</v>
      </c>
      <c r="M49" s="162" t="s">
        <v>193</v>
      </c>
      <c r="N49" s="163">
        <v>480</v>
      </c>
      <c r="O49" s="164">
        <v>0</v>
      </c>
      <c r="P49" s="240">
        <f t="shared" si="4"/>
        <v>480</v>
      </c>
      <c r="Q49" s="164"/>
      <c r="R49" s="240">
        <f t="shared" si="5"/>
        <v>480</v>
      </c>
      <c r="S49" s="165"/>
      <c r="T49" s="166"/>
      <c r="U49" s="166"/>
      <c r="V49" s="241">
        <f t="shared" si="6"/>
        <v>480</v>
      </c>
      <c r="W49" s="129"/>
    </row>
    <row r="50" spans="1:23" ht="69">
      <c r="A50" s="624"/>
      <c r="B50" s="179" t="s">
        <v>674</v>
      </c>
      <c r="C50" s="603" t="s">
        <v>646</v>
      </c>
      <c r="D50" s="156" t="s">
        <v>172</v>
      </c>
      <c r="E50" s="623" t="s">
        <v>685</v>
      </c>
      <c r="F50" s="157" t="s">
        <v>150</v>
      </c>
      <c r="G50" s="128"/>
      <c r="H50" s="128" t="s">
        <v>647</v>
      </c>
      <c r="I50" s="603" t="s">
        <v>459</v>
      </c>
      <c r="J50" s="157"/>
      <c r="K50" s="172">
        <v>41793</v>
      </c>
      <c r="L50" s="172">
        <v>41795</v>
      </c>
      <c r="M50" s="162" t="s">
        <v>151</v>
      </c>
      <c r="N50" s="163">
        <v>2500</v>
      </c>
      <c r="O50" s="164">
        <v>0</v>
      </c>
      <c r="P50" s="240">
        <f t="shared" si="4"/>
        <v>2500</v>
      </c>
      <c r="Q50" s="164"/>
      <c r="R50" s="240">
        <f t="shared" si="5"/>
        <v>91.13</v>
      </c>
      <c r="S50" s="165"/>
      <c r="T50" s="166"/>
      <c r="U50" s="166"/>
      <c r="V50" s="241">
        <f t="shared" si="6"/>
        <v>91.13</v>
      </c>
      <c r="W50" s="129"/>
    </row>
    <row r="51" spans="1:23" ht="69">
      <c r="A51" s="624"/>
      <c r="B51" s="179" t="s">
        <v>675</v>
      </c>
      <c r="C51" s="603" t="s">
        <v>594</v>
      </c>
      <c r="D51" s="156" t="s">
        <v>172</v>
      </c>
      <c r="E51" s="623" t="s">
        <v>682</v>
      </c>
      <c r="F51" s="157" t="s">
        <v>150</v>
      </c>
      <c r="G51" s="128" t="s">
        <v>595</v>
      </c>
      <c r="H51" s="128" t="s">
        <v>596</v>
      </c>
      <c r="I51" s="603" t="s">
        <v>597</v>
      </c>
      <c r="J51" s="157" t="s">
        <v>598</v>
      </c>
      <c r="K51" s="172">
        <v>41718</v>
      </c>
      <c r="L51" s="172">
        <v>41729</v>
      </c>
      <c r="M51" s="162" t="s">
        <v>151</v>
      </c>
      <c r="N51" s="163">
        <v>8600</v>
      </c>
      <c r="O51" s="164"/>
      <c r="P51" s="240">
        <f t="shared" si="4"/>
        <v>8600</v>
      </c>
      <c r="Q51" s="164">
        <v>0</v>
      </c>
      <c r="R51" s="240">
        <f t="shared" si="5"/>
        <v>313.49</v>
      </c>
      <c r="S51" s="165"/>
      <c r="T51" s="166"/>
      <c r="U51" s="166"/>
      <c r="V51" s="241">
        <f t="shared" si="6"/>
        <v>313.49</v>
      </c>
      <c r="W51" s="129"/>
    </row>
    <row r="52" spans="1:23" ht="69">
      <c r="A52" s="624"/>
      <c r="B52" s="179" t="s">
        <v>676</v>
      </c>
      <c r="C52" s="603" t="s">
        <v>603</v>
      </c>
      <c r="D52" s="156" t="s">
        <v>172</v>
      </c>
      <c r="E52" s="623" t="s">
        <v>680</v>
      </c>
      <c r="F52" s="157" t="s">
        <v>150</v>
      </c>
      <c r="G52" s="128" t="s">
        <v>604</v>
      </c>
      <c r="H52" s="128" t="s">
        <v>605</v>
      </c>
      <c r="I52" s="603" t="s">
        <v>606</v>
      </c>
      <c r="J52" s="157" t="s">
        <v>607</v>
      </c>
      <c r="K52" s="172">
        <v>41732</v>
      </c>
      <c r="L52" s="172">
        <v>41743</v>
      </c>
      <c r="M52" s="162" t="s">
        <v>151</v>
      </c>
      <c r="N52" s="163">
        <v>6000</v>
      </c>
      <c r="O52" s="164">
        <v>0</v>
      </c>
      <c r="P52" s="240">
        <f t="shared" si="4"/>
        <v>6000</v>
      </c>
      <c r="Q52" s="164">
        <v>0</v>
      </c>
      <c r="R52" s="240">
        <f t="shared" si="5"/>
        <v>218.71</v>
      </c>
      <c r="S52" s="165"/>
      <c r="T52" s="166"/>
      <c r="U52" s="166"/>
      <c r="V52" s="241">
        <f t="shared" si="6"/>
        <v>218.71</v>
      </c>
      <c r="W52" s="129"/>
    </row>
    <row r="53" spans="1:23" ht="14.25" thickBot="1">
      <c r="A53" s="624"/>
      <c r="B53" s="179"/>
      <c r="C53" s="603"/>
      <c r="D53" s="156"/>
      <c r="E53" s="623"/>
      <c r="F53" s="157"/>
      <c r="G53" s="128"/>
      <c r="H53" s="128"/>
      <c r="I53" s="603"/>
      <c r="J53" s="157"/>
      <c r="K53" s="172"/>
      <c r="L53" s="172"/>
      <c r="M53" s="162" t="s">
        <v>151</v>
      </c>
      <c r="N53" s="163"/>
      <c r="O53" s="164"/>
      <c r="P53" s="240">
        <f t="shared" si="4"/>
        <v>0</v>
      </c>
      <c r="Q53" s="164"/>
      <c r="R53" s="240">
        <f t="shared" si="5"/>
        <v>0</v>
      </c>
      <c r="S53" s="165"/>
      <c r="T53" s="166"/>
      <c r="U53" s="166"/>
      <c r="V53" s="241">
        <f t="shared" si="6"/>
        <v>0</v>
      </c>
      <c r="W53" s="129"/>
    </row>
    <row r="54" spans="1:23" ht="13.5" thickBot="1">
      <c r="A54" s="634"/>
      <c r="B54" s="921" t="s">
        <v>195</v>
      </c>
      <c r="C54" s="922"/>
      <c r="D54" s="922"/>
      <c r="E54" s="922"/>
      <c r="F54" s="922"/>
      <c r="G54" s="922"/>
      <c r="H54" s="922"/>
      <c r="I54" s="922"/>
      <c r="J54" s="922"/>
      <c r="K54" s="922"/>
      <c r="L54" s="922"/>
      <c r="M54" s="922"/>
      <c r="N54" s="922" t="e">
        <f>SUM(#REF!)</f>
        <v>#REF!</v>
      </c>
      <c r="O54" s="922" t="e">
        <f>SUM(#REF!)</f>
        <v>#REF!</v>
      </c>
      <c r="P54" s="923" t="e">
        <f>SUM(#REF!)</f>
        <v>#REF!</v>
      </c>
      <c r="Q54" s="242" t="e">
        <f>SUM(#REF!)</f>
        <v>#REF!</v>
      </c>
      <c r="R54" s="243">
        <f>SUM(R23:R53)</f>
        <v>11325.9</v>
      </c>
      <c r="S54" s="244">
        <f>SUM(S23:S53)</f>
        <v>0</v>
      </c>
      <c r="T54" s="243" t="e">
        <f>SUM(#REF!)</f>
        <v>#REF!</v>
      </c>
      <c r="U54" s="243" t="e">
        <f>SUM(#REF!)</f>
        <v>#REF!</v>
      </c>
      <c r="V54" s="243">
        <f>SUM(V23:V53)</f>
        <v>11325.9</v>
      </c>
      <c r="W54" s="245"/>
    </row>
    <row r="55" spans="1:23" ht="13.5">
      <c r="A55" s="939" t="s">
        <v>230</v>
      </c>
      <c r="B55" s="179"/>
      <c r="C55" s="127"/>
      <c r="D55" s="156"/>
      <c r="E55" s="618"/>
      <c r="F55" s="157" t="s">
        <v>150</v>
      </c>
      <c r="G55" s="128"/>
      <c r="H55" s="128"/>
      <c r="I55" s="127"/>
      <c r="J55" s="127"/>
      <c r="K55" s="172"/>
      <c r="L55" s="172"/>
      <c r="M55" s="162" t="s">
        <v>151</v>
      </c>
      <c r="N55" s="163">
        <v>0</v>
      </c>
      <c r="O55" s="164"/>
      <c r="P55" s="240">
        <f>IF($D$6="ANO",IF($D$7="NE",SUM(N55:O55),N55),SUM(N55:O55))</f>
        <v>0</v>
      </c>
      <c r="Q55" s="164">
        <v>0</v>
      </c>
      <c r="R55" s="240">
        <f>ROUND(IF(M55="EUR",P55,(P55/$I$7)),2)</f>
        <v>0</v>
      </c>
      <c r="S55" s="165"/>
      <c r="T55" s="166"/>
      <c r="U55" s="166"/>
      <c r="V55" s="241">
        <f>ROUND(IF(M55="CZK",R55-(T55/$I$7),R55-U55),2)</f>
        <v>0</v>
      </c>
      <c r="W55" s="129"/>
    </row>
    <row r="56" spans="1:23" ht="12.75" customHeight="1">
      <c r="A56" s="940"/>
      <c r="B56" s="179"/>
      <c r="C56" s="123"/>
      <c r="D56" s="156"/>
      <c r="E56" s="616"/>
      <c r="F56" s="157" t="s">
        <v>150</v>
      </c>
      <c r="G56" s="122"/>
      <c r="H56" s="122"/>
      <c r="I56" s="123"/>
      <c r="J56" s="123"/>
      <c r="K56" s="172"/>
      <c r="L56" s="172"/>
      <c r="M56" s="162" t="s">
        <v>151</v>
      </c>
      <c r="N56" s="163"/>
      <c r="O56" s="164"/>
      <c r="P56" s="240">
        <f aca="true" t="shared" si="7" ref="P56:P62">IF($D$6="ANO",IF($D$7="NE",SUM(N56:O56),N56),SUM(N56:O56))</f>
        <v>0</v>
      </c>
      <c r="Q56" s="164"/>
      <c r="R56" s="240">
        <f aca="true" t="shared" si="8" ref="R56:R62">ROUND(IF(M56="EUR",P56,(P56/$I$7)),2)</f>
        <v>0</v>
      </c>
      <c r="S56" s="170"/>
      <c r="T56" s="166"/>
      <c r="U56" s="166"/>
      <c r="V56" s="241">
        <f aca="true" t="shared" si="9" ref="V56:V62">ROUND(IF(M56="CZK",R56-(T56/$I$7),R56-U56),2)</f>
        <v>0</v>
      </c>
      <c r="W56" s="118"/>
    </row>
    <row r="57" spans="1:23" ht="13.5">
      <c r="A57" s="940"/>
      <c r="B57" s="179"/>
      <c r="C57" s="123"/>
      <c r="D57" s="156"/>
      <c r="E57" s="616"/>
      <c r="F57" s="157" t="s">
        <v>150</v>
      </c>
      <c r="G57" s="122"/>
      <c r="H57" s="122"/>
      <c r="I57" s="123"/>
      <c r="J57" s="123"/>
      <c r="K57" s="172"/>
      <c r="L57" s="172"/>
      <c r="M57" s="162" t="s">
        <v>151</v>
      </c>
      <c r="N57" s="168"/>
      <c r="O57" s="169"/>
      <c r="P57" s="240">
        <f t="shared" si="7"/>
        <v>0</v>
      </c>
      <c r="Q57" s="169"/>
      <c r="R57" s="240">
        <f t="shared" si="8"/>
        <v>0</v>
      </c>
      <c r="S57" s="170"/>
      <c r="T57" s="166"/>
      <c r="U57" s="166"/>
      <c r="V57" s="241">
        <f>ROUND(IF(M57="CZK",R57-(T57/$I$7),R57-U57),2)</f>
        <v>0</v>
      </c>
      <c r="W57" s="118"/>
    </row>
    <row r="58" spans="1:23" ht="13.5">
      <c r="A58" s="940"/>
      <c r="B58" s="179"/>
      <c r="C58" s="123"/>
      <c r="D58" s="156"/>
      <c r="E58" s="616"/>
      <c r="F58" s="157" t="s">
        <v>196</v>
      </c>
      <c r="G58" s="122"/>
      <c r="H58" s="122"/>
      <c r="I58" s="123"/>
      <c r="J58" s="123"/>
      <c r="K58" s="172"/>
      <c r="L58" s="172"/>
      <c r="M58" s="162" t="s">
        <v>151</v>
      </c>
      <c r="N58" s="168"/>
      <c r="O58" s="169"/>
      <c r="P58" s="240">
        <f t="shared" si="7"/>
        <v>0</v>
      </c>
      <c r="Q58" s="169"/>
      <c r="R58" s="240">
        <f t="shared" si="8"/>
        <v>0</v>
      </c>
      <c r="S58" s="170"/>
      <c r="T58" s="166"/>
      <c r="U58" s="166"/>
      <c r="V58" s="241">
        <f>ROUND(IF(M58="CZK",R58-(T58/$I$7),R58-U58),2)</f>
        <v>0</v>
      </c>
      <c r="W58" s="118"/>
    </row>
    <row r="59" spans="1:23" ht="13.5">
      <c r="A59" s="940"/>
      <c r="B59" s="179"/>
      <c r="C59" s="123"/>
      <c r="D59" s="156"/>
      <c r="E59" s="616"/>
      <c r="F59" s="157" t="s">
        <v>150</v>
      </c>
      <c r="G59" s="122"/>
      <c r="H59" s="122"/>
      <c r="I59" s="123"/>
      <c r="J59" s="123"/>
      <c r="K59" s="172"/>
      <c r="L59" s="172"/>
      <c r="M59" s="162" t="s">
        <v>151</v>
      </c>
      <c r="N59" s="168"/>
      <c r="O59" s="169"/>
      <c r="P59" s="240">
        <f t="shared" si="7"/>
        <v>0</v>
      </c>
      <c r="Q59" s="169"/>
      <c r="R59" s="240">
        <f t="shared" si="8"/>
        <v>0</v>
      </c>
      <c r="S59" s="170"/>
      <c r="T59" s="166"/>
      <c r="U59" s="166"/>
      <c r="V59" s="241">
        <f t="shared" si="9"/>
        <v>0</v>
      </c>
      <c r="W59" s="118"/>
    </row>
    <row r="60" spans="1:23" ht="13.5">
      <c r="A60" s="940"/>
      <c r="B60" s="179"/>
      <c r="C60" s="123"/>
      <c r="D60" s="156"/>
      <c r="E60" s="616"/>
      <c r="F60" s="157" t="s">
        <v>150</v>
      </c>
      <c r="G60" s="122"/>
      <c r="H60" s="122"/>
      <c r="I60" s="123"/>
      <c r="J60" s="123"/>
      <c r="K60" s="172"/>
      <c r="L60" s="172"/>
      <c r="M60" s="162" t="s">
        <v>151</v>
      </c>
      <c r="N60" s="173"/>
      <c r="O60" s="174"/>
      <c r="P60" s="240">
        <f t="shared" si="7"/>
        <v>0</v>
      </c>
      <c r="Q60" s="174"/>
      <c r="R60" s="240">
        <f t="shared" si="8"/>
        <v>0</v>
      </c>
      <c r="S60" s="170"/>
      <c r="T60" s="166"/>
      <c r="U60" s="166"/>
      <c r="V60" s="241">
        <f t="shared" si="9"/>
        <v>0</v>
      </c>
      <c r="W60" s="118"/>
    </row>
    <row r="61" spans="1:23" ht="13.5">
      <c r="A61" s="940"/>
      <c r="B61" s="179"/>
      <c r="C61" s="123"/>
      <c r="D61" s="156"/>
      <c r="E61" s="616"/>
      <c r="F61" s="157" t="s">
        <v>150</v>
      </c>
      <c r="G61" s="122"/>
      <c r="H61" s="122"/>
      <c r="I61" s="123"/>
      <c r="J61" s="123"/>
      <c r="K61" s="172"/>
      <c r="L61" s="172"/>
      <c r="M61" s="162" t="s">
        <v>151</v>
      </c>
      <c r="N61" s="173">
        <v>0</v>
      </c>
      <c r="O61" s="175"/>
      <c r="P61" s="240">
        <f t="shared" si="7"/>
        <v>0</v>
      </c>
      <c r="Q61" s="175"/>
      <c r="R61" s="240">
        <f t="shared" si="8"/>
        <v>0</v>
      </c>
      <c r="S61" s="170"/>
      <c r="T61" s="166"/>
      <c r="U61" s="166"/>
      <c r="V61" s="241">
        <f t="shared" si="9"/>
        <v>0</v>
      </c>
      <c r="W61" s="118"/>
    </row>
    <row r="62" spans="1:23" ht="14.25" thickBot="1">
      <c r="A62" s="940"/>
      <c r="B62" s="179"/>
      <c r="C62" s="124"/>
      <c r="D62" s="156"/>
      <c r="E62" s="617"/>
      <c r="F62" s="157" t="s">
        <v>150</v>
      </c>
      <c r="G62" s="125"/>
      <c r="H62" s="125"/>
      <c r="I62" s="124"/>
      <c r="J62" s="124"/>
      <c r="K62" s="172"/>
      <c r="L62" s="172"/>
      <c r="M62" s="162" t="s">
        <v>151</v>
      </c>
      <c r="N62" s="176"/>
      <c r="O62" s="177"/>
      <c r="P62" s="240">
        <f t="shared" si="7"/>
        <v>0</v>
      </c>
      <c r="Q62" s="177"/>
      <c r="R62" s="240">
        <f t="shared" si="8"/>
        <v>0</v>
      </c>
      <c r="S62" s="178"/>
      <c r="T62" s="166"/>
      <c r="U62" s="166"/>
      <c r="V62" s="241">
        <f t="shared" si="9"/>
        <v>0</v>
      </c>
      <c r="W62" s="126"/>
    </row>
    <row r="63" spans="1:23" ht="13.5" thickBot="1">
      <c r="A63" s="941"/>
      <c r="B63" s="921" t="s">
        <v>197</v>
      </c>
      <c r="C63" s="922"/>
      <c r="D63" s="922"/>
      <c r="E63" s="922"/>
      <c r="F63" s="922"/>
      <c r="G63" s="922"/>
      <c r="H63" s="922"/>
      <c r="I63" s="922"/>
      <c r="J63" s="922"/>
      <c r="K63" s="922"/>
      <c r="L63" s="922"/>
      <c r="M63" s="922"/>
      <c r="N63" s="922">
        <f aca="true" t="shared" si="10" ref="N63:V63">SUM(N55:N62)</f>
        <v>0</v>
      </c>
      <c r="O63" s="922">
        <f t="shared" si="10"/>
        <v>0</v>
      </c>
      <c r="P63" s="923">
        <f t="shared" si="10"/>
        <v>0</v>
      </c>
      <c r="Q63" s="242">
        <f t="shared" si="10"/>
        <v>0</v>
      </c>
      <c r="R63" s="243">
        <f t="shared" si="10"/>
        <v>0</v>
      </c>
      <c r="S63" s="244">
        <f t="shared" si="10"/>
        <v>0</v>
      </c>
      <c r="T63" s="243">
        <f t="shared" si="10"/>
        <v>0</v>
      </c>
      <c r="U63" s="243">
        <f t="shared" si="10"/>
        <v>0</v>
      </c>
      <c r="V63" s="243">
        <f t="shared" si="10"/>
        <v>0</v>
      </c>
      <c r="W63" s="245"/>
    </row>
    <row r="64" spans="1:43" s="247" customFormat="1" ht="23.25" customHeight="1" thickBot="1">
      <c r="A64" s="930"/>
      <c r="B64" s="931"/>
      <c r="C64" s="931"/>
      <c r="D64" s="931"/>
      <c r="E64" s="931"/>
      <c r="F64" s="931"/>
      <c r="G64" s="931"/>
      <c r="H64" s="931"/>
      <c r="I64" s="931"/>
      <c r="J64" s="931"/>
      <c r="K64" s="931"/>
      <c r="L64" s="134"/>
      <c r="M64" s="134"/>
      <c r="N64" s="134"/>
      <c r="O64" s="134"/>
      <c r="P64" s="134"/>
      <c r="Q64" s="134"/>
      <c r="R64" s="926"/>
      <c r="S64" s="926"/>
      <c r="T64" s="926"/>
      <c r="U64" s="926"/>
      <c r="V64" s="269"/>
      <c r="W64" s="270"/>
      <c r="AQ64" s="46"/>
    </row>
    <row r="65" spans="1:43" ht="26.25" customHeight="1" thickBot="1">
      <c r="A65" s="248" t="s">
        <v>236</v>
      </c>
      <c r="B65" s="894" t="s">
        <v>198</v>
      </c>
      <c r="C65" s="895"/>
      <c r="D65" s="895"/>
      <c r="E65" s="895"/>
      <c r="F65" s="895"/>
      <c r="G65" s="895"/>
      <c r="H65" s="895"/>
      <c r="I65" s="895"/>
      <c r="J65" s="895"/>
      <c r="K65" s="895"/>
      <c r="L65" s="895"/>
      <c r="M65" s="895"/>
      <c r="N65" s="896"/>
      <c r="O65" s="927" t="s">
        <v>193</v>
      </c>
      <c r="P65" s="928"/>
      <c r="Q65" s="929"/>
      <c r="R65" s="249">
        <f>R63+R54+R22</f>
        <v>17789.579999999998</v>
      </c>
      <c r="S65" s="250">
        <f>S63+S54+S22</f>
        <v>0</v>
      </c>
      <c r="T65" s="251" t="e">
        <f>T63+T54+T22</f>
        <v>#REF!</v>
      </c>
      <c r="U65" s="251" t="e">
        <f>U63+U54+U22</f>
        <v>#REF!</v>
      </c>
      <c r="V65" s="249">
        <f>V63+V54+V22</f>
        <v>17789.579999999998</v>
      </c>
      <c r="W65" s="270"/>
      <c r="AQ65" s="247"/>
    </row>
    <row r="66" spans="1:43" ht="26.25" customHeight="1" thickBot="1">
      <c r="A66" s="271" t="s">
        <v>237</v>
      </c>
      <c r="B66" s="894" t="s">
        <v>238</v>
      </c>
      <c r="C66" s="895"/>
      <c r="D66" s="895"/>
      <c r="E66" s="895"/>
      <c r="F66" s="895"/>
      <c r="G66" s="895"/>
      <c r="H66" s="895"/>
      <c r="I66" s="895"/>
      <c r="J66" s="895"/>
      <c r="K66" s="895"/>
      <c r="L66" s="895"/>
      <c r="M66" s="895"/>
      <c r="N66" s="896"/>
      <c r="O66" s="249" t="s">
        <v>151</v>
      </c>
      <c r="P66" s="272">
        <v>0</v>
      </c>
      <c r="Q66" s="897"/>
      <c r="R66" s="898"/>
      <c r="S66" s="898"/>
      <c r="T66" s="899"/>
      <c r="U66" s="251" t="s">
        <v>193</v>
      </c>
      <c r="V66" s="251">
        <f>ROUND((P66/$I$7),2)</f>
        <v>0</v>
      </c>
      <c r="W66" s="270"/>
      <c r="AQ66" s="247"/>
    </row>
    <row r="67" spans="1:43" ht="26.25" customHeight="1" thickBot="1">
      <c r="A67" s="271" t="s">
        <v>239</v>
      </c>
      <c r="B67" s="894" t="s">
        <v>240</v>
      </c>
      <c r="C67" s="895"/>
      <c r="D67" s="895"/>
      <c r="E67" s="895"/>
      <c r="F67" s="895"/>
      <c r="G67" s="895"/>
      <c r="H67" s="895"/>
      <c r="I67" s="895"/>
      <c r="J67" s="895"/>
      <c r="K67" s="895"/>
      <c r="L67" s="895"/>
      <c r="M67" s="895"/>
      <c r="N67" s="896"/>
      <c r="O67" s="897"/>
      <c r="P67" s="898"/>
      <c r="Q67" s="898"/>
      <c r="R67" s="898"/>
      <c r="S67" s="898"/>
      <c r="T67" s="899"/>
      <c r="U67" s="251" t="s">
        <v>193</v>
      </c>
      <c r="V67" s="251">
        <f>$V65-$V66</f>
        <v>17789.579999999998</v>
      </c>
      <c r="W67" s="270"/>
      <c r="AQ67" s="247"/>
    </row>
    <row r="68" spans="1:43" s="42" customFormat="1" ht="12.75">
      <c r="A68" s="252"/>
      <c r="B68" s="110"/>
      <c r="C68" s="110"/>
      <c r="D68" s="110"/>
      <c r="E68" s="611"/>
      <c r="F68" s="110"/>
      <c r="G68" s="110"/>
      <c r="H68" s="110"/>
      <c r="I68" s="110"/>
      <c r="J68" s="110"/>
      <c r="K68" s="110"/>
      <c r="L68" s="135"/>
      <c r="M68" s="135"/>
      <c r="N68" s="135"/>
      <c r="O68" s="135"/>
      <c r="P68" s="135"/>
      <c r="Q68" s="135"/>
      <c r="R68" s="916"/>
      <c r="S68" s="917"/>
      <c r="T68" s="273"/>
      <c r="U68" s="135"/>
      <c r="V68" s="135"/>
      <c r="W68" s="270"/>
      <c r="AQ68" s="46"/>
    </row>
    <row r="69" spans="1:23" s="42" customFormat="1" ht="22.5" customHeight="1" thickBot="1">
      <c r="A69" s="180" t="s">
        <v>199</v>
      </c>
      <c r="B69" s="110"/>
      <c r="C69" s="110"/>
      <c r="D69" s="110"/>
      <c r="E69" s="611"/>
      <c r="F69" s="110"/>
      <c r="G69" s="110"/>
      <c r="H69" s="110"/>
      <c r="I69" s="110"/>
      <c r="J69" s="110"/>
      <c r="K69" s="110"/>
      <c r="L69" s="135"/>
      <c r="M69" s="135"/>
      <c r="N69" s="135"/>
      <c r="O69" s="135"/>
      <c r="P69" s="135"/>
      <c r="Q69" s="135"/>
      <c r="R69" s="181"/>
      <c r="S69" s="181"/>
      <c r="T69" s="181"/>
      <c r="U69" s="181"/>
      <c r="V69" s="181"/>
      <c r="W69" s="181"/>
    </row>
    <row r="70" spans="1:23" s="42" customFormat="1" ht="15" customHeight="1">
      <c r="A70" s="918" t="s">
        <v>200</v>
      </c>
      <c r="B70" s="253"/>
      <c r="C70" s="182"/>
      <c r="D70" s="183"/>
      <c r="E70" s="619"/>
      <c r="F70" s="184" t="s">
        <v>150</v>
      </c>
      <c r="G70" s="185"/>
      <c r="H70" s="185"/>
      <c r="I70" s="182"/>
      <c r="J70" s="182"/>
      <c r="K70" s="186"/>
      <c r="L70" s="186"/>
      <c r="M70" s="187" t="s">
        <v>151</v>
      </c>
      <c r="N70" s="188">
        <v>0</v>
      </c>
      <c r="O70" s="189"/>
      <c r="P70" s="274">
        <f aca="true" t="shared" si="11" ref="P70:P76">IF($D$6="ANO",IF($D$7="NE",SUM(N70:O70),N70),SUM(N70:O70))</f>
        <v>0</v>
      </c>
      <c r="Q70" s="189">
        <v>0</v>
      </c>
      <c r="R70" s="274">
        <f aca="true" t="shared" si="12" ref="R70:R76">ROUND(IF(M70="EUR",P70,(P70/$I$7)),2)</f>
        <v>0</v>
      </c>
      <c r="S70" s="190">
        <v>0</v>
      </c>
      <c r="T70" s="191"/>
      <c r="U70" s="191"/>
      <c r="V70" s="254">
        <f>ROUND(IF(M70="CZK",R70-(T70/$I$7),R70-U70),2)</f>
        <v>0</v>
      </c>
      <c r="W70" s="192"/>
    </row>
    <row r="71" spans="1:23" s="42" customFormat="1" ht="13.5">
      <c r="A71" s="919"/>
      <c r="B71" s="119"/>
      <c r="C71" s="123"/>
      <c r="D71" s="156"/>
      <c r="E71" s="616"/>
      <c r="F71" s="157" t="s">
        <v>150</v>
      </c>
      <c r="G71" s="122"/>
      <c r="H71" s="122"/>
      <c r="I71" s="123"/>
      <c r="J71" s="123"/>
      <c r="K71" s="172"/>
      <c r="L71" s="172"/>
      <c r="M71" s="162" t="s">
        <v>151</v>
      </c>
      <c r="N71" s="163"/>
      <c r="O71" s="164"/>
      <c r="P71" s="240">
        <f t="shared" si="11"/>
        <v>0</v>
      </c>
      <c r="Q71" s="164"/>
      <c r="R71" s="240">
        <f t="shared" si="12"/>
        <v>0</v>
      </c>
      <c r="S71" s="170"/>
      <c r="T71" s="166"/>
      <c r="U71" s="166"/>
      <c r="V71" s="255">
        <f aca="true" t="shared" si="13" ref="V71:V76">ROUND(IF(M71="CZK",R71-(T71/$I$7),R71-U71),2)</f>
        <v>0</v>
      </c>
      <c r="W71" s="118"/>
    </row>
    <row r="72" spans="1:23" s="42" customFormat="1" ht="13.5">
      <c r="A72" s="919"/>
      <c r="B72" s="119"/>
      <c r="C72" s="123"/>
      <c r="D72" s="156"/>
      <c r="E72" s="616"/>
      <c r="F72" s="157" t="s">
        <v>150</v>
      </c>
      <c r="G72" s="122"/>
      <c r="H72" s="122"/>
      <c r="I72" s="123"/>
      <c r="J72" s="123"/>
      <c r="K72" s="172"/>
      <c r="L72" s="172"/>
      <c r="M72" s="162" t="s">
        <v>193</v>
      </c>
      <c r="N72" s="168"/>
      <c r="O72" s="169"/>
      <c r="P72" s="240">
        <f t="shared" si="11"/>
        <v>0</v>
      </c>
      <c r="Q72" s="169"/>
      <c r="R72" s="240">
        <f t="shared" si="12"/>
        <v>0</v>
      </c>
      <c r="S72" s="170"/>
      <c r="T72" s="166"/>
      <c r="U72" s="166"/>
      <c r="V72" s="255">
        <f t="shared" si="13"/>
        <v>0</v>
      </c>
      <c r="W72" s="118"/>
    </row>
    <row r="73" spans="1:23" s="42" customFormat="1" ht="13.5">
      <c r="A73" s="919"/>
      <c r="B73" s="119"/>
      <c r="C73" s="123"/>
      <c r="D73" s="156"/>
      <c r="E73" s="616"/>
      <c r="F73" s="157" t="s">
        <v>150</v>
      </c>
      <c r="G73" s="122"/>
      <c r="H73" s="122"/>
      <c r="I73" s="123"/>
      <c r="J73" s="123"/>
      <c r="K73" s="172"/>
      <c r="L73" s="172"/>
      <c r="M73" s="162" t="s">
        <v>151</v>
      </c>
      <c r="N73" s="168"/>
      <c r="O73" s="169"/>
      <c r="P73" s="240">
        <f t="shared" si="11"/>
        <v>0</v>
      </c>
      <c r="Q73" s="169"/>
      <c r="R73" s="240">
        <f t="shared" si="12"/>
        <v>0</v>
      </c>
      <c r="S73" s="170"/>
      <c r="T73" s="166"/>
      <c r="U73" s="166"/>
      <c r="V73" s="255">
        <f t="shared" si="13"/>
        <v>0</v>
      </c>
      <c r="W73" s="118"/>
    </row>
    <row r="74" spans="1:23" s="42" customFormat="1" ht="13.5">
      <c r="A74" s="919"/>
      <c r="B74" s="119"/>
      <c r="C74" s="123"/>
      <c r="D74" s="156"/>
      <c r="E74" s="616"/>
      <c r="F74" s="157" t="s">
        <v>150</v>
      </c>
      <c r="G74" s="122"/>
      <c r="H74" s="122"/>
      <c r="I74" s="123"/>
      <c r="J74" s="123"/>
      <c r="K74" s="172"/>
      <c r="L74" s="172"/>
      <c r="M74" s="162" t="s">
        <v>151</v>
      </c>
      <c r="N74" s="173">
        <v>0</v>
      </c>
      <c r="O74" s="174"/>
      <c r="P74" s="240">
        <f t="shared" si="11"/>
        <v>0</v>
      </c>
      <c r="Q74" s="174"/>
      <c r="R74" s="240">
        <f t="shared" si="12"/>
        <v>0</v>
      </c>
      <c r="S74" s="170"/>
      <c r="T74" s="166"/>
      <c r="U74" s="166"/>
      <c r="V74" s="255">
        <f t="shared" si="13"/>
        <v>0</v>
      </c>
      <c r="W74" s="118"/>
    </row>
    <row r="75" spans="1:23" s="42" customFormat="1" ht="13.5">
      <c r="A75" s="919"/>
      <c r="B75" s="119"/>
      <c r="C75" s="123"/>
      <c r="D75" s="156"/>
      <c r="E75" s="616"/>
      <c r="F75" s="157" t="s">
        <v>150</v>
      </c>
      <c r="G75" s="122"/>
      <c r="H75" s="122"/>
      <c r="I75" s="123"/>
      <c r="J75" s="123"/>
      <c r="K75" s="172"/>
      <c r="L75" s="172"/>
      <c r="M75" s="162" t="s">
        <v>151</v>
      </c>
      <c r="N75" s="173"/>
      <c r="O75" s="175"/>
      <c r="P75" s="240">
        <f t="shared" si="11"/>
        <v>0</v>
      </c>
      <c r="Q75" s="175"/>
      <c r="R75" s="240">
        <f t="shared" si="12"/>
        <v>0</v>
      </c>
      <c r="S75" s="170"/>
      <c r="T75" s="166"/>
      <c r="U75" s="166"/>
      <c r="V75" s="255">
        <f t="shared" si="13"/>
        <v>0</v>
      </c>
      <c r="W75" s="118"/>
    </row>
    <row r="76" spans="1:23" s="42" customFormat="1" ht="14.25" thickBot="1">
      <c r="A76" s="919"/>
      <c r="B76" s="246"/>
      <c r="C76" s="124"/>
      <c r="D76" s="156"/>
      <c r="E76" s="617"/>
      <c r="F76" s="157" t="s">
        <v>150</v>
      </c>
      <c r="G76" s="125"/>
      <c r="H76" s="125"/>
      <c r="I76" s="124"/>
      <c r="J76" s="124"/>
      <c r="K76" s="172"/>
      <c r="L76" s="172"/>
      <c r="M76" s="162" t="s">
        <v>151</v>
      </c>
      <c r="N76" s="176"/>
      <c r="O76" s="177"/>
      <c r="P76" s="240">
        <f t="shared" si="11"/>
        <v>0</v>
      </c>
      <c r="Q76" s="177"/>
      <c r="R76" s="240">
        <f t="shared" si="12"/>
        <v>0</v>
      </c>
      <c r="S76" s="178"/>
      <c r="T76" s="166"/>
      <c r="U76" s="166"/>
      <c r="V76" s="255">
        <f t="shared" si="13"/>
        <v>0</v>
      </c>
      <c r="W76" s="126"/>
    </row>
    <row r="77" spans="1:23" s="42" customFormat="1" ht="13.5" thickBot="1">
      <c r="A77" s="920"/>
      <c r="B77" s="921" t="s">
        <v>201</v>
      </c>
      <c r="C77" s="922"/>
      <c r="D77" s="922"/>
      <c r="E77" s="922"/>
      <c r="F77" s="922"/>
      <c r="G77" s="922"/>
      <c r="H77" s="922"/>
      <c r="I77" s="922"/>
      <c r="J77" s="922"/>
      <c r="K77" s="922"/>
      <c r="L77" s="922"/>
      <c r="M77" s="922"/>
      <c r="N77" s="922"/>
      <c r="O77" s="922"/>
      <c r="P77" s="923"/>
      <c r="Q77" s="242">
        <f aca="true" t="shared" si="14" ref="Q77:V77">SUM(Q70:Q76)</f>
        <v>0</v>
      </c>
      <c r="R77" s="243">
        <f t="shared" si="14"/>
        <v>0</v>
      </c>
      <c r="S77" s="244">
        <f t="shared" si="14"/>
        <v>0</v>
      </c>
      <c r="T77" s="243">
        <f t="shared" si="14"/>
        <v>0</v>
      </c>
      <c r="U77" s="243">
        <f t="shared" si="14"/>
        <v>0</v>
      </c>
      <c r="V77" s="243">
        <f t="shared" si="14"/>
        <v>0</v>
      </c>
      <c r="W77" s="245"/>
    </row>
    <row r="78" spans="1:23" s="42" customFormat="1" ht="13.5" thickBot="1">
      <c r="A78" s="252"/>
      <c r="B78" s="110"/>
      <c r="C78" s="110"/>
      <c r="D78" s="110"/>
      <c r="E78" s="611"/>
      <c r="F78" s="110"/>
      <c r="G78" s="110"/>
      <c r="H78" s="110"/>
      <c r="I78" s="110"/>
      <c r="J78" s="110"/>
      <c r="K78" s="110"/>
      <c r="L78" s="135"/>
      <c r="M78" s="135"/>
      <c r="N78" s="135"/>
      <c r="O78" s="135"/>
      <c r="P78" s="135"/>
      <c r="Q78" s="135"/>
      <c r="R78" s="181"/>
      <c r="S78" s="181"/>
      <c r="T78" s="181"/>
      <c r="U78" s="181"/>
      <c r="V78" s="181"/>
      <c r="W78" s="181"/>
    </row>
    <row r="79" spans="1:43" s="54" customFormat="1" ht="15.75" customHeight="1" thickBot="1">
      <c r="A79" s="136"/>
      <c r="B79" s="256"/>
      <c r="C79" s="137"/>
      <c r="D79" s="137"/>
      <c r="E79" s="620"/>
      <c r="F79" s="138"/>
      <c r="G79" s="138"/>
      <c r="H79" s="138"/>
      <c r="I79" s="137"/>
      <c r="J79" s="137"/>
      <c r="K79" s="130"/>
      <c r="T79" s="913" t="s">
        <v>152</v>
      </c>
      <c r="U79" s="914"/>
      <c r="V79" s="915"/>
      <c r="W79" s="193">
        <f>V67</f>
        <v>17789.579999999998</v>
      </c>
      <c r="X79" s="130"/>
      <c r="Y79" s="54" t="s">
        <v>209</v>
      </c>
      <c r="AC79" s="130"/>
      <c r="AD79" s="130"/>
      <c r="AE79" s="130"/>
      <c r="AF79" s="130"/>
      <c r="AG79" s="130"/>
      <c r="AH79" s="130"/>
      <c r="AI79" s="130"/>
      <c r="AQ79" s="42"/>
    </row>
    <row r="80" spans="1:43" ht="16.5" customHeight="1" thickBot="1">
      <c r="A80" s="194" t="s">
        <v>202</v>
      </c>
      <c r="B80" s="195"/>
      <c r="C80" s="196"/>
      <c r="D80" s="196"/>
      <c r="E80" s="621"/>
      <c r="F80" s="196"/>
      <c r="G80" s="197"/>
      <c r="H80" s="146"/>
      <c r="I80" s="146"/>
      <c r="J80" s="147"/>
      <c r="K80" s="1"/>
      <c r="L80" s="54"/>
      <c r="R80" s="903" t="s">
        <v>235</v>
      </c>
      <c r="S80" s="904"/>
      <c r="T80" s="905" t="s">
        <v>153</v>
      </c>
      <c r="U80" s="905"/>
      <c r="V80" s="906"/>
      <c r="W80" s="193">
        <f>R65-V65</f>
        <v>0</v>
      </c>
      <c r="X80" s="311" t="s">
        <v>241</v>
      </c>
      <c r="Y80" s="275" t="s">
        <v>243</v>
      </c>
      <c r="Z80" s="276" t="s">
        <v>244</v>
      </c>
      <c r="AC80" s="132"/>
      <c r="AD80" s="132"/>
      <c r="AE80" s="132"/>
      <c r="AF80" s="132"/>
      <c r="AG80" s="132"/>
      <c r="AH80" s="132"/>
      <c r="AI80" s="132"/>
      <c r="AQ80" s="54"/>
    </row>
    <row r="81" spans="1:43" s="42" customFormat="1" ht="13.5" customHeight="1" thickBot="1">
      <c r="A81" s="198" t="s">
        <v>203</v>
      </c>
      <c r="B81" s="45" t="s">
        <v>204</v>
      </c>
      <c r="C81" s="18"/>
      <c r="D81" s="18"/>
      <c r="E81" s="281"/>
      <c r="F81" s="139"/>
      <c r="G81" s="132"/>
      <c r="H81" s="1"/>
      <c r="I81" s="1"/>
      <c r="J81" s="199"/>
      <c r="K81" s="1"/>
      <c r="L81" s="45"/>
      <c r="R81" s="312">
        <f>FLOOR(($V87*W81),1)</f>
        <v>0</v>
      </c>
      <c r="S81" s="257" t="s">
        <v>196</v>
      </c>
      <c r="T81" s="907" t="s">
        <v>154</v>
      </c>
      <c r="U81" s="907"/>
      <c r="V81" s="908"/>
      <c r="W81" s="200">
        <f>$X81-($X81/$V65*$V66)</f>
        <v>0</v>
      </c>
      <c r="X81" s="313">
        <f>SUMIF(F16:F63,"IV",V16:V63)</f>
        <v>0</v>
      </c>
      <c r="Y81" s="277">
        <f>W81/V67</f>
        <v>0</v>
      </c>
      <c r="Z81" s="277">
        <f>R81/W87</f>
        <v>0</v>
      </c>
      <c r="AC81" s="130"/>
      <c r="AD81" s="130"/>
      <c r="AE81" s="130"/>
      <c r="AF81" s="130"/>
      <c r="AG81" s="130"/>
      <c r="AH81" s="130"/>
      <c r="AI81" s="130"/>
      <c r="AQ81" s="46"/>
    </row>
    <row r="82" spans="1:35" s="42" customFormat="1" ht="13.5" customHeight="1" thickBot="1">
      <c r="A82" s="198" t="s">
        <v>205</v>
      </c>
      <c r="B82" s="45" t="s">
        <v>206</v>
      </c>
      <c r="C82" s="18"/>
      <c r="D82" s="18"/>
      <c r="E82" s="281"/>
      <c r="F82" s="137"/>
      <c r="G82" s="130"/>
      <c r="H82" s="18"/>
      <c r="I82" s="18"/>
      <c r="J82" s="201"/>
      <c r="K82" s="18"/>
      <c r="L82" s="45"/>
      <c r="R82" s="314">
        <f>W87-R81</f>
        <v>889</v>
      </c>
      <c r="S82" s="258" t="s">
        <v>150</v>
      </c>
      <c r="T82" s="907" t="s">
        <v>155</v>
      </c>
      <c r="U82" s="907"/>
      <c r="V82" s="908"/>
      <c r="W82" s="200">
        <f>$X82-($X82/$V65*$V66)</f>
        <v>17789.58</v>
      </c>
      <c r="X82" s="313">
        <f>SUMIF(F16:F63,"NIV",V16:V63)</f>
        <v>17789.58</v>
      </c>
      <c r="Y82" s="277">
        <f>W82/V67</f>
        <v>1.0000000000000002</v>
      </c>
      <c r="Z82" s="277">
        <f>R82/W87</f>
        <v>1</v>
      </c>
      <c r="AC82" s="130"/>
      <c r="AD82" s="130"/>
      <c r="AE82" s="130"/>
      <c r="AF82" s="130"/>
      <c r="AG82" s="130"/>
      <c r="AH82" s="130"/>
      <c r="AI82" s="130"/>
    </row>
    <row r="83" spans="1:35" s="42" customFormat="1" ht="13.5" customHeight="1" thickBot="1">
      <c r="A83" s="198" t="s">
        <v>207</v>
      </c>
      <c r="B83" s="45" t="s">
        <v>208</v>
      </c>
      <c r="C83" s="18"/>
      <c r="D83" s="18"/>
      <c r="E83" s="281"/>
      <c r="F83" s="137"/>
      <c r="G83" s="130"/>
      <c r="H83" s="18"/>
      <c r="I83" s="18"/>
      <c r="J83" s="201"/>
      <c r="K83" s="18"/>
      <c r="L83" s="45"/>
      <c r="Q83" s="315" t="s">
        <v>242</v>
      </c>
      <c r="R83" s="316">
        <f>SUM(R81:R82)</f>
        <v>889</v>
      </c>
      <c r="S83" s="130"/>
      <c r="T83" s="130"/>
      <c r="U83" s="131" t="s">
        <v>209</v>
      </c>
      <c r="V83" s="909" t="str">
        <f>IF((W81+W82)=V67,"OK","ZKONTROLUJ     NIV/IV ")</f>
        <v>OK</v>
      </c>
      <c r="W83" s="909"/>
      <c r="Y83" s="278">
        <f>SUM(Y81:Y82)</f>
        <v>1.0000000000000002</v>
      </c>
      <c r="Z83" s="278">
        <f>SUM(Z81:Z82)</f>
        <v>1</v>
      </c>
      <c r="AC83" s="130"/>
      <c r="AD83" s="130"/>
      <c r="AE83" s="130"/>
      <c r="AF83" s="130"/>
      <c r="AG83" s="130"/>
      <c r="AH83" s="130"/>
      <c r="AI83" s="130"/>
    </row>
    <row r="84" spans="1:43" ht="12.75">
      <c r="A84" s="198" t="s">
        <v>210</v>
      </c>
      <c r="B84" s="45" t="s">
        <v>211</v>
      </c>
      <c r="C84" s="1"/>
      <c r="D84" s="1"/>
      <c r="E84" s="208"/>
      <c r="F84" s="137"/>
      <c r="G84" s="130"/>
      <c r="H84" s="18"/>
      <c r="I84" s="18"/>
      <c r="J84" s="201"/>
      <c r="K84" s="18"/>
      <c r="L84" s="54"/>
      <c r="O84" s="42"/>
      <c r="P84" s="42"/>
      <c r="Q84" s="42"/>
      <c r="R84" s="42"/>
      <c r="S84" s="130"/>
      <c r="T84" s="910" t="s">
        <v>212</v>
      </c>
      <c r="U84" s="911"/>
      <c r="V84" s="911"/>
      <c r="W84" s="912"/>
      <c r="X84" s="133"/>
      <c r="AC84" s="133"/>
      <c r="AD84" s="133"/>
      <c r="AE84" s="133"/>
      <c r="AF84" s="133"/>
      <c r="AG84" s="133"/>
      <c r="AH84" s="133"/>
      <c r="AI84" s="133"/>
      <c r="AQ84" s="42"/>
    </row>
    <row r="85" spans="1:35" ht="12.75">
      <c r="A85" s="198" t="s">
        <v>213</v>
      </c>
      <c r="B85" s="45" t="s">
        <v>214</v>
      </c>
      <c r="C85" s="1"/>
      <c r="D85" s="1"/>
      <c r="E85" s="208"/>
      <c r="F85" s="1"/>
      <c r="G85" s="1"/>
      <c r="H85" s="1"/>
      <c r="I85" s="1"/>
      <c r="J85" s="199"/>
      <c r="K85" s="259"/>
      <c r="L85" s="259"/>
      <c r="M85" s="259"/>
      <c r="O85" s="42"/>
      <c r="P85" s="42"/>
      <c r="Q85" s="42"/>
      <c r="R85" s="42"/>
      <c r="S85" s="260"/>
      <c r="T85" s="888" t="s">
        <v>215</v>
      </c>
      <c r="U85" s="889"/>
      <c r="V85" s="202" t="s">
        <v>216</v>
      </c>
      <c r="W85" s="261" t="s">
        <v>212</v>
      </c>
      <c r="X85" s="54"/>
      <c r="Y85" s="54"/>
      <c r="Z85" s="54"/>
      <c r="AA85" s="54"/>
      <c r="AB85" s="54"/>
      <c r="AC85" s="54"/>
      <c r="AD85" s="54"/>
      <c r="AE85" s="54"/>
      <c r="AF85" s="54"/>
      <c r="AG85" s="54"/>
      <c r="AH85" s="54"/>
      <c r="AI85" s="54"/>
    </row>
    <row r="86" spans="1:35" ht="12.75">
      <c r="A86" s="198" t="s">
        <v>217</v>
      </c>
      <c r="B86" s="45" t="s">
        <v>218</v>
      </c>
      <c r="C86" s="1"/>
      <c r="D86" s="1"/>
      <c r="E86" s="208"/>
      <c r="F86" s="1"/>
      <c r="G86" s="1"/>
      <c r="H86" s="1"/>
      <c r="I86" s="1"/>
      <c r="J86" s="199"/>
      <c r="K86" s="259"/>
      <c r="L86" s="259"/>
      <c r="M86" s="259"/>
      <c r="O86" s="42"/>
      <c r="P86" s="42"/>
      <c r="Q86" s="42"/>
      <c r="R86" s="130"/>
      <c r="S86" s="317"/>
      <c r="T86" s="890" t="s">
        <v>219</v>
      </c>
      <c r="U86" s="891"/>
      <c r="V86" s="203">
        <v>0.85</v>
      </c>
      <c r="W86" s="262">
        <f>FLOOR(($V86*$V67),1)</f>
        <v>15121</v>
      </c>
      <c r="X86" s="263"/>
      <c r="Y86" s="263"/>
      <c r="Z86" s="263"/>
      <c r="AA86" s="263"/>
      <c r="AB86" s="263"/>
      <c r="AC86" s="263"/>
      <c r="AD86" s="263"/>
      <c r="AE86" s="263"/>
      <c r="AF86" s="263"/>
      <c r="AG86" s="263"/>
      <c r="AH86" s="263"/>
      <c r="AI86" s="263"/>
    </row>
    <row r="87" spans="1:35" ht="12.75">
      <c r="A87" s="198" t="s">
        <v>220</v>
      </c>
      <c r="B87" s="45" t="s">
        <v>221</v>
      </c>
      <c r="C87" s="1"/>
      <c r="D87" s="1"/>
      <c r="E87" s="208"/>
      <c r="F87" s="1"/>
      <c r="G87" s="1"/>
      <c r="H87" s="1"/>
      <c r="I87" s="1"/>
      <c r="J87" s="199"/>
      <c r="K87" s="259"/>
      <c r="L87" s="259"/>
      <c r="M87" s="259"/>
      <c r="R87" s="130"/>
      <c r="S87" s="317"/>
      <c r="T87" s="888" t="s">
        <v>222</v>
      </c>
      <c r="U87" s="889"/>
      <c r="V87" s="264">
        <v>0.05</v>
      </c>
      <c r="W87" s="262">
        <f>IF(V88=0%,V67-W86,FLOOR(($V87*$V67),1))</f>
        <v>889</v>
      </c>
      <c r="X87" s="265"/>
      <c r="Y87" s="265"/>
      <c r="Z87" s="265"/>
      <c r="AA87" s="265"/>
      <c r="AB87" s="265"/>
      <c r="AC87" s="265"/>
      <c r="AD87" s="265"/>
      <c r="AE87" s="265"/>
      <c r="AF87" s="265"/>
      <c r="AG87" s="265"/>
      <c r="AH87" s="265"/>
      <c r="AI87" s="265"/>
    </row>
    <row r="88" spans="1:35" ht="12.75">
      <c r="A88" s="198"/>
      <c r="B88" s="45" t="s">
        <v>223</v>
      </c>
      <c r="C88" s="1"/>
      <c r="D88" s="1"/>
      <c r="E88" s="208"/>
      <c r="F88" s="1"/>
      <c r="G88" s="1"/>
      <c r="H88" s="1"/>
      <c r="I88" s="1"/>
      <c r="J88" s="199"/>
      <c r="K88" s="259"/>
      <c r="L88" s="259"/>
      <c r="M88" s="259"/>
      <c r="R88" s="130"/>
      <c r="S88" s="318"/>
      <c r="T88" s="890" t="s">
        <v>224</v>
      </c>
      <c r="U88" s="891"/>
      <c r="V88" s="319">
        <f>V89-V86-V87</f>
        <v>0.10000000000000002</v>
      </c>
      <c r="W88" s="262">
        <f>V67-W86-W87</f>
        <v>1779.579999999998</v>
      </c>
      <c r="X88" s="265"/>
      <c r="Y88" s="265"/>
      <c r="Z88" s="265"/>
      <c r="AA88" s="265"/>
      <c r="AB88" s="265"/>
      <c r="AC88" s="265"/>
      <c r="AD88" s="265"/>
      <c r="AE88" s="265"/>
      <c r="AF88" s="265"/>
      <c r="AG88" s="265"/>
      <c r="AH88" s="265"/>
      <c r="AI88" s="265"/>
    </row>
    <row r="89" spans="1:35" ht="13.5" thickBot="1">
      <c r="A89" s="204"/>
      <c r="B89" s="45" t="s">
        <v>225</v>
      </c>
      <c r="C89" s="1"/>
      <c r="D89" s="1"/>
      <c r="E89" s="208"/>
      <c r="F89" s="1"/>
      <c r="G89" s="1"/>
      <c r="H89" s="1"/>
      <c r="I89" s="1"/>
      <c r="J89" s="199"/>
      <c r="K89" s="259"/>
      <c r="L89" s="259"/>
      <c r="M89" s="259"/>
      <c r="R89" s="130"/>
      <c r="S89" s="318"/>
      <c r="T89" s="892" t="s">
        <v>226</v>
      </c>
      <c r="U89" s="893"/>
      <c r="V89" s="266">
        <v>1</v>
      </c>
      <c r="W89" s="267">
        <f>SUM(W86:W88)</f>
        <v>17789.579999999998</v>
      </c>
      <c r="X89" s="265"/>
      <c r="Y89" s="265"/>
      <c r="Z89" s="265"/>
      <c r="AA89" s="265"/>
      <c r="AB89" s="265"/>
      <c r="AC89" s="265"/>
      <c r="AD89" s="265"/>
      <c r="AE89" s="265"/>
      <c r="AF89" s="265"/>
      <c r="AG89" s="265"/>
      <c r="AH89" s="265"/>
      <c r="AI89" s="265"/>
    </row>
    <row r="90" spans="1:35" ht="13.5" thickBot="1">
      <c r="A90" s="205" t="s">
        <v>279</v>
      </c>
      <c r="B90" s="206" t="s">
        <v>280</v>
      </c>
      <c r="C90" s="206"/>
      <c r="D90" s="206"/>
      <c r="E90" s="606"/>
      <c r="F90" s="206"/>
      <c r="G90" s="206"/>
      <c r="H90" s="206"/>
      <c r="I90" s="206"/>
      <c r="J90" s="207"/>
      <c r="K90" s="259"/>
      <c r="L90" s="259"/>
      <c r="M90" s="259"/>
      <c r="R90" s="260"/>
      <c r="S90" s="318"/>
      <c r="W90" s="260"/>
      <c r="X90" s="265"/>
      <c r="Y90" s="265"/>
      <c r="Z90" s="265"/>
      <c r="AA90" s="265"/>
      <c r="AB90" s="265"/>
      <c r="AC90" s="265"/>
      <c r="AD90" s="265"/>
      <c r="AE90" s="265"/>
      <c r="AF90" s="265"/>
      <c r="AG90" s="265"/>
      <c r="AH90" s="265"/>
      <c r="AI90" s="265"/>
    </row>
    <row r="91" spans="1:35" ht="15" customHeight="1">
      <c r="A91" s="259"/>
      <c r="B91" s="259"/>
      <c r="C91" s="259"/>
      <c r="D91" s="259"/>
      <c r="E91" s="622"/>
      <c r="F91" s="259"/>
      <c r="G91" s="259"/>
      <c r="H91" s="259"/>
      <c r="I91" s="259"/>
      <c r="J91" s="259"/>
      <c r="K91" s="259"/>
      <c r="L91" s="259"/>
      <c r="M91" s="259"/>
      <c r="O91" s="900" t="s">
        <v>227</v>
      </c>
      <c r="P91" s="901"/>
      <c r="Q91" s="901"/>
      <c r="R91" s="902"/>
      <c r="S91" s="317"/>
      <c r="T91" s="900" t="s">
        <v>156</v>
      </c>
      <c r="U91" s="901"/>
      <c r="V91" s="901"/>
      <c r="W91" s="902"/>
      <c r="X91" s="268"/>
      <c r="Y91" s="268"/>
      <c r="Z91" s="268"/>
      <c r="AA91" s="268"/>
      <c r="AB91" s="268"/>
      <c r="AC91" s="268"/>
      <c r="AD91" s="268"/>
      <c r="AE91" s="268"/>
      <c r="AF91" s="268"/>
      <c r="AG91" s="268"/>
      <c r="AH91" s="268"/>
      <c r="AI91" s="268"/>
    </row>
    <row r="92" spans="3:35" ht="12.75">
      <c r="C92" s="259"/>
      <c r="D92" s="259"/>
      <c r="E92" s="140"/>
      <c r="F92" s="140"/>
      <c r="G92" s="140"/>
      <c r="H92" s="140"/>
      <c r="I92" s="141"/>
      <c r="J92" s="142"/>
      <c r="K92" s="141"/>
      <c r="L92" s="141"/>
      <c r="M92" s="141"/>
      <c r="N92" s="141"/>
      <c r="O92" s="870" t="s">
        <v>438</v>
      </c>
      <c r="P92" s="871"/>
      <c r="Q92" s="871"/>
      <c r="R92" s="872"/>
      <c r="S92" s="208"/>
      <c r="T92" s="870" t="s">
        <v>228</v>
      </c>
      <c r="U92" s="871"/>
      <c r="V92" s="871"/>
      <c r="W92" s="872"/>
      <c r="X92" s="268"/>
      <c r="Y92" s="268"/>
      <c r="Z92" s="268"/>
      <c r="AA92" s="268"/>
      <c r="AB92" s="268"/>
      <c r="AC92" s="268"/>
      <c r="AD92" s="268"/>
      <c r="AE92" s="268"/>
      <c r="AF92" s="268"/>
      <c r="AG92" s="268"/>
      <c r="AH92" s="268"/>
      <c r="AI92" s="268"/>
    </row>
    <row r="93" spans="3:35" ht="33.75" customHeight="1">
      <c r="C93" s="45"/>
      <c r="D93" s="45"/>
      <c r="E93" s="140"/>
      <c r="F93" s="140"/>
      <c r="G93" s="140"/>
      <c r="H93" s="140"/>
      <c r="I93" s="141"/>
      <c r="J93" s="142"/>
      <c r="K93" s="141"/>
      <c r="L93" s="141"/>
      <c r="M93" s="141"/>
      <c r="N93" s="141"/>
      <c r="O93" s="873"/>
      <c r="P93" s="874"/>
      <c r="Q93" s="874"/>
      <c r="R93" s="875"/>
      <c r="S93" s="208"/>
      <c r="T93" s="873"/>
      <c r="U93" s="874"/>
      <c r="V93" s="874"/>
      <c r="W93" s="875"/>
      <c r="X93" s="54"/>
      <c r="Y93" s="54"/>
      <c r="Z93" s="54"/>
      <c r="AA93" s="54"/>
      <c r="AB93" s="54"/>
      <c r="AC93" s="54"/>
      <c r="AD93" s="54"/>
      <c r="AE93" s="54"/>
      <c r="AF93" s="54"/>
      <c r="AG93" s="54"/>
      <c r="AH93" s="54"/>
      <c r="AI93" s="54"/>
    </row>
    <row r="94" spans="15:23" ht="12.75">
      <c r="O94" s="873"/>
      <c r="P94" s="874"/>
      <c r="Q94" s="874"/>
      <c r="R94" s="875"/>
      <c r="T94" s="873"/>
      <c r="U94" s="874"/>
      <c r="V94" s="874"/>
      <c r="W94" s="875"/>
    </row>
    <row r="95" spans="15:23" ht="12.75">
      <c r="O95" s="876"/>
      <c r="P95" s="877"/>
      <c r="Q95" s="877"/>
      <c r="R95" s="878"/>
      <c r="T95" s="876"/>
      <c r="U95" s="877"/>
      <c r="V95" s="877"/>
      <c r="W95" s="878"/>
    </row>
    <row r="96" spans="15:23" ht="12.75">
      <c r="O96" s="879" t="s">
        <v>229</v>
      </c>
      <c r="P96" s="880"/>
      <c r="Q96" s="880"/>
      <c r="R96" s="881"/>
      <c r="T96" s="879" t="s">
        <v>229</v>
      </c>
      <c r="U96" s="880"/>
      <c r="V96" s="880"/>
      <c r="W96" s="881"/>
    </row>
    <row r="97" spans="15:23" ht="12.75">
      <c r="O97" s="882"/>
      <c r="P97" s="883"/>
      <c r="Q97" s="883"/>
      <c r="R97" s="884"/>
      <c r="T97" s="882"/>
      <c r="U97" s="883"/>
      <c r="V97" s="883"/>
      <c r="W97" s="884"/>
    </row>
    <row r="98" spans="15:23" ht="13.5" thickBot="1">
      <c r="O98" s="885"/>
      <c r="P98" s="886"/>
      <c r="Q98" s="886"/>
      <c r="R98" s="887"/>
      <c r="T98" s="885"/>
      <c r="U98" s="886"/>
      <c r="V98" s="886"/>
      <c r="W98" s="887"/>
    </row>
  </sheetData>
  <sheetProtection/>
  <mergeCells count="72">
    <mergeCell ref="B3:E3"/>
    <mergeCell ref="F3:G3"/>
    <mergeCell ref="H3:I3"/>
    <mergeCell ref="J3:Q3"/>
    <mergeCell ref="B4:E4"/>
    <mergeCell ref="F4:G4"/>
    <mergeCell ref="H4:I4"/>
    <mergeCell ref="J4:Q4"/>
    <mergeCell ref="M12:M14"/>
    <mergeCell ref="B6:C6"/>
    <mergeCell ref="B7:C9"/>
    <mergeCell ref="D7:D9"/>
    <mergeCell ref="I7:K7"/>
    <mergeCell ref="I8:K8"/>
    <mergeCell ref="C13:C14"/>
    <mergeCell ref="D13:D14"/>
    <mergeCell ref="E13:E14"/>
    <mergeCell ref="F13:F14"/>
    <mergeCell ref="B11:S11"/>
    <mergeCell ref="J13:J14"/>
    <mergeCell ref="T12:U13"/>
    <mergeCell ref="T11:W11"/>
    <mergeCell ref="H12:H14"/>
    <mergeCell ref="I12:J12"/>
    <mergeCell ref="K12:K14"/>
    <mergeCell ref="L12:L14"/>
    <mergeCell ref="N12:Q13"/>
    <mergeCell ref="W12:W14"/>
    <mergeCell ref="S12:S14"/>
    <mergeCell ref="I13:I14"/>
    <mergeCell ref="V12:V14"/>
    <mergeCell ref="A55:A63"/>
    <mergeCell ref="B63:P63"/>
    <mergeCell ref="R12:R14"/>
    <mergeCell ref="A12:A14"/>
    <mergeCell ref="B12:B14"/>
    <mergeCell ref="C12:F12"/>
    <mergeCell ref="G12:G14"/>
    <mergeCell ref="A16:A22"/>
    <mergeCell ref="B22:P22"/>
    <mergeCell ref="B54:P54"/>
    <mergeCell ref="T64:U64"/>
    <mergeCell ref="B65:N65"/>
    <mergeCell ref="O65:Q65"/>
    <mergeCell ref="A64:K64"/>
    <mergeCell ref="R64:S64"/>
    <mergeCell ref="T79:V79"/>
    <mergeCell ref="B67:N67"/>
    <mergeCell ref="O67:T67"/>
    <mergeCell ref="R68:S68"/>
    <mergeCell ref="A70:A77"/>
    <mergeCell ref="B77:P77"/>
    <mergeCell ref="B66:N66"/>
    <mergeCell ref="Q66:T66"/>
    <mergeCell ref="O91:R91"/>
    <mergeCell ref="T91:W91"/>
    <mergeCell ref="R80:S80"/>
    <mergeCell ref="T80:V80"/>
    <mergeCell ref="T81:V81"/>
    <mergeCell ref="T82:V82"/>
    <mergeCell ref="V83:W83"/>
    <mergeCell ref="T84:W84"/>
    <mergeCell ref="I1:J1"/>
    <mergeCell ref="O92:R95"/>
    <mergeCell ref="T92:W95"/>
    <mergeCell ref="O96:R98"/>
    <mergeCell ref="T96:W98"/>
    <mergeCell ref="T85:U85"/>
    <mergeCell ref="T86:U86"/>
    <mergeCell ref="T87:U87"/>
    <mergeCell ref="T88:U88"/>
    <mergeCell ref="T89:U89"/>
  </mergeCells>
  <conditionalFormatting sqref="T55:T62 T70:T76 T17:T21 T53">
    <cfRule type="expression" priority="42" dxfId="15" stopIfTrue="1">
      <formula>M17="EUR"</formula>
    </cfRule>
  </conditionalFormatting>
  <conditionalFormatting sqref="T16">
    <cfRule type="expression" priority="41" dxfId="16" stopIfTrue="1">
      <formula>M16="EUR"</formula>
    </cfRule>
  </conditionalFormatting>
  <conditionalFormatting sqref="U55:U62 U70:U76 U16:U21 U53">
    <cfRule type="expression" priority="40" dxfId="0" stopIfTrue="1">
      <formula>M16="CZK"</formula>
    </cfRule>
  </conditionalFormatting>
  <conditionalFormatting sqref="T46:T51">
    <cfRule type="expression" priority="27" dxfId="15" stopIfTrue="1">
      <formula>M46="EUR"</formula>
    </cfRule>
  </conditionalFormatting>
  <conditionalFormatting sqref="U46:U51">
    <cfRule type="expression" priority="26" dxfId="0" stopIfTrue="1">
      <formula>M46="CZK"</formula>
    </cfRule>
  </conditionalFormatting>
  <conditionalFormatting sqref="T23:T26 T43:T44">
    <cfRule type="expression" priority="25" dxfId="15" stopIfTrue="1">
      <formula>M23="EUR"</formula>
    </cfRule>
  </conditionalFormatting>
  <conditionalFormatting sqref="U23:U26 U43:U44">
    <cfRule type="expression" priority="24" dxfId="0" stopIfTrue="1">
      <formula>M23="CZK"</formula>
    </cfRule>
  </conditionalFormatting>
  <conditionalFormatting sqref="T27:T31">
    <cfRule type="expression" priority="23" dxfId="15" stopIfTrue="1">
      <formula>M27="EUR"</formula>
    </cfRule>
  </conditionalFormatting>
  <conditionalFormatting sqref="U27:U31">
    <cfRule type="expression" priority="22" dxfId="0" stopIfTrue="1">
      <formula>M27="CZK"</formula>
    </cfRule>
  </conditionalFormatting>
  <conditionalFormatting sqref="T32:T42">
    <cfRule type="expression" priority="21" dxfId="15" stopIfTrue="1">
      <formula>M32="EUR"</formula>
    </cfRule>
  </conditionalFormatting>
  <conditionalFormatting sqref="U32:U42">
    <cfRule type="expression" priority="20" dxfId="0" stopIfTrue="1">
      <formula>M32="CZK"</formula>
    </cfRule>
  </conditionalFormatting>
  <conditionalFormatting sqref="T52">
    <cfRule type="expression" priority="19" dxfId="15" stopIfTrue="1">
      <formula>M52="EUR"</formula>
    </cfRule>
  </conditionalFormatting>
  <conditionalFormatting sqref="U52">
    <cfRule type="expression" priority="18" dxfId="0" stopIfTrue="1">
      <formula>M52="CZK"</formula>
    </cfRule>
  </conditionalFormatting>
  <conditionalFormatting sqref="T45">
    <cfRule type="expression" priority="9" dxfId="15" stopIfTrue="1">
      <formula>M45="EUR"</formula>
    </cfRule>
  </conditionalFormatting>
  <conditionalFormatting sqref="U45">
    <cfRule type="expression" priority="8" dxfId="0" stopIfTrue="1">
      <formula>M45="CZK"</formula>
    </cfRule>
  </conditionalFormatting>
  <dataValidations count="5">
    <dataValidation type="list" allowBlank="1" showInputMessage="1" showErrorMessage="1" sqref="D70:D76 D55:D62 D16:D21 D23:D53">
      <formula1>$AQ$1:$AQ$12</formula1>
    </dataValidation>
    <dataValidation type="list" allowBlank="1" showInputMessage="1" showErrorMessage="1" sqref="E6:E7 D6:D9">
      <formula1>"ANO, NE"</formula1>
    </dataValidation>
    <dataValidation type="list" allowBlank="1" showInputMessage="1" showErrorMessage="1" sqref="F70:F76 F55:F62 F16:F21 F23:F53">
      <formula1>"IV, NIV"</formula1>
    </dataValidation>
    <dataValidation type="list" allowBlank="1" showInputMessage="1" showErrorMessage="1" sqref="M70:M76 M55:M62 M16:M21 M23:M53">
      <formula1>"CZK,EUR"</formula1>
    </dataValidation>
    <dataValidation type="custom" allowBlank="1" showInputMessage="1" showErrorMessage="1" sqref="V70:V76 R70:R76 V89:W89 P55:P62 R81:S82 W81:X82 W79:W80 R65:V65 P70:P76 Q77:V77 S63:U63 Q63 S54:U54 Q54 V66:V67 A80:J90 Y79:Z83 W86:W88 S22:U22 Q22 P16:P21 P23:P53 R16:R63 V16:V63">
      <formula1>V70</formula1>
    </dataValidation>
  </dataValidations>
  <printOptions horizontalCentered="1"/>
  <pageMargins left="0.25" right="0.25" top="0.75" bottom="0.75" header="0.3" footer="0.3"/>
  <pageSetup fitToHeight="0" fitToWidth="1" horizontalDpi="600" verticalDpi="600" orientation="portrait" paperSize="8" scale="43" r:id="rId3"/>
  <headerFooter alignWithMargins="0">
    <oddHeader>&amp;LPříručka pro příjemce dotace Cíl 3 ČR-Rakousko
&amp;RSoupiska výdajů
</oddHeader>
    <oddFooter>&amp;CStránka &amp;P z &amp;N&amp;RSoupiska výdajů  verze  č. 5, aktualizace z 07/05/2010
</oddFooter>
  </headerFooter>
  <legacyDrawing r:id="rId2"/>
</worksheet>
</file>

<file path=xl/worksheets/sheet5.xml><?xml version="1.0" encoding="utf-8"?>
<worksheet xmlns="http://schemas.openxmlformats.org/spreadsheetml/2006/main" xmlns:r="http://schemas.openxmlformats.org/officeDocument/2006/relationships">
  <dimension ref="A1:L43"/>
  <sheetViews>
    <sheetView view="pageBreakPreview" zoomScale="115" zoomScaleSheetLayoutView="115" zoomScalePageLayoutView="0" workbookViewId="0" topLeftCell="A1">
      <selection activeCell="J12" sqref="J12"/>
    </sheetView>
  </sheetViews>
  <sheetFormatPr defaultColWidth="9.140625" defaultRowHeight="12.75"/>
  <cols>
    <col min="1" max="1" width="2.28125" style="0" customWidth="1"/>
    <col min="2" max="2" width="13.00390625" style="0" customWidth="1"/>
    <col min="4" max="4" width="5.57421875" style="0" customWidth="1"/>
    <col min="5" max="5" width="4.421875" style="0" customWidth="1"/>
    <col min="6" max="6" width="4.28125" style="0" customWidth="1"/>
    <col min="8" max="8" width="21.140625" style="0" customWidth="1"/>
    <col min="9" max="9" width="12.57421875" style="0" customWidth="1"/>
    <col min="10" max="10" width="15.00390625" style="0" customWidth="1"/>
    <col min="11" max="11" width="14.57421875" style="0" customWidth="1"/>
  </cols>
  <sheetData>
    <row r="1" spans="2:10" s="5" customFormat="1" ht="117.75" customHeight="1">
      <c r="B1" s="644"/>
      <c r="C1" s="645"/>
      <c r="D1" s="645"/>
      <c r="E1" s="645"/>
      <c r="F1" s="645"/>
      <c r="G1" s="645"/>
      <c r="H1" s="645"/>
      <c r="I1" s="645"/>
      <c r="J1" s="645"/>
    </row>
    <row r="2" ht="9" customHeight="1"/>
    <row r="3" spans="1:10" ht="31.5" customHeight="1">
      <c r="A3" s="1014" t="s">
        <v>97</v>
      </c>
      <c r="B3" s="1014"/>
      <c r="C3" s="1014"/>
      <c r="D3" s="1014"/>
      <c r="E3" s="1014"/>
      <c r="F3" s="1014"/>
      <c r="G3" s="1014"/>
      <c r="H3" s="1014"/>
      <c r="I3" s="1014"/>
      <c r="J3" s="1014"/>
    </row>
    <row r="4" spans="1:10" ht="19.5" customHeight="1" thickBot="1">
      <c r="A4" s="55"/>
      <c r="C4" s="282"/>
      <c r="D4" s="282"/>
      <c r="E4" s="282"/>
      <c r="F4" s="282"/>
      <c r="G4" s="282" t="s">
        <v>264</v>
      </c>
      <c r="H4" s="282"/>
      <c r="I4" s="282"/>
      <c r="J4" s="282"/>
    </row>
    <row r="5" spans="1:10" ht="20.25" customHeight="1" thickBot="1">
      <c r="A5" s="55"/>
      <c r="B5" s="772" t="s">
        <v>54</v>
      </c>
      <c r="C5" s="772"/>
      <c r="D5" s="772"/>
      <c r="E5" s="772"/>
      <c r="F5" s="772"/>
      <c r="G5" s="1015"/>
      <c r="H5" s="1016"/>
      <c r="I5" s="1016"/>
      <c r="J5" s="1017"/>
    </row>
    <row r="6" spans="1:10" s="36" customFormat="1" ht="19.5" customHeight="1" thickBot="1">
      <c r="A6" s="55"/>
      <c r="B6" s="50"/>
      <c r="C6" s="50"/>
      <c r="D6" s="50"/>
      <c r="E6" s="50"/>
      <c r="F6" s="50"/>
      <c r="G6" s="50"/>
      <c r="H6" s="50"/>
      <c r="I6" s="50"/>
      <c r="J6" s="50"/>
    </row>
    <row r="7" spans="2:10" ht="21.75" customHeight="1" thickBot="1">
      <c r="B7" s="772" t="s">
        <v>47</v>
      </c>
      <c r="C7" s="772"/>
      <c r="D7" s="772"/>
      <c r="E7" s="772"/>
      <c r="F7" s="772"/>
      <c r="G7" s="1021" t="s">
        <v>6</v>
      </c>
      <c r="H7" s="1022"/>
      <c r="I7" s="1022"/>
      <c r="J7" s="1023"/>
    </row>
    <row r="8" spans="2:8" s="36" customFormat="1" ht="6" customHeight="1" thickBot="1">
      <c r="B8" s="40"/>
      <c r="C8" s="37"/>
      <c r="D8" s="37"/>
      <c r="E8" s="37"/>
      <c r="F8" s="18"/>
      <c r="G8" s="18"/>
      <c r="H8" s="18"/>
    </row>
    <row r="9" spans="2:10" ht="21" customHeight="1" thickBot="1">
      <c r="B9" s="772" t="s">
        <v>9</v>
      </c>
      <c r="C9" s="772"/>
      <c r="D9" s="772"/>
      <c r="E9" s="772"/>
      <c r="F9" s="772"/>
      <c r="G9" s="1015"/>
      <c r="H9" s="1016"/>
      <c r="I9" s="1016"/>
      <c r="J9" s="1017"/>
    </row>
    <row r="10" spans="2:10" ht="6" customHeight="1" thickBot="1">
      <c r="B10" s="6"/>
      <c r="C10" s="5"/>
      <c r="D10" s="5"/>
      <c r="E10" s="5"/>
      <c r="F10" s="1"/>
      <c r="G10" s="8"/>
      <c r="H10" s="8"/>
      <c r="I10" s="8"/>
      <c r="J10" s="8"/>
    </row>
    <row r="11" spans="2:10" ht="21" customHeight="1" thickBot="1">
      <c r="B11" s="772" t="s">
        <v>10</v>
      </c>
      <c r="C11" s="772"/>
      <c r="D11" s="772"/>
      <c r="E11" s="772"/>
      <c r="F11" s="772"/>
      <c r="G11" s="1015"/>
      <c r="H11" s="1016"/>
      <c r="I11" s="1017"/>
      <c r="J11" s="1"/>
    </row>
    <row r="12" spans="2:10" ht="21" customHeight="1" thickBot="1">
      <c r="B12" s="40"/>
      <c r="C12" s="37"/>
      <c r="D12" s="37"/>
      <c r="E12" s="37"/>
      <c r="F12" s="19"/>
      <c r="G12" s="19"/>
      <c r="H12" s="19"/>
      <c r="I12" s="19"/>
      <c r="J12" s="1"/>
    </row>
    <row r="13" spans="2:10" ht="21" customHeight="1" thickBot="1">
      <c r="B13" s="772" t="s">
        <v>96</v>
      </c>
      <c r="C13" s="772"/>
      <c r="D13" s="772"/>
      <c r="E13" s="772"/>
      <c r="F13" s="772"/>
      <c r="G13" s="1015"/>
      <c r="H13" s="1016"/>
      <c r="I13" s="1016"/>
      <c r="J13" s="1017"/>
    </row>
    <row r="14" spans="2:10" ht="6" customHeight="1" thickBot="1">
      <c r="B14" s="6"/>
      <c r="C14" s="5"/>
      <c r="D14" s="5"/>
      <c r="E14" s="5"/>
      <c r="F14" s="1"/>
      <c r="G14" s="8"/>
      <c r="H14" s="8"/>
      <c r="I14" s="8"/>
      <c r="J14" s="8"/>
    </row>
    <row r="15" spans="2:12" ht="21" customHeight="1" thickBot="1">
      <c r="B15" s="772" t="s">
        <v>48</v>
      </c>
      <c r="C15" s="772"/>
      <c r="D15" s="772"/>
      <c r="E15" s="772"/>
      <c r="F15" s="772"/>
      <c r="G15" s="1018" t="s">
        <v>0</v>
      </c>
      <c r="H15" s="1019"/>
      <c r="I15" s="1020"/>
      <c r="J15" s="1"/>
      <c r="K15" s="1"/>
      <c r="L15" s="1"/>
    </row>
    <row r="16" spans="2:12" ht="6" customHeight="1" thickBot="1">
      <c r="B16" s="7"/>
      <c r="C16" s="5"/>
      <c r="D16" s="5"/>
      <c r="E16" s="5"/>
      <c r="F16" s="1"/>
      <c r="G16" s="1"/>
      <c r="H16" s="1"/>
      <c r="I16" s="1"/>
      <c r="J16" s="1"/>
      <c r="K16" s="1"/>
      <c r="L16" s="1"/>
    </row>
    <row r="17" spans="2:12" ht="21" customHeight="1" thickBot="1">
      <c r="B17" s="772" t="s">
        <v>60</v>
      </c>
      <c r="C17" s="772"/>
      <c r="D17" s="772"/>
      <c r="E17" s="772"/>
      <c r="F17" s="772"/>
      <c r="G17" s="1015"/>
      <c r="H17" s="1016"/>
      <c r="I17" s="1017"/>
      <c r="J17" s="1"/>
      <c r="K17" s="1"/>
      <c r="L17" s="1"/>
    </row>
    <row r="18" spans="2:12" ht="6" customHeight="1" thickBot="1">
      <c r="B18" s="6"/>
      <c r="C18" s="5"/>
      <c r="D18" s="5"/>
      <c r="E18" s="5"/>
      <c r="F18" s="1"/>
      <c r="G18" s="1"/>
      <c r="H18" s="1"/>
      <c r="I18" s="1"/>
      <c r="J18" s="1"/>
      <c r="K18" s="1"/>
      <c r="L18" s="1"/>
    </row>
    <row r="19" spans="2:9" ht="21" customHeight="1" thickBot="1">
      <c r="B19" s="772" t="s">
        <v>61</v>
      </c>
      <c r="C19" s="772"/>
      <c r="D19" s="772"/>
      <c r="E19" s="772"/>
      <c r="F19" s="772"/>
      <c r="G19" s="1015" t="s">
        <v>49</v>
      </c>
      <c r="H19" s="1016"/>
      <c r="I19" s="1017"/>
    </row>
    <row r="20" spans="2:10" ht="6" customHeight="1">
      <c r="B20" s="6"/>
      <c r="C20" s="5"/>
      <c r="D20" s="5"/>
      <c r="E20" s="5"/>
      <c r="F20" s="1"/>
      <c r="G20" s="8"/>
      <c r="H20" s="8"/>
      <c r="I20" s="8"/>
      <c r="J20" s="8"/>
    </row>
    <row r="21" spans="3:8" ht="51.75" customHeight="1" thickBot="1">
      <c r="C21" s="1"/>
      <c r="D21" s="1"/>
      <c r="E21" s="1"/>
      <c r="F21" s="1"/>
      <c r="G21" s="1"/>
      <c r="H21" s="1"/>
    </row>
    <row r="22" spans="2:10" ht="30.75" customHeight="1" thickBot="1">
      <c r="B22" s="1031" t="s">
        <v>50</v>
      </c>
      <c r="C22" s="1031"/>
      <c r="D22" s="1031"/>
      <c r="E22" s="1031"/>
      <c r="F22" s="1031"/>
      <c r="G22" s="1015"/>
      <c r="H22" s="1016"/>
      <c r="I22" s="1016"/>
      <c r="J22" s="1017"/>
    </row>
    <row r="23" spans="2:9" ht="10.5" customHeight="1" thickBot="1">
      <c r="B23" s="6"/>
      <c r="C23" s="6"/>
      <c r="D23" s="6"/>
      <c r="E23" s="6"/>
      <c r="F23" s="1"/>
      <c r="G23" s="8"/>
      <c r="H23" s="8"/>
      <c r="I23" s="8"/>
    </row>
    <row r="24" spans="2:10" ht="27.75" customHeight="1" thickBot="1">
      <c r="B24" s="639" t="s">
        <v>7</v>
      </c>
      <c r="C24" s="639"/>
      <c r="D24" s="1032"/>
      <c r="E24" s="1033"/>
      <c r="F24" s="1034"/>
      <c r="G24" s="1027" t="s">
        <v>51</v>
      </c>
      <c r="H24" s="650"/>
      <c r="I24" s="650"/>
      <c r="J24" s="61"/>
    </row>
    <row r="25" spans="2:9" ht="13.5" customHeight="1" thickBot="1">
      <c r="B25" s="2"/>
      <c r="C25" s="6"/>
      <c r="D25" s="6"/>
      <c r="E25" s="6"/>
      <c r="F25" s="1"/>
      <c r="G25" s="8"/>
      <c r="H25" s="8"/>
      <c r="I25" s="8"/>
    </row>
    <row r="26" spans="2:10" ht="92.25" customHeight="1" thickBot="1">
      <c r="B26" s="1028" t="s">
        <v>62</v>
      </c>
      <c r="C26" s="1029"/>
      <c r="D26" s="1029"/>
      <c r="E26" s="1030"/>
      <c r="F26" s="1"/>
      <c r="G26" s="1024" t="s">
        <v>63</v>
      </c>
      <c r="H26" s="1025"/>
      <c r="I26" s="1025"/>
      <c r="J26" s="1026"/>
    </row>
    <row r="27" spans="2:8" ht="12.75">
      <c r="B27" s="1"/>
      <c r="C27" s="1"/>
      <c r="D27" s="1"/>
      <c r="E27" s="1"/>
      <c r="F27" s="1"/>
      <c r="G27" s="1"/>
      <c r="H27" s="1"/>
    </row>
    <row r="28" spans="2:8" ht="12.75">
      <c r="B28" s="1"/>
      <c r="C28" s="1"/>
      <c r="D28" s="1"/>
      <c r="E28" s="1"/>
      <c r="F28" s="1"/>
      <c r="G28" s="1"/>
      <c r="H28" s="1"/>
    </row>
    <row r="29" spans="2:8" ht="12.75">
      <c r="B29" s="1"/>
      <c r="C29" s="1"/>
      <c r="D29" s="1"/>
      <c r="E29" s="1"/>
      <c r="F29" s="1"/>
      <c r="G29" s="1"/>
      <c r="H29" s="1"/>
    </row>
    <row r="30" spans="2:8" ht="12.75">
      <c r="B30" s="1"/>
      <c r="C30" s="1"/>
      <c r="D30" s="1"/>
      <c r="E30" s="1"/>
      <c r="F30" s="1"/>
      <c r="G30" s="1"/>
      <c r="H30" s="1"/>
    </row>
    <row r="31" spans="2:8" ht="12.75">
      <c r="B31" s="1"/>
      <c r="C31" s="1"/>
      <c r="D31" s="1"/>
      <c r="E31" s="1"/>
      <c r="F31" s="1"/>
      <c r="G31" s="1"/>
      <c r="H31" s="1"/>
    </row>
    <row r="32" spans="2:8" ht="12.75">
      <c r="B32" s="1"/>
      <c r="C32" s="1"/>
      <c r="D32" s="1"/>
      <c r="E32" s="1"/>
      <c r="F32" s="1"/>
      <c r="G32" s="1"/>
      <c r="H32" s="1"/>
    </row>
    <row r="33" spans="2:8" ht="12.75">
      <c r="B33" s="1"/>
      <c r="C33" s="1"/>
      <c r="D33" s="1"/>
      <c r="E33" s="1"/>
      <c r="F33" s="1"/>
      <c r="G33" s="1"/>
      <c r="H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sheetData>
  <sheetProtection/>
  <mergeCells count="25">
    <mergeCell ref="B1:J1"/>
    <mergeCell ref="B26:E26"/>
    <mergeCell ref="B24:C24"/>
    <mergeCell ref="B11:F11"/>
    <mergeCell ref="B15:F15"/>
    <mergeCell ref="B13:F13"/>
    <mergeCell ref="B22:F22"/>
    <mergeCell ref="D24:F24"/>
    <mergeCell ref="B17:F17"/>
    <mergeCell ref="B19:F19"/>
    <mergeCell ref="G26:J26"/>
    <mergeCell ref="G22:J22"/>
    <mergeCell ref="G5:J5"/>
    <mergeCell ref="G24:I24"/>
    <mergeCell ref="G17:I17"/>
    <mergeCell ref="G19:I19"/>
    <mergeCell ref="A3:J3"/>
    <mergeCell ref="G9:J9"/>
    <mergeCell ref="G11:I11"/>
    <mergeCell ref="G15:I15"/>
    <mergeCell ref="G13:J13"/>
    <mergeCell ref="B5:F5"/>
    <mergeCell ref="G7:J7"/>
    <mergeCell ref="B7:F7"/>
    <mergeCell ref="B9:F9"/>
  </mergeCells>
  <printOptions/>
  <pageMargins left="0.3937007874015748" right="0.4330708661417323" top="0.984251968503937" bottom="0.984251968503937" header="0.5118110236220472" footer="0.5118110236220472"/>
  <pageSetup cellComments="asDisplayed" horizontalDpi="600" verticalDpi="600" orientation="portrait" paperSize="9" scale="85" r:id="rId4"/>
  <headerFooter alignWithMargins="0">
    <oddHeader>&amp;CVerze: 4. května 2011</oddHeader>
  </headerFooter>
  <drawing r:id="rId3"/>
  <legacyDrawing r:id="rId2"/>
</worksheet>
</file>

<file path=xl/worksheets/sheet6.xml><?xml version="1.0" encoding="utf-8"?>
<worksheet xmlns="http://schemas.openxmlformats.org/spreadsheetml/2006/main" xmlns:r="http://schemas.openxmlformats.org/officeDocument/2006/relationships">
  <dimension ref="A1:J60"/>
  <sheetViews>
    <sheetView view="pageBreakPreview" zoomScaleSheetLayoutView="100" zoomScalePageLayoutView="0" workbookViewId="0" topLeftCell="A1">
      <selection activeCell="G6" sqref="G6"/>
    </sheetView>
  </sheetViews>
  <sheetFormatPr defaultColWidth="9.140625" defaultRowHeight="12.75"/>
  <cols>
    <col min="1" max="1" width="12.421875" style="0" customWidth="1"/>
    <col min="2" max="2" width="16.421875" style="0" customWidth="1"/>
    <col min="8" max="8" width="18.421875" style="0" customWidth="1"/>
    <col min="9" max="9" width="23.140625" style="0" customWidth="1"/>
  </cols>
  <sheetData>
    <row r="1" spans="2:10" s="5" customFormat="1" ht="117.75" customHeight="1">
      <c r="B1" s="1036"/>
      <c r="C1" s="773"/>
      <c r="D1" s="773"/>
      <c r="E1" s="773"/>
      <c r="F1" s="773"/>
      <c r="G1" s="773"/>
      <c r="H1" s="773"/>
      <c r="I1" s="773"/>
      <c r="J1" s="773"/>
    </row>
    <row r="2" spans="1:8" ht="27.75">
      <c r="A2" s="1040" t="s">
        <v>111</v>
      </c>
      <c r="B2" s="1041"/>
      <c r="C2" s="1041"/>
      <c r="D2" s="1041"/>
      <c r="E2" s="1041"/>
      <c r="F2" s="1041"/>
      <c r="G2" s="1041"/>
      <c r="H2" s="1041"/>
    </row>
    <row r="4" spans="1:8" ht="15">
      <c r="A4" s="648" t="s">
        <v>6</v>
      </c>
      <c r="B4" s="649"/>
      <c r="C4" s="649"/>
      <c r="D4" s="649"/>
      <c r="E4" s="649"/>
      <c r="F4" s="649"/>
      <c r="G4" s="649"/>
      <c r="H4" s="649"/>
    </row>
    <row r="5" spans="1:8" ht="21.75" customHeight="1">
      <c r="A5" s="69"/>
      <c r="B5" s="70" t="s">
        <v>249</v>
      </c>
      <c r="C5" s="48"/>
      <c r="D5" s="48"/>
      <c r="E5" s="48"/>
      <c r="F5" s="48"/>
      <c r="G5" s="48"/>
      <c r="H5" s="48"/>
    </row>
    <row r="6" spans="1:9" ht="27.75" customHeight="1" thickBot="1">
      <c r="A6" s="143" t="s">
        <v>159</v>
      </c>
      <c r="B6" s="143"/>
      <c r="C6" s="144"/>
      <c r="D6" s="144"/>
      <c r="E6" s="144"/>
      <c r="F6" s="144"/>
      <c r="G6" s="144"/>
      <c r="H6" s="144"/>
      <c r="I6" s="46"/>
    </row>
    <row r="7" spans="1:8" ht="21.75" customHeight="1" thickBot="1">
      <c r="A7" s="1035" t="s">
        <v>9</v>
      </c>
      <c r="B7" s="1042"/>
      <c r="C7" s="1037" t="str">
        <f>'RK-21-2014-05, př. 1'!D7</f>
        <v>ANGAŽOVANCI</v>
      </c>
      <c r="D7" s="1038"/>
      <c r="E7" s="1038"/>
      <c r="F7" s="1038"/>
      <c r="G7" s="1038"/>
      <c r="H7" s="1039"/>
    </row>
    <row r="8" spans="1:8" ht="8.25" customHeight="1" thickBot="1">
      <c r="A8" s="340"/>
      <c r="B8" s="341"/>
      <c r="C8" s="12"/>
      <c r="D8" s="12"/>
      <c r="E8" s="12"/>
      <c r="F8" s="12"/>
      <c r="G8" s="12"/>
      <c r="H8" s="12"/>
    </row>
    <row r="9" spans="1:8" ht="21.75" customHeight="1" thickBot="1">
      <c r="A9" s="1035" t="s">
        <v>10</v>
      </c>
      <c r="B9" s="1042"/>
      <c r="C9" s="1037" t="str">
        <f>'RK-21-2014-05, př. 1'!D9</f>
        <v>M00253</v>
      </c>
      <c r="D9" s="1038"/>
      <c r="E9" s="1038"/>
      <c r="F9" s="1039"/>
      <c r="G9" s="12"/>
      <c r="H9" s="12"/>
    </row>
    <row r="10" spans="1:8" ht="15" customHeight="1" thickBot="1">
      <c r="A10" s="1052"/>
      <c r="B10" s="1053"/>
      <c r="C10" s="1053"/>
      <c r="D10" s="1053"/>
      <c r="E10" s="1053"/>
      <c r="F10" s="343"/>
      <c r="G10" s="344"/>
      <c r="H10" s="344"/>
    </row>
    <row r="11" spans="1:8" ht="21.75" customHeight="1" thickBot="1">
      <c r="A11" s="1047" t="s">
        <v>12</v>
      </c>
      <c r="B11" s="1048"/>
      <c r="C11" s="1037" t="str">
        <f>'RK-21-2014-05, př. 1'!D11</f>
        <v>LP</v>
      </c>
      <c r="D11" s="1038"/>
      <c r="E11" s="1038"/>
      <c r="F11" s="1038"/>
      <c r="G11" s="1038"/>
      <c r="H11" s="1039"/>
    </row>
    <row r="12" spans="1:8" ht="9.75" customHeight="1" thickBot="1">
      <c r="A12" s="342"/>
      <c r="B12" s="342"/>
      <c r="C12" s="342"/>
      <c r="D12" s="342"/>
      <c r="E12" s="342"/>
      <c r="F12" s="342"/>
      <c r="G12" s="342"/>
      <c r="H12" s="342"/>
    </row>
    <row r="13" spans="1:8" ht="21.75" customHeight="1" thickBot="1">
      <c r="A13" s="1035" t="s">
        <v>66</v>
      </c>
      <c r="B13" s="875"/>
      <c r="C13" s="1037" t="str">
        <f>'RK-21-2014-05, př. 1'!D13</f>
        <v>Kraj Vysočina</v>
      </c>
      <c r="D13" s="1038"/>
      <c r="E13" s="1038"/>
      <c r="F13" s="1038"/>
      <c r="G13" s="1038"/>
      <c r="H13" s="1039"/>
    </row>
    <row r="14" spans="1:8" ht="10.5" customHeight="1" thickBot="1">
      <c r="A14" s="340"/>
      <c r="B14" s="341"/>
      <c r="C14" s="12"/>
      <c r="D14" s="12"/>
      <c r="E14" s="12"/>
      <c r="F14" s="12"/>
      <c r="G14" s="12"/>
      <c r="H14" s="12"/>
    </row>
    <row r="15" spans="1:8" ht="21.75" customHeight="1" thickBot="1">
      <c r="A15" s="1035" t="s">
        <v>13</v>
      </c>
      <c r="B15" s="875"/>
      <c r="C15" s="1037" t="str">
        <f>'RK-21-2014-05, př. 1'!D15</f>
        <v>Žižkova 57, 587 33 Jihlava</v>
      </c>
      <c r="D15" s="1038"/>
      <c r="E15" s="1038"/>
      <c r="F15" s="1038"/>
      <c r="G15" s="1038"/>
      <c r="H15" s="1039"/>
    </row>
    <row r="16" spans="1:8" ht="9" customHeight="1" thickBot="1">
      <c r="A16" s="340"/>
      <c r="B16" s="341"/>
      <c r="C16" s="12"/>
      <c r="D16" s="12"/>
      <c r="E16" s="12"/>
      <c r="F16" s="12"/>
      <c r="G16" s="12"/>
      <c r="H16" s="12"/>
    </row>
    <row r="17" spans="1:8" ht="21.75" customHeight="1" thickBot="1">
      <c r="A17" s="1035" t="s">
        <v>38</v>
      </c>
      <c r="B17" s="875"/>
      <c r="C17" s="1037" t="str">
        <f>'RK-21-2014-05, př. 1'!D17</f>
        <v>Ing. Petr Holý</v>
      </c>
      <c r="D17" s="1038"/>
      <c r="E17" s="1038"/>
      <c r="F17" s="1038"/>
      <c r="G17" s="1038"/>
      <c r="H17" s="1039"/>
    </row>
    <row r="18" spans="1:8" ht="8.25" customHeight="1" thickBot="1">
      <c r="A18" s="340"/>
      <c r="B18" s="341"/>
      <c r="C18" s="12"/>
      <c r="D18" s="12"/>
      <c r="E18" s="12"/>
      <c r="F18" s="12"/>
      <c r="G18" s="12"/>
      <c r="H18" s="12"/>
    </row>
    <row r="19" spans="1:8" ht="21.75" customHeight="1" thickBot="1">
      <c r="A19" s="1045" t="s">
        <v>65</v>
      </c>
      <c r="B19" s="1046"/>
      <c r="C19" s="1037" t="str">
        <f>'RK-21-2014-05, př. 1'!D19</f>
        <v>564602538, holy.p@kr-vysocina.cz</v>
      </c>
      <c r="D19" s="1038"/>
      <c r="E19" s="1038"/>
      <c r="F19" s="1038"/>
      <c r="G19" s="1038"/>
      <c r="H19" s="1039"/>
    </row>
    <row r="20" spans="1:8" ht="8.25" customHeight="1" thickBot="1">
      <c r="A20" s="49"/>
      <c r="B20" s="46"/>
      <c r="C20" s="8"/>
      <c r="D20" s="8"/>
      <c r="E20" s="8"/>
      <c r="F20" s="8"/>
      <c r="G20" s="8"/>
      <c r="H20" s="8"/>
    </row>
    <row r="21" spans="1:8" ht="21.75" customHeight="1" thickBot="1">
      <c r="A21" s="639" t="s">
        <v>11</v>
      </c>
      <c r="B21" s="778"/>
      <c r="C21" s="775" t="str">
        <f>'RK-21-2014-05, př. 1'!D21</f>
        <v>Vedoucí partner/Projektový partner</v>
      </c>
      <c r="D21" s="776"/>
      <c r="E21" s="776"/>
      <c r="F21" s="777"/>
      <c r="G21" s="8"/>
      <c r="H21" s="8"/>
    </row>
    <row r="22" spans="1:8" ht="12.75" customHeight="1">
      <c r="A22" s="50"/>
      <c r="B22" s="43"/>
      <c r="C22" s="19"/>
      <c r="D22" s="19"/>
      <c r="E22" s="19"/>
      <c r="F22" s="19"/>
      <c r="G22" s="36"/>
      <c r="H22" s="36"/>
    </row>
    <row r="23" ht="12" customHeight="1" thickBot="1">
      <c r="A23" s="2"/>
    </row>
    <row r="24" spans="1:8" ht="22.5" customHeight="1" thickBot="1">
      <c r="A24" s="674" t="s">
        <v>248</v>
      </c>
      <c r="B24" s="774"/>
      <c r="C24" s="1049" t="str">
        <f>'RK-21-2014-05, př. 1'!D25</f>
        <v>č. 3 od 01/12/2013 - 31/05/2014</v>
      </c>
      <c r="D24" s="780"/>
      <c r="E24" s="780"/>
      <c r="F24" s="780"/>
      <c r="G24" s="780"/>
      <c r="H24" s="781"/>
    </row>
    <row r="25" spans="1:6" ht="12.75">
      <c r="A25" s="49"/>
      <c r="B25" s="46"/>
      <c r="C25" s="8"/>
      <c r="D25" s="8"/>
      <c r="E25" s="8"/>
      <c r="F25" s="8"/>
    </row>
    <row r="26" spans="1:8" ht="18">
      <c r="A26" s="1055" t="s">
        <v>99</v>
      </c>
      <c r="B26" s="1056"/>
      <c r="C26" s="1056"/>
      <c r="D26" s="1056"/>
      <c r="E26" s="1056"/>
      <c r="F26" s="1056"/>
      <c r="G26" s="96"/>
      <c r="H26" s="96"/>
    </row>
    <row r="27" spans="1:8" ht="18">
      <c r="A27" s="97"/>
      <c r="B27" s="98"/>
      <c r="C27" s="98"/>
      <c r="D27" s="98"/>
      <c r="E27" s="98"/>
      <c r="F27" s="98"/>
      <c r="G27" s="99"/>
      <c r="H27" s="99"/>
    </row>
    <row r="28" ht="13.5" thickBot="1">
      <c r="A28" t="s">
        <v>98</v>
      </c>
    </row>
    <row r="29" spans="1:8" ht="12.75">
      <c r="A29" s="788" t="s">
        <v>123</v>
      </c>
      <c r="B29" s="789"/>
      <c r="C29" s="789"/>
      <c r="D29" s="789"/>
      <c r="E29" s="789"/>
      <c r="F29" s="789"/>
      <c r="G29" s="789"/>
      <c r="H29" s="790"/>
    </row>
    <row r="30" spans="1:8" ht="22.5" customHeight="1">
      <c r="A30" s="1043" t="s">
        <v>101</v>
      </c>
      <c r="B30" s="1044"/>
      <c r="C30" s="1044"/>
      <c r="D30" s="752"/>
      <c r="E30" s="752"/>
      <c r="F30" s="752"/>
      <c r="G30" s="752"/>
      <c r="H30" s="753"/>
    </row>
    <row r="31" spans="1:8" ht="22.5" customHeight="1">
      <c r="A31" s="1043" t="s">
        <v>257</v>
      </c>
      <c r="B31" s="1044"/>
      <c r="C31" s="1044"/>
      <c r="D31" s="752"/>
      <c r="E31" s="752"/>
      <c r="F31" s="752"/>
      <c r="G31" s="752"/>
      <c r="H31" s="753"/>
    </row>
    <row r="32" spans="1:8" ht="22.5" customHeight="1">
      <c r="A32" s="1043" t="s">
        <v>258</v>
      </c>
      <c r="B32" s="1044"/>
      <c r="C32" s="1044"/>
      <c r="D32" s="752"/>
      <c r="E32" s="752"/>
      <c r="F32" s="752"/>
      <c r="G32" s="752"/>
      <c r="H32" s="753"/>
    </row>
    <row r="33" spans="1:8" ht="22.5" customHeight="1">
      <c r="A33" s="1067" t="s">
        <v>259</v>
      </c>
      <c r="B33" s="1068"/>
      <c r="C33" s="1069"/>
      <c r="D33" s="752"/>
      <c r="E33" s="752"/>
      <c r="F33" s="752"/>
      <c r="G33" s="752"/>
      <c r="H33" s="753"/>
    </row>
    <row r="34" spans="1:8" ht="22.5" customHeight="1">
      <c r="A34" s="1067" t="s">
        <v>102</v>
      </c>
      <c r="B34" s="1068"/>
      <c r="C34" s="1069"/>
      <c r="D34" s="752"/>
      <c r="E34" s="752"/>
      <c r="F34" s="752"/>
      <c r="G34" s="752"/>
      <c r="H34" s="753"/>
    </row>
    <row r="35" spans="1:8" ht="22.5" customHeight="1">
      <c r="A35" s="1043" t="s">
        <v>103</v>
      </c>
      <c r="B35" s="1044"/>
      <c r="C35" s="1044"/>
      <c r="D35" s="752"/>
      <c r="E35" s="752"/>
      <c r="F35" s="752"/>
      <c r="G35" s="752"/>
      <c r="H35" s="753"/>
    </row>
    <row r="36" spans="1:8" ht="22.5" customHeight="1">
      <c r="A36" s="1043" t="s">
        <v>100</v>
      </c>
      <c r="B36" s="1044"/>
      <c r="C36" s="1044"/>
      <c r="D36" s="752"/>
      <c r="E36" s="752"/>
      <c r="F36" s="752"/>
      <c r="G36" s="752"/>
      <c r="H36" s="753"/>
    </row>
    <row r="37" spans="1:8" ht="22.5" customHeight="1">
      <c r="A37" s="1043" t="s">
        <v>104</v>
      </c>
      <c r="B37" s="1044"/>
      <c r="C37" s="1044"/>
      <c r="D37" s="752"/>
      <c r="E37" s="752"/>
      <c r="F37" s="752"/>
      <c r="G37" s="752"/>
      <c r="H37" s="753"/>
    </row>
    <row r="38" spans="1:8" ht="22.5" customHeight="1">
      <c r="A38" s="1059" t="s">
        <v>105</v>
      </c>
      <c r="B38" s="1060"/>
      <c r="C38" s="1061"/>
      <c r="D38" s="752"/>
      <c r="E38" s="752"/>
      <c r="F38" s="752"/>
      <c r="G38" s="752"/>
      <c r="H38" s="753"/>
    </row>
    <row r="39" spans="1:8" ht="22.5" customHeight="1">
      <c r="A39" s="1062" t="s">
        <v>106</v>
      </c>
      <c r="B39" s="1063"/>
      <c r="C39" s="1064"/>
      <c r="D39" s="752"/>
      <c r="E39" s="752"/>
      <c r="F39" s="752"/>
      <c r="G39" s="752"/>
      <c r="H39" s="753"/>
    </row>
    <row r="40" spans="1:8" ht="22.5" customHeight="1" thickBot="1">
      <c r="A40" s="1050" t="s">
        <v>107</v>
      </c>
      <c r="B40" s="1051"/>
      <c r="C40" s="1051"/>
      <c r="D40" s="1051"/>
      <c r="E40" s="1051"/>
      <c r="F40" s="1051"/>
      <c r="G40" s="1051"/>
      <c r="H40" s="1065"/>
    </row>
    <row r="41" spans="1:8" ht="12.75">
      <c r="A41" s="19"/>
      <c r="B41" s="19"/>
      <c r="C41" s="19"/>
      <c r="D41" s="19"/>
      <c r="E41" s="19"/>
      <c r="F41" s="19"/>
      <c r="G41" s="19"/>
      <c r="H41" s="19"/>
    </row>
    <row r="43" spans="1:5" ht="12.75">
      <c r="A43" s="32" t="s">
        <v>31</v>
      </c>
      <c r="B43" s="15" t="s">
        <v>161</v>
      </c>
      <c r="C43" s="15"/>
      <c r="D43" s="15"/>
      <c r="E43" s="37"/>
    </row>
    <row r="44" spans="4:5" ht="9.75" customHeight="1">
      <c r="D44" s="36"/>
      <c r="E44" s="37"/>
    </row>
    <row r="45" spans="1:5" ht="18.75" customHeight="1">
      <c r="A45" s="32" t="s">
        <v>62</v>
      </c>
      <c r="B45" s="15" t="s">
        <v>161</v>
      </c>
      <c r="C45" s="15"/>
      <c r="D45" s="15"/>
      <c r="E45" s="37"/>
    </row>
    <row r="46" spans="4:5" ht="9" customHeight="1">
      <c r="D46" s="36"/>
      <c r="E46" s="37"/>
    </row>
    <row r="47" spans="1:5" ht="12.75">
      <c r="A47" s="32" t="s">
        <v>32</v>
      </c>
      <c r="B47" s="145" t="s">
        <v>162</v>
      </c>
      <c r="C47" s="145"/>
      <c r="D47" s="145"/>
      <c r="E47" s="37"/>
    </row>
    <row r="48" ht="10.5" customHeight="1">
      <c r="E48" s="37"/>
    </row>
    <row r="49" spans="1:6" ht="16.5" customHeight="1">
      <c r="A49" s="32" t="s">
        <v>160</v>
      </c>
      <c r="B49" s="32"/>
      <c r="C49" s="145" t="s">
        <v>163</v>
      </c>
      <c r="D49" s="145"/>
      <c r="E49" s="145"/>
      <c r="F49" s="15"/>
    </row>
    <row r="50" ht="12" customHeight="1">
      <c r="E50" s="5"/>
    </row>
    <row r="51" spans="1:5" ht="31.5" customHeight="1">
      <c r="A51" s="47" t="s">
        <v>33</v>
      </c>
      <c r="B51" s="15" t="s">
        <v>3</v>
      </c>
      <c r="C51" s="15"/>
      <c r="D51" s="15"/>
      <c r="E51" s="15"/>
    </row>
    <row r="52" ht="9.75" customHeight="1"/>
    <row r="53" spans="1:3" ht="20.25" customHeight="1">
      <c r="A53" s="32" t="s">
        <v>7</v>
      </c>
      <c r="B53" s="15" t="s">
        <v>4</v>
      </c>
      <c r="C53" s="15"/>
    </row>
    <row r="54" spans="1:8" ht="29.25" customHeight="1">
      <c r="A54" s="1066" t="s">
        <v>277</v>
      </c>
      <c r="B54" s="1066"/>
      <c r="C54" s="1066"/>
      <c r="D54" s="1066"/>
      <c r="E54" s="1066"/>
      <c r="F54" s="1066"/>
      <c r="G54" s="1066"/>
      <c r="H54" s="1066"/>
    </row>
    <row r="55" spans="1:5" ht="42" customHeight="1">
      <c r="A55" s="1054" t="s">
        <v>278</v>
      </c>
      <c r="B55" s="1054"/>
      <c r="C55" s="1054"/>
      <c r="D55" s="1054"/>
      <c r="E55" s="1054"/>
    </row>
    <row r="56" spans="1:5" ht="28.5" customHeight="1">
      <c r="A56" s="279" t="s">
        <v>255</v>
      </c>
      <c r="B56" s="1057" t="s">
        <v>256</v>
      </c>
      <c r="C56" s="1058"/>
      <c r="D56" s="1058"/>
      <c r="E56" s="1058"/>
    </row>
    <row r="57" ht="12.75">
      <c r="A57" s="49"/>
    </row>
    <row r="58" spans="1:5" ht="37.5" customHeight="1">
      <c r="A58" s="47" t="s">
        <v>33</v>
      </c>
      <c r="B58" s="15" t="s">
        <v>3</v>
      </c>
      <c r="C58" s="15"/>
      <c r="D58" s="15"/>
      <c r="E58" s="15"/>
    </row>
    <row r="60" spans="1:3" ht="12.75">
      <c r="A60" s="32" t="s">
        <v>7</v>
      </c>
      <c r="B60" s="15" t="s">
        <v>4</v>
      </c>
      <c r="C60" s="15"/>
    </row>
  </sheetData>
  <sheetProtection/>
  <mergeCells count="49">
    <mergeCell ref="A36:C36"/>
    <mergeCell ref="D40:H40"/>
    <mergeCell ref="D35:H35"/>
    <mergeCell ref="A54:H54"/>
    <mergeCell ref="D33:H33"/>
    <mergeCell ref="A37:C37"/>
    <mergeCell ref="A34:C34"/>
    <mergeCell ref="D34:H34"/>
    <mergeCell ref="A33:C33"/>
    <mergeCell ref="D37:H37"/>
    <mergeCell ref="A35:C35"/>
    <mergeCell ref="A29:H29"/>
    <mergeCell ref="D36:H36"/>
    <mergeCell ref="D30:H30"/>
    <mergeCell ref="D32:H32"/>
    <mergeCell ref="B56:E56"/>
    <mergeCell ref="A38:C38"/>
    <mergeCell ref="D38:H38"/>
    <mergeCell ref="A39:C39"/>
    <mergeCell ref="D39:H39"/>
    <mergeCell ref="A40:C40"/>
    <mergeCell ref="C15:H15"/>
    <mergeCell ref="A17:B17"/>
    <mergeCell ref="A10:E10"/>
    <mergeCell ref="A55:E55"/>
    <mergeCell ref="C9:F9"/>
    <mergeCell ref="C11:H11"/>
    <mergeCell ref="A26:F26"/>
    <mergeCell ref="A32:C32"/>
    <mergeCell ref="A31:C31"/>
    <mergeCell ref="D31:H31"/>
    <mergeCell ref="A30:C30"/>
    <mergeCell ref="A19:B19"/>
    <mergeCell ref="C19:H19"/>
    <mergeCell ref="A11:B11"/>
    <mergeCell ref="C17:H17"/>
    <mergeCell ref="C21:F21"/>
    <mergeCell ref="A24:B24"/>
    <mergeCell ref="A21:B21"/>
    <mergeCell ref="C24:H24"/>
    <mergeCell ref="A15:B15"/>
    <mergeCell ref="B1:J1"/>
    <mergeCell ref="A13:B13"/>
    <mergeCell ref="C13:H13"/>
    <mergeCell ref="A2:H2"/>
    <mergeCell ref="A4:H4"/>
    <mergeCell ref="A7:B7"/>
    <mergeCell ref="C7:H7"/>
    <mergeCell ref="A9:B9"/>
  </mergeCells>
  <printOptions/>
  <pageMargins left="0.7874015748031497" right="0.7874015748031497" top="0.5118110236220472" bottom="0.984251968503937" header="0.5118110236220472" footer="0.5118110236220472"/>
  <pageSetup cellComments="asDisplayed" horizontalDpi="600" verticalDpi="600" orientation="portrait" paperSize="9" scale="75" r:id="rId4"/>
  <headerFooter alignWithMargins="0">
    <oddHeader>&amp;CVerze: 4. května 2011</oddHeader>
  </headerFooter>
  <rowBreaks count="1" manualBreakCount="1">
    <brk id="42" max="7" man="1"/>
  </rowBreaks>
  <drawing r:id="rId3"/>
  <legacyDrawing r:id="rId2"/>
</worksheet>
</file>

<file path=xl/worksheets/sheet7.xml><?xml version="1.0" encoding="utf-8"?>
<worksheet xmlns="http://schemas.openxmlformats.org/spreadsheetml/2006/main" xmlns:r="http://schemas.openxmlformats.org/officeDocument/2006/relationships">
  <dimension ref="A2:L92"/>
  <sheetViews>
    <sheetView view="pageBreakPreview" zoomScaleSheetLayoutView="100" zoomScalePageLayoutView="0" workbookViewId="0" topLeftCell="A1">
      <selection activeCell="J9" sqref="J9"/>
    </sheetView>
  </sheetViews>
  <sheetFormatPr defaultColWidth="11.421875" defaultRowHeight="12.75"/>
  <cols>
    <col min="1" max="1" width="3.28125" style="544" customWidth="1"/>
    <col min="2" max="2" width="11.421875" style="544" customWidth="1"/>
    <col min="3" max="3" width="19.140625" style="544" customWidth="1"/>
    <col min="4" max="6" width="11.421875" style="544" customWidth="1"/>
    <col min="7" max="7" width="24.7109375" style="544" customWidth="1"/>
    <col min="8" max="9" width="11.421875" style="544" customWidth="1"/>
    <col min="10" max="10" width="15.421875" style="544" customWidth="1"/>
    <col min="11" max="16384" width="11.421875" style="544" customWidth="1"/>
  </cols>
  <sheetData>
    <row r="1" ht="122.25" customHeight="1"/>
    <row r="2" spans="1:10" ht="12.75">
      <c r="A2" s="545"/>
      <c r="B2" s="545"/>
      <c r="C2" s="545"/>
      <c r="D2" s="545"/>
      <c r="E2" s="545"/>
      <c r="F2" s="545"/>
      <c r="G2" s="545"/>
      <c r="H2" s="546"/>
      <c r="I2" s="547"/>
      <c r="J2" s="548"/>
    </row>
    <row r="3" spans="1:10" s="550" customFormat="1" ht="15">
      <c r="A3" s="549"/>
      <c r="B3" s="1134" t="s">
        <v>433</v>
      </c>
      <c r="C3" s="1134"/>
      <c r="D3" s="1134"/>
      <c r="E3" s="1134"/>
      <c r="F3" s="1134"/>
      <c r="G3" s="1134"/>
      <c r="H3" s="1134"/>
      <c r="I3" s="1134"/>
      <c r="J3" s="1134"/>
    </row>
    <row r="4" spans="1:10" ht="14.25" thickBot="1">
      <c r="A4" s="545"/>
      <c r="B4" s="551"/>
      <c r="C4" s="552"/>
      <c r="D4" s="552"/>
      <c r="E4" s="552"/>
      <c r="F4" s="552"/>
      <c r="G4" s="552"/>
      <c r="H4" s="553"/>
      <c r="I4" s="553"/>
      <c r="J4" s="553"/>
    </row>
    <row r="5" spans="2:12" s="545" customFormat="1" ht="21" customHeight="1" thickBot="1">
      <c r="B5" s="1079" t="s">
        <v>9</v>
      </c>
      <c r="C5" s="1135"/>
      <c r="D5" s="1117"/>
      <c r="E5" s="1118"/>
      <c r="F5" s="1118"/>
      <c r="G5" s="1118"/>
      <c r="H5" s="1118"/>
      <c r="I5" s="1119"/>
      <c r="L5" s="556"/>
    </row>
    <row r="6" spans="2:9" s="545" customFormat="1" ht="5.25" customHeight="1" thickBot="1">
      <c r="B6" s="557"/>
      <c r="C6" s="558"/>
      <c r="D6" s="548"/>
      <c r="E6" s="548"/>
      <c r="F6" s="548"/>
      <c r="G6" s="548"/>
      <c r="H6" s="548"/>
      <c r="I6" s="548"/>
    </row>
    <row r="7" spans="2:9" s="545" customFormat="1" ht="19.5" customHeight="1" thickBot="1">
      <c r="B7" s="1079" t="s">
        <v>10</v>
      </c>
      <c r="C7" s="1136"/>
      <c r="D7" s="1117"/>
      <c r="E7" s="1118"/>
      <c r="F7" s="1118"/>
      <c r="G7" s="1119"/>
      <c r="H7" s="547"/>
      <c r="I7" s="547"/>
    </row>
    <row r="8" spans="2:9" s="545" customFormat="1" ht="5.25" customHeight="1" thickBot="1">
      <c r="B8" s="557"/>
      <c r="C8" s="558"/>
      <c r="D8" s="548"/>
      <c r="E8" s="548"/>
      <c r="F8" s="548"/>
      <c r="G8" s="548"/>
      <c r="H8" s="548"/>
      <c r="I8" s="548"/>
    </row>
    <row r="9" spans="2:11" s="545" customFormat="1" ht="21" customHeight="1" thickBot="1">
      <c r="B9" s="1137" t="s">
        <v>399</v>
      </c>
      <c r="C9" s="1138"/>
      <c r="D9" s="1117"/>
      <c r="E9" s="1131"/>
      <c r="F9" s="1131"/>
      <c r="G9" s="1132"/>
      <c r="H9" s="547"/>
      <c r="I9" s="547"/>
      <c r="J9" s="544"/>
      <c r="K9" s="544"/>
    </row>
    <row r="10" spans="2:11" s="545" customFormat="1" ht="6" customHeight="1" thickBot="1">
      <c r="B10" s="559"/>
      <c r="C10" s="560"/>
      <c r="D10" s="547"/>
      <c r="E10" s="547"/>
      <c r="F10" s="547"/>
      <c r="G10" s="547"/>
      <c r="H10" s="561"/>
      <c r="I10" s="561"/>
      <c r="J10" s="544"/>
      <c r="K10" s="544"/>
    </row>
    <row r="11" spans="2:11" s="545" customFormat="1" ht="27" customHeight="1" thickBot="1">
      <c r="B11" s="1125" t="s">
        <v>400</v>
      </c>
      <c r="C11" s="1126"/>
      <c r="D11" s="1117"/>
      <c r="E11" s="1118"/>
      <c r="F11" s="1118"/>
      <c r="G11" s="1118"/>
      <c r="H11" s="1118"/>
      <c r="I11" s="1119"/>
      <c r="J11" s="544"/>
      <c r="K11" s="544"/>
    </row>
    <row r="12" spans="2:9" s="545" customFormat="1" ht="9" customHeight="1" thickBot="1">
      <c r="B12" s="562"/>
      <c r="C12" s="563"/>
      <c r="D12" s="548"/>
      <c r="E12" s="548"/>
      <c r="F12" s="548"/>
      <c r="G12" s="548"/>
      <c r="H12" s="548"/>
      <c r="I12" s="548"/>
    </row>
    <row r="13" spans="1:9" s="545" customFormat="1" ht="27" customHeight="1" thickBot="1">
      <c r="A13" s="564"/>
      <c r="B13" s="1127" t="s">
        <v>401</v>
      </c>
      <c r="C13" s="1128"/>
      <c r="D13" s="1129"/>
      <c r="E13" s="1130"/>
      <c r="F13" s="1130"/>
      <c r="G13" s="1130"/>
      <c r="H13" s="1131"/>
      <c r="I13" s="1132"/>
    </row>
    <row r="14" spans="2:9" s="545" customFormat="1" ht="9" customHeight="1" thickBot="1">
      <c r="B14" s="565"/>
      <c r="C14" s="566"/>
      <c r="D14" s="567"/>
      <c r="E14" s="567"/>
      <c r="F14" s="567"/>
      <c r="G14" s="567"/>
      <c r="H14" s="548"/>
      <c r="I14" s="548"/>
    </row>
    <row r="15" spans="2:11" s="545" customFormat="1" ht="27" customHeight="1" thickBot="1">
      <c r="B15" s="1125" t="s">
        <v>402</v>
      </c>
      <c r="C15" s="1126"/>
      <c r="D15" s="1129"/>
      <c r="E15" s="1130"/>
      <c r="F15" s="1130"/>
      <c r="G15" s="1130"/>
      <c r="H15" s="1130"/>
      <c r="I15" s="1133"/>
      <c r="J15" s="544"/>
      <c r="K15" s="544"/>
    </row>
    <row r="16" spans="2:11" s="545" customFormat="1" ht="6" customHeight="1" thickBot="1">
      <c r="B16" s="568"/>
      <c r="C16" s="569"/>
      <c r="D16" s="547"/>
      <c r="E16" s="547"/>
      <c r="F16" s="547"/>
      <c r="G16" s="547"/>
      <c r="H16" s="570"/>
      <c r="I16" s="570"/>
      <c r="J16" s="544"/>
      <c r="K16" s="544"/>
    </row>
    <row r="17" spans="2:11" s="545" customFormat="1" ht="21" customHeight="1" thickBot="1">
      <c r="B17" s="1079" t="s">
        <v>403</v>
      </c>
      <c r="C17" s="1124"/>
      <c r="D17" s="1117"/>
      <c r="E17" s="1118"/>
      <c r="F17" s="1118"/>
      <c r="G17" s="1118"/>
      <c r="H17" s="1118"/>
      <c r="I17" s="1119"/>
      <c r="J17" s="548"/>
      <c r="K17" s="548"/>
    </row>
    <row r="18" spans="2:11" s="545" customFormat="1" ht="12.75" customHeight="1" thickBot="1">
      <c r="B18" s="557"/>
      <c r="C18" s="572"/>
      <c r="D18" s="548"/>
      <c r="E18" s="548"/>
      <c r="F18" s="548"/>
      <c r="G18" s="548"/>
      <c r="H18" s="548"/>
      <c r="I18" s="548"/>
      <c r="J18" s="548"/>
      <c r="K18" s="548"/>
    </row>
    <row r="19" spans="2:11" s="545" customFormat="1" ht="24" customHeight="1" thickBot="1">
      <c r="B19" s="1079" t="s">
        <v>404</v>
      </c>
      <c r="C19" s="1124"/>
      <c r="D19" s="1117"/>
      <c r="E19" s="1118"/>
      <c r="F19" s="1118"/>
      <c r="G19" s="1118"/>
      <c r="H19" s="1118"/>
      <c r="I19" s="1119"/>
      <c r="J19" s="548"/>
      <c r="K19" s="548"/>
    </row>
    <row r="20" spans="2:11" s="545" customFormat="1" ht="8.25" customHeight="1" thickBot="1">
      <c r="B20" s="573"/>
      <c r="C20" s="547"/>
      <c r="D20" s="547"/>
      <c r="E20" s="547"/>
      <c r="F20" s="547"/>
      <c r="G20" s="547"/>
      <c r="H20" s="547"/>
      <c r="I20" s="548"/>
      <c r="J20" s="548"/>
      <c r="K20" s="548"/>
    </row>
    <row r="21" spans="2:11" s="545" customFormat="1" ht="24" customHeight="1" thickBot="1">
      <c r="B21" s="1079" t="s">
        <v>405</v>
      </c>
      <c r="C21" s="1124"/>
      <c r="D21" s="1117"/>
      <c r="E21" s="1118"/>
      <c r="F21" s="1119"/>
      <c r="G21" s="574"/>
      <c r="H21" s="1072"/>
      <c r="I21" s="1072"/>
      <c r="J21" s="548"/>
      <c r="K21" s="548"/>
    </row>
    <row r="22" spans="2:11" s="545" customFormat="1" ht="15" customHeight="1" thickBot="1">
      <c r="B22" s="573"/>
      <c r="C22" s="547"/>
      <c r="D22" s="547"/>
      <c r="E22" s="547"/>
      <c r="F22" s="547"/>
      <c r="G22" s="547"/>
      <c r="H22" s="547"/>
      <c r="I22" s="548"/>
      <c r="J22" s="548"/>
      <c r="K22" s="548"/>
    </row>
    <row r="23" spans="2:11" s="545" customFormat="1" ht="21" customHeight="1" thickBot="1">
      <c r="B23" s="554" t="s">
        <v>406</v>
      </c>
      <c r="C23" s="571"/>
      <c r="D23" s="1117"/>
      <c r="E23" s="1118"/>
      <c r="F23" s="1118"/>
      <c r="G23" s="1119"/>
      <c r="H23" s="547"/>
      <c r="I23" s="547"/>
      <c r="J23" s="548"/>
      <c r="K23" s="548"/>
    </row>
    <row r="24" spans="2:11" s="545" customFormat="1" ht="6" customHeight="1" thickBot="1">
      <c r="B24" s="557"/>
      <c r="C24" s="572"/>
      <c r="D24" s="548"/>
      <c r="E24" s="548"/>
      <c r="F24" s="548"/>
      <c r="G24" s="548"/>
      <c r="H24" s="548"/>
      <c r="I24" s="548"/>
      <c r="J24" s="548"/>
      <c r="K24" s="548"/>
    </row>
    <row r="25" spans="2:11" s="545" customFormat="1" ht="21" customHeight="1" thickBot="1">
      <c r="B25" s="554" t="s">
        <v>407</v>
      </c>
      <c r="C25" s="571"/>
      <c r="D25" s="1117"/>
      <c r="E25" s="1118"/>
      <c r="F25" s="1118"/>
      <c r="G25" s="1119"/>
      <c r="H25" s="547"/>
      <c r="I25" s="547"/>
      <c r="J25" s="548"/>
      <c r="K25" s="548"/>
    </row>
    <row r="26" spans="2:11" s="545" customFormat="1" ht="7.5" customHeight="1" thickBot="1">
      <c r="B26" s="573"/>
      <c r="C26" s="547"/>
      <c r="D26" s="547"/>
      <c r="E26" s="547"/>
      <c r="F26" s="547"/>
      <c r="G26" s="547"/>
      <c r="H26" s="547"/>
      <c r="I26" s="548"/>
      <c r="J26" s="548"/>
      <c r="K26" s="548"/>
    </row>
    <row r="27" spans="2:11" s="545" customFormat="1" ht="21" customHeight="1" thickBot="1">
      <c r="B27" s="554" t="s">
        <v>408</v>
      </c>
      <c r="C27" s="571"/>
      <c r="D27" s="555" t="s">
        <v>409</v>
      </c>
      <c r="E27" s="555"/>
      <c r="F27" s="555" t="s">
        <v>410</v>
      </c>
      <c r="G27" s="575"/>
      <c r="H27" s="547"/>
      <c r="I27" s="547"/>
      <c r="J27" s="548"/>
      <c r="K27" s="548"/>
    </row>
    <row r="28" spans="2:11" s="545" customFormat="1" ht="6" customHeight="1" thickBot="1">
      <c r="B28" s="557"/>
      <c r="C28" s="572"/>
      <c r="D28" s="548"/>
      <c r="E28" s="548"/>
      <c r="F28" s="548"/>
      <c r="G28" s="548"/>
      <c r="H28" s="548"/>
      <c r="I28" s="548"/>
      <c r="J28" s="548"/>
      <c r="K28" s="548"/>
    </row>
    <row r="29" spans="2:11" s="545" customFormat="1" ht="28.5" customHeight="1" thickBot="1">
      <c r="B29" s="1120" t="s">
        <v>411</v>
      </c>
      <c r="C29" s="1121"/>
      <c r="D29" s="1117"/>
      <c r="E29" s="1118"/>
      <c r="F29" s="1118"/>
      <c r="G29" s="1119"/>
      <c r="H29" s="548"/>
      <c r="I29" s="548"/>
      <c r="J29" s="548"/>
      <c r="K29" s="548"/>
    </row>
    <row r="30" spans="2:11" s="556" customFormat="1" ht="21" customHeight="1">
      <c r="B30" s="568"/>
      <c r="C30" s="569"/>
      <c r="D30" s="547"/>
      <c r="E30" s="547"/>
      <c r="F30" s="547"/>
      <c r="G30" s="547"/>
      <c r="H30" s="547"/>
      <c r="I30" s="547"/>
      <c r="J30" s="547"/>
      <c r="K30" s="547"/>
    </row>
    <row r="31" spans="1:10" s="579" customFormat="1" ht="12.75">
      <c r="A31" s="576"/>
      <c r="B31" s="1122" t="s">
        <v>412</v>
      </c>
      <c r="C31" s="1123"/>
      <c r="D31" s="1123"/>
      <c r="E31" s="1123"/>
      <c r="F31" s="1123"/>
      <c r="G31" s="1123"/>
      <c r="H31" s="577" t="s">
        <v>173</v>
      </c>
      <c r="I31" s="577" t="s">
        <v>252</v>
      </c>
      <c r="J31" s="578" t="s">
        <v>413</v>
      </c>
    </row>
    <row r="32" spans="1:10" ht="13.5" thickBot="1">
      <c r="A32" s="545"/>
      <c r="B32" s="580"/>
      <c r="C32" s="545"/>
      <c r="D32" s="545"/>
      <c r="E32" s="545"/>
      <c r="F32" s="545"/>
      <c r="G32" s="545"/>
      <c r="H32" s="581"/>
      <c r="I32" s="581"/>
      <c r="J32" s="581"/>
    </row>
    <row r="33" spans="1:10" ht="13.5" thickBot="1">
      <c r="A33" s="545"/>
      <c r="B33" s="1114" t="s">
        <v>414</v>
      </c>
      <c r="C33" s="1115"/>
      <c r="D33" s="1115"/>
      <c r="E33" s="1115"/>
      <c r="F33" s="1115"/>
      <c r="G33" s="1116"/>
      <c r="H33" s="582"/>
      <c r="I33" s="582"/>
      <c r="J33" s="582"/>
    </row>
    <row r="34" spans="1:10" ht="13.5" thickBot="1">
      <c r="A34" s="545"/>
      <c r="B34" s="583"/>
      <c r="C34" s="584"/>
      <c r="D34" s="584"/>
      <c r="E34" s="584"/>
      <c r="F34" s="584"/>
      <c r="G34" s="584"/>
      <c r="H34" s="545"/>
      <c r="I34" s="545"/>
      <c r="J34" s="545"/>
    </row>
    <row r="35" spans="1:10" ht="13.5" customHeight="1" thickBot="1">
      <c r="A35" s="545"/>
      <c r="B35" s="1111" t="s">
        <v>415</v>
      </c>
      <c r="C35" s="1112"/>
      <c r="D35" s="1112"/>
      <c r="E35" s="1112"/>
      <c r="F35" s="1112"/>
      <c r="G35" s="1113"/>
      <c r="H35" s="582"/>
      <c r="I35" s="582"/>
      <c r="J35" s="582"/>
    </row>
    <row r="36" spans="1:10" ht="13.5" thickBot="1">
      <c r="A36" s="545"/>
      <c r="B36" s="583"/>
      <c r="C36" s="584"/>
      <c r="D36" s="584"/>
      <c r="E36" s="584"/>
      <c r="F36" s="584"/>
      <c r="G36" s="584"/>
      <c r="H36" s="545"/>
      <c r="I36" s="545"/>
      <c r="J36" s="545"/>
    </row>
    <row r="37" spans="1:10" ht="13.5" customHeight="1" thickBot="1">
      <c r="A37" s="548"/>
      <c r="B37" s="1114" t="s">
        <v>416</v>
      </c>
      <c r="C37" s="1115"/>
      <c r="D37" s="1115"/>
      <c r="E37" s="1115"/>
      <c r="F37" s="1115"/>
      <c r="G37" s="1116"/>
      <c r="H37" s="582"/>
      <c r="I37" s="582"/>
      <c r="J37" s="582"/>
    </row>
    <row r="38" spans="1:10" ht="13.5">
      <c r="A38" s="545"/>
      <c r="B38" s="585"/>
      <c r="C38" s="586"/>
      <c r="D38" s="586"/>
      <c r="E38" s="586"/>
      <c r="F38" s="586"/>
      <c r="G38" s="586"/>
      <c r="H38" s="587"/>
      <c r="I38" s="587"/>
      <c r="J38" s="587"/>
    </row>
    <row r="39" spans="1:10" ht="13.5" customHeight="1">
      <c r="A39" s="545"/>
      <c r="B39" s="1106" t="s">
        <v>417</v>
      </c>
      <c r="C39" s="1106"/>
      <c r="D39" s="1106"/>
      <c r="E39" s="1106"/>
      <c r="F39" s="1106"/>
      <c r="G39" s="1107"/>
      <c r="H39" s="588"/>
      <c r="I39" s="588"/>
      <c r="J39" s="588"/>
    </row>
    <row r="40" spans="1:10" ht="13.5" thickBot="1">
      <c r="A40" s="548"/>
      <c r="B40" s="589"/>
      <c r="C40" s="588"/>
      <c r="D40" s="588"/>
      <c r="E40" s="588"/>
      <c r="F40" s="588"/>
      <c r="G40" s="588"/>
      <c r="H40" s="588"/>
      <c r="I40" s="588"/>
      <c r="J40" s="588"/>
    </row>
    <row r="41" spans="1:10" s="561" customFormat="1" ht="13.5" thickBot="1">
      <c r="A41" s="547"/>
      <c r="B41" s="1108" t="s">
        <v>418</v>
      </c>
      <c r="C41" s="1109"/>
      <c r="D41" s="1109"/>
      <c r="E41" s="1109"/>
      <c r="F41" s="1109"/>
      <c r="G41" s="1110"/>
      <c r="H41" s="590"/>
      <c r="I41" s="588"/>
      <c r="J41" s="588"/>
    </row>
    <row r="42" spans="1:10" ht="13.5" thickBot="1">
      <c r="A42" s="548"/>
      <c r="B42" s="591"/>
      <c r="C42" s="592"/>
      <c r="D42" s="592"/>
      <c r="E42" s="569"/>
      <c r="F42" s="547"/>
      <c r="G42" s="547"/>
      <c r="H42" s="547"/>
      <c r="I42" s="547"/>
      <c r="J42" s="547"/>
    </row>
    <row r="43" spans="1:10" ht="13.5" thickBot="1">
      <c r="A43" s="548"/>
      <c r="B43" s="1073" t="s">
        <v>419</v>
      </c>
      <c r="C43" s="1074"/>
      <c r="D43" s="1074"/>
      <c r="E43" s="1074"/>
      <c r="F43" s="1074"/>
      <c r="G43" s="1075"/>
      <c r="H43" s="590"/>
      <c r="I43" s="582" t="s">
        <v>420</v>
      </c>
      <c r="J43" s="582" t="s">
        <v>421</v>
      </c>
    </row>
    <row r="44" spans="1:10" ht="13.5" thickBot="1">
      <c r="A44" s="548"/>
      <c r="B44" s="589" t="s">
        <v>422</v>
      </c>
      <c r="C44" s="593"/>
      <c r="D44" s="593"/>
      <c r="E44" s="569"/>
      <c r="F44" s="547"/>
      <c r="G44" s="547"/>
      <c r="H44" s="547"/>
      <c r="I44" s="547"/>
      <c r="J44" s="547"/>
    </row>
    <row r="45" spans="1:10" ht="86.25" customHeight="1" thickBot="1">
      <c r="A45" s="545"/>
      <c r="B45" s="1076" t="s">
        <v>423</v>
      </c>
      <c r="C45" s="1077"/>
      <c r="D45" s="1077"/>
      <c r="E45" s="1077"/>
      <c r="F45" s="1077"/>
      <c r="G45" s="1078"/>
      <c r="H45" s="588"/>
      <c r="I45" s="588"/>
      <c r="J45" s="588"/>
    </row>
    <row r="46" spans="1:10" ht="13.5" thickBot="1">
      <c r="A46" s="545"/>
      <c r="B46" s="589"/>
      <c r="C46" s="592"/>
      <c r="D46" s="592"/>
      <c r="E46" s="594"/>
      <c r="F46" s="594"/>
      <c r="G46" s="594"/>
      <c r="H46" s="547"/>
      <c r="I46" s="547"/>
      <c r="J46" s="547"/>
    </row>
    <row r="47" spans="1:10" ht="13.5" thickBot="1">
      <c r="A47" s="548"/>
      <c r="B47" s="1073" t="s">
        <v>424</v>
      </c>
      <c r="C47" s="1074"/>
      <c r="D47" s="1074"/>
      <c r="E47" s="1074"/>
      <c r="F47" s="1074"/>
      <c r="G47" s="1075"/>
      <c r="H47" s="590"/>
      <c r="I47" s="582" t="s">
        <v>420</v>
      </c>
      <c r="J47" s="582" t="s">
        <v>421</v>
      </c>
    </row>
    <row r="48" spans="1:10" ht="13.5" thickBot="1">
      <c r="A48" s="548"/>
      <c r="B48" s="589"/>
      <c r="C48" s="593"/>
      <c r="D48" s="593"/>
      <c r="E48" s="569"/>
      <c r="F48" s="547"/>
      <c r="G48" s="547"/>
      <c r="H48" s="547"/>
      <c r="I48" s="547"/>
      <c r="J48" s="547"/>
    </row>
    <row r="49" spans="1:10" ht="79.5" customHeight="1" thickBot="1">
      <c r="A49" s="545"/>
      <c r="B49" s="1076" t="s">
        <v>423</v>
      </c>
      <c r="C49" s="1077"/>
      <c r="D49" s="1077"/>
      <c r="E49" s="1077"/>
      <c r="F49" s="1077"/>
      <c r="G49" s="1078"/>
      <c r="H49" s="588"/>
      <c r="I49" s="588"/>
      <c r="J49" s="588"/>
    </row>
    <row r="50" spans="1:10" ht="15">
      <c r="A50" s="545"/>
      <c r="B50" s="595"/>
      <c r="C50" s="581"/>
      <c r="D50" s="588"/>
      <c r="E50" s="588"/>
      <c r="F50" s="588"/>
      <c r="G50" s="588"/>
      <c r="H50" s="588"/>
      <c r="I50" s="588"/>
      <c r="J50" s="588"/>
    </row>
    <row r="51" spans="1:10" ht="13.5" customHeight="1">
      <c r="A51" s="545"/>
      <c r="B51" s="1106" t="s">
        <v>425</v>
      </c>
      <c r="C51" s="1106"/>
      <c r="D51" s="1106"/>
      <c r="E51" s="1106"/>
      <c r="F51" s="1106"/>
      <c r="G51" s="1107"/>
      <c r="H51" s="588"/>
      <c r="I51" s="588"/>
      <c r="J51" s="588"/>
    </row>
    <row r="52" spans="1:10" ht="13.5" thickBot="1">
      <c r="A52" s="548"/>
      <c r="B52" s="589"/>
      <c r="C52" s="588"/>
      <c r="D52" s="588"/>
      <c r="E52" s="588"/>
      <c r="F52" s="588"/>
      <c r="G52" s="588"/>
      <c r="H52" s="588"/>
      <c r="I52" s="588"/>
      <c r="J52" s="588"/>
    </row>
    <row r="53" spans="1:10" s="561" customFormat="1" ht="13.5" thickBot="1">
      <c r="A53" s="547"/>
      <c r="B53" s="1108" t="s">
        <v>418</v>
      </c>
      <c r="C53" s="1109"/>
      <c r="D53" s="1109"/>
      <c r="E53" s="1109"/>
      <c r="F53" s="1109"/>
      <c r="G53" s="1110"/>
      <c r="H53" s="590"/>
      <c r="I53" s="588"/>
      <c r="J53" s="588"/>
    </row>
    <row r="54" spans="1:10" ht="13.5" thickBot="1">
      <c r="A54" s="548"/>
      <c r="B54" s="591"/>
      <c r="C54" s="592"/>
      <c r="D54" s="592"/>
      <c r="E54" s="569"/>
      <c r="F54" s="547"/>
      <c r="G54" s="547"/>
      <c r="H54" s="547"/>
      <c r="I54" s="547"/>
      <c r="J54" s="547"/>
    </row>
    <row r="55" spans="1:10" ht="13.5" thickBot="1">
      <c r="A55" s="548"/>
      <c r="B55" s="1073" t="s">
        <v>419</v>
      </c>
      <c r="C55" s="1074"/>
      <c r="D55" s="1074"/>
      <c r="E55" s="1074"/>
      <c r="F55" s="1074"/>
      <c r="G55" s="1075"/>
      <c r="H55" s="590"/>
      <c r="I55" s="582" t="s">
        <v>420</v>
      </c>
      <c r="J55" s="582" t="s">
        <v>421</v>
      </c>
    </row>
    <row r="56" spans="1:10" ht="13.5" thickBot="1">
      <c r="A56" s="548"/>
      <c r="B56" s="589" t="s">
        <v>422</v>
      </c>
      <c r="C56" s="593"/>
      <c r="D56" s="593"/>
      <c r="E56" s="569"/>
      <c r="F56" s="547"/>
      <c r="G56" s="547"/>
      <c r="H56" s="547"/>
      <c r="I56" s="547"/>
      <c r="J56" s="547"/>
    </row>
    <row r="57" spans="1:10" ht="90" customHeight="1" thickBot="1">
      <c r="A57" s="545"/>
      <c r="B57" s="1076" t="s">
        <v>423</v>
      </c>
      <c r="C57" s="1077"/>
      <c r="D57" s="1077"/>
      <c r="E57" s="1077"/>
      <c r="F57" s="1077"/>
      <c r="G57" s="1078"/>
      <c r="H57" s="588"/>
      <c r="I57" s="588"/>
      <c r="J57" s="588"/>
    </row>
    <row r="58" spans="1:10" ht="13.5" thickBot="1">
      <c r="A58" s="545"/>
      <c r="B58" s="589"/>
      <c r="C58" s="592"/>
      <c r="D58" s="592"/>
      <c r="E58" s="594"/>
      <c r="F58" s="594"/>
      <c r="G58" s="594"/>
      <c r="H58" s="547"/>
      <c r="I58" s="547"/>
      <c r="J58" s="547"/>
    </row>
    <row r="59" spans="1:10" ht="13.5" thickBot="1">
      <c r="A59" s="548"/>
      <c r="B59" s="1073" t="s">
        <v>424</v>
      </c>
      <c r="C59" s="1074"/>
      <c r="D59" s="1074"/>
      <c r="E59" s="1074"/>
      <c r="F59" s="1074"/>
      <c r="G59" s="1075"/>
      <c r="H59" s="590"/>
      <c r="I59" s="582" t="s">
        <v>420</v>
      </c>
      <c r="J59" s="582" t="s">
        <v>421</v>
      </c>
    </row>
    <row r="60" spans="1:10" ht="13.5" thickBot="1">
      <c r="A60" s="548"/>
      <c r="B60" s="589"/>
      <c r="C60" s="593"/>
      <c r="D60" s="593"/>
      <c r="E60" s="569"/>
      <c r="F60" s="547"/>
      <c r="G60" s="547"/>
      <c r="H60" s="547"/>
      <c r="I60" s="547"/>
      <c r="J60" s="547"/>
    </row>
    <row r="61" spans="1:10" ht="63" customHeight="1" thickBot="1">
      <c r="A61" s="545"/>
      <c r="B61" s="1076" t="s">
        <v>423</v>
      </c>
      <c r="C61" s="1077"/>
      <c r="D61" s="1077"/>
      <c r="E61" s="1077"/>
      <c r="F61" s="1077"/>
      <c r="G61" s="1078"/>
      <c r="H61" s="588"/>
      <c r="I61" s="588"/>
      <c r="J61" s="588"/>
    </row>
    <row r="62" spans="1:10" ht="12.75">
      <c r="A62" s="548"/>
      <c r="B62" s="589"/>
      <c r="C62" s="593"/>
      <c r="D62" s="593"/>
      <c r="E62" s="569"/>
      <c r="F62" s="547"/>
      <c r="G62" s="547"/>
      <c r="H62" s="547"/>
      <c r="I62" s="547"/>
      <c r="J62" s="547"/>
    </row>
    <row r="63" spans="1:10" ht="13.5" customHeight="1">
      <c r="A63" s="545"/>
      <c r="B63" s="1106" t="s">
        <v>426</v>
      </c>
      <c r="C63" s="1106"/>
      <c r="D63" s="1106"/>
      <c r="E63" s="1106"/>
      <c r="F63" s="1106"/>
      <c r="G63" s="1107"/>
      <c r="H63" s="588"/>
      <c r="I63" s="588"/>
      <c r="J63" s="588"/>
    </row>
    <row r="64" spans="1:10" ht="15">
      <c r="A64" s="545"/>
      <c r="B64" s="596"/>
      <c r="C64" s="597"/>
      <c r="D64" s="597"/>
      <c r="E64" s="598"/>
      <c r="F64" s="598"/>
      <c r="G64" s="598"/>
      <c r="H64" s="598"/>
      <c r="I64" s="598"/>
      <c r="J64" s="598"/>
    </row>
    <row r="65" spans="1:10" ht="13.5" thickBot="1">
      <c r="A65" s="548"/>
      <c r="B65" s="589"/>
      <c r="C65" s="588"/>
      <c r="D65" s="588"/>
      <c r="E65" s="588"/>
      <c r="F65" s="588"/>
      <c r="G65" s="588"/>
      <c r="H65" s="588"/>
      <c r="I65" s="588"/>
      <c r="J65" s="588"/>
    </row>
    <row r="66" spans="1:10" s="561" customFormat="1" ht="13.5" thickBot="1">
      <c r="A66" s="547"/>
      <c r="B66" s="1108" t="s">
        <v>418</v>
      </c>
      <c r="C66" s="1109"/>
      <c r="D66" s="1109"/>
      <c r="E66" s="1109"/>
      <c r="F66" s="1109"/>
      <c r="G66" s="1110"/>
      <c r="H66" s="590"/>
      <c r="I66" s="588"/>
      <c r="J66" s="588"/>
    </row>
    <row r="67" spans="1:10" ht="13.5" thickBot="1">
      <c r="A67" s="548"/>
      <c r="B67" s="591"/>
      <c r="C67" s="592"/>
      <c r="D67" s="592"/>
      <c r="E67" s="569"/>
      <c r="F67" s="547"/>
      <c r="G67" s="547"/>
      <c r="H67" s="547"/>
      <c r="I67" s="547"/>
      <c r="J67" s="547"/>
    </row>
    <row r="68" spans="1:10" ht="13.5" thickBot="1">
      <c r="A68" s="548"/>
      <c r="B68" s="1073" t="s">
        <v>419</v>
      </c>
      <c r="C68" s="1074"/>
      <c r="D68" s="1074"/>
      <c r="E68" s="1074"/>
      <c r="F68" s="1074"/>
      <c r="G68" s="1075"/>
      <c r="H68" s="590"/>
      <c r="I68" s="582" t="s">
        <v>420</v>
      </c>
      <c r="J68" s="582" t="s">
        <v>421</v>
      </c>
    </row>
    <row r="69" spans="1:10" ht="13.5" thickBot="1">
      <c r="A69" s="548"/>
      <c r="B69" s="589" t="s">
        <v>422</v>
      </c>
      <c r="C69" s="593"/>
      <c r="D69" s="593"/>
      <c r="E69" s="569"/>
      <c r="F69" s="547"/>
      <c r="G69" s="547"/>
      <c r="H69" s="547"/>
      <c r="I69" s="547"/>
      <c r="J69" s="547"/>
    </row>
    <row r="70" spans="1:10" ht="84.75" customHeight="1" thickBot="1">
      <c r="A70" s="545"/>
      <c r="B70" s="1076" t="s">
        <v>423</v>
      </c>
      <c r="C70" s="1077"/>
      <c r="D70" s="1077"/>
      <c r="E70" s="1077"/>
      <c r="F70" s="1077"/>
      <c r="G70" s="1078"/>
      <c r="H70" s="588"/>
      <c r="I70" s="588"/>
      <c r="J70" s="588"/>
    </row>
    <row r="71" spans="1:10" ht="13.5" thickBot="1">
      <c r="A71" s="545"/>
      <c r="B71" s="589"/>
      <c r="C71" s="592"/>
      <c r="D71" s="592"/>
      <c r="E71" s="594"/>
      <c r="F71" s="594"/>
      <c r="G71" s="594"/>
      <c r="H71" s="547"/>
      <c r="I71" s="547"/>
      <c r="J71" s="547"/>
    </row>
    <row r="72" spans="1:10" ht="13.5" thickBot="1">
      <c r="A72" s="548"/>
      <c r="B72" s="1073" t="s">
        <v>424</v>
      </c>
      <c r="C72" s="1074"/>
      <c r="D72" s="1074"/>
      <c r="E72" s="1074"/>
      <c r="F72" s="1074"/>
      <c r="G72" s="1075"/>
      <c r="H72" s="590"/>
      <c r="I72" s="582" t="s">
        <v>420</v>
      </c>
      <c r="J72" s="582" t="s">
        <v>421</v>
      </c>
    </row>
    <row r="73" spans="1:10" ht="13.5" thickBot="1">
      <c r="A73" s="548"/>
      <c r="B73" s="589"/>
      <c r="C73" s="593"/>
      <c r="D73" s="593"/>
      <c r="E73" s="569"/>
      <c r="F73" s="547"/>
      <c r="G73" s="547"/>
      <c r="H73" s="547"/>
      <c r="I73" s="547"/>
      <c r="J73" s="547"/>
    </row>
    <row r="74" spans="1:10" ht="45" customHeight="1" thickBot="1">
      <c r="A74" s="545"/>
      <c r="B74" s="1076" t="s">
        <v>423</v>
      </c>
      <c r="C74" s="1077"/>
      <c r="D74" s="1077"/>
      <c r="E74" s="1077"/>
      <c r="F74" s="1077"/>
      <c r="G74" s="1078"/>
      <c r="H74" s="588"/>
      <c r="I74" s="588"/>
      <c r="J74" s="588"/>
    </row>
    <row r="75" spans="1:10" ht="13.5" thickBot="1">
      <c r="A75" s="545"/>
      <c r="B75" s="584"/>
      <c r="C75" s="545"/>
      <c r="D75" s="545"/>
      <c r="E75" s="545"/>
      <c r="F75" s="545"/>
      <c r="G75" s="545"/>
      <c r="H75" s="545"/>
      <c r="I75" s="545"/>
      <c r="J75" s="545"/>
    </row>
    <row r="76" spans="1:10" ht="13.5" thickBot="1">
      <c r="A76" s="564"/>
      <c r="B76" s="1079" t="s">
        <v>427</v>
      </c>
      <c r="C76" s="1080"/>
      <c r="D76" s="1070" t="s">
        <v>428</v>
      </c>
      <c r="E76" s="1071"/>
      <c r="F76" s="545"/>
      <c r="G76" s="1081" t="s">
        <v>429</v>
      </c>
      <c r="H76" s="1082"/>
      <c r="I76" s="1083"/>
      <c r="J76" s="547"/>
    </row>
    <row r="77" spans="1:10" ht="13.5" customHeight="1">
      <c r="A77" s="545"/>
      <c r="B77" s="599"/>
      <c r="C77" s="545"/>
      <c r="D77" s="545"/>
      <c r="E77" s="545"/>
      <c r="F77" s="545"/>
      <c r="G77" s="1084" t="s">
        <v>423</v>
      </c>
      <c r="H77" s="1085"/>
      <c r="I77" s="1086"/>
      <c r="J77" s="545"/>
    </row>
    <row r="78" spans="1:10" ht="12.75">
      <c r="A78" s="545"/>
      <c r="B78" s="1093"/>
      <c r="C78" s="1094"/>
      <c r="D78" s="600"/>
      <c r="E78" s="600"/>
      <c r="F78" s="545"/>
      <c r="G78" s="1087"/>
      <c r="H78" s="1088"/>
      <c r="I78" s="1089"/>
      <c r="J78" s="547"/>
    </row>
    <row r="79" spans="1:10" ht="12.75">
      <c r="A79" s="601"/>
      <c r="B79" s="1095" t="s">
        <v>430</v>
      </c>
      <c r="C79" s="1095"/>
      <c r="D79" s="1095"/>
      <c r="E79" s="1096"/>
      <c r="F79" s="545"/>
      <c r="G79" s="1087"/>
      <c r="H79" s="1088"/>
      <c r="I79" s="1089"/>
      <c r="J79" s="545"/>
    </row>
    <row r="80" spans="1:10" ht="12.75">
      <c r="A80" s="545"/>
      <c r="B80" s="567"/>
      <c r="C80" s="547"/>
      <c r="D80" s="600"/>
      <c r="E80" s="600"/>
      <c r="F80" s="545"/>
      <c r="G80" s="1087"/>
      <c r="H80" s="1088"/>
      <c r="I80" s="1089"/>
      <c r="J80" s="545"/>
    </row>
    <row r="81" spans="1:10" ht="12.75">
      <c r="A81" s="545"/>
      <c r="B81" s="567"/>
      <c r="C81" s="547"/>
      <c r="D81" s="600"/>
      <c r="E81" s="600"/>
      <c r="F81" s="545"/>
      <c r="G81" s="1087"/>
      <c r="H81" s="1088"/>
      <c r="I81" s="1089"/>
      <c r="J81" s="545"/>
    </row>
    <row r="82" spans="1:10" ht="12.75">
      <c r="A82" s="545"/>
      <c r="C82" s="547"/>
      <c r="D82" s="600"/>
      <c r="E82" s="600"/>
      <c r="F82" s="545"/>
      <c r="G82" s="1087"/>
      <c r="H82" s="1088"/>
      <c r="I82" s="1089"/>
      <c r="J82" s="545"/>
    </row>
    <row r="83" spans="1:10" ht="13.5" thickBot="1">
      <c r="A83" s="545"/>
      <c r="B83" s="584"/>
      <c r="C83" s="545"/>
      <c r="D83" s="545"/>
      <c r="E83" s="545"/>
      <c r="F83" s="545"/>
      <c r="G83" s="1087"/>
      <c r="H83" s="1088"/>
      <c r="I83" s="1089"/>
      <c r="J83" s="548"/>
    </row>
    <row r="84" spans="1:10" ht="12.75">
      <c r="A84" s="545"/>
      <c r="B84" s="1097" t="s">
        <v>431</v>
      </c>
      <c r="C84" s="1098"/>
      <c r="D84" s="1098"/>
      <c r="E84" s="1099"/>
      <c r="F84" s="545"/>
      <c r="G84" s="1087"/>
      <c r="H84" s="1088"/>
      <c r="I84" s="1089"/>
      <c r="J84" s="602"/>
    </row>
    <row r="85" spans="1:10" ht="12.75">
      <c r="A85" s="545"/>
      <c r="B85" s="1100"/>
      <c r="C85" s="1101"/>
      <c r="D85" s="1101"/>
      <c r="E85" s="1102"/>
      <c r="F85" s="545"/>
      <c r="G85" s="1087"/>
      <c r="H85" s="1088"/>
      <c r="I85" s="1089"/>
      <c r="J85" s="602"/>
    </row>
    <row r="86" spans="1:10" ht="12.75">
      <c r="A86" s="545"/>
      <c r="B86" s="1100"/>
      <c r="C86" s="1101"/>
      <c r="D86" s="1101"/>
      <c r="E86" s="1102"/>
      <c r="F86" s="545"/>
      <c r="G86" s="1087"/>
      <c r="H86" s="1088"/>
      <c r="I86" s="1089"/>
      <c r="J86" s="602"/>
    </row>
    <row r="87" spans="1:10" ht="12.75">
      <c r="A87" s="545"/>
      <c r="B87" s="1100"/>
      <c r="C87" s="1101"/>
      <c r="D87" s="1101"/>
      <c r="E87" s="1102"/>
      <c r="F87" s="545"/>
      <c r="G87" s="1087"/>
      <c r="H87" s="1088"/>
      <c r="I87" s="1089"/>
      <c r="J87" s="602"/>
    </row>
    <row r="88" spans="1:10" ht="13.5" thickBot="1">
      <c r="A88" s="545"/>
      <c r="B88" s="1103"/>
      <c r="C88" s="1104"/>
      <c r="D88" s="1104"/>
      <c r="E88" s="1105"/>
      <c r="F88" s="545"/>
      <c r="G88" s="1090"/>
      <c r="H88" s="1091"/>
      <c r="I88" s="1092"/>
      <c r="J88" s="602"/>
    </row>
    <row r="89" spans="2:9" ht="13.5" thickBot="1">
      <c r="B89" s="554" t="s">
        <v>342</v>
      </c>
      <c r="C89" s="1070"/>
      <c r="D89" s="1071"/>
      <c r="G89" s="574"/>
      <c r="H89" s="1072"/>
      <c r="I89" s="1072"/>
    </row>
    <row r="92" ht="12.75">
      <c r="B92" s="544" t="s">
        <v>432</v>
      </c>
    </row>
  </sheetData>
  <sheetProtection/>
  <mergeCells count="55">
    <mergeCell ref="B3:J3"/>
    <mergeCell ref="B5:C5"/>
    <mergeCell ref="D5:I5"/>
    <mergeCell ref="B7:C7"/>
    <mergeCell ref="D7:G7"/>
    <mergeCell ref="B9:C9"/>
    <mergeCell ref="D9:G9"/>
    <mergeCell ref="B11:C11"/>
    <mergeCell ref="D11:I11"/>
    <mergeCell ref="B13:C13"/>
    <mergeCell ref="D13:I13"/>
    <mergeCell ref="B15:C15"/>
    <mergeCell ref="D15:I15"/>
    <mergeCell ref="B17:C17"/>
    <mergeCell ref="D17:I17"/>
    <mergeCell ref="B19:C19"/>
    <mergeCell ref="D19:I19"/>
    <mergeCell ref="B21:C21"/>
    <mergeCell ref="D21:F21"/>
    <mergeCell ref="H21:I21"/>
    <mergeCell ref="D23:G23"/>
    <mergeCell ref="D25:G25"/>
    <mergeCell ref="B29:C29"/>
    <mergeCell ref="D29:G29"/>
    <mergeCell ref="B31:G31"/>
    <mergeCell ref="B33:G33"/>
    <mergeCell ref="B35:G35"/>
    <mergeCell ref="B37:G37"/>
    <mergeCell ref="B39:G39"/>
    <mergeCell ref="B41:G41"/>
    <mergeCell ref="B43:G43"/>
    <mergeCell ref="B45:G45"/>
    <mergeCell ref="B47:G47"/>
    <mergeCell ref="B49:G49"/>
    <mergeCell ref="B51:G51"/>
    <mergeCell ref="B53:G53"/>
    <mergeCell ref="B55:G55"/>
    <mergeCell ref="B57:G57"/>
    <mergeCell ref="B84:E88"/>
    <mergeCell ref="B59:G59"/>
    <mergeCell ref="B61:G61"/>
    <mergeCell ref="B63:G63"/>
    <mergeCell ref="B66:G66"/>
    <mergeCell ref="B68:G68"/>
    <mergeCell ref="B70:G70"/>
    <mergeCell ref="C89:D89"/>
    <mergeCell ref="H89:I89"/>
    <mergeCell ref="B72:G72"/>
    <mergeCell ref="B74:G74"/>
    <mergeCell ref="B76:C76"/>
    <mergeCell ref="D76:E76"/>
    <mergeCell ref="G76:I76"/>
    <mergeCell ref="G77:I88"/>
    <mergeCell ref="B78:C78"/>
    <mergeCell ref="B79:E79"/>
  </mergeCells>
  <printOptions/>
  <pageMargins left="0.7874015748031497" right="0.7874015748031497" top="0.984251968503937" bottom="0.984251968503937" header="0.5118110236220472" footer="0.5118110236220472"/>
  <pageSetup horizontalDpi="1200" verticalDpi="1200" orientation="portrait" paperSize="9" scale="66" r:id="rId2"/>
  <headerFooter alignWithMargins="0">
    <oddHeader>&amp;CVerze: 7. října 2010</oddHeader>
  </headerFooter>
  <rowBreaks count="1" manualBreakCount="1">
    <brk id="50" max="9" man="1"/>
  </rowBreaks>
  <drawing r:id="rId1"/>
</worksheet>
</file>

<file path=xl/worksheets/sheet8.xml><?xml version="1.0" encoding="utf-8"?>
<worksheet xmlns="http://schemas.openxmlformats.org/spreadsheetml/2006/main" xmlns:r="http://schemas.openxmlformats.org/officeDocument/2006/relationships">
  <dimension ref="A1:O84"/>
  <sheetViews>
    <sheetView view="pageBreakPreview" zoomScale="89" zoomScaleSheetLayoutView="89" zoomScalePageLayoutView="0" workbookViewId="0" topLeftCell="A1">
      <selection activeCell="J1" sqref="J1:K1"/>
    </sheetView>
  </sheetViews>
  <sheetFormatPr defaultColWidth="11.421875" defaultRowHeight="12.75"/>
  <cols>
    <col min="1" max="1" width="0.71875" style="345" customWidth="1"/>
    <col min="2" max="2" width="19.421875" style="347" customWidth="1"/>
    <col min="3" max="3" width="14.00390625" style="345" customWidth="1"/>
    <col min="4" max="4" width="13.57421875" style="345" customWidth="1"/>
    <col min="5" max="5" width="16.140625" style="345" customWidth="1"/>
    <col min="6" max="6" width="17.57421875" style="345" customWidth="1"/>
    <col min="7" max="7" width="14.8515625" style="345" customWidth="1"/>
    <col min="8" max="8" width="13.7109375" style="345" customWidth="1"/>
    <col min="9" max="9" width="13.00390625" style="345" customWidth="1"/>
    <col min="10" max="11" width="11.421875" style="345" customWidth="1"/>
    <col min="12" max="12" width="13.00390625" style="345" bestFit="1" customWidth="1"/>
    <col min="13" max="14" width="11.421875" style="345" customWidth="1"/>
    <col min="15" max="16384" width="11.421875" style="345" customWidth="1"/>
  </cols>
  <sheetData>
    <row r="1" spans="2:11" ht="153.75" customHeight="1">
      <c r="B1" s="1245"/>
      <c r="C1" s="1246"/>
      <c r="D1" s="1246"/>
      <c r="E1" s="1246"/>
      <c r="F1" s="1246"/>
      <c r="G1" s="1246"/>
      <c r="H1" s="1246"/>
      <c r="I1" s="1246"/>
      <c r="K1" s="346"/>
    </row>
    <row r="2" ht="8.25" customHeight="1"/>
    <row r="3" spans="2:9" s="347" customFormat="1" ht="24.75" customHeight="1">
      <c r="B3" s="1247" t="s">
        <v>293</v>
      </c>
      <c r="C3" s="1248"/>
      <c r="D3" s="1248"/>
      <c r="E3" s="1248"/>
      <c r="F3" s="1248"/>
      <c r="G3" s="1248"/>
      <c r="H3" s="1248"/>
      <c r="I3" s="348" t="s">
        <v>294</v>
      </c>
    </row>
    <row r="4" spans="2:8" s="347" customFormat="1" ht="18.75" customHeight="1" thickBot="1">
      <c r="B4" s="1249" t="s">
        <v>295</v>
      </c>
      <c r="C4" s="1250"/>
      <c r="D4" s="1250"/>
      <c r="E4" s="1250"/>
      <c r="F4" s="1250"/>
      <c r="G4" s="1250"/>
      <c r="H4" s="1250"/>
    </row>
    <row r="5" spans="2:9" ht="12.75" customHeight="1">
      <c r="B5" s="1251" t="s">
        <v>296</v>
      </c>
      <c r="C5" s="1251"/>
      <c r="D5" s="1251"/>
      <c r="E5" s="1251"/>
      <c r="F5" s="1251"/>
      <c r="G5" s="1251"/>
      <c r="H5" s="349" t="s">
        <v>297</v>
      </c>
      <c r="I5" s="350" t="s">
        <v>298</v>
      </c>
    </row>
    <row r="6" spans="2:8" ht="5.25" customHeight="1" thickBot="1">
      <c r="B6" s="351"/>
      <c r="C6" s="352"/>
      <c r="D6" s="353"/>
      <c r="E6" s="353"/>
      <c r="F6" s="353"/>
      <c r="G6" s="353"/>
      <c r="H6" s="353"/>
    </row>
    <row r="7" spans="2:8" ht="19.5" customHeight="1" thickBot="1">
      <c r="B7" s="1252" t="s">
        <v>9</v>
      </c>
      <c r="C7" s="1150"/>
      <c r="D7" s="1253"/>
      <c r="E7" s="1254"/>
      <c r="F7" s="1254"/>
      <c r="G7" s="1239"/>
      <c r="H7" s="1240"/>
    </row>
    <row r="8" spans="2:8" ht="5.25" customHeight="1" thickBot="1">
      <c r="B8" s="351"/>
      <c r="C8" s="352"/>
      <c r="D8" s="353"/>
      <c r="E8" s="353"/>
      <c r="F8" s="353"/>
      <c r="G8" s="353"/>
      <c r="H8" s="353"/>
    </row>
    <row r="9" spans="2:8" ht="21" customHeight="1" thickBot="1">
      <c r="B9" s="1235" t="s">
        <v>10</v>
      </c>
      <c r="C9" s="1236"/>
      <c r="D9" s="1237"/>
      <c r="E9" s="1238"/>
      <c r="F9" s="1238"/>
      <c r="G9" s="1239"/>
      <c r="H9" s="1240"/>
    </row>
    <row r="10" spans="2:8" ht="6" customHeight="1" thickBot="1">
      <c r="B10" s="354"/>
      <c r="C10" s="355"/>
      <c r="D10" s="353"/>
      <c r="E10" s="353"/>
      <c r="F10" s="353"/>
      <c r="G10" s="353"/>
      <c r="H10" s="353"/>
    </row>
    <row r="11" spans="2:8" ht="21" customHeight="1" thickBot="1">
      <c r="B11" s="1139" t="s">
        <v>11</v>
      </c>
      <c r="C11" s="1241"/>
      <c r="D11" s="1242" t="s">
        <v>299</v>
      </c>
      <c r="E11" s="1243"/>
      <c r="F11" s="1244" t="s">
        <v>265</v>
      </c>
      <c r="G11" s="353"/>
      <c r="H11" s="353"/>
    </row>
    <row r="12" spans="2:10" ht="6" customHeight="1" thickBot="1">
      <c r="B12" s="356"/>
      <c r="C12" s="357"/>
      <c r="D12" s="358"/>
      <c r="E12" s="358"/>
      <c r="F12" s="358"/>
      <c r="G12" s="358"/>
      <c r="H12" s="358"/>
      <c r="I12" s="359"/>
      <c r="J12" s="359"/>
    </row>
    <row r="13" spans="2:10" ht="21" customHeight="1" thickBot="1">
      <c r="B13" s="360" t="s">
        <v>66</v>
      </c>
      <c r="C13" s="361"/>
      <c r="D13" s="1174"/>
      <c r="E13" s="1175"/>
      <c r="F13" s="1175"/>
      <c r="G13" s="1175"/>
      <c r="H13" s="1176"/>
      <c r="I13" s="359"/>
      <c r="J13" s="359"/>
    </row>
    <row r="14" spans="2:10" ht="6" customHeight="1" thickBot="1">
      <c r="B14" s="362"/>
      <c r="C14" s="363"/>
      <c r="D14" s="364"/>
      <c r="E14" s="364"/>
      <c r="F14" s="364"/>
      <c r="G14" s="365"/>
      <c r="H14" s="365"/>
      <c r="I14" s="359"/>
      <c r="J14" s="359"/>
    </row>
    <row r="15" spans="2:10" ht="21" customHeight="1" thickBot="1">
      <c r="B15" s="1218" t="s">
        <v>13</v>
      </c>
      <c r="C15" s="1219"/>
      <c r="D15" s="1174"/>
      <c r="E15" s="1175"/>
      <c r="F15" s="1175"/>
      <c r="G15" s="1175"/>
      <c r="H15" s="1176"/>
      <c r="I15" s="353"/>
      <c r="J15" s="353"/>
    </row>
    <row r="16" spans="2:10" ht="6.75" customHeight="1" thickBot="1">
      <c r="B16" s="366"/>
      <c r="C16" s="367"/>
      <c r="D16" s="368"/>
      <c r="E16" s="368"/>
      <c r="F16" s="368"/>
      <c r="G16" s="368"/>
      <c r="H16" s="368"/>
      <c r="I16" s="353"/>
      <c r="J16" s="353"/>
    </row>
    <row r="17" spans="2:10" ht="21" customHeight="1" thickBot="1">
      <c r="B17" s="1218" t="s">
        <v>65</v>
      </c>
      <c r="C17" s="1219"/>
      <c r="D17" s="1174"/>
      <c r="E17" s="1175"/>
      <c r="F17" s="1175"/>
      <c r="G17" s="1175"/>
      <c r="H17" s="1176"/>
      <c r="I17" s="353"/>
      <c r="J17" s="353"/>
    </row>
    <row r="18" spans="2:10" ht="15" customHeight="1" thickBot="1">
      <c r="B18" s="369"/>
      <c r="C18" s="370"/>
      <c r="D18" s="370"/>
      <c r="E18" s="370"/>
      <c r="F18" s="370"/>
      <c r="G18" s="370"/>
      <c r="H18" s="353"/>
      <c r="I18" s="353"/>
      <c r="J18" s="353"/>
    </row>
    <row r="19" spans="2:10" ht="41.25" customHeight="1" thickBot="1">
      <c r="B19" s="1220" t="s">
        <v>300</v>
      </c>
      <c r="C19" s="1221"/>
      <c r="D19" s="1230"/>
      <c r="E19" s="1231"/>
      <c r="F19" s="1232" t="s">
        <v>301</v>
      </c>
      <c r="G19" s="1233"/>
      <c r="H19" s="371" t="s">
        <v>29</v>
      </c>
      <c r="I19" s="372"/>
      <c r="J19" s="357"/>
    </row>
    <row r="20" spans="2:10" ht="6" customHeight="1" thickBot="1">
      <c r="B20" s="366"/>
      <c r="C20" s="367"/>
      <c r="D20" s="373"/>
      <c r="E20" s="373"/>
      <c r="F20" s="374"/>
      <c r="G20" s="353"/>
      <c r="H20" s="353"/>
      <c r="I20" s="353"/>
      <c r="J20" s="353"/>
    </row>
    <row r="21" spans="2:10" ht="38.25" customHeight="1" thickBot="1">
      <c r="B21" s="1220" t="s">
        <v>302</v>
      </c>
      <c r="C21" s="1221"/>
      <c r="D21" s="1230" t="s">
        <v>303</v>
      </c>
      <c r="E21" s="1234"/>
      <c r="F21" s="375"/>
      <c r="G21" s="353"/>
      <c r="H21" s="376"/>
      <c r="I21" s="353"/>
      <c r="J21" s="353"/>
    </row>
    <row r="22" spans="2:10" ht="6" customHeight="1" thickBot="1">
      <c r="B22" s="345"/>
      <c r="C22" s="377"/>
      <c r="D22" s="378"/>
      <c r="E22" s="378"/>
      <c r="F22" s="377"/>
      <c r="G22" s="377"/>
      <c r="H22" s="377"/>
      <c r="I22" s="377"/>
      <c r="J22" s="377"/>
    </row>
    <row r="23" spans="2:10" ht="18.75" customHeight="1" thickBot="1">
      <c r="B23" s="1218" t="s">
        <v>304</v>
      </c>
      <c r="C23" s="1219"/>
      <c r="D23" s="379"/>
      <c r="E23" s="380"/>
      <c r="F23" s="381"/>
      <c r="G23" s="370"/>
      <c r="H23" s="370"/>
      <c r="I23" s="377"/>
      <c r="J23" s="377"/>
    </row>
    <row r="24" spans="2:10" ht="6" customHeight="1" thickBot="1">
      <c r="B24" s="366"/>
      <c r="C24" s="367"/>
      <c r="D24" s="373"/>
      <c r="E24" s="373"/>
      <c r="F24" s="374"/>
      <c r="G24" s="353"/>
      <c r="H24" s="353"/>
      <c r="I24" s="353"/>
      <c r="J24" s="353"/>
    </row>
    <row r="25" spans="2:10" ht="48.75" customHeight="1" thickBot="1">
      <c r="B25" s="1220" t="s">
        <v>305</v>
      </c>
      <c r="C25" s="1221"/>
      <c r="D25" s="379"/>
      <c r="E25" s="380"/>
      <c r="F25" s="381"/>
      <c r="G25" s="370"/>
      <c r="H25" s="370"/>
      <c r="I25" s="377"/>
      <c r="J25" s="377"/>
    </row>
    <row r="26" spans="2:10" ht="6" customHeight="1" thickBot="1">
      <c r="B26" s="366"/>
      <c r="C26" s="367"/>
      <c r="D26" s="374"/>
      <c r="E26" s="374"/>
      <c r="F26" s="374"/>
      <c r="G26" s="353"/>
      <c r="H26" s="353"/>
      <c r="I26" s="353"/>
      <c r="J26" s="353"/>
    </row>
    <row r="27" spans="2:10" ht="84.75" customHeight="1" thickBot="1">
      <c r="B27" s="1220" t="s">
        <v>306</v>
      </c>
      <c r="C27" s="1221"/>
      <c r="D27" s="1174"/>
      <c r="E27" s="1175"/>
      <c r="F27" s="1175"/>
      <c r="G27" s="1175"/>
      <c r="H27" s="1176"/>
      <c r="I27" s="377"/>
      <c r="J27" s="377"/>
    </row>
    <row r="28" spans="2:10" ht="18.75" customHeight="1" thickBot="1">
      <c r="B28" s="345"/>
      <c r="C28" s="377"/>
      <c r="D28" s="377"/>
      <c r="E28" s="377"/>
      <c r="F28" s="377"/>
      <c r="G28" s="377"/>
      <c r="H28" s="377"/>
      <c r="I28" s="377"/>
      <c r="J28" s="377"/>
    </row>
    <row r="29" spans="2:8" ht="22.5" customHeight="1" thickBot="1">
      <c r="B29" s="1222" t="s">
        <v>307</v>
      </c>
      <c r="C29" s="1223"/>
      <c r="D29" s="1223"/>
      <c r="E29" s="1223"/>
      <c r="F29" s="1223"/>
      <c r="G29" s="1223"/>
      <c r="H29" s="1224"/>
    </row>
    <row r="30" spans="2:10" ht="61.5" customHeight="1" thickBot="1">
      <c r="B30" s="1225" t="s">
        <v>308</v>
      </c>
      <c r="C30" s="1226"/>
      <c r="D30" s="1227"/>
      <c r="E30" s="1228"/>
      <c r="F30" s="1229"/>
      <c r="G30" s="382" t="s">
        <v>309</v>
      </c>
      <c r="H30" s="383"/>
      <c r="I30" s="376"/>
      <c r="J30" s="377"/>
    </row>
    <row r="31" spans="2:15" s="353" customFormat="1" ht="63" customHeight="1" thickBot="1">
      <c r="B31" s="1206" t="s">
        <v>16</v>
      </c>
      <c r="C31" s="1207"/>
      <c r="D31" s="1208"/>
      <c r="E31" s="382" t="s">
        <v>17</v>
      </c>
      <c r="F31" s="382" t="s">
        <v>310</v>
      </c>
      <c r="G31" s="382" t="s">
        <v>311</v>
      </c>
      <c r="H31" s="384" t="s">
        <v>312</v>
      </c>
      <c r="J31" s="385"/>
      <c r="K31" s="386"/>
      <c r="L31" s="386"/>
      <c r="M31" s="387"/>
      <c r="N31" s="387"/>
      <c r="O31" s="386"/>
    </row>
    <row r="32" spans="2:15" s="353" customFormat="1" ht="15" thickBot="1">
      <c r="B32" s="388"/>
      <c r="C32" s="389"/>
      <c r="D32" s="390"/>
      <c r="E32" s="391" t="s">
        <v>113</v>
      </c>
      <c r="F32" s="392" t="s">
        <v>114</v>
      </c>
      <c r="G32" s="393" t="s">
        <v>260</v>
      </c>
      <c r="H32" s="393" t="s">
        <v>261</v>
      </c>
      <c r="I32" s="1209" t="s">
        <v>313</v>
      </c>
      <c r="J32" s="1210"/>
      <c r="K32" s="1210"/>
      <c r="L32" s="386"/>
      <c r="M32" s="387"/>
      <c r="N32" s="387"/>
      <c r="O32" s="386"/>
    </row>
    <row r="33" spans="2:11" s="353" customFormat="1" ht="21" customHeight="1" thickBot="1">
      <c r="B33" s="394" t="s">
        <v>20</v>
      </c>
      <c r="C33" s="395"/>
      <c r="D33" s="396"/>
      <c r="E33" s="397">
        <v>3000</v>
      </c>
      <c r="F33" s="398">
        <v>2000</v>
      </c>
      <c r="G33" s="399">
        <v>-1000</v>
      </c>
      <c r="H33" s="400">
        <f>E33-(F33+G33)</f>
        <v>2000</v>
      </c>
      <c r="I33" s="1209"/>
      <c r="J33" s="1210"/>
      <c r="K33" s="1210"/>
    </row>
    <row r="34" spans="2:8" s="353" customFormat="1" ht="21" customHeight="1" thickBot="1">
      <c r="B34" s="1211" t="s">
        <v>67</v>
      </c>
      <c r="C34" s="1212"/>
      <c r="D34" s="1213"/>
      <c r="E34" s="401"/>
      <c r="F34" s="402"/>
      <c r="G34" s="403"/>
      <c r="H34" s="400">
        <f>E34-(F34-G34)</f>
        <v>0</v>
      </c>
    </row>
    <row r="35" spans="2:8" s="353" customFormat="1" ht="21" customHeight="1" thickBot="1">
      <c r="B35" s="404" t="s">
        <v>21</v>
      </c>
      <c r="C35" s="405"/>
      <c r="D35" s="406"/>
      <c r="E35" s="401"/>
      <c r="F35" s="402"/>
      <c r="G35" s="403"/>
      <c r="H35" s="400">
        <f>E35-(F35-G35)</f>
        <v>0</v>
      </c>
    </row>
    <row r="36" spans="2:8" s="353" customFormat="1" ht="21" customHeight="1" hidden="1" thickBot="1">
      <c r="B36" s="407" t="s">
        <v>314</v>
      </c>
      <c r="C36" s="408"/>
      <c r="D36" s="409"/>
      <c r="E36" s="410"/>
      <c r="F36" s="411"/>
      <c r="G36" s="412"/>
      <c r="H36" s="413">
        <f>E36-(F36-G36)</f>
        <v>0</v>
      </c>
    </row>
    <row r="37" spans="2:8" s="353" customFormat="1" ht="21.75" customHeight="1" thickBot="1">
      <c r="B37" s="1206" t="s">
        <v>22</v>
      </c>
      <c r="C37" s="1214"/>
      <c r="D37" s="1215"/>
      <c r="E37" s="414">
        <f>E33+E34+E35-E36</f>
        <v>3000</v>
      </c>
      <c r="F37" s="414">
        <f>F33+F34+F35-F36</f>
        <v>2000</v>
      </c>
      <c r="G37" s="415">
        <f>G33+G34+G35-G36</f>
        <v>-1000</v>
      </c>
      <c r="H37" s="414">
        <f>H33+H34+H35-H36</f>
        <v>2000</v>
      </c>
    </row>
    <row r="38" spans="1:11" s="353" customFormat="1" ht="10.5" customHeight="1">
      <c r="A38" s="359"/>
      <c r="B38" s="416"/>
      <c r="C38" s="416"/>
      <c r="D38" s="417"/>
      <c r="E38" s="417"/>
      <c r="F38" s="417"/>
      <c r="G38" s="417"/>
      <c r="H38" s="359"/>
      <c r="I38" s="416"/>
      <c r="J38" s="370"/>
      <c r="K38" s="370"/>
    </row>
    <row r="39" spans="2:9" s="353" customFormat="1" ht="21.75" customHeight="1" thickBot="1">
      <c r="B39" s="359" t="s">
        <v>23</v>
      </c>
      <c r="C39" s="416"/>
      <c r="D39" s="416"/>
      <c r="E39" s="417"/>
      <c r="F39" s="417"/>
      <c r="G39" s="417"/>
      <c r="H39" s="417"/>
      <c r="I39" s="417"/>
    </row>
    <row r="40" spans="2:8" s="353" customFormat="1" ht="32.25" customHeight="1" thickBot="1">
      <c r="B40" s="1196" t="s">
        <v>24</v>
      </c>
      <c r="C40" s="1216"/>
      <c r="D40" s="1217"/>
      <c r="E40" s="418"/>
      <c r="F40" s="418"/>
      <c r="G40" s="418"/>
      <c r="H40" s="418"/>
    </row>
    <row r="41" spans="2:8" s="353" customFormat="1" ht="21.75" customHeight="1" thickBot="1">
      <c r="B41" s="1199" t="s">
        <v>68</v>
      </c>
      <c r="C41" s="1200"/>
      <c r="D41" s="1201"/>
      <c r="E41" s="419">
        <f>E40/$E$37</f>
        <v>0</v>
      </c>
      <c r="F41" s="419">
        <f>F40/$E$37</f>
        <v>0</v>
      </c>
      <c r="G41" s="419">
        <f>G40/$E$37</f>
        <v>0</v>
      </c>
      <c r="H41" s="419">
        <f>H40/$E$37</f>
        <v>0</v>
      </c>
    </row>
    <row r="42" spans="2:8" s="353" customFormat="1" ht="21.75" customHeight="1" thickBot="1">
      <c r="B42" s="1196" t="s">
        <v>46</v>
      </c>
      <c r="C42" s="1197"/>
      <c r="D42" s="1198"/>
      <c r="E42" s="418"/>
      <c r="F42" s="418"/>
      <c r="G42" s="418"/>
      <c r="H42" s="418"/>
    </row>
    <row r="43" spans="2:8" s="353" customFormat="1" ht="21.75" customHeight="1" thickBot="1">
      <c r="B43" s="1199" t="s">
        <v>68</v>
      </c>
      <c r="C43" s="1200"/>
      <c r="D43" s="1201"/>
      <c r="E43" s="419">
        <f>E42/$E$37</f>
        <v>0</v>
      </c>
      <c r="F43" s="419">
        <f>F42/$E$37</f>
        <v>0</v>
      </c>
      <c r="G43" s="419">
        <f>G42/$E$37</f>
        <v>0</v>
      </c>
      <c r="H43" s="419">
        <f>H42/$E$37</f>
        <v>0</v>
      </c>
    </row>
    <row r="44" spans="2:8" s="353" customFormat="1" ht="22.5" customHeight="1" thickBot="1">
      <c r="B44" s="1196" t="s">
        <v>157</v>
      </c>
      <c r="C44" s="1197"/>
      <c r="D44" s="1198"/>
      <c r="E44" s="418"/>
      <c r="F44" s="418"/>
      <c r="G44" s="418"/>
      <c r="H44" s="418"/>
    </row>
    <row r="45" spans="2:8" s="353" customFormat="1" ht="22.5" customHeight="1" thickBot="1">
      <c r="B45" s="1199" t="s">
        <v>68</v>
      </c>
      <c r="C45" s="1200"/>
      <c r="D45" s="1201"/>
      <c r="E45" s="419">
        <f>E44/$E$37</f>
        <v>0</v>
      </c>
      <c r="F45" s="419">
        <f>F44/$E$37</f>
        <v>0</v>
      </c>
      <c r="G45" s="419">
        <f>G44/$E$37</f>
        <v>0</v>
      </c>
      <c r="H45" s="419">
        <f>H44/$E$37</f>
        <v>0</v>
      </c>
    </row>
    <row r="46" spans="2:8" s="353" customFormat="1" ht="21.75" customHeight="1" thickBot="1">
      <c r="B46" s="1202" t="s">
        <v>25</v>
      </c>
      <c r="C46" s="1203"/>
      <c r="D46" s="1203"/>
      <c r="E46" s="418"/>
      <c r="F46" s="418"/>
      <c r="G46" s="418"/>
      <c r="H46" s="418"/>
    </row>
    <row r="47" spans="2:8" s="353" customFormat="1" ht="21.75" customHeight="1" thickBot="1">
      <c r="B47" s="1204" t="s">
        <v>68</v>
      </c>
      <c r="C47" s="1205"/>
      <c r="D47" s="1205"/>
      <c r="E47" s="419">
        <f>E46/$E$37</f>
        <v>0</v>
      </c>
      <c r="F47" s="419">
        <f>F46/$E$37</f>
        <v>0</v>
      </c>
      <c r="G47" s="419">
        <f>G46/$E$37</f>
        <v>0</v>
      </c>
      <c r="H47" s="419">
        <f>H46/$E$37</f>
        <v>0</v>
      </c>
    </row>
    <row r="48" spans="2:9" s="353" customFormat="1" ht="21.75" customHeight="1">
      <c r="B48" s="357"/>
      <c r="C48" s="420"/>
      <c r="D48" s="420"/>
      <c r="E48" s="421"/>
      <c r="F48" s="421"/>
      <c r="G48" s="421"/>
      <c r="H48" s="421"/>
      <c r="I48" s="370"/>
    </row>
    <row r="49" spans="2:8" s="370" customFormat="1" ht="21.75" customHeight="1">
      <c r="B49" s="420"/>
      <c r="C49" s="422"/>
      <c r="D49" s="422"/>
      <c r="E49" s="423"/>
      <c r="F49" s="423"/>
      <c r="G49" s="423"/>
      <c r="H49" s="423"/>
    </row>
    <row r="50" spans="2:11" s="353" customFormat="1" ht="21.75" customHeight="1">
      <c r="B50" s="1188" t="s">
        <v>315</v>
      </c>
      <c r="C50" s="1189"/>
      <c r="D50" s="1189"/>
      <c r="E50" s="1189"/>
      <c r="F50" s="1189"/>
      <c r="G50" s="1189"/>
      <c r="H50" s="1189"/>
      <c r="I50" s="1189"/>
      <c r="J50" s="1189"/>
      <c r="K50" s="424"/>
    </row>
    <row r="51" spans="2:8" s="370" customFormat="1" ht="21.75" customHeight="1" thickBot="1">
      <c r="B51" s="420"/>
      <c r="C51" s="422"/>
      <c r="D51" s="422"/>
      <c r="E51" s="423"/>
      <c r="F51" s="423"/>
      <c r="G51" s="423"/>
      <c r="H51" s="423"/>
    </row>
    <row r="52" spans="2:11" ht="68.25" customHeight="1" thickBot="1">
      <c r="B52" s="345"/>
      <c r="D52" s="425" t="s">
        <v>316</v>
      </c>
      <c r="E52" s="382" t="s">
        <v>317</v>
      </c>
      <c r="F52" s="426" t="s">
        <v>318</v>
      </c>
      <c r="G52" s="427" t="s">
        <v>319</v>
      </c>
      <c r="H52" s="427" t="s">
        <v>312</v>
      </c>
      <c r="I52" s="427" t="s">
        <v>320</v>
      </c>
      <c r="J52" s="427" t="s">
        <v>321</v>
      </c>
      <c r="K52" s="425" t="s">
        <v>322</v>
      </c>
    </row>
    <row r="53" spans="2:11" ht="41.25" customHeight="1" thickBot="1">
      <c r="B53" s="1190" t="s">
        <v>323</v>
      </c>
      <c r="C53" s="1191"/>
      <c r="D53" s="428">
        <v>0.84999999</v>
      </c>
      <c r="E53" s="429">
        <v>2549.99</v>
      </c>
      <c r="F53" s="429">
        <v>1699</v>
      </c>
      <c r="G53" s="430">
        <f>$G$37*D53</f>
        <v>-849.99999</v>
      </c>
      <c r="H53" s="431">
        <f>E53-(F53+G53)</f>
        <v>1700.9899899999998</v>
      </c>
      <c r="I53" s="418"/>
      <c r="J53" s="418"/>
      <c r="K53" s="432" t="s">
        <v>324</v>
      </c>
    </row>
    <row r="54" spans="2:11" s="433" customFormat="1" ht="40.5" customHeight="1" thickBot="1">
      <c r="B54" s="1190" t="s">
        <v>325</v>
      </c>
      <c r="C54" s="1191"/>
      <c r="D54" s="428">
        <v>0.05</v>
      </c>
      <c r="E54" s="429">
        <v>150</v>
      </c>
      <c r="F54" s="429">
        <v>100</v>
      </c>
      <c r="G54" s="430">
        <f>$G$37*D54</f>
        <v>-50</v>
      </c>
      <c r="H54" s="431">
        <f>E54-(F54+G54)</f>
        <v>100</v>
      </c>
      <c r="I54" s="418"/>
      <c r="J54" s="418"/>
      <c r="K54" s="432"/>
    </row>
    <row r="55" spans="2:11" ht="42" customHeight="1" thickBot="1">
      <c r="B55" s="1192" t="s">
        <v>326</v>
      </c>
      <c r="C55" s="1193"/>
      <c r="D55" s="434">
        <v>0.02</v>
      </c>
      <c r="E55" s="435">
        <v>60</v>
      </c>
      <c r="F55" s="435">
        <v>40</v>
      </c>
      <c r="G55" s="436">
        <f>$G$37*D55</f>
        <v>-20</v>
      </c>
      <c r="H55" s="437">
        <f>E55-(F55+G55)</f>
        <v>40</v>
      </c>
      <c r="I55" s="438"/>
      <c r="J55" s="438"/>
      <c r="K55" s="439"/>
    </row>
    <row r="56" spans="2:12" ht="30" customHeight="1" thickBot="1">
      <c r="B56" s="1194" t="s">
        <v>224</v>
      </c>
      <c r="C56" s="1194"/>
      <c r="D56" s="440">
        <f>100%-SUM(D53:D55)</f>
        <v>0.0800000099999999</v>
      </c>
      <c r="E56" s="441"/>
      <c r="F56" s="441"/>
      <c r="G56" s="442">
        <f>$G$37-SUM(G53:G55)</f>
        <v>-80.00000999999997</v>
      </c>
      <c r="H56" s="443"/>
      <c r="I56" s="444"/>
      <c r="J56" s="444"/>
      <c r="K56" s="444"/>
      <c r="L56" s="445"/>
    </row>
    <row r="57" spans="2:10" ht="29.25" customHeight="1" thickBot="1">
      <c r="B57" s="1195" t="s">
        <v>327</v>
      </c>
      <c r="C57" s="1195"/>
      <c r="D57" s="1195"/>
      <c r="E57" s="1195"/>
      <c r="F57" s="446">
        <f>SUM(G53:G56)</f>
        <v>-1000</v>
      </c>
      <c r="G57" s="417"/>
      <c r="H57" s="417"/>
      <c r="J57" s="370"/>
    </row>
    <row r="58" spans="2:10" ht="23.25" customHeight="1">
      <c r="B58" s="1182" t="s">
        <v>328</v>
      </c>
      <c r="C58" s="1183"/>
      <c r="D58" s="1183"/>
      <c r="E58" s="1183"/>
      <c r="F58" s="1183"/>
      <c r="G58" s="1184"/>
      <c r="H58" s="417"/>
      <c r="J58" s="370"/>
    </row>
    <row r="59" spans="2:10" ht="23.25" customHeight="1" thickBot="1">
      <c r="B59" s="1185" t="s">
        <v>329</v>
      </c>
      <c r="C59" s="1186"/>
      <c r="D59" s="1186" t="s">
        <v>330</v>
      </c>
      <c r="E59" s="1186"/>
      <c r="F59" s="1186" t="s">
        <v>331</v>
      </c>
      <c r="G59" s="1187"/>
      <c r="H59" s="417"/>
      <c r="J59" s="370"/>
    </row>
    <row r="60" spans="2:10" ht="6" customHeight="1">
      <c r="B60" s="447"/>
      <c r="C60" s="447"/>
      <c r="D60" s="447"/>
      <c r="E60" s="447"/>
      <c r="F60" s="447"/>
      <c r="G60" s="447"/>
      <c r="H60" s="417"/>
      <c r="J60" s="370"/>
    </row>
    <row r="61" spans="2:8" ht="32.25" customHeight="1" thickBot="1">
      <c r="B61" s="1169" t="s">
        <v>332</v>
      </c>
      <c r="C61" s="1170"/>
      <c r="D61" s="1170"/>
      <c r="E61" s="1171"/>
      <c r="H61" s="370"/>
    </row>
    <row r="62" spans="2:8" ht="27" customHeight="1" thickBot="1">
      <c r="B62" s="1169" t="s">
        <v>333</v>
      </c>
      <c r="C62" s="1170"/>
      <c r="D62" s="1170"/>
      <c r="E62" s="1171"/>
      <c r="F62" s="1172"/>
      <c r="G62" s="1173"/>
      <c r="H62" s="370"/>
    </row>
    <row r="63" spans="2:11" ht="27" customHeight="1" thickBot="1">
      <c r="B63" s="1169" t="s">
        <v>334</v>
      </c>
      <c r="C63" s="1170"/>
      <c r="D63" s="1170"/>
      <c r="E63" s="1171"/>
      <c r="F63" s="1174"/>
      <c r="G63" s="1175"/>
      <c r="H63" s="1175"/>
      <c r="I63" s="1175"/>
      <c r="J63" s="1175"/>
      <c r="K63" s="1176"/>
    </row>
    <row r="64" spans="2:11" ht="27" customHeight="1" thickBot="1">
      <c r="B64" s="1169" t="s">
        <v>335</v>
      </c>
      <c r="C64" s="1177"/>
      <c r="D64" s="1177"/>
      <c r="E64" s="1178"/>
      <c r="F64" s="1179"/>
      <c r="G64" s="1180"/>
      <c r="H64" s="1180"/>
      <c r="I64" s="1180"/>
      <c r="J64" s="1180"/>
      <c r="K64" s="1181"/>
    </row>
    <row r="65" spans="2:11" ht="63.75" customHeight="1" thickBot="1">
      <c r="B65" s="448" t="s">
        <v>336</v>
      </c>
      <c r="C65" s="449"/>
      <c r="D65" s="450"/>
      <c r="E65" s="450"/>
      <c r="F65" s="450"/>
      <c r="G65" s="450"/>
      <c r="H65" s="450"/>
      <c r="I65" s="450"/>
      <c r="J65" s="450"/>
      <c r="K65" s="451"/>
    </row>
    <row r="66" spans="2:10" ht="27" customHeight="1">
      <c r="B66" s="1165" t="s">
        <v>337</v>
      </c>
      <c r="C66" s="1165"/>
      <c r="D66" s="1165"/>
      <c r="E66" s="1165"/>
      <c r="F66" s="1165"/>
      <c r="G66" s="1165"/>
      <c r="H66" s="1165"/>
      <c r="I66" s="353"/>
      <c r="J66" s="353"/>
    </row>
    <row r="67" spans="2:10" ht="21" customHeight="1" thickBot="1">
      <c r="B67" s="1166" t="s">
        <v>338</v>
      </c>
      <c r="C67" s="1166"/>
      <c r="D67" s="1166"/>
      <c r="E67" s="1166"/>
      <c r="F67" s="1166"/>
      <c r="G67" s="1166"/>
      <c r="H67" s="1166"/>
      <c r="J67" s="452"/>
    </row>
    <row r="68" spans="3:10" s="453" customFormat="1" ht="18" customHeight="1" thickBot="1">
      <c r="C68" s="1167" t="s">
        <v>339</v>
      </c>
      <c r="D68" s="1168"/>
      <c r="E68" s="1168"/>
      <c r="F68" s="1168"/>
      <c r="G68" s="1168"/>
      <c r="H68" s="1168"/>
      <c r="I68" s="350" t="s">
        <v>340</v>
      </c>
      <c r="J68" s="454"/>
    </row>
    <row r="69" spans="3:10" s="453" customFormat="1" ht="19.5" customHeight="1">
      <c r="C69" s="1167" t="s">
        <v>341</v>
      </c>
      <c r="D69" s="1168"/>
      <c r="E69" s="1168"/>
      <c r="F69" s="1168"/>
      <c r="G69" s="1168"/>
      <c r="H69" s="1168"/>
      <c r="I69" s="350" t="s">
        <v>342</v>
      </c>
      <c r="J69" s="454"/>
    </row>
    <row r="70" spans="3:8" s="347" customFormat="1" ht="14.25" customHeight="1">
      <c r="C70" s="455"/>
      <c r="D70" s="456"/>
      <c r="E70" s="456"/>
      <c r="F70" s="456"/>
      <c r="G70" s="456"/>
      <c r="H70" s="456"/>
    </row>
    <row r="71" spans="2:9" ht="15.75" thickBot="1">
      <c r="B71" s="457"/>
      <c r="I71" s="458"/>
    </row>
    <row r="72" spans="2:6" ht="15" thickBot="1">
      <c r="B72" s="1139" t="s">
        <v>30</v>
      </c>
      <c r="C72" s="1140"/>
      <c r="D72" s="1140"/>
      <c r="E72" s="1141"/>
      <c r="F72" s="1142"/>
    </row>
    <row r="73" spans="2:9" ht="15" thickBot="1">
      <c r="B73" s="345"/>
      <c r="I73" s="459"/>
    </row>
    <row r="74" spans="2:9" ht="12.75" customHeight="1" thickBot="1">
      <c r="B74" s="1139" t="s">
        <v>290</v>
      </c>
      <c r="C74" s="1140"/>
      <c r="D74" s="1140"/>
      <c r="E74" s="1141"/>
      <c r="F74" s="1142"/>
      <c r="G74" s="1143" t="s">
        <v>62</v>
      </c>
      <c r="H74" s="1144"/>
      <c r="I74" s="1145"/>
    </row>
    <row r="75" spans="7:9" ht="15" thickBot="1">
      <c r="G75" s="1146"/>
      <c r="H75" s="1147"/>
      <c r="I75" s="1148"/>
    </row>
    <row r="76" ht="17.25" customHeight="1"/>
    <row r="77" ht="15" thickBot="1"/>
    <row r="78" spans="2:9" ht="14.25">
      <c r="B78" s="1149" t="s">
        <v>291</v>
      </c>
      <c r="C78" s="1150"/>
      <c r="D78" s="1150"/>
      <c r="E78" s="1151"/>
      <c r="F78" s="1152"/>
      <c r="G78" s="1155" t="s">
        <v>33</v>
      </c>
      <c r="H78" s="1156"/>
      <c r="I78" s="1145"/>
    </row>
    <row r="79" spans="5:9" ht="15" thickBot="1">
      <c r="E79" s="1153"/>
      <c r="F79" s="1154"/>
      <c r="G79" s="1157"/>
      <c r="H79" s="1158"/>
      <c r="I79" s="1159"/>
    </row>
    <row r="80" spans="3:9" ht="14.25">
      <c r="C80" s="1162" t="s">
        <v>292</v>
      </c>
      <c r="D80" s="1163"/>
      <c r="E80" s="1163"/>
      <c r="F80" s="1164"/>
      <c r="G80" s="1157"/>
      <c r="H80" s="1158"/>
      <c r="I80" s="1159"/>
    </row>
    <row r="81" spans="7:9" ht="14.25">
      <c r="G81" s="1157"/>
      <c r="H81" s="1158"/>
      <c r="I81" s="1159"/>
    </row>
    <row r="82" spans="7:9" ht="14.25">
      <c r="G82" s="1157"/>
      <c r="H82" s="1158"/>
      <c r="I82" s="1159"/>
    </row>
    <row r="83" spans="7:9" ht="14.25">
      <c r="G83" s="1157"/>
      <c r="H83" s="1158"/>
      <c r="I83" s="1159"/>
    </row>
    <row r="84" spans="7:9" ht="15" thickBot="1">
      <c r="G84" s="1160"/>
      <c r="H84" s="1161"/>
      <c r="I84" s="1148"/>
    </row>
  </sheetData>
  <sheetProtection/>
  <mergeCells count="70">
    <mergeCell ref="B1:I1"/>
    <mergeCell ref="B3:H3"/>
    <mergeCell ref="B4:H4"/>
    <mergeCell ref="B5:G5"/>
    <mergeCell ref="B7:C7"/>
    <mergeCell ref="D7:H7"/>
    <mergeCell ref="B9:C9"/>
    <mergeCell ref="D9:H9"/>
    <mergeCell ref="B11:C11"/>
    <mergeCell ref="D11:F11"/>
    <mergeCell ref="D13:H13"/>
    <mergeCell ref="B15:C15"/>
    <mergeCell ref="D15:H15"/>
    <mergeCell ref="B17:C17"/>
    <mergeCell ref="D17:H17"/>
    <mergeCell ref="B19:C19"/>
    <mergeCell ref="D19:E19"/>
    <mergeCell ref="F19:G19"/>
    <mergeCell ref="B21:C21"/>
    <mergeCell ref="D21:E21"/>
    <mergeCell ref="B23:C23"/>
    <mergeCell ref="B25:C25"/>
    <mergeCell ref="B27:C27"/>
    <mergeCell ref="D27:H27"/>
    <mergeCell ref="B29:H29"/>
    <mergeCell ref="B30:C30"/>
    <mergeCell ref="D30:F30"/>
    <mergeCell ref="B31:D31"/>
    <mergeCell ref="I32:K33"/>
    <mergeCell ref="B34:D34"/>
    <mergeCell ref="B37:D37"/>
    <mergeCell ref="B40:D40"/>
    <mergeCell ref="B41:D41"/>
    <mergeCell ref="B42:D42"/>
    <mergeCell ref="B43:D43"/>
    <mergeCell ref="B44:D44"/>
    <mergeCell ref="B45:D45"/>
    <mergeCell ref="B46:D46"/>
    <mergeCell ref="B47:D47"/>
    <mergeCell ref="B50:J50"/>
    <mergeCell ref="B53:C53"/>
    <mergeCell ref="B54:C54"/>
    <mergeCell ref="B55:C55"/>
    <mergeCell ref="B56:C56"/>
    <mergeCell ref="B57:E57"/>
    <mergeCell ref="B58:E58"/>
    <mergeCell ref="F58:G58"/>
    <mergeCell ref="B59:C59"/>
    <mergeCell ref="D59:E59"/>
    <mergeCell ref="F59:G59"/>
    <mergeCell ref="B61:E61"/>
    <mergeCell ref="B62:E62"/>
    <mergeCell ref="F62:G62"/>
    <mergeCell ref="B63:E63"/>
    <mergeCell ref="F63:K63"/>
    <mergeCell ref="B64:E64"/>
    <mergeCell ref="F64:K64"/>
    <mergeCell ref="B66:H66"/>
    <mergeCell ref="B67:H67"/>
    <mergeCell ref="C68:H68"/>
    <mergeCell ref="C69:H69"/>
    <mergeCell ref="B72:D72"/>
    <mergeCell ref="E72:F72"/>
    <mergeCell ref="B74:D74"/>
    <mergeCell ref="E74:F74"/>
    <mergeCell ref="G74:I75"/>
    <mergeCell ref="B78:D78"/>
    <mergeCell ref="E78:F79"/>
    <mergeCell ref="G78:I84"/>
    <mergeCell ref="C80:F80"/>
  </mergeCells>
  <printOptions/>
  <pageMargins left="1.1023622047244095" right="0.7086614173228347" top="0.7874015748031497" bottom="0.7874015748031497" header="0.31496062992125984" footer="0.31496062992125984"/>
  <pageSetup fitToHeight="2" horizontalDpi="600" verticalDpi="600" orientation="portrait" paperSize="9" scale="54" r:id="rId2"/>
  <headerFooter>
    <oddHeader>&amp;CVerze: 16.9.2011</oddHeader>
  </headerFooter>
  <rowBreaks count="1" manualBreakCount="1">
    <brk id="48" min="1" max="10" man="1"/>
  </rowBreaks>
  <drawing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2:V75"/>
  <sheetViews>
    <sheetView view="pageBreakPreview" zoomScale="88" zoomScaleNormal="85" zoomScaleSheetLayoutView="88" workbookViewId="0" topLeftCell="A1">
      <selection activeCell="B24" sqref="B24:M24"/>
    </sheetView>
  </sheetViews>
  <sheetFormatPr defaultColWidth="9.140625" defaultRowHeight="12.75"/>
  <cols>
    <col min="1" max="1" width="22.421875" style="462" customWidth="1"/>
    <col min="2" max="2" width="11.140625" style="462" customWidth="1"/>
    <col min="3" max="3" width="10.57421875" style="462" customWidth="1"/>
    <col min="4" max="4" width="8.8515625" style="462" customWidth="1"/>
    <col min="5" max="5" width="11.28125" style="462" customWidth="1"/>
    <col min="6" max="6" width="8.00390625" style="462" customWidth="1"/>
    <col min="7" max="8" width="10.28125" style="462" customWidth="1"/>
    <col min="9" max="9" width="7.140625" style="462" customWidth="1"/>
    <col min="10" max="10" width="9.28125" style="462" customWidth="1"/>
    <col min="11" max="11" width="6.00390625" style="462" customWidth="1"/>
    <col min="12" max="12" width="13.140625" style="462" customWidth="1"/>
    <col min="13" max="13" width="12.8515625" style="462" customWidth="1"/>
    <col min="14" max="19" width="9.28125" style="462" bestFit="1" customWidth="1"/>
    <col min="20" max="16384" width="9.140625" style="462" customWidth="1"/>
  </cols>
  <sheetData>
    <row r="1" s="460" customFormat="1" ht="10.5"/>
    <row r="2" spans="1:2" ht="15">
      <c r="A2" s="1301"/>
      <c r="B2" s="461"/>
    </row>
    <row r="3" spans="1:11" ht="12.75">
      <c r="A3" s="1301"/>
      <c r="K3" s="463"/>
    </row>
    <row r="4" spans="1:11" ht="12.75">
      <c r="A4" s="1301"/>
      <c r="K4" s="464"/>
    </row>
    <row r="5" ht="12.75">
      <c r="K5" s="465"/>
    </row>
    <row r="6" ht="12.75"/>
    <row r="7" spans="1:10" ht="12.75">
      <c r="A7" s="466"/>
      <c r="B7" s="466"/>
      <c r="C7" s="466"/>
      <c r="D7" s="466"/>
      <c r="J7" s="466"/>
    </row>
    <row r="8" spans="1:13" ht="12.75">
      <c r="A8" s="467"/>
      <c r="B8" s="467"/>
      <c r="C8" s="467"/>
      <c r="D8" s="467"/>
      <c r="E8" s="467"/>
      <c r="F8" s="467"/>
      <c r="G8" s="467"/>
      <c r="H8" s="467"/>
      <c r="I8" s="467"/>
      <c r="J8" s="467"/>
      <c r="K8" s="467"/>
      <c r="L8" s="467"/>
      <c r="M8" s="467"/>
    </row>
    <row r="10" spans="1:13" s="468" customFormat="1" ht="21">
      <c r="A10" s="1302" t="s">
        <v>343</v>
      </c>
      <c r="B10" s="1303"/>
      <c r="C10" s="1303"/>
      <c r="D10" s="1303"/>
      <c r="E10" s="1303"/>
      <c r="F10" s="1303"/>
      <c r="G10" s="1303"/>
      <c r="H10" s="1303"/>
      <c r="I10" s="1303"/>
      <c r="J10" s="1303"/>
      <c r="K10" s="1303"/>
      <c r="L10" s="1303"/>
      <c r="M10" s="1303"/>
    </row>
    <row r="11" spans="1:13" s="469" customFormat="1" ht="13.5">
      <c r="A11" s="1304" t="s">
        <v>344</v>
      </c>
      <c r="B11" s="1304"/>
      <c r="C11" s="1304"/>
      <c r="D11" s="1304"/>
      <c r="E11" s="1304"/>
      <c r="F11" s="1304"/>
      <c r="G11" s="1304"/>
      <c r="H11" s="1304"/>
      <c r="I11" s="1304"/>
      <c r="J11" s="1304"/>
      <c r="K11" s="1304"/>
      <c r="L11" s="1304"/>
      <c r="M11" s="1304"/>
    </row>
    <row r="12" spans="1:13" ht="27" customHeight="1">
      <c r="A12" s="1305" t="s">
        <v>345</v>
      </c>
      <c r="B12" s="1306"/>
      <c r="C12" s="1306"/>
      <c r="D12" s="1306"/>
      <c r="E12" s="1306"/>
      <c r="F12" s="1306"/>
      <c r="G12" s="1306"/>
      <c r="H12" s="1306"/>
      <c r="I12" s="1306"/>
      <c r="J12" s="1306"/>
      <c r="K12" s="1306"/>
      <c r="L12" s="1306"/>
      <c r="M12" s="1306"/>
    </row>
    <row r="13" s="470" customFormat="1" ht="9" thickBot="1"/>
    <row r="14" spans="1:13" s="472" customFormat="1" ht="37.5" customHeight="1">
      <c r="A14" s="471" t="s">
        <v>346</v>
      </c>
      <c r="B14" s="1287"/>
      <c r="C14" s="1288"/>
      <c r="D14" s="1288"/>
      <c r="E14" s="1288"/>
      <c r="F14" s="1288"/>
      <c r="G14" s="1288"/>
      <c r="H14" s="1288"/>
      <c r="I14" s="1288"/>
      <c r="J14" s="1288"/>
      <c r="K14" s="1288"/>
      <c r="L14" s="1288"/>
      <c r="M14" s="1289"/>
    </row>
    <row r="15" spans="1:13" s="472" customFormat="1" ht="36" customHeight="1">
      <c r="A15" s="473" t="s">
        <v>347</v>
      </c>
      <c r="B15" s="1290"/>
      <c r="C15" s="1291"/>
      <c r="D15" s="1291"/>
      <c r="E15" s="1291"/>
      <c r="F15" s="1291"/>
      <c r="G15" s="1291"/>
      <c r="H15" s="1291"/>
      <c r="I15" s="1291"/>
      <c r="J15" s="1291"/>
      <c r="K15" s="1291"/>
      <c r="L15" s="1291"/>
      <c r="M15" s="1292"/>
    </row>
    <row r="16" spans="1:13" ht="14.25" thickBot="1">
      <c r="A16" s="474"/>
      <c r="B16" s="475"/>
      <c r="C16" s="475"/>
      <c r="D16" s="475"/>
      <c r="E16" s="475"/>
      <c r="F16" s="475"/>
      <c r="G16" s="475"/>
      <c r="H16" s="475"/>
      <c r="I16" s="475"/>
      <c r="J16" s="475"/>
      <c r="K16" s="476"/>
      <c r="L16" s="476"/>
      <c r="M16" s="476"/>
    </row>
    <row r="17" spans="1:13" ht="33" customHeight="1" thickBot="1">
      <c r="A17" s="1275" t="s">
        <v>348</v>
      </c>
      <c r="B17" s="1276"/>
      <c r="C17" s="1276"/>
      <c r="D17" s="1276"/>
      <c r="E17" s="1276"/>
      <c r="F17" s="1276"/>
      <c r="G17" s="1276"/>
      <c r="H17" s="1276"/>
      <c r="I17" s="1276"/>
      <c r="J17" s="1276"/>
      <c r="K17" s="1276"/>
      <c r="L17" s="1276"/>
      <c r="M17" s="1277"/>
    </row>
    <row r="18" spans="1:13" ht="33" customHeight="1" thickBot="1">
      <c r="A18" s="1284" t="s">
        <v>349</v>
      </c>
      <c r="B18" s="1285"/>
      <c r="C18" s="1285"/>
      <c r="D18" s="1285"/>
      <c r="E18" s="1285"/>
      <c r="F18" s="1285"/>
      <c r="G18" s="1285"/>
      <c r="H18" s="1285"/>
      <c r="I18" s="1285"/>
      <c r="J18" s="1285"/>
      <c r="K18" s="1285"/>
      <c r="L18" s="1285"/>
      <c r="M18" s="1286"/>
    </row>
    <row r="19" spans="1:13" s="472" customFormat="1" ht="36.75" customHeight="1">
      <c r="A19" s="471" t="s">
        <v>350</v>
      </c>
      <c r="B19" s="1287"/>
      <c r="C19" s="1288"/>
      <c r="D19" s="1288"/>
      <c r="E19" s="1288"/>
      <c r="F19" s="1288"/>
      <c r="G19" s="1288"/>
      <c r="H19" s="1288"/>
      <c r="I19" s="1288"/>
      <c r="J19" s="1288"/>
      <c r="K19" s="1288"/>
      <c r="L19" s="1288"/>
      <c r="M19" s="1289"/>
    </row>
    <row r="20" spans="1:13" s="472" customFormat="1" ht="35.25" customHeight="1">
      <c r="A20" s="473" t="s">
        <v>351</v>
      </c>
      <c r="B20" s="1290"/>
      <c r="C20" s="1291"/>
      <c r="D20" s="1291"/>
      <c r="E20" s="1291"/>
      <c r="F20" s="1291"/>
      <c r="G20" s="1291"/>
      <c r="H20" s="1291"/>
      <c r="I20" s="1291"/>
      <c r="J20" s="1291"/>
      <c r="K20" s="1291"/>
      <c r="L20" s="1291"/>
      <c r="M20" s="1292"/>
    </row>
    <row r="21" spans="1:13" s="472" customFormat="1" ht="38.25" customHeight="1">
      <c r="A21" s="473" t="s">
        <v>352</v>
      </c>
      <c r="B21" s="1290"/>
      <c r="C21" s="1291"/>
      <c r="D21" s="1291"/>
      <c r="E21" s="1291"/>
      <c r="F21" s="1291"/>
      <c r="G21" s="1291"/>
      <c r="H21" s="1291"/>
      <c r="I21" s="1291"/>
      <c r="J21" s="1291"/>
      <c r="K21" s="1291"/>
      <c r="L21" s="1291"/>
      <c r="M21" s="1292"/>
    </row>
    <row r="22" spans="1:13" ht="35.25" customHeight="1" thickBot="1">
      <c r="A22" s="477" t="s">
        <v>353</v>
      </c>
      <c r="B22" s="1293"/>
      <c r="C22" s="1294"/>
      <c r="D22" s="1294"/>
      <c r="E22" s="1294"/>
      <c r="F22" s="1294"/>
      <c r="G22" s="1294"/>
      <c r="H22" s="1294"/>
      <c r="I22" s="1294"/>
      <c r="J22" s="1294"/>
      <c r="K22" s="1294"/>
      <c r="L22" s="1294"/>
      <c r="M22" s="1295"/>
    </row>
    <row r="23" spans="1:13" ht="33" customHeight="1" thickBot="1">
      <c r="A23" s="1284" t="s">
        <v>354</v>
      </c>
      <c r="B23" s="1285"/>
      <c r="C23" s="1285"/>
      <c r="D23" s="1285"/>
      <c r="E23" s="1285"/>
      <c r="F23" s="1285"/>
      <c r="G23" s="1285"/>
      <c r="H23" s="1285"/>
      <c r="I23" s="1285"/>
      <c r="J23" s="1285"/>
      <c r="K23" s="1285"/>
      <c r="L23" s="1285"/>
      <c r="M23" s="1286"/>
    </row>
    <row r="24" spans="1:13" s="472" customFormat="1" ht="36.75" customHeight="1">
      <c r="A24" s="471" t="s">
        <v>350</v>
      </c>
      <c r="B24" s="1287"/>
      <c r="C24" s="1288"/>
      <c r="D24" s="1288"/>
      <c r="E24" s="1288"/>
      <c r="F24" s="1288"/>
      <c r="G24" s="1288"/>
      <c r="H24" s="1288"/>
      <c r="I24" s="1288"/>
      <c r="J24" s="1288"/>
      <c r="K24" s="1288"/>
      <c r="L24" s="1288"/>
      <c r="M24" s="1289"/>
    </row>
    <row r="25" spans="1:13" s="472" customFormat="1" ht="35.25" customHeight="1">
      <c r="A25" s="473" t="s">
        <v>351</v>
      </c>
      <c r="B25" s="1290"/>
      <c r="C25" s="1291"/>
      <c r="D25" s="1291"/>
      <c r="E25" s="1291"/>
      <c r="F25" s="1291"/>
      <c r="G25" s="1291"/>
      <c r="H25" s="1291"/>
      <c r="I25" s="1291"/>
      <c r="J25" s="1291"/>
      <c r="K25" s="1291"/>
      <c r="L25" s="1291"/>
      <c r="M25" s="1292"/>
    </row>
    <row r="26" spans="1:13" s="472" customFormat="1" ht="38.25" customHeight="1">
      <c r="A26" s="473" t="s">
        <v>355</v>
      </c>
      <c r="B26" s="1290"/>
      <c r="C26" s="1291"/>
      <c r="D26" s="1291"/>
      <c r="E26" s="1291"/>
      <c r="F26" s="1291"/>
      <c r="G26" s="1291"/>
      <c r="H26" s="1291"/>
      <c r="I26" s="1291"/>
      <c r="J26" s="1291"/>
      <c r="K26" s="1291"/>
      <c r="L26" s="1291"/>
      <c r="M26" s="1292"/>
    </row>
    <row r="27" spans="1:13" ht="35.25" customHeight="1" thickBot="1">
      <c r="A27" s="477" t="s">
        <v>353</v>
      </c>
      <c r="B27" s="1293"/>
      <c r="C27" s="1294"/>
      <c r="D27" s="1294"/>
      <c r="E27" s="1294"/>
      <c r="F27" s="1294"/>
      <c r="G27" s="1294"/>
      <c r="H27" s="1294"/>
      <c r="I27" s="1294"/>
      <c r="J27" s="1294"/>
      <c r="K27" s="1294"/>
      <c r="L27" s="1294"/>
      <c r="M27" s="1295"/>
    </row>
    <row r="28" spans="1:10" ht="14.25" thickBot="1">
      <c r="A28" s="474"/>
      <c r="B28" s="478"/>
      <c r="C28" s="478"/>
      <c r="D28" s="478"/>
      <c r="E28" s="478"/>
      <c r="F28" s="478"/>
      <c r="G28" s="478"/>
      <c r="H28" s="478"/>
      <c r="I28" s="478"/>
      <c r="J28" s="478"/>
    </row>
    <row r="29" spans="1:13" s="472" customFormat="1" ht="30.75" customHeight="1" thickBot="1">
      <c r="A29" s="479" t="s">
        <v>356</v>
      </c>
      <c r="B29" s="1296"/>
      <c r="C29" s="1297"/>
      <c r="D29" s="1297"/>
      <c r="E29" s="1297"/>
      <c r="F29" s="1297"/>
      <c r="G29" s="1298"/>
      <c r="H29" s="1299" t="s">
        <v>357</v>
      </c>
      <c r="I29" s="1300"/>
      <c r="J29" s="1296" t="s">
        <v>358</v>
      </c>
      <c r="K29" s="1297"/>
      <c r="L29" s="1297"/>
      <c r="M29" s="1298"/>
    </row>
    <row r="30" spans="1:10" ht="27" customHeight="1" thickBot="1">
      <c r="A30" s="478"/>
      <c r="B30" s="478"/>
      <c r="C30" s="478"/>
      <c r="D30" s="478"/>
      <c r="E30" s="478"/>
      <c r="F30" s="478"/>
      <c r="G30" s="478"/>
      <c r="H30" s="478"/>
      <c r="I30" s="478"/>
      <c r="J30" s="478"/>
    </row>
    <row r="31" spans="1:13" s="468" customFormat="1" ht="30.75" customHeight="1" thickBot="1">
      <c r="A31" s="1275" t="s">
        <v>359</v>
      </c>
      <c r="B31" s="1276"/>
      <c r="C31" s="1276"/>
      <c r="D31" s="1276"/>
      <c r="E31" s="1276"/>
      <c r="F31" s="1276"/>
      <c r="G31" s="1276"/>
      <c r="H31" s="1276"/>
      <c r="I31" s="1276"/>
      <c r="J31" s="1276"/>
      <c r="K31" s="1276"/>
      <c r="L31" s="1276"/>
      <c r="M31" s="1277"/>
    </row>
    <row r="32" spans="2:13" s="480" customFormat="1" ht="33" customHeight="1" thickBot="1">
      <c r="B32" s="1278" t="s">
        <v>360</v>
      </c>
      <c r="C32" s="1279"/>
      <c r="D32" s="1279"/>
      <c r="E32" s="1279"/>
      <c r="F32" s="1280"/>
      <c r="G32" s="1278" t="s">
        <v>361</v>
      </c>
      <c r="H32" s="1279"/>
      <c r="I32" s="1279"/>
      <c r="J32" s="1279"/>
      <c r="K32" s="1280"/>
      <c r="L32" s="1281" t="s">
        <v>362</v>
      </c>
      <c r="M32" s="1282"/>
    </row>
    <row r="33" spans="1:13" s="480" customFormat="1" ht="51.75" customHeight="1" thickBot="1">
      <c r="A33" s="481" t="s">
        <v>363</v>
      </c>
      <c r="B33" s="482" t="s">
        <v>364</v>
      </c>
      <c r="C33" s="483" t="s">
        <v>365</v>
      </c>
      <c r="D33" s="483" t="s">
        <v>366</v>
      </c>
      <c r="E33" s="483" t="s">
        <v>367</v>
      </c>
      <c r="F33" s="484" t="s">
        <v>368</v>
      </c>
      <c r="G33" s="485" t="s">
        <v>369</v>
      </c>
      <c r="H33" s="483" t="s">
        <v>370</v>
      </c>
      <c r="I33" s="483" t="s">
        <v>366</v>
      </c>
      <c r="J33" s="483" t="s">
        <v>367</v>
      </c>
      <c r="K33" s="486" t="s">
        <v>368</v>
      </c>
      <c r="L33" s="487" t="s">
        <v>371</v>
      </c>
      <c r="M33" s="488" t="s">
        <v>372</v>
      </c>
    </row>
    <row r="34" spans="1:13" s="480" customFormat="1" ht="45" customHeight="1" thickBot="1">
      <c r="A34" s="489" t="s">
        <v>373</v>
      </c>
      <c r="B34" s="490">
        <v>27000</v>
      </c>
      <c r="C34" s="491">
        <v>17000</v>
      </c>
      <c r="D34" s="492">
        <f>1/B34*C34</f>
        <v>0.6296296296296297</v>
      </c>
      <c r="E34" s="493">
        <v>10000</v>
      </c>
      <c r="F34" s="494">
        <f>1/B34*E34</f>
        <v>0.37037037037037035</v>
      </c>
      <c r="G34" s="495">
        <v>25757.88</v>
      </c>
      <c r="H34" s="496">
        <f>G34*D34</f>
        <v>16217.924444444445</v>
      </c>
      <c r="I34" s="492">
        <f>1/G34*H34</f>
        <v>0.6296296296296295</v>
      </c>
      <c r="J34" s="496">
        <f>G34*F34</f>
        <v>9539.955555555556</v>
      </c>
      <c r="K34" s="497">
        <f>1/G34*J34</f>
        <v>0.37037037037037035</v>
      </c>
      <c r="L34" s="498">
        <f>G34*I34</f>
        <v>16217.924444444443</v>
      </c>
      <c r="M34" s="499">
        <f>G34*K34</f>
        <v>9539.955555555556</v>
      </c>
    </row>
    <row r="35" spans="1:13" s="480" customFormat="1" ht="33.75" customHeight="1" thickBot="1">
      <c r="A35" s="500" t="s">
        <v>374</v>
      </c>
      <c r="B35" s="501">
        <v>21000</v>
      </c>
      <c r="C35" s="502">
        <v>15000</v>
      </c>
      <c r="D35" s="503">
        <f>1/B35*C35</f>
        <v>0.7142857142857143</v>
      </c>
      <c r="E35" s="504">
        <v>6000</v>
      </c>
      <c r="F35" s="505">
        <f>1/B35*E35</f>
        <v>0.2857142857142857</v>
      </c>
      <c r="G35" s="506">
        <v>21400</v>
      </c>
      <c r="H35" s="507">
        <f>G35*D35</f>
        <v>15285.714285714286</v>
      </c>
      <c r="I35" s="503">
        <f>1/G35*H35</f>
        <v>0.7142857142857143</v>
      </c>
      <c r="J35" s="507">
        <f>G35*F35</f>
        <v>6114.285714285714</v>
      </c>
      <c r="K35" s="508">
        <f>1/G35*J35</f>
        <v>0.2857142857142857</v>
      </c>
      <c r="L35" s="498">
        <f>G35*I35</f>
        <v>15285.714285714286</v>
      </c>
      <c r="M35" s="499">
        <f>G35*K35</f>
        <v>6114.285714285714</v>
      </c>
    </row>
    <row r="36" spans="1:13" s="480" customFormat="1" ht="42.75" customHeight="1" thickBot="1">
      <c r="A36" s="509" t="s">
        <v>375</v>
      </c>
      <c r="B36" s="510">
        <v>11700</v>
      </c>
      <c r="C36" s="511">
        <v>10700</v>
      </c>
      <c r="D36" s="512">
        <f>1/B36*C36</f>
        <v>0.9145299145299145</v>
      </c>
      <c r="E36" s="513">
        <v>1000</v>
      </c>
      <c r="F36" s="514">
        <f>1/B36*E36</f>
        <v>0.08547008547008547</v>
      </c>
      <c r="G36" s="515">
        <v>11700</v>
      </c>
      <c r="H36" s="516">
        <f>G36*D36</f>
        <v>10700</v>
      </c>
      <c r="I36" s="512">
        <f>1/G36*H36</f>
        <v>0.9145299145299145</v>
      </c>
      <c r="J36" s="516">
        <f>G36*F36</f>
        <v>1000</v>
      </c>
      <c r="K36" s="517">
        <f>1/G36*J36</f>
        <v>0.08547008547008547</v>
      </c>
      <c r="L36" s="518">
        <f>G36*I36</f>
        <v>10700</v>
      </c>
      <c r="M36" s="519">
        <f>G36*K36</f>
        <v>1000</v>
      </c>
    </row>
    <row r="37" spans="1:18" s="480" customFormat="1" ht="13.5" thickBot="1">
      <c r="A37" s="520"/>
      <c r="B37" s="1283"/>
      <c r="C37" s="1283"/>
      <c r="D37" s="520"/>
      <c r="E37" s="521"/>
      <c r="F37" s="521"/>
      <c r="G37" s="521"/>
      <c r="H37" s="521"/>
      <c r="I37" s="521"/>
      <c r="J37" s="521"/>
      <c r="K37" s="521"/>
      <c r="L37" s="521"/>
      <c r="M37" s="521"/>
      <c r="N37" s="521"/>
      <c r="O37" s="521"/>
      <c r="P37" s="522"/>
      <c r="Q37" s="522"/>
      <c r="R37" s="523"/>
    </row>
    <row r="38" spans="1:19" s="529" customFormat="1" ht="28.5" customHeight="1" thickBot="1">
      <c r="A38" s="524" t="s">
        <v>376</v>
      </c>
      <c r="B38" s="525">
        <f>SUM(B34:B36)</f>
        <v>59700</v>
      </c>
      <c r="C38" s="525">
        <f aca="true" t="shared" si="0" ref="C38:M38">SUM(C34:C36)</f>
        <v>42700</v>
      </c>
      <c r="D38" s="525"/>
      <c r="E38" s="525">
        <f t="shared" si="0"/>
        <v>17000</v>
      </c>
      <c r="F38" s="525"/>
      <c r="G38" s="525">
        <f t="shared" si="0"/>
        <v>58857.880000000005</v>
      </c>
      <c r="H38" s="525">
        <f t="shared" si="0"/>
        <v>42203.63873015873</v>
      </c>
      <c r="I38" s="525"/>
      <c r="J38" s="525">
        <f t="shared" si="0"/>
        <v>16654.24126984127</v>
      </c>
      <c r="K38" s="525"/>
      <c r="L38" s="525">
        <f t="shared" si="0"/>
        <v>42203.63873015873</v>
      </c>
      <c r="M38" s="525">
        <f t="shared" si="0"/>
        <v>16654.24126984127</v>
      </c>
      <c r="N38" s="526"/>
      <c r="O38" s="527"/>
      <c r="P38" s="526"/>
      <c r="Q38" s="526"/>
      <c r="R38" s="528"/>
      <c r="S38" s="528"/>
    </row>
    <row r="39" spans="1:10" ht="12.75">
      <c r="A39" s="530"/>
      <c r="B39" s="531"/>
      <c r="C39" s="532"/>
      <c r="D39" s="532"/>
      <c r="E39" s="532"/>
      <c r="F39" s="532"/>
      <c r="G39" s="532"/>
      <c r="H39" s="532"/>
      <c r="I39" s="532"/>
      <c r="J39" s="532"/>
    </row>
    <row r="40" spans="1:10" ht="13.5" thickBot="1">
      <c r="A40" s="530"/>
      <c r="B40" s="531"/>
      <c r="C40" s="532"/>
      <c r="D40" s="532"/>
      <c r="E40" s="532"/>
      <c r="F40" s="532"/>
      <c r="G40" s="532"/>
      <c r="H40" s="532"/>
      <c r="I40" s="532"/>
      <c r="J40" s="532"/>
    </row>
    <row r="41" spans="1:22" ht="33" customHeight="1" thickBot="1">
      <c r="A41" s="1269" t="s">
        <v>377</v>
      </c>
      <c r="B41" s="1269"/>
      <c r="C41" s="1269"/>
      <c r="D41" s="1269"/>
      <c r="E41" s="1269"/>
      <c r="F41" s="1270">
        <f>G38</f>
        <v>58857.880000000005</v>
      </c>
      <c r="G41" s="1271"/>
      <c r="H41" s="533"/>
      <c r="I41" s="533"/>
      <c r="J41" s="533"/>
      <c r="K41" s="533"/>
      <c r="L41" s="533"/>
      <c r="M41" s="533"/>
      <c r="N41" s="533"/>
      <c r="O41" s="533"/>
      <c r="P41" s="533"/>
      <c r="Q41" s="533"/>
      <c r="R41" s="533"/>
      <c r="S41" s="533"/>
      <c r="T41" s="533"/>
      <c r="U41" s="533"/>
      <c r="V41" s="533"/>
    </row>
    <row r="42" spans="1:22" ht="13.5" thickBot="1">
      <c r="A42" s="533"/>
      <c r="B42" s="533"/>
      <c r="C42" s="533"/>
      <c r="D42" s="533"/>
      <c r="E42" s="533"/>
      <c r="F42" s="534"/>
      <c r="G42" s="535"/>
      <c r="H42" s="533"/>
      <c r="I42" s="533"/>
      <c r="J42" s="533"/>
      <c r="K42" s="533"/>
      <c r="L42" s="533"/>
      <c r="M42" s="533"/>
      <c r="N42" s="533"/>
      <c r="O42" s="533"/>
      <c r="P42" s="533"/>
      <c r="Q42" s="533"/>
      <c r="R42" s="533"/>
      <c r="S42" s="533"/>
      <c r="T42" s="533"/>
      <c r="U42" s="533"/>
      <c r="V42" s="533"/>
    </row>
    <row r="43" spans="1:22" ht="33" customHeight="1" thickBot="1">
      <c r="A43" s="1269" t="s">
        <v>378</v>
      </c>
      <c r="B43" s="1269"/>
      <c r="C43" s="1269"/>
      <c r="D43" s="1269"/>
      <c r="E43" s="1269"/>
      <c r="F43" s="1270">
        <f>H38</f>
        <v>42203.63873015873</v>
      </c>
      <c r="G43" s="1271"/>
      <c r="H43" s="533"/>
      <c r="N43" s="533"/>
      <c r="O43" s="533"/>
      <c r="P43" s="533"/>
      <c r="Q43" s="533"/>
      <c r="R43" s="533"/>
      <c r="S43" s="533"/>
      <c r="T43" s="533"/>
      <c r="U43" s="533"/>
      <c r="V43" s="533"/>
    </row>
    <row r="44" spans="1:22" ht="13.5" thickBot="1">
      <c r="A44" s="533"/>
      <c r="B44" s="533"/>
      <c r="C44" s="533"/>
      <c r="D44" s="533"/>
      <c r="E44" s="533"/>
      <c r="F44" s="533"/>
      <c r="G44" s="533"/>
      <c r="H44" s="533"/>
      <c r="I44" s="533"/>
      <c r="J44" s="533"/>
      <c r="K44" s="533"/>
      <c r="L44" s="533"/>
      <c r="M44" s="533"/>
      <c r="N44" s="533"/>
      <c r="O44" s="533"/>
      <c r="P44" s="533"/>
      <c r="Q44" s="533"/>
      <c r="R44" s="533"/>
      <c r="S44" s="533"/>
      <c r="T44" s="533"/>
      <c r="U44" s="533"/>
      <c r="V44" s="533"/>
    </row>
    <row r="45" spans="1:22" ht="33" customHeight="1" thickBot="1">
      <c r="A45" s="1269" t="s">
        <v>379</v>
      </c>
      <c r="B45" s="1269"/>
      <c r="C45" s="1269"/>
      <c r="D45" s="1272"/>
      <c r="E45" s="1273"/>
      <c r="F45" s="1270">
        <f>M38</f>
        <v>16654.24126984127</v>
      </c>
      <c r="G45" s="1271"/>
      <c r="H45" s="533"/>
      <c r="I45" s="533"/>
      <c r="J45" s="533"/>
      <c r="K45" s="533"/>
      <c r="L45" s="533"/>
      <c r="M45" s="533"/>
      <c r="N45" s="533"/>
      <c r="O45" s="533"/>
      <c r="P45" s="533"/>
      <c r="Q45" s="533"/>
      <c r="R45" s="533"/>
      <c r="S45" s="533"/>
      <c r="T45" s="533"/>
      <c r="U45" s="533"/>
      <c r="V45" s="533"/>
    </row>
    <row r="46" spans="1:22" ht="12.75">
      <c r="A46" s="533"/>
      <c r="B46" s="533"/>
      <c r="C46" s="533"/>
      <c r="D46" s="533"/>
      <c r="E46" s="533"/>
      <c r="F46" s="533"/>
      <c r="G46" s="533"/>
      <c r="H46" s="533"/>
      <c r="I46" s="533"/>
      <c r="J46" s="533"/>
      <c r="K46" s="533"/>
      <c r="L46" s="533"/>
      <c r="M46" s="533"/>
      <c r="N46" s="533"/>
      <c r="O46" s="533"/>
      <c r="P46" s="533"/>
      <c r="Q46" s="533"/>
      <c r="R46" s="533"/>
      <c r="S46" s="533"/>
      <c r="T46" s="533"/>
      <c r="U46" s="533"/>
      <c r="V46" s="533"/>
    </row>
    <row r="47" spans="8:22" ht="10.5" customHeight="1">
      <c r="H47" s="533"/>
      <c r="I47" s="533"/>
      <c r="J47" s="533"/>
      <c r="K47" s="533"/>
      <c r="L47" s="533"/>
      <c r="M47" s="533"/>
      <c r="N47" s="533"/>
      <c r="O47" s="533"/>
      <c r="P47" s="533"/>
      <c r="Q47" s="533"/>
      <c r="R47" s="533"/>
      <c r="S47" s="533"/>
      <c r="T47" s="533"/>
      <c r="U47" s="533"/>
      <c r="V47" s="533"/>
    </row>
    <row r="48" spans="8:22" ht="10.5" customHeight="1">
      <c r="H48" s="533"/>
      <c r="I48" s="533"/>
      <c r="J48" s="533"/>
      <c r="K48" s="533"/>
      <c r="L48" s="533"/>
      <c r="M48" s="533"/>
      <c r="N48" s="533"/>
      <c r="O48" s="533"/>
      <c r="P48" s="533"/>
      <c r="Q48" s="533"/>
      <c r="R48" s="533"/>
      <c r="S48" s="533"/>
      <c r="T48" s="533"/>
      <c r="U48" s="533"/>
      <c r="V48" s="533"/>
    </row>
    <row r="49" ht="16.5" customHeight="1"/>
    <row r="50" spans="1:13" ht="30" customHeight="1">
      <c r="A50" s="1274" t="s">
        <v>380</v>
      </c>
      <c r="B50" s="1274"/>
      <c r="C50" s="1274"/>
      <c r="D50" s="1274"/>
      <c r="E50" s="1274"/>
      <c r="F50" s="1274"/>
      <c r="G50" s="1274"/>
      <c r="H50" s="1274"/>
      <c r="I50" s="1274"/>
      <c r="J50" s="1274"/>
      <c r="K50" s="1274"/>
      <c r="L50" s="1274"/>
      <c r="M50" s="1274"/>
    </row>
    <row r="51" spans="1:13" ht="44.25" customHeight="1">
      <c r="A51" s="1268" t="s">
        <v>381</v>
      </c>
      <c r="B51" s="1268"/>
      <c r="C51" s="1268"/>
      <c r="D51" s="1268"/>
      <c r="E51" s="1268"/>
      <c r="F51" s="1268"/>
      <c r="G51" s="1268"/>
      <c r="H51" s="1268"/>
      <c r="I51" s="1268"/>
      <c r="J51" s="1268"/>
      <c r="K51" s="1268"/>
      <c r="L51" s="1268"/>
      <c r="M51" s="1268"/>
    </row>
    <row r="52" spans="1:13" ht="44.25" customHeight="1">
      <c r="A52" s="1268" t="s">
        <v>382</v>
      </c>
      <c r="B52" s="1268"/>
      <c r="C52" s="1268"/>
      <c r="D52" s="1268"/>
      <c r="E52" s="1268"/>
      <c r="F52" s="1268"/>
      <c r="G52" s="1268"/>
      <c r="H52" s="1268"/>
      <c r="I52" s="1268"/>
      <c r="J52" s="1268"/>
      <c r="K52" s="1268"/>
      <c r="L52" s="1268"/>
      <c r="M52" s="1268"/>
    </row>
    <row r="53" ht="7.5" customHeight="1"/>
    <row r="54" spans="1:13" ht="32.25" customHeight="1">
      <c r="A54" s="1267" t="s">
        <v>383</v>
      </c>
      <c r="B54" s="1267"/>
      <c r="C54" s="1267"/>
      <c r="D54" s="1267"/>
      <c r="E54" s="1267"/>
      <c r="F54" s="1267"/>
      <c r="G54" s="1267"/>
      <c r="H54" s="1267"/>
      <c r="I54" s="1267"/>
      <c r="J54" s="1267"/>
      <c r="K54" s="1267"/>
      <c r="L54" s="1267"/>
      <c r="M54" s="1267"/>
    </row>
    <row r="55" spans="1:13" ht="33" customHeight="1">
      <c r="A55" s="1267" t="s">
        <v>384</v>
      </c>
      <c r="B55" s="1267"/>
      <c r="C55" s="1267"/>
      <c r="D55" s="1267"/>
      <c r="E55" s="1267"/>
      <c r="F55" s="1267"/>
      <c r="G55" s="1267"/>
      <c r="H55" s="1267"/>
      <c r="I55" s="1267"/>
      <c r="J55" s="1267"/>
      <c r="K55" s="1267"/>
      <c r="L55" s="1267"/>
      <c r="M55" s="1267"/>
    </row>
    <row r="56" spans="1:13" ht="45.75" customHeight="1">
      <c r="A56" s="1267" t="s">
        <v>385</v>
      </c>
      <c r="B56" s="1267"/>
      <c r="C56" s="1267"/>
      <c r="D56" s="1267"/>
      <c r="E56" s="1267"/>
      <c r="F56" s="1267"/>
      <c r="G56" s="1267"/>
      <c r="H56" s="1267"/>
      <c r="I56" s="1267"/>
      <c r="J56" s="1267"/>
      <c r="K56" s="1267"/>
      <c r="L56" s="1267"/>
      <c r="M56" s="1267"/>
    </row>
    <row r="57" spans="1:13" ht="48" customHeight="1">
      <c r="A57" s="1267" t="s">
        <v>386</v>
      </c>
      <c r="B57" s="1267"/>
      <c r="C57" s="1267"/>
      <c r="D57" s="1267"/>
      <c r="E57" s="1267"/>
      <c r="F57" s="1267"/>
      <c r="G57" s="1267"/>
      <c r="H57" s="1267"/>
      <c r="I57" s="1267"/>
      <c r="J57" s="1267"/>
      <c r="K57" s="1267"/>
      <c r="L57" s="1267"/>
      <c r="M57" s="1267"/>
    </row>
    <row r="58" spans="1:13" ht="30" customHeight="1">
      <c r="A58" s="1267" t="s">
        <v>387</v>
      </c>
      <c r="B58" s="1267"/>
      <c r="C58" s="1267"/>
      <c r="D58" s="1267"/>
      <c r="E58" s="1267"/>
      <c r="F58" s="1267"/>
      <c r="G58" s="1267"/>
      <c r="H58" s="1267"/>
      <c r="I58" s="1267"/>
      <c r="J58" s="1267"/>
      <c r="K58" s="1267"/>
      <c r="L58" s="1267"/>
      <c r="M58" s="1267"/>
    </row>
    <row r="59" spans="1:13" ht="45.75" customHeight="1">
      <c r="A59" s="1267" t="s">
        <v>388</v>
      </c>
      <c r="B59" s="1267"/>
      <c r="C59" s="1267"/>
      <c r="D59" s="1267"/>
      <c r="E59" s="1267"/>
      <c r="F59" s="1267"/>
      <c r="G59" s="1267"/>
      <c r="H59" s="1267"/>
      <c r="I59" s="1267"/>
      <c r="J59" s="1267"/>
      <c r="K59" s="1267"/>
      <c r="L59" s="1267"/>
      <c r="M59" s="1267"/>
    </row>
    <row r="60" spans="1:13" ht="30" customHeight="1">
      <c r="A60" s="1267" t="s">
        <v>389</v>
      </c>
      <c r="B60" s="1267"/>
      <c r="C60" s="1267"/>
      <c r="D60" s="1267"/>
      <c r="E60" s="1267"/>
      <c r="F60" s="1267"/>
      <c r="G60" s="1267"/>
      <c r="H60" s="1267"/>
      <c r="I60" s="1267"/>
      <c r="J60" s="1267"/>
      <c r="K60" s="1267"/>
      <c r="L60" s="1267"/>
      <c r="M60" s="1267"/>
    </row>
    <row r="62" ht="12.75">
      <c r="A62" s="530" t="s">
        <v>390</v>
      </c>
    </row>
    <row r="63" ht="13.5" thickBot="1"/>
    <row r="64" spans="1:13" ht="34.5" customHeight="1" thickBot="1">
      <c r="A64" s="1255" t="s">
        <v>391</v>
      </c>
      <c r="B64" s="1255"/>
      <c r="D64" s="1264"/>
      <c r="E64" s="1265"/>
      <c r="F64" s="1265"/>
      <c r="G64" s="1266"/>
      <c r="J64" s="536"/>
      <c r="K64" s="537"/>
      <c r="L64" s="537"/>
      <c r="M64" s="538"/>
    </row>
    <row r="65" spans="1:13" ht="34.5" customHeight="1" thickBot="1">
      <c r="A65" s="1262" t="s">
        <v>392</v>
      </c>
      <c r="B65" s="1262"/>
      <c r="D65" s="1264"/>
      <c r="E65" s="1265"/>
      <c r="F65" s="1265"/>
      <c r="G65" s="1266"/>
      <c r="J65" s="539"/>
      <c r="K65" s="540"/>
      <c r="L65" s="540"/>
      <c r="M65" s="541"/>
    </row>
    <row r="66" spans="1:13" ht="34.5" customHeight="1" thickBot="1">
      <c r="A66" s="1262" t="s">
        <v>393</v>
      </c>
      <c r="B66" s="1262"/>
      <c r="D66" s="1256"/>
      <c r="E66" s="1257"/>
      <c r="F66" s="1257"/>
      <c r="G66" s="1258"/>
      <c r="J66" s="1263" t="s">
        <v>394</v>
      </c>
      <c r="K66" s="1260"/>
      <c r="L66" s="1260"/>
      <c r="M66" s="1261"/>
    </row>
    <row r="68" ht="12.75">
      <c r="A68" s="530" t="s">
        <v>395</v>
      </c>
    </row>
    <row r="69" ht="13.5" thickBot="1">
      <c r="A69" s="530"/>
    </row>
    <row r="70" spans="1:13" ht="33" customHeight="1" thickBot="1">
      <c r="A70" s="1255" t="s">
        <v>233</v>
      </c>
      <c r="B70" s="1255"/>
      <c r="D70" s="1264"/>
      <c r="E70" s="1265"/>
      <c r="F70" s="1265"/>
      <c r="G70" s="1266"/>
      <c r="J70" s="542"/>
      <c r="K70" s="542"/>
      <c r="L70" s="542"/>
      <c r="M70" s="542"/>
    </row>
    <row r="71" spans="1:13" s="543" customFormat="1" ht="34.5" customHeight="1" thickBot="1">
      <c r="A71" s="1262" t="s">
        <v>30</v>
      </c>
      <c r="B71" s="1262"/>
      <c r="C71" s="462"/>
      <c r="D71" s="1264"/>
      <c r="E71" s="1265"/>
      <c r="F71" s="1265"/>
      <c r="G71" s="1266"/>
      <c r="H71" s="462"/>
      <c r="I71" s="462"/>
      <c r="J71" s="539"/>
      <c r="K71" s="540"/>
      <c r="L71" s="540"/>
      <c r="M71" s="541"/>
    </row>
    <row r="72" spans="1:13" s="543" customFormat="1" ht="33.75" customHeight="1" thickBot="1">
      <c r="A72" s="1255" t="s">
        <v>290</v>
      </c>
      <c r="B72" s="1255"/>
      <c r="C72" s="462"/>
      <c r="D72" s="1256"/>
      <c r="E72" s="1257"/>
      <c r="F72" s="1257"/>
      <c r="G72" s="1258"/>
      <c r="H72" s="462"/>
      <c r="I72" s="462"/>
      <c r="J72" s="1259" t="s">
        <v>396</v>
      </c>
      <c r="K72" s="1260"/>
      <c r="L72" s="1260"/>
      <c r="M72" s="1261"/>
    </row>
    <row r="73" spans="1:13" s="543" customFormat="1" ht="34.5" customHeight="1" thickBot="1">
      <c r="A73" s="1255" t="s">
        <v>397</v>
      </c>
      <c r="B73" s="1255"/>
      <c r="C73" s="462"/>
      <c r="D73" s="1256"/>
      <c r="E73" s="1257"/>
      <c r="F73" s="1257"/>
      <c r="G73" s="1258"/>
      <c r="H73" s="462"/>
      <c r="I73" s="462"/>
      <c r="J73" s="462"/>
      <c r="K73" s="462"/>
      <c r="L73" s="462"/>
      <c r="M73" s="462"/>
    </row>
    <row r="74" spans="1:13" s="543" customFormat="1" ht="27.75" customHeight="1">
      <c r="A74" s="530"/>
      <c r="B74" s="462"/>
      <c r="C74" s="462"/>
      <c r="D74" s="462"/>
      <c r="E74" s="462"/>
      <c r="F74" s="462"/>
      <c r="G74" s="530" t="s">
        <v>398</v>
      </c>
      <c r="H74" s="462"/>
      <c r="I74" s="462"/>
      <c r="J74" s="536"/>
      <c r="K74" s="537"/>
      <c r="L74" s="537"/>
      <c r="M74" s="538"/>
    </row>
    <row r="75" spans="1:13" s="543" customFormat="1" ht="42" customHeight="1" thickBot="1">
      <c r="A75" s="530"/>
      <c r="B75" s="462"/>
      <c r="C75" s="462"/>
      <c r="D75" s="462"/>
      <c r="E75" s="462"/>
      <c r="F75" s="462"/>
      <c r="G75" s="462"/>
      <c r="H75" s="462"/>
      <c r="I75" s="462"/>
      <c r="J75" s="1259" t="s">
        <v>33</v>
      </c>
      <c r="K75" s="1260"/>
      <c r="L75" s="1260"/>
      <c r="M75" s="1261"/>
    </row>
  </sheetData>
  <sheetProtection/>
  <mergeCells count="58">
    <mergeCell ref="A2:A4"/>
    <mergeCell ref="A10:M10"/>
    <mergeCell ref="A11:M11"/>
    <mergeCell ref="A12:M12"/>
    <mergeCell ref="B14:M14"/>
    <mergeCell ref="B15:M15"/>
    <mergeCell ref="A17:M17"/>
    <mergeCell ref="A18:M18"/>
    <mergeCell ref="B19:M19"/>
    <mergeCell ref="B20:M20"/>
    <mergeCell ref="B21:M21"/>
    <mergeCell ref="B22:M22"/>
    <mergeCell ref="A23:M23"/>
    <mergeCell ref="B24:M24"/>
    <mergeCell ref="B25:M25"/>
    <mergeCell ref="B26:M26"/>
    <mergeCell ref="B27:M27"/>
    <mergeCell ref="B29:G29"/>
    <mergeCell ref="H29:I29"/>
    <mergeCell ref="J29:M29"/>
    <mergeCell ref="A31:M31"/>
    <mergeCell ref="B32:F32"/>
    <mergeCell ref="G32:K32"/>
    <mergeCell ref="L32:M32"/>
    <mergeCell ref="B37:C37"/>
    <mergeCell ref="A41:E41"/>
    <mergeCell ref="F41:G41"/>
    <mergeCell ref="A43:E43"/>
    <mergeCell ref="F43:G43"/>
    <mergeCell ref="A45:E45"/>
    <mergeCell ref="F45:G45"/>
    <mergeCell ref="A50:M50"/>
    <mergeCell ref="A51:M51"/>
    <mergeCell ref="A52:M52"/>
    <mergeCell ref="A54:M54"/>
    <mergeCell ref="A55:M55"/>
    <mergeCell ref="A56:M56"/>
    <mergeCell ref="A57:M57"/>
    <mergeCell ref="A58:M58"/>
    <mergeCell ref="A59:M59"/>
    <mergeCell ref="A60:M60"/>
    <mergeCell ref="A64:B64"/>
    <mergeCell ref="D64:G64"/>
    <mergeCell ref="A65:B65"/>
    <mergeCell ref="D65:G65"/>
    <mergeCell ref="A66:B66"/>
    <mergeCell ref="D66:G66"/>
    <mergeCell ref="J66:M66"/>
    <mergeCell ref="A70:B70"/>
    <mergeCell ref="D70:G70"/>
    <mergeCell ref="A71:B71"/>
    <mergeCell ref="D71:G71"/>
    <mergeCell ref="A72:B72"/>
    <mergeCell ref="D72:G72"/>
    <mergeCell ref="J72:M72"/>
    <mergeCell ref="A73:B73"/>
    <mergeCell ref="D73:G73"/>
    <mergeCell ref="J75:M75"/>
  </mergeCells>
  <printOptions horizontalCentered="1"/>
  <pageMargins left="0.1968503937007874" right="0.15748031496062992" top="0.2755905511811024" bottom="0.2362204724409449" header="0.15748031496062992" footer="0.15748031496062992"/>
  <pageSetup fitToHeight="0" horizontalDpi="600" verticalDpi="600" orientation="portrait" paperSize="9" scale="63" r:id="rId2"/>
  <headerFooter alignWithMargins="0">
    <oddHeader>&amp;CVerze: 1.4.2012</oddHeader>
  </headerFooter>
  <rowBreaks count="1" manualBreakCount="1">
    <brk id="4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Obuch</dc:creator>
  <cp:keywords/>
  <dc:description/>
  <cp:lastModifiedBy>Jakoubková Marie</cp:lastModifiedBy>
  <cp:lastPrinted>2014-06-12T10:42:39Z</cp:lastPrinted>
  <dcterms:created xsi:type="dcterms:W3CDTF">2007-12-02T16:14:20Z</dcterms:created>
  <dcterms:modified xsi:type="dcterms:W3CDTF">2014-06-12T10:42:42Z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