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RK-18-2014-30, př. 2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<sst xmlns="http://schemas.openxmlformats.org/spreadsheetml/2006/main" count="52" uniqueCount="48">
  <si>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v Kč</t>
  </si>
  <si>
    <t>Výsledek hospodaření předcházejících účetních období        (účet 432)</t>
  </si>
  <si>
    <t>Výsledek hospodaření běžného roku k 31.12.2013</t>
  </si>
  <si>
    <t>Zůstatky  fondů před finančním vypořádáním HV k 31.12.2013</t>
  </si>
  <si>
    <t>Návrh na rozdělení zlepšeného výsledku hospodaření</t>
  </si>
  <si>
    <t>Návrh na řešení zhoršeného výsledku hospodaření</t>
  </si>
  <si>
    <t>hlavní    činnost</t>
  </si>
  <si>
    <t>doplňková činnost</t>
  </si>
  <si>
    <t>Celkem</t>
  </si>
  <si>
    <t>fond odměn</t>
  </si>
  <si>
    <t>rezervní fond</t>
  </si>
  <si>
    <t>investiční fond</t>
  </si>
  <si>
    <t>FKSP</t>
  </si>
  <si>
    <t>úhrada z rezervního fondu</t>
  </si>
  <si>
    <t xml:space="preserve">převod do dalších let     (na účet 432) </t>
  </si>
  <si>
    <t>Domov důchodců Onšov</t>
  </si>
  <si>
    <t>Domov pro seniory Náměšť nad Oslavou</t>
  </si>
  <si>
    <t>DÚSP Černovice</t>
  </si>
  <si>
    <t>155,287,35</t>
  </si>
  <si>
    <t>z toho: k úhradě ztráty min. let</t>
  </si>
  <si>
    <t>Neuhrazená ztráta po vypořádání      (účet 432)</t>
  </si>
  <si>
    <t>§ 4357</t>
  </si>
  <si>
    <t>§ 4350</t>
  </si>
  <si>
    <t>§ 4339</t>
  </si>
  <si>
    <t>Celkem (§ 4350 + § 4357 + § 4339)</t>
  </si>
  <si>
    <t>Počet stran: 1</t>
  </si>
  <si>
    <t>Domov důchodců Humpolec</t>
  </si>
  <si>
    <t>Domov pro seniory Třebíč - Manž. Curieových</t>
  </si>
  <si>
    <t>Domov pro seniory Třebíč, Koutkova - Kubešova</t>
  </si>
  <si>
    <t>Domov pro seniory Havlíčkův Brod</t>
  </si>
  <si>
    <t>Domov důchodců Proseč-Obořiště</t>
  </si>
  <si>
    <t>Domov důchodců Ždírec</t>
  </si>
  <si>
    <t>Domov důchodců Proseč u Pošné</t>
  </si>
  <si>
    <t>Ústav sociální péče Lidmaň</t>
  </si>
  <si>
    <t>Domov ve Věži</t>
  </si>
  <si>
    <t>Ústav sociální péče Křižanov</t>
  </si>
  <si>
    <t>Ústav sociální péče Nové Syrovice</t>
  </si>
  <si>
    <t>Psychocentrum - MRP Kraje Vysočina</t>
  </si>
  <si>
    <t>Domov ve Zboží</t>
  </si>
  <si>
    <t>Příspěvkové organizace na úseku sociálnich služeb</t>
  </si>
  <si>
    <t>Domov pro seniory Mitrov</t>
  </si>
  <si>
    <t>Domov Háj (Ledeč nad Sázavou)</t>
  </si>
  <si>
    <t>Domov Jeřabina (Těchobuz)</t>
  </si>
  <si>
    <t>Domov bez zámku (Jinošov)</t>
  </si>
  <si>
    <t>Ztráta celkem ( § 4350, § 4357 )</t>
  </si>
  <si>
    <t>Návrh na rozdělení kladného výsledku hospodaření  a řešení ztráty za rok 2013</t>
  </si>
  <si>
    <t>Domov pro seniory Velké Meziříčí</t>
  </si>
  <si>
    <t>RK-18-2014-30,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</si>
</sst>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36" applyFont="1">
      <alignment/>
      <protection/>
    </xf>
    <xf numFmtId="0" fontId="3" fillId="0" borderId="0" xfId="36" applyFont="1" applyAlignment="1">
      <alignment horizontal="right"/>
      <protection/>
    </xf>
    <xf numFmtId="4" fontId="3" fillId="0" borderId="0" xfId="36" applyNumberFormat="1" applyFont="1">
      <alignment/>
      <protection/>
    </xf>
    <xf numFmtId="0" fontId="4" fillId="0" borderId="0" xfId="36" applyFont="1">
      <alignment/>
      <protection/>
    </xf>
    <xf numFmtId="0" fontId="3" fillId="0" borderId="0" xfId="0" applyFont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 applyProtection="1">
      <alignment horizontal="right" vertical="center"/>
      <protection locked="0"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4" fontId="3" fillId="0" borderId="30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29" xfId="0" applyNumberFormat="1" applyFont="1" applyFill="1" applyBorder="1" applyAlignment="1" applyProtection="1">
      <alignment horizontal="right" vertical="center"/>
      <protection/>
    </xf>
    <xf numFmtId="4" fontId="3" fillId="0" borderId="30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 locked="0"/>
    </xf>
    <xf numFmtId="4" fontId="3" fillId="0" borderId="31" xfId="0" applyNumberFormat="1" applyFont="1" applyFill="1" applyBorder="1" applyAlignment="1" applyProtection="1">
      <alignment horizontal="right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26" xfId="0" applyNumberFormat="1" applyFont="1" applyFill="1" applyBorder="1" applyAlignment="1" applyProtection="1">
      <alignment horizontal="right" vertical="center"/>
      <protection locked="0"/>
    </xf>
    <xf numFmtId="0" fontId="5" fillId="34" borderId="32" xfId="48" applyFont="1" applyFill="1" applyBorder="1" applyAlignment="1">
      <alignment horizontal="left" vertical="center" wrapText="1"/>
      <protection/>
    </xf>
    <xf numFmtId="4" fontId="3" fillId="0" borderId="33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/>
    </xf>
    <xf numFmtId="4" fontId="3" fillId="0" borderId="33" xfId="0" applyNumberFormat="1" applyFont="1" applyFill="1" applyBorder="1" applyAlignment="1" applyProtection="1">
      <alignment horizontal="right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4" fontId="3" fillId="0" borderId="34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 applyProtection="1">
      <alignment horizontal="right" vertical="center"/>
      <protection locked="0"/>
    </xf>
    <xf numFmtId="4" fontId="3" fillId="0" borderId="37" xfId="0" applyNumberFormat="1" applyFont="1" applyFill="1" applyBorder="1" applyAlignment="1" applyProtection="1">
      <alignment horizontal="right" vertical="center"/>
      <protection locked="0"/>
    </xf>
    <xf numFmtId="4" fontId="3" fillId="0" borderId="38" xfId="0" applyNumberFormat="1" applyFont="1" applyFill="1" applyBorder="1" applyAlignment="1" applyProtection="1">
      <alignment horizontal="right" vertical="center"/>
      <protection locked="0"/>
    </xf>
    <xf numFmtId="4" fontId="3" fillId="0" borderId="37" xfId="0" applyNumberFormat="1" applyFont="1" applyFill="1" applyBorder="1" applyAlignment="1" applyProtection="1">
      <alignment horizontal="righ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4" fontId="3" fillId="0" borderId="36" xfId="0" applyNumberFormat="1" applyFont="1" applyFill="1" applyBorder="1" applyAlignment="1" applyProtection="1">
      <alignment horizontal="right" vertical="center"/>
      <protection/>
    </xf>
    <xf numFmtId="4" fontId="3" fillId="0" borderId="35" xfId="0" applyNumberFormat="1" applyFont="1" applyFill="1" applyBorder="1" applyAlignment="1" applyProtection="1">
      <alignment horizontal="right" vertical="center"/>
      <protection locked="0"/>
    </xf>
    <xf numFmtId="0" fontId="5" fillId="35" borderId="32" xfId="48" applyFont="1" applyFill="1" applyBorder="1">
      <alignment/>
      <protection/>
    </xf>
    <xf numFmtId="4" fontId="3" fillId="0" borderId="39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39" xfId="0" applyNumberFormat="1" applyFont="1" applyFill="1" applyBorder="1" applyAlignment="1" applyProtection="1">
      <alignment horizontal="right" vertical="center"/>
      <protection/>
    </xf>
    <xf numFmtId="4" fontId="3" fillId="0" borderId="42" xfId="0" applyNumberFormat="1" applyFont="1" applyFill="1" applyBorder="1" applyAlignment="1" applyProtection="1">
      <alignment horizontal="right" vertical="center"/>
      <protection locked="0"/>
    </xf>
    <xf numFmtId="4" fontId="3" fillId="0" borderId="43" xfId="0" applyNumberFormat="1" applyFont="1" applyFill="1" applyBorder="1" applyAlignment="1" applyProtection="1">
      <alignment horizontal="right" vertical="center"/>
      <protection locked="0"/>
    </xf>
    <xf numFmtId="3" fontId="3" fillId="36" borderId="27" xfId="48" applyNumberFormat="1" applyFont="1" applyFill="1" applyBorder="1" applyAlignment="1" applyProtection="1">
      <alignment horizontal="center" wrapText="1"/>
      <protection locked="0"/>
    </xf>
    <xf numFmtId="4" fontId="5" fillId="34" borderId="44" xfId="48" applyNumberFormat="1" applyFont="1" applyFill="1" applyBorder="1" applyAlignment="1">
      <alignment horizontal="right" vertical="center" wrapText="1"/>
      <protection/>
    </xf>
    <xf numFmtId="4" fontId="5" fillId="34" borderId="45" xfId="48" applyNumberFormat="1" applyFont="1" applyFill="1" applyBorder="1" applyAlignment="1">
      <alignment horizontal="right" vertical="center" wrapText="1"/>
      <protection/>
    </xf>
    <xf numFmtId="4" fontId="5" fillId="34" borderId="46" xfId="48" applyNumberFormat="1" applyFont="1" applyFill="1" applyBorder="1" applyAlignment="1">
      <alignment horizontal="right" vertical="center" wrapText="1"/>
      <protection/>
    </xf>
    <xf numFmtId="4" fontId="5" fillId="34" borderId="47" xfId="48" applyNumberFormat="1" applyFont="1" applyFill="1" applyBorder="1" applyAlignment="1">
      <alignment horizontal="right" vertical="center" wrapText="1"/>
      <protection/>
    </xf>
    <xf numFmtId="4" fontId="5" fillId="34" borderId="48" xfId="48" applyNumberFormat="1" applyFont="1" applyFill="1" applyBorder="1" applyAlignment="1">
      <alignment horizontal="right" vertical="center" wrapText="1"/>
      <protection/>
    </xf>
    <xf numFmtId="4" fontId="5" fillId="34" borderId="49" xfId="48" applyNumberFormat="1" applyFont="1" applyFill="1" applyBorder="1" applyAlignment="1">
      <alignment horizontal="right" vertical="center" wrapText="1"/>
      <protection/>
    </xf>
    <xf numFmtId="4" fontId="5" fillId="34" borderId="50" xfId="48" applyNumberFormat="1" applyFont="1" applyFill="1" applyBorder="1" applyAlignment="1">
      <alignment horizontal="right" vertical="center" wrapText="1"/>
      <protection/>
    </xf>
    <xf numFmtId="4" fontId="5" fillId="35" borderId="32" xfId="48" applyNumberFormat="1" applyFont="1" applyFill="1" applyBorder="1" applyAlignment="1">
      <alignment horizontal="right"/>
      <protection/>
    </xf>
    <xf numFmtId="4" fontId="5" fillId="35" borderId="48" xfId="48" applyNumberFormat="1" applyFont="1" applyFill="1" applyBorder="1" applyAlignment="1">
      <alignment horizontal="right"/>
      <protection/>
    </xf>
    <xf numFmtId="4" fontId="5" fillId="35" borderId="49" xfId="48" applyNumberFormat="1" applyFont="1" applyFill="1" applyBorder="1" applyAlignment="1">
      <alignment horizontal="right"/>
      <protection/>
    </xf>
    <xf numFmtId="4" fontId="5" fillId="35" borderId="50" xfId="48" applyNumberFormat="1" applyFont="1" applyFill="1" applyBorder="1" applyAlignment="1">
      <alignment horizontal="right"/>
      <protection/>
    </xf>
    <xf numFmtId="4" fontId="5" fillId="35" borderId="51" xfId="48" applyNumberFormat="1" applyFont="1" applyFill="1" applyBorder="1" applyAlignment="1">
      <alignment horizontal="right"/>
      <protection/>
    </xf>
    <xf numFmtId="4" fontId="5" fillId="35" borderId="52" xfId="48" applyNumberFormat="1" applyFont="1" applyFill="1" applyBorder="1" applyAlignment="1">
      <alignment horizontal="right"/>
      <protection/>
    </xf>
    <xf numFmtId="4" fontId="5" fillId="35" borderId="53" xfId="48" applyNumberFormat="1" applyFont="1" applyFill="1" applyBorder="1" applyAlignment="1">
      <alignment horizontal="right"/>
      <protection/>
    </xf>
    <xf numFmtId="3" fontId="3" fillId="36" borderId="28" xfId="48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Alignment="1">
      <alignment vertical="center"/>
    </xf>
    <xf numFmtId="4" fontId="3" fillId="36" borderId="27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37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28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38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31" xfId="0" applyNumberFormat="1" applyFont="1" applyFill="1" applyBorder="1" applyAlignment="1">
      <alignment horizontal="center" vertical="center" wrapText="1"/>
    </xf>
    <xf numFmtId="0" fontId="3" fillId="36" borderId="54" xfId="0" applyFont="1" applyFill="1" applyBorder="1" applyAlignment="1" applyProtection="1">
      <alignment horizontal="center" vertical="center" wrapText="1"/>
      <protection locked="0"/>
    </xf>
    <xf numFmtId="0" fontId="3" fillId="36" borderId="34" xfId="0" applyFont="1" applyFill="1" applyBorder="1" applyAlignment="1" applyProtection="1">
      <alignment horizontal="center" vertical="center" wrapText="1"/>
      <protection locked="0"/>
    </xf>
    <xf numFmtId="4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35" xfId="0" applyFont="1" applyFill="1" applyBorder="1" applyAlignment="1">
      <alignment horizontal="center" wrapText="1"/>
    </xf>
    <xf numFmtId="4" fontId="3" fillId="36" borderId="56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" fontId="3" fillId="36" borderId="36" xfId="0" applyNumberFormat="1" applyFont="1" applyFill="1" applyBorder="1" applyAlignment="1">
      <alignment horizontal="center" vertical="center" wrapText="1"/>
    </xf>
    <xf numFmtId="4" fontId="3" fillId="36" borderId="28" xfId="0" applyNumberFormat="1" applyFont="1" applyFill="1" applyBorder="1" applyAlignment="1">
      <alignment horizontal="center" vertical="center" wrapText="1"/>
    </xf>
    <xf numFmtId="4" fontId="3" fillId="36" borderId="38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4" fontId="3" fillId="36" borderId="5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4" fontId="3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36" xfId="0" applyFont="1" applyFill="1" applyBorder="1" applyAlignment="1">
      <alignment horizontal="center" vertical="center" wrapText="1"/>
    </xf>
    <xf numFmtId="4" fontId="3" fillId="36" borderId="6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61" xfId="0" applyFont="1" applyFill="1" applyBorder="1" applyAlignment="1">
      <alignment horizontal="center" vertical="center" wrapText="1"/>
    </xf>
    <xf numFmtId="4" fontId="3" fillId="36" borderId="38" xfId="0" applyNumberFormat="1" applyFont="1" applyFill="1" applyBorder="1" applyAlignment="1" applyProtection="1">
      <alignment horizontal="center" vertical="center"/>
      <protection locked="0"/>
    </xf>
    <xf numFmtId="0" fontId="3" fillId="36" borderId="38" xfId="0" applyFont="1" applyFill="1" applyBorder="1" applyAlignment="1">
      <alignment horizontal="center" vertical="center"/>
    </xf>
    <xf numFmtId="4" fontId="3" fillId="36" borderId="3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0" zoomScaleNormal="70" zoomScalePageLayoutView="0" workbookViewId="0" topLeftCell="B1">
      <selection activeCell="L2" sqref="L2"/>
    </sheetView>
  </sheetViews>
  <sheetFormatPr defaultColWidth="25.421875" defaultRowHeight="15"/>
  <cols>
    <col min="1" max="1" width="55.140625" style="1" customWidth="1"/>
    <col min="2" max="2" width="19.28125" style="1" customWidth="1"/>
    <col min="3" max="3" width="17.28125" style="1" customWidth="1"/>
    <col min="4" max="4" width="16.421875" style="1" customWidth="1"/>
    <col min="5" max="5" width="17.00390625" style="1" customWidth="1"/>
    <col min="6" max="6" width="17.140625" style="1" customWidth="1"/>
    <col min="7" max="9" width="17.7109375" style="1" customWidth="1"/>
    <col min="10" max="10" width="18.57421875" style="1" customWidth="1"/>
    <col min="11" max="11" width="23.7109375" style="1" customWidth="1"/>
    <col min="12" max="12" width="17.28125" style="1" customWidth="1"/>
    <col min="13" max="13" width="17.00390625" style="1" customWidth="1"/>
    <col min="14" max="14" width="18.57421875" style="1" customWidth="1"/>
    <col min="15" max="15" width="15.7109375" style="1" customWidth="1"/>
    <col min="16" max="17" width="9.7109375" style="1" customWidth="1"/>
    <col min="18" max="18" width="10.421875" style="1" customWidth="1"/>
    <col min="19" max="19" width="13.28125" style="1" customWidth="1"/>
    <col min="20" max="20" width="11.8515625" style="1" customWidth="1"/>
    <col min="21" max="21" width="13.140625" style="1" customWidth="1"/>
    <col min="22" max="253" width="9.140625" style="1" customWidth="1"/>
    <col min="254" max="254" width="50.421875" style="1" customWidth="1"/>
    <col min="255" max="16384" width="25.421875" style="1" customWidth="1"/>
  </cols>
  <sheetData>
    <row r="1" ht="14.25">
      <c r="O1" s="2" t="s">
        <v>47</v>
      </c>
    </row>
    <row r="2" spans="1:15" ht="15">
      <c r="A2" s="83" t="s">
        <v>45</v>
      </c>
      <c r="F2" s="3"/>
      <c r="O2" s="2" t="s">
        <v>25</v>
      </c>
    </row>
    <row r="3" spans="1:15" ht="15" thickBot="1">
      <c r="A3" s="4"/>
      <c r="I3" s="2"/>
      <c r="O3" s="2" t="s">
        <v>0</v>
      </c>
    </row>
    <row r="4" spans="1:15" s="5" customFormat="1" ht="28.5" customHeight="1">
      <c r="A4" s="90" t="s">
        <v>39</v>
      </c>
      <c r="B4" s="92" t="s">
        <v>1</v>
      </c>
      <c r="C4" s="94" t="s">
        <v>2</v>
      </c>
      <c r="D4" s="95"/>
      <c r="E4" s="96"/>
      <c r="F4" s="94" t="s">
        <v>4</v>
      </c>
      <c r="G4" s="102"/>
      <c r="H4" s="103"/>
      <c r="I4" s="94" t="s">
        <v>5</v>
      </c>
      <c r="J4" s="98"/>
      <c r="K4" s="92" t="s">
        <v>20</v>
      </c>
      <c r="L4" s="94" t="s">
        <v>3</v>
      </c>
      <c r="M4" s="97"/>
      <c r="N4" s="97"/>
      <c r="O4" s="96"/>
    </row>
    <row r="5" spans="1:15" s="5" customFormat="1" ht="21.75" customHeight="1">
      <c r="A5" s="91"/>
      <c r="B5" s="93"/>
      <c r="C5" s="107" t="s">
        <v>6</v>
      </c>
      <c r="D5" s="109" t="s">
        <v>7</v>
      </c>
      <c r="E5" s="111" t="s">
        <v>8</v>
      </c>
      <c r="F5" s="88" t="s">
        <v>9</v>
      </c>
      <c r="G5" s="104" t="s">
        <v>10</v>
      </c>
      <c r="H5" s="105"/>
      <c r="I5" s="89" t="s">
        <v>13</v>
      </c>
      <c r="J5" s="100" t="s">
        <v>14</v>
      </c>
      <c r="K5" s="106"/>
      <c r="L5" s="113" t="s">
        <v>9</v>
      </c>
      <c r="M5" s="84" t="s">
        <v>10</v>
      </c>
      <c r="N5" s="84" t="s">
        <v>11</v>
      </c>
      <c r="O5" s="86" t="s">
        <v>12</v>
      </c>
    </row>
    <row r="6" spans="1:15" s="5" customFormat="1" ht="46.5" customHeight="1" thickBot="1">
      <c r="A6" s="91"/>
      <c r="B6" s="93"/>
      <c r="C6" s="108"/>
      <c r="D6" s="110"/>
      <c r="E6" s="112"/>
      <c r="F6" s="89"/>
      <c r="G6" s="67" t="s">
        <v>10</v>
      </c>
      <c r="H6" s="82" t="s">
        <v>19</v>
      </c>
      <c r="I6" s="99"/>
      <c r="J6" s="101"/>
      <c r="K6" s="106"/>
      <c r="L6" s="107"/>
      <c r="M6" s="85"/>
      <c r="N6" s="85"/>
      <c r="O6" s="87"/>
    </row>
    <row r="7" spans="1:15" s="9" customFormat="1" ht="23.25" customHeight="1" thickBot="1">
      <c r="A7" s="43" t="s">
        <v>22</v>
      </c>
      <c r="B7" s="68">
        <f>SUM(B8:B18)</f>
        <v>-898137.11</v>
      </c>
      <c r="C7" s="69">
        <f aca="true" t="shared" si="0" ref="C7:O7">SUM(C8:C18)</f>
        <v>176775.33999999997</v>
      </c>
      <c r="D7" s="70">
        <f t="shared" si="0"/>
        <v>197476.66999999998</v>
      </c>
      <c r="E7" s="71">
        <f t="shared" si="0"/>
        <v>374252.00999999995</v>
      </c>
      <c r="F7" s="69">
        <f t="shared" si="0"/>
        <v>0</v>
      </c>
      <c r="G7" s="70">
        <f t="shared" si="0"/>
        <v>374252.00999999995</v>
      </c>
      <c r="H7" s="71">
        <f t="shared" si="0"/>
        <v>294561.08999999997</v>
      </c>
      <c r="I7" s="69">
        <f t="shared" si="0"/>
        <v>0</v>
      </c>
      <c r="J7" s="71">
        <f t="shared" si="0"/>
        <v>0</v>
      </c>
      <c r="K7" s="68">
        <f t="shared" si="0"/>
        <v>-603576.02</v>
      </c>
      <c r="L7" s="69">
        <f t="shared" si="0"/>
        <v>472174.03</v>
      </c>
      <c r="M7" s="70">
        <f t="shared" si="0"/>
        <v>2992329.88</v>
      </c>
      <c r="N7" s="70">
        <f t="shared" si="0"/>
        <v>3790429.5100000002</v>
      </c>
      <c r="O7" s="71">
        <f t="shared" si="0"/>
        <v>1070142.1500000001</v>
      </c>
    </row>
    <row r="8" spans="1:15" s="9" customFormat="1" ht="23.25" customHeight="1">
      <c r="A8" s="22" t="s">
        <v>26</v>
      </c>
      <c r="B8" s="23">
        <v>0</v>
      </c>
      <c r="C8" s="44">
        <v>-18791.8</v>
      </c>
      <c r="D8" s="24">
        <v>18791.8</v>
      </c>
      <c r="E8" s="26">
        <f>SUM(C8:D8)</f>
        <v>0</v>
      </c>
      <c r="F8" s="44">
        <v>0</v>
      </c>
      <c r="G8" s="25">
        <v>0</v>
      </c>
      <c r="H8" s="45">
        <v>0</v>
      </c>
      <c r="I8" s="46">
        <v>0</v>
      </c>
      <c r="J8" s="45">
        <v>0</v>
      </c>
      <c r="K8" s="47">
        <v>0</v>
      </c>
      <c r="L8" s="44">
        <v>26910.59</v>
      </c>
      <c r="M8" s="24">
        <v>32510.98</v>
      </c>
      <c r="N8" s="24">
        <v>771291.17</v>
      </c>
      <c r="O8" s="26">
        <v>63811.8</v>
      </c>
    </row>
    <row r="9" spans="1:15" ht="23.25" customHeight="1">
      <c r="A9" s="16" t="s">
        <v>27</v>
      </c>
      <c r="B9" s="20">
        <v>0</v>
      </c>
      <c r="C9" s="32">
        <v>0</v>
      </c>
      <c r="D9" s="10">
        <v>0</v>
      </c>
      <c r="E9" s="12">
        <f>SUM(C9:D9)</f>
        <v>0</v>
      </c>
      <c r="F9" s="32">
        <v>0</v>
      </c>
      <c r="G9" s="11">
        <v>0</v>
      </c>
      <c r="H9" s="34">
        <v>0</v>
      </c>
      <c r="I9" s="36">
        <v>0</v>
      </c>
      <c r="J9" s="34">
        <v>0</v>
      </c>
      <c r="K9" s="38">
        <v>0</v>
      </c>
      <c r="L9" s="32">
        <v>0</v>
      </c>
      <c r="M9" s="10">
        <v>88734.47</v>
      </c>
      <c r="N9" s="10">
        <v>118346.15</v>
      </c>
      <c r="O9" s="12">
        <v>26338.22</v>
      </c>
    </row>
    <row r="10" spans="1:15" ht="23.25" customHeight="1">
      <c r="A10" s="16" t="s">
        <v>28</v>
      </c>
      <c r="B10" s="20">
        <v>0</v>
      </c>
      <c r="C10" s="32">
        <v>0</v>
      </c>
      <c r="D10" s="10">
        <v>0</v>
      </c>
      <c r="E10" s="12">
        <f>SUM(C10:D10)</f>
        <v>0</v>
      </c>
      <c r="F10" s="32">
        <v>0</v>
      </c>
      <c r="G10" s="11">
        <v>0</v>
      </c>
      <c r="H10" s="34">
        <v>0</v>
      </c>
      <c r="I10" s="36">
        <v>0</v>
      </c>
      <c r="J10" s="34">
        <v>0</v>
      </c>
      <c r="K10" s="38">
        <v>0</v>
      </c>
      <c r="L10" s="32">
        <v>122000.67</v>
      </c>
      <c r="M10" s="10">
        <v>339889.33</v>
      </c>
      <c r="N10" s="10">
        <v>408793.5</v>
      </c>
      <c r="O10" s="12">
        <v>224235.9</v>
      </c>
    </row>
    <row r="11" spans="1:15" ht="23.25" customHeight="1">
      <c r="A11" s="16" t="s">
        <v>40</v>
      </c>
      <c r="B11" s="20">
        <v>0</v>
      </c>
      <c r="C11" s="32">
        <v>-4283.27</v>
      </c>
      <c r="D11" s="10">
        <v>4283.27</v>
      </c>
      <c r="E11" s="12">
        <f>SUM(C11:D11)</f>
        <v>0</v>
      </c>
      <c r="F11" s="32">
        <v>0</v>
      </c>
      <c r="G11" s="11">
        <v>0</v>
      </c>
      <c r="H11" s="34">
        <v>0</v>
      </c>
      <c r="I11" s="36">
        <v>0</v>
      </c>
      <c r="J11" s="34">
        <v>0</v>
      </c>
      <c r="K11" s="38">
        <v>0</v>
      </c>
      <c r="L11" s="32">
        <v>132000</v>
      </c>
      <c r="M11" s="10">
        <v>1178178.74</v>
      </c>
      <c r="N11" s="10">
        <v>166521.09</v>
      </c>
      <c r="O11" s="12">
        <v>89861.17</v>
      </c>
    </row>
    <row r="12" spans="1:15" ht="23.25" customHeight="1">
      <c r="A12" s="16" t="s">
        <v>29</v>
      </c>
      <c r="B12" s="20">
        <v>0</v>
      </c>
      <c r="C12" s="32">
        <v>56308.01</v>
      </c>
      <c r="D12" s="10">
        <v>0</v>
      </c>
      <c r="E12" s="12">
        <v>56308.01</v>
      </c>
      <c r="F12" s="32">
        <v>0</v>
      </c>
      <c r="G12" s="11">
        <v>56308.01</v>
      </c>
      <c r="H12" s="34">
        <v>0</v>
      </c>
      <c r="I12" s="36">
        <v>0</v>
      </c>
      <c r="J12" s="34">
        <v>0</v>
      </c>
      <c r="K12" s="38">
        <v>0</v>
      </c>
      <c r="L12" s="32">
        <v>54671.09</v>
      </c>
      <c r="M12" s="10">
        <v>345703.29</v>
      </c>
      <c r="N12" s="10">
        <v>351524.27</v>
      </c>
      <c r="O12" s="12">
        <v>59487.36</v>
      </c>
    </row>
    <row r="13" spans="1:15" ht="23.25" customHeight="1">
      <c r="A13" s="16" t="s">
        <v>26</v>
      </c>
      <c r="B13" s="20">
        <v>0</v>
      </c>
      <c r="C13" s="32">
        <v>-18791.8</v>
      </c>
      <c r="D13" s="10">
        <v>18791.8</v>
      </c>
      <c r="E13" s="12">
        <f aca="true" t="shared" si="1" ref="E13:E18">SUM(C13:D13)</f>
        <v>0</v>
      </c>
      <c r="F13" s="32">
        <v>0</v>
      </c>
      <c r="G13" s="11">
        <v>0</v>
      </c>
      <c r="H13" s="34">
        <v>0</v>
      </c>
      <c r="I13" s="36">
        <v>0</v>
      </c>
      <c r="J13" s="34">
        <v>0</v>
      </c>
      <c r="K13" s="38">
        <v>0</v>
      </c>
      <c r="L13" s="32">
        <v>26910.59</v>
      </c>
      <c r="M13" s="10">
        <v>32510.98</v>
      </c>
      <c r="N13" s="10">
        <v>771291.17</v>
      </c>
      <c r="O13" s="12">
        <v>63811.8</v>
      </c>
    </row>
    <row r="14" spans="1:15" ht="23.25" customHeight="1">
      <c r="A14" s="16" t="s">
        <v>15</v>
      </c>
      <c r="B14" s="20">
        <v>0</v>
      </c>
      <c r="C14" s="32">
        <v>18461.09</v>
      </c>
      <c r="D14" s="10">
        <v>0</v>
      </c>
      <c r="E14" s="12">
        <f t="shared" si="1"/>
        <v>18461.09</v>
      </c>
      <c r="F14" s="32">
        <v>0</v>
      </c>
      <c r="G14" s="11">
        <v>18461.09</v>
      </c>
      <c r="H14" s="34">
        <v>0</v>
      </c>
      <c r="I14" s="36">
        <v>0</v>
      </c>
      <c r="J14" s="34">
        <v>0</v>
      </c>
      <c r="K14" s="38">
        <v>0</v>
      </c>
      <c r="L14" s="32">
        <v>59</v>
      </c>
      <c r="M14" s="10">
        <v>73584.14</v>
      </c>
      <c r="N14" s="10">
        <v>341293.8</v>
      </c>
      <c r="O14" s="12">
        <v>81083.7</v>
      </c>
    </row>
    <row r="15" spans="1:15" ht="23.25" customHeight="1">
      <c r="A15" s="16" t="s">
        <v>30</v>
      </c>
      <c r="B15" s="21">
        <v>0</v>
      </c>
      <c r="C15" s="32">
        <v>0</v>
      </c>
      <c r="D15" s="10">
        <v>0</v>
      </c>
      <c r="E15" s="12">
        <f t="shared" si="1"/>
        <v>0</v>
      </c>
      <c r="F15" s="32">
        <v>0</v>
      </c>
      <c r="G15" s="11">
        <v>0</v>
      </c>
      <c r="H15" s="34">
        <v>0</v>
      </c>
      <c r="I15" s="36">
        <v>0</v>
      </c>
      <c r="J15" s="34">
        <v>0</v>
      </c>
      <c r="K15" s="38">
        <v>0</v>
      </c>
      <c r="L15" s="32">
        <v>60922.09</v>
      </c>
      <c r="M15" s="10">
        <v>316792.24</v>
      </c>
      <c r="N15" s="10">
        <v>308728.76</v>
      </c>
      <c r="O15" s="12">
        <v>119345.31</v>
      </c>
    </row>
    <row r="16" spans="1:15" ht="23.25" customHeight="1">
      <c r="A16" s="16" t="s">
        <v>31</v>
      </c>
      <c r="B16" s="21">
        <v>-898137.11</v>
      </c>
      <c r="C16" s="32">
        <v>285159.29</v>
      </c>
      <c r="D16" s="10">
        <v>9401.8</v>
      </c>
      <c r="E16" s="12">
        <f t="shared" si="1"/>
        <v>294561.08999999997</v>
      </c>
      <c r="F16" s="32">
        <v>0</v>
      </c>
      <c r="G16" s="11">
        <f>E16</f>
        <v>294561.08999999997</v>
      </c>
      <c r="H16" s="34">
        <f>G16</f>
        <v>294561.08999999997</v>
      </c>
      <c r="I16" s="36">
        <v>0</v>
      </c>
      <c r="J16" s="34">
        <v>0</v>
      </c>
      <c r="K16" s="38">
        <f>B16+G16</f>
        <v>-603576.02</v>
      </c>
      <c r="L16" s="32">
        <v>0</v>
      </c>
      <c r="M16" s="10">
        <v>27592</v>
      </c>
      <c r="N16" s="10">
        <v>65799.8</v>
      </c>
      <c r="O16" s="12">
        <v>138088.75</v>
      </c>
    </row>
    <row r="17" spans="1:15" ht="23.25" customHeight="1">
      <c r="A17" s="16" t="s">
        <v>16</v>
      </c>
      <c r="B17" s="21">
        <v>0</v>
      </c>
      <c r="C17" s="32">
        <v>-146208</v>
      </c>
      <c r="D17" s="10">
        <v>146208</v>
      </c>
      <c r="E17" s="12">
        <f t="shared" si="1"/>
        <v>0</v>
      </c>
      <c r="F17" s="32">
        <v>0</v>
      </c>
      <c r="G17" s="11">
        <v>0</v>
      </c>
      <c r="H17" s="34">
        <v>0</v>
      </c>
      <c r="I17" s="36">
        <v>0</v>
      </c>
      <c r="J17" s="34">
        <v>0</v>
      </c>
      <c r="K17" s="38">
        <v>0</v>
      </c>
      <c r="L17" s="32">
        <v>48700</v>
      </c>
      <c r="M17" s="10">
        <v>556833.71</v>
      </c>
      <c r="N17" s="10">
        <v>377125.7</v>
      </c>
      <c r="O17" s="12">
        <v>128868.9</v>
      </c>
    </row>
    <row r="18" spans="1:15" ht="23.25" customHeight="1" thickBot="1">
      <c r="A18" s="27" t="s">
        <v>32</v>
      </c>
      <c r="B18" s="28">
        <v>0</v>
      </c>
      <c r="C18" s="39">
        <v>4921.82</v>
      </c>
      <c r="D18" s="29">
        <v>0</v>
      </c>
      <c r="E18" s="31">
        <f t="shared" si="1"/>
        <v>4921.82</v>
      </c>
      <c r="F18" s="39">
        <v>0</v>
      </c>
      <c r="G18" s="30">
        <v>4921.82</v>
      </c>
      <c r="H18" s="40">
        <v>0</v>
      </c>
      <c r="I18" s="41">
        <v>0</v>
      </c>
      <c r="J18" s="40">
        <v>0</v>
      </c>
      <c r="K18" s="42">
        <v>0</v>
      </c>
      <c r="L18" s="39">
        <v>0</v>
      </c>
      <c r="M18" s="29" t="s">
        <v>18</v>
      </c>
      <c r="N18" s="29">
        <v>109714.1</v>
      </c>
      <c r="O18" s="31">
        <v>75209.24</v>
      </c>
    </row>
    <row r="19" spans="1:15" ht="23.25" customHeight="1" thickBot="1">
      <c r="A19" s="43" t="s">
        <v>21</v>
      </c>
      <c r="B19" s="68">
        <f>SUM(B20:B27)</f>
        <v>0</v>
      </c>
      <c r="C19" s="69">
        <f aca="true" t="shared" si="2" ref="C19:O19">SUM(C20:C27)</f>
        <v>307595.58999999997</v>
      </c>
      <c r="D19" s="70">
        <f t="shared" si="2"/>
        <v>296960.57</v>
      </c>
      <c r="E19" s="71">
        <f t="shared" si="2"/>
        <v>604556.16</v>
      </c>
      <c r="F19" s="69">
        <f t="shared" si="2"/>
        <v>0</v>
      </c>
      <c r="G19" s="70">
        <f t="shared" si="2"/>
        <v>604556.1599999999</v>
      </c>
      <c r="H19" s="71">
        <f t="shared" si="2"/>
        <v>0</v>
      </c>
      <c r="I19" s="69">
        <f t="shared" si="2"/>
        <v>0</v>
      </c>
      <c r="J19" s="71">
        <f t="shared" si="2"/>
        <v>0</v>
      </c>
      <c r="K19" s="68">
        <f t="shared" si="2"/>
        <v>0</v>
      </c>
      <c r="L19" s="69">
        <f t="shared" si="2"/>
        <v>641424.11</v>
      </c>
      <c r="M19" s="70">
        <f t="shared" si="2"/>
        <v>3668355.12</v>
      </c>
      <c r="N19" s="70">
        <f t="shared" si="2"/>
        <v>2978762.13</v>
      </c>
      <c r="O19" s="71">
        <f t="shared" si="2"/>
        <v>1149722.7200000002</v>
      </c>
    </row>
    <row r="20" spans="1:15" ht="23.25" customHeight="1">
      <c r="A20" s="22" t="s">
        <v>41</v>
      </c>
      <c r="B20" s="23">
        <v>0</v>
      </c>
      <c r="C20" s="44">
        <v>37442.94</v>
      </c>
      <c r="D20" s="24">
        <v>0</v>
      </c>
      <c r="E20" s="26">
        <f aca="true" t="shared" si="3" ref="E20:E27">SUM(C20:D20)</f>
        <v>37442.94</v>
      </c>
      <c r="F20" s="44">
        <v>0</v>
      </c>
      <c r="G20" s="25">
        <v>37442.94</v>
      </c>
      <c r="H20" s="45">
        <v>0</v>
      </c>
      <c r="I20" s="46">
        <v>0</v>
      </c>
      <c r="J20" s="45">
        <v>0</v>
      </c>
      <c r="K20" s="47">
        <v>0</v>
      </c>
      <c r="L20" s="44">
        <v>166653.63</v>
      </c>
      <c r="M20" s="24">
        <v>10737.47</v>
      </c>
      <c r="N20" s="24">
        <v>103808.4</v>
      </c>
      <c r="O20" s="26">
        <v>81897.91</v>
      </c>
    </row>
    <row r="21" spans="1:15" ht="23.25" customHeight="1">
      <c r="A21" s="16" t="s">
        <v>33</v>
      </c>
      <c r="B21" s="20">
        <v>0</v>
      </c>
      <c r="C21" s="32">
        <v>56990.37</v>
      </c>
      <c r="D21" s="10">
        <v>0</v>
      </c>
      <c r="E21" s="12">
        <f t="shared" si="3"/>
        <v>56990.37</v>
      </c>
      <c r="F21" s="32">
        <v>0</v>
      </c>
      <c r="G21" s="11">
        <v>56990.37</v>
      </c>
      <c r="H21" s="34">
        <v>0</v>
      </c>
      <c r="I21" s="36">
        <v>0</v>
      </c>
      <c r="J21" s="34">
        <v>0</v>
      </c>
      <c r="K21" s="38">
        <v>0</v>
      </c>
      <c r="L21" s="32">
        <v>47049.14</v>
      </c>
      <c r="M21" s="10">
        <v>136036.19</v>
      </c>
      <c r="N21" s="10">
        <v>270725</v>
      </c>
      <c r="O21" s="12">
        <v>64953.03</v>
      </c>
    </row>
    <row r="22" spans="1:15" ht="23.25" customHeight="1">
      <c r="A22" s="16" t="s">
        <v>34</v>
      </c>
      <c r="B22" s="20">
        <v>0</v>
      </c>
      <c r="C22" s="32">
        <v>0</v>
      </c>
      <c r="D22" s="10">
        <v>0</v>
      </c>
      <c r="E22" s="12">
        <f t="shared" si="3"/>
        <v>0</v>
      </c>
      <c r="F22" s="32">
        <v>0</v>
      </c>
      <c r="G22" s="11">
        <v>0</v>
      </c>
      <c r="H22" s="34">
        <v>0</v>
      </c>
      <c r="I22" s="36">
        <v>0</v>
      </c>
      <c r="J22" s="34">
        <v>0</v>
      </c>
      <c r="K22" s="38">
        <v>0</v>
      </c>
      <c r="L22" s="32">
        <v>13832.43</v>
      </c>
      <c r="M22" s="10">
        <v>244501.93</v>
      </c>
      <c r="N22" s="10">
        <v>724755.73</v>
      </c>
      <c r="O22" s="12">
        <v>43025.68</v>
      </c>
    </row>
    <row r="23" spans="1:15" ht="23.25" customHeight="1">
      <c r="A23" s="16" t="s">
        <v>42</v>
      </c>
      <c r="B23" s="20">
        <v>0</v>
      </c>
      <c r="C23" s="32">
        <v>0</v>
      </c>
      <c r="D23" s="10">
        <v>0</v>
      </c>
      <c r="E23" s="12">
        <f t="shared" si="3"/>
        <v>0</v>
      </c>
      <c r="F23" s="32">
        <v>0</v>
      </c>
      <c r="G23" s="11">
        <v>0</v>
      </c>
      <c r="H23" s="34">
        <v>0</v>
      </c>
      <c r="I23" s="36">
        <v>0</v>
      </c>
      <c r="J23" s="34">
        <v>0</v>
      </c>
      <c r="K23" s="38">
        <v>0</v>
      </c>
      <c r="L23" s="32">
        <v>73028.61</v>
      </c>
      <c r="M23" s="10">
        <v>60255.49</v>
      </c>
      <c r="N23" s="10">
        <v>87825.3</v>
      </c>
      <c r="O23" s="12">
        <v>297042.41</v>
      </c>
    </row>
    <row r="24" spans="1:15" ht="23.25" customHeight="1">
      <c r="A24" s="16" t="s">
        <v>35</v>
      </c>
      <c r="B24" s="20">
        <v>0</v>
      </c>
      <c r="C24" s="32">
        <v>-6273.13</v>
      </c>
      <c r="D24" s="10">
        <v>21829.17</v>
      </c>
      <c r="E24" s="12">
        <f t="shared" si="3"/>
        <v>15556.039999999997</v>
      </c>
      <c r="F24" s="32">
        <v>0</v>
      </c>
      <c r="G24" s="11">
        <v>15556.04</v>
      </c>
      <c r="H24" s="34">
        <v>0</v>
      </c>
      <c r="I24" s="36">
        <v>0</v>
      </c>
      <c r="J24" s="34">
        <v>0</v>
      </c>
      <c r="K24" s="38">
        <v>0</v>
      </c>
      <c r="L24" s="32">
        <v>60673.3</v>
      </c>
      <c r="M24" s="10">
        <v>372030.95</v>
      </c>
      <c r="N24" s="10">
        <v>467349.73</v>
      </c>
      <c r="O24" s="12">
        <v>74482.24</v>
      </c>
    </row>
    <row r="25" spans="1:15" ht="23.25" customHeight="1">
      <c r="A25" s="16" t="s">
        <v>17</v>
      </c>
      <c r="B25" s="21">
        <v>0</v>
      </c>
      <c r="C25" s="32">
        <v>928.32</v>
      </c>
      <c r="D25" s="10">
        <v>275131.4</v>
      </c>
      <c r="E25" s="12">
        <f t="shared" si="3"/>
        <v>276059.72000000003</v>
      </c>
      <c r="F25" s="32">
        <v>0</v>
      </c>
      <c r="G25" s="11">
        <v>276059.72</v>
      </c>
      <c r="H25" s="34">
        <v>0</v>
      </c>
      <c r="I25" s="36">
        <v>0</v>
      </c>
      <c r="J25" s="34">
        <v>0</v>
      </c>
      <c r="K25" s="38">
        <v>0</v>
      </c>
      <c r="L25" s="32">
        <v>278687</v>
      </c>
      <c r="M25" s="10">
        <v>2538691.46</v>
      </c>
      <c r="N25" s="10">
        <v>775237.86</v>
      </c>
      <c r="O25" s="12">
        <v>416173.13</v>
      </c>
    </row>
    <row r="26" spans="1:15" ht="27.75" customHeight="1">
      <c r="A26" s="16" t="s">
        <v>36</v>
      </c>
      <c r="B26" s="20">
        <v>0</v>
      </c>
      <c r="C26" s="32">
        <v>0</v>
      </c>
      <c r="D26" s="10">
        <v>0</v>
      </c>
      <c r="E26" s="12">
        <f t="shared" si="3"/>
        <v>0</v>
      </c>
      <c r="F26" s="32">
        <v>0</v>
      </c>
      <c r="G26" s="11">
        <v>0</v>
      </c>
      <c r="H26" s="34">
        <v>0</v>
      </c>
      <c r="I26" s="36">
        <v>0</v>
      </c>
      <c r="J26" s="34">
        <v>0</v>
      </c>
      <c r="K26" s="38">
        <v>0</v>
      </c>
      <c r="L26" s="32">
        <v>1500</v>
      </c>
      <c r="M26" s="10">
        <v>0</v>
      </c>
      <c r="N26" s="10">
        <v>237847.21</v>
      </c>
      <c r="O26" s="12">
        <v>128287.74</v>
      </c>
    </row>
    <row r="27" spans="1:15" ht="23.25" customHeight="1" thickBot="1">
      <c r="A27" s="27" t="s">
        <v>43</v>
      </c>
      <c r="B27" s="28">
        <v>0</v>
      </c>
      <c r="C27" s="39">
        <v>218507.09</v>
      </c>
      <c r="D27" s="29">
        <v>0</v>
      </c>
      <c r="E27" s="31">
        <f t="shared" si="3"/>
        <v>218507.09</v>
      </c>
      <c r="F27" s="39">
        <v>0</v>
      </c>
      <c r="G27" s="30">
        <v>218507.09</v>
      </c>
      <c r="H27" s="40">
        <v>0</v>
      </c>
      <c r="I27" s="41">
        <v>0</v>
      </c>
      <c r="J27" s="40">
        <v>0</v>
      </c>
      <c r="K27" s="42">
        <v>0</v>
      </c>
      <c r="L27" s="39">
        <v>0</v>
      </c>
      <c r="M27" s="29">
        <v>306101.63</v>
      </c>
      <c r="N27" s="29">
        <v>311212.9</v>
      </c>
      <c r="O27" s="31">
        <v>43860.58</v>
      </c>
    </row>
    <row r="28" spans="1:15" ht="23.25" customHeight="1" thickBot="1">
      <c r="A28" s="43" t="s">
        <v>23</v>
      </c>
      <c r="B28" s="68">
        <f>SUM(B29)</f>
        <v>0</v>
      </c>
      <c r="C28" s="69">
        <f aca="true" t="shared" si="4" ref="C28:O28">SUM(C29)</f>
        <v>78000</v>
      </c>
      <c r="D28" s="70">
        <f t="shared" si="4"/>
        <v>0</v>
      </c>
      <c r="E28" s="71">
        <f t="shared" si="4"/>
        <v>78000</v>
      </c>
      <c r="F28" s="69">
        <f t="shared" si="4"/>
        <v>0</v>
      </c>
      <c r="G28" s="70">
        <f t="shared" si="4"/>
        <v>78000</v>
      </c>
      <c r="H28" s="71">
        <f t="shared" si="4"/>
        <v>0</v>
      </c>
      <c r="I28" s="69">
        <f t="shared" si="4"/>
        <v>0</v>
      </c>
      <c r="J28" s="71">
        <f t="shared" si="4"/>
        <v>0</v>
      </c>
      <c r="K28" s="68">
        <f t="shared" si="4"/>
        <v>0</v>
      </c>
      <c r="L28" s="69">
        <f t="shared" si="4"/>
        <v>27500</v>
      </c>
      <c r="M28" s="70">
        <f t="shared" si="4"/>
        <v>34943.59</v>
      </c>
      <c r="N28" s="70">
        <f t="shared" si="4"/>
        <v>76691</v>
      </c>
      <c r="O28" s="71">
        <f t="shared" si="4"/>
        <v>29951.5</v>
      </c>
    </row>
    <row r="29" spans="1:15" ht="31.5" customHeight="1" thickBot="1">
      <c r="A29" s="48" t="s">
        <v>37</v>
      </c>
      <c r="B29" s="49">
        <v>0</v>
      </c>
      <c r="C29" s="50">
        <v>78000</v>
      </c>
      <c r="D29" s="51">
        <v>0</v>
      </c>
      <c r="E29" s="52">
        <f>SUM(C29:D29)</f>
        <v>78000</v>
      </c>
      <c r="F29" s="50">
        <v>0</v>
      </c>
      <c r="G29" s="53">
        <v>78000</v>
      </c>
      <c r="H29" s="54">
        <v>0</v>
      </c>
      <c r="I29" s="55">
        <v>0</v>
      </c>
      <c r="J29" s="54">
        <v>0</v>
      </c>
      <c r="K29" s="56">
        <v>0</v>
      </c>
      <c r="L29" s="50">
        <v>27500</v>
      </c>
      <c r="M29" s="51">
        <v>34943.59</v>
      </c>
      <c r="N29" s="51">
        <v>76691</v>
      </c>
      <c r="O29" s="52">
        <v>29951.5</v>
      </c>
    </row>
    <row r="30" spans="1:15" ht="23.25" customHeight="1" thickBot="1">
      <c r="A30" s="43" t="s">
        <v>24</v>
      </c>
      <c r="B30" s="68">
        <f>B7+B19+B28</f>
        <v>-898137.11</v>
      </c>
      <c r="C30" s="72">
        <f aca="true" t="shared" si="5" ref="C30:O30">C7+C19+C28</f>
        <v>562370.9299999999</v>
      </c>
      <c r="D30" s="73">
        <f t="shared" si="5"/>
        <v>494437.24</v>
      </c>
      <c r="E30" s="74">
        <f t="shared" si="5"/>
        <v>1056808.17</v>
      </c>
      <c r="F30" s="72">
        <f t="shared" si="5"/>
        <v>0</v>
      </c>
      <c r="G30" s="73">
        <f t="shared" si="5"/>
        <v>1056808.17</v>
      </c>
      <c r="H30" s="74">
        <f t="shared" si="5"/>
        <v>294561.08999999997</v>
      </c>
      <c r="I30" s="72">
        <f t="shared" si="5"/>
        <v>0</v>
      </c>
      <c r="J30" s="74">
        <f t="shared" si="5"/>
        <v>0</v>
      </c>
      <c r="K30" s="68">
        <f t="shared" si="5"/>
        <v>-603576.02</v>
      </c>
      <c r="L30" s="72">
        <f t="shared" si="5"/>
        <v>1141098.1400000001</v>
      </c>
      <c r="M30" s="73">
        <f t="shared" si="5"/>
        <v>6695628.59</v>
      </c>
      <c r="N30" s="73">
        <f t="shared" si="5"/>
        <v>6845882.640000001</v>
      </c>
      <c r="O30" s="74">
        <f t="shared" si="5"/>
        <v>2249816.37</v>
      </c>
    </row>
    <row r="31" spans="1:15" ht="23.25" customHeight="1" thickBot="1">
      <c r="A31" s="57" t="s">
        <v>44</v>
      </c>
      <c r="B31" s="75">
        <f>B32+B33</f>
        <v>0</v>
      </c>
      <c r="C31" s="76">
        <f aca="true" t="shared" si="6" ref="C31:O31">C32+C33</f>
        <v>-2365565.9699999997</v>
      </c>
      <c r="D31" s="77">
        <f t="shared" si="6"/>
        <v>8435.1</v>
      </c>
      <c r="E31" s="78">
        <f t="shared" si="6"/>
        <v>-2357130.87</v>
      </c>
      <c r="F31" s="79">
        <f t="shared" si="6"/>
        <v>0</v>
      </c>
      <c r="G31" s="77">
        <f t="shared" si="6"/>
        <v>0</v>
      </c>
      <c r="H31" s="80">
        <f t="shared" si="6"/>
        <v>0</v>
      </c>
      <c r="I31" s="76">
        <f t="shared" si="6"/>
        <v>0</v>
      </c>
      <c r="J31" s="78">
        <f t="shared" si="6"/>
        <v>-2357130.87</v>
      </c>
      <c r="K31" s="81">
        <f t="shared" si="6"/>
        <v>-2357130.87</v>
      </c>
      <c r="L31" s="76">
        <f t="shared" si="6"/>
        <v>86140</v>
      </c>
      <c r="M31" s="77">
        <f t="shared" si="6"/>
        <v>207412.25</v>
      </c>
      <c r="N31" s="77">
        <f t="shared" si="6"/>
        <v>379520.89999999997</v>
      </c>
      <c r="O31" s="78">
        <f t="shared" si="6"/>
        <v>154902.78</v>
      </c>
    </row>
    <row r="32" spans="1:15" ht="26.25" customHeight="1">
      <c r="A32" s="22" t="s">
        <v>46</v>
      </c>
      <c r="B32" s="60">
        <v>0</v>
      </c>
      <c r="C32" s="58">
        <v>-816390</v>
      </c>
      <c r="D32" s="6">
        <v>8435.1</v>
      </c>
      <c r="E32" s="8">
        <f>SUM(C32:D32)</f>
        <v>-807954.9</v>
      </c>
      <c r="F32" s="18">
        <v>0</v>
      </c>
      <c r="G32" s="7">
        <v>0</v>
      </c>
      <c r="H32" s="62">
        <v>0</v>
      </c>
      <c r="I32" s="64">
        <v>0</v>
      </c>
      <c r="J32" s="59">
        <v>-807954.9</v>
      </c>
      <c r="K32" s="65">
        <v>-807954.9</v>
      </c>
      <c r="L32" s="58">
        <v>86140</v>
      </c>
      <c r="M32" s="6">
        <v>32681.5</v>
      </c>
      <c r="N32" s="6">
        <v>18167.92</v>
      </c>
      <c r="O32" s="8">
        <v>55778.77</v>
      </c>
    </row>
    <row r="33" spans="1:15" ht="25.5" customHeight="1" thickBot="1">
      <c r="A33" s="17" t="s">
        <v>38</v>
      </c>
      <c r="B33" s="61">
        <v>0</v>
      </c>
      <c r="C33" s="33">
        <v>-1549175.97</v>
      </c>
      <c r="D33" s="13">
        <v>0</v>
      </c>
      <c r="E33" s="15">
        <f>SUM(C33:D33)</f>
        <v>-1549175.97</v>
      </c>
      <c r="F33" s="19">
        <v>0</v>
      </c>
      <c r="G33" s="14">
        <v>0</v>
      </c>
      <c r="H33" s="63">
        <v>0</v>
      </c>
      <c r="I33" s="37">
        <v>0</v>
      </c>
      <c r="J33" s="35">
        <v>-1549175.97</v>
      </c>
      <c r="K33" s="66">
        <v>-1549175.97</v>
      </c>
      <c r="L33" s="33">
        <v>0</v>
      </c>
      <c r="M33" s="13">
        <v>174730.75</v>
      </c>
      <c r="N33" s="13">
        <v>361352.98</v>
      </c>
      <c r="O33" s="15">
        <v>99124.01</v>
      </c>
    </row>
  </sheetData>
  <sheetProtection/>
  <mergeCells count="18">
    <mergeCell ref="L5:L6"/>
    <mergeCell ref="J5:J6"/>
    <mergeCell ref="F4:H4"/>
    <mergeCell ref="G5:H5"/>
    <mergeCell ref="K4:K6"/>
    <mergeCell ref="C5:C6"/>
    <mergeCell ref="D5:D6"/>
    <mergeCell ref="E5:E6"/>
    <mergeCell ref="M5:M6"/>
    <mergeCell ref="N5:N6"/>
    <mergeCell ref="O5:O6"/>
    <mergeCell ref="F5:F6"/>
    <mergeCell ref="A4:A6"/>
    <mergeCell ref="B4:B6"/>
    <mergeCell ref="C4:E4"/>
    <mergeCell ref="L4:O4"/>
    <mergeCell ref="I4:J4"/>
    <mergeCell ref="I5:I6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2014-05-21T13:55:29Z</cp:lastPrinted>
  <dcterms:created xsi:type="dcterms:W3CDTF">2014-05-20T10:00:00Z</dcterms:created>
  <dcterms:modified xsi:type="dcterms:W3CDTF">2014-05-22T08:52:14Z</dcterms:modified>
  <cp:category/>
  <cp:version/>
  <cp:contentType/>
  <cp:contentStatus/>
</cp:coreProperties>
</file>