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2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<sst xmlns="http://schemas.openxmlformats.org/spreadsheetml/2006/main" count="79" uniqueCount="58">
  <si>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Kód položky</t>
  </si>
  <si>
    <t>Popis</t>
  </si>
  <si>
    <t>MJ</t>
  </si>
  <si>
    <t xml:space="preserve">Množství </t>
  </si>
  <si>
    <t>Cena jednotková ÚRS</t>
  </si>
  <si>
    <t>Cena celkem ÚRS</t>
  </si>
  <si>
    <t>Cena jednotková nabídková</t>
  </si>
  <si>
    <t>Oplocení u vstupu</t>
  </si>
  <si>
    <t>33817-1113</t>
  </si>
  <si>
    <t>Osazování sloupků a vzpěr kovových se zabetonováním</t>
  </si>
  <si>
    <t>ks</t>
  </si>
  <si>
    <t>34817-1120</t>
  </si>
  <si>
    <t>Osazení plotových dílců kovových rámových výšky přes 1 m do 1,5 m</t>
  </si>
  <si>
    <t>m</t>
  </si>
  <si>
    <t>MAT</t>
  </si>
  <si>
    <t>Plotový dílec Svařovaný panel Dirickx AXIS D výška 123 cm, barva černá (RAL 9005)</t>
  </si>
  <si>
    <t>Sloupek Dirickx AXIS 180 cm</t>
  </si>
  <si>
    <t>Dirickx AXIS vymezovač PVC</t>
  </si>
  <si>
    <t>Beton vč. dopravy</t>
  </si>
  <si>
    <t>m3</t>
  </si>
  <si>
    <t>Zpevněné plochy</t>
  </si>
  <si>
    <t>11320-4111</t>
  </si>
  <si>
    <t>Vytrhání   obrubníků stojatých</t>
  </si>
  <si>
    <t>122 Cc0 030-010/00</t>
  </si>
  <si>
    <t>Odkopávky a prokopávky nezapažené - hornina 3, množství do 100 m3</t>
  </si>
  <si>
    <t>123 Cc0 080-006/00</t>
  </si>
  <si>
    <t>Hloubení rýh šířky do 600 mm - hornina 3, množství do 100 m3</t>
  </si>
  <si>
    <t>127 Cc0 140-002/00</t>
  </si>
  <si>
    <t>Zhutnění podloží z rostlé horniny 1 až 4 pod násypy - hornina soudržná do 92% PS a nesoudržná sypká, relativní ulehlosti I(d) do 0,8</t>
  </si>
  <si>
    <t>m2</t>
  </si>
  <si>
    <t>126 Ac0 040-006/00</t>
  </si>
  <si>
    <t>Vodorovné přemístění výkopku po suchu - v místě</t>
  </si>
  <si>
    <t>127 Cc0 020-002/00</t>
  </si>
  <si>
    <t>Uložení sypaniny do násypů - nezhutněné</t>
  </si>
  <si>
    <t>Poplatek za uložení odpadu ze sypaniny na skládce (skládkovné)</t>
  </si>
  <si>
    <t>t</t>
  </si>
  <si>
    <t>Vodorovné přemístění výkopku přes 2500 do 3000 m</t>
  </si>
  <si>
    <t>941 Cp1 050-026/00</t>
  </si>
  <si>
    <t>Podklad nebo kryt z kameniva hrubého drceného, velikosti 32 – 63 mm - tloušťka po zhutnění 200 mm</t>
  </si>
  <si>
    <t>943 Ff2 010-014/00</t>
  </si>
  <si>
    <t>Kladení dlažby komunikací pro pěší, z betonových vibrolisovaných dlaždic - tl. dlaždic 60 mm, lože kam. těž. nebo drcené, tl. lože do 40 mm</t>
  </si>
  <si>
    <t>943 Sf2 504-046</t>
  </si>
  <si>
    <t>Dlažba skladebná betonová, přírodní šedá, L×B×H 200×100×60 mm, dodávka</t>
  </si>
  <si>
    <t>943 Ff2 050-004/00</t>
  </si>
  <si>
    <t>Osazení záhonového obrubníku betonového - s boční opěrou z betonu prostého tř. B 13,5, lože z betonu prostého tř. B 13,5</t>
  </si>
  <si>
    <t>943 Ff2 122-012</t>
  </si>
  <si>
    <t>Obrubník betonový, barevný odstín přírodní, L×B×H 500×80×250 mm, spotřeba 2 ks/m</t>
  </si>
  <si>
    <t>kus</t>
  </si>
  <si>
    <t>MAT (Dirickx)</t>
  </si>
  <si>
    <t>Cena celkem předpokládaná nabídková</t>
  </si>
  <si>
    <t>Kácení v intravilánu – průměr kmene na řezné ploše pařezu 70 – 80 cm
(pokácení stromu ve stížených podmínkách s rozřezáním a odstraněním kmene do vzdálenosti 20 m, se složením na hromady nebo naložením na dopravní prostředek)</t>
  </si>
  <si>
    <t>Odstranění pařezů odfrézováním do hloubky až 500 mm</t>
  </si>
  <si>
    <t>Zásyp jam po pařezech D pařezů do 900 mm</t>
  </si>
  <si>
    <t>Zemina pro zásyp jam</t>
  </si>
  <si>
    <t>Výsadba do jamek s 50% výměnou půdy vč. náhradního substrátu 
(bez ceny sazenic) alejového stromu s balem
Zahrnuje:
   &gt; Hloubení jamek pro vysazování rostlin v hornině 1 až 4 s výměnou půdy na 50%, 
s případným naložením přebytečných výkopků na dopravní prostředek, odvozem 
na vzdálenost 20 km a se složením přes 1,00 do 2,00 m3
   &gt; Výsadba dřeviny s balem do předem vyhloubené jamky se zalitím při průměru balu přes 500 do 600 mm
   &gt; Hnojení půdy nebo trávníku s rozprostřením nebo rozdělením hnojiva umělým hnojivem s rozdělením k jednotlivým rostlinám (4 tablety Silvamix/sazenice)
   &gt; Ukotvení dřeviny třemi kůly s ochranou proti poškození kmene v místě vzepření 
při délce kůlů přes 2 do 3 m včetně kůlů
   &gt; Zhotovení obalu kmene a spodních částí větví stromu z juty ve dvou vrstvách včetně juty
   &gt; Zalití rostlin vodou
   &gt; Mulčování vysazených rostlin s případným naložením odpadu na dopravní prostředek, odvozem do 20 km a se složením při tl. mulče přes 50 do 100 mm včetně drcené borky</t>
  </si>
  <si>
    <t>Tilia cordata (lípa srdčitá), vel. 14 – 16, s balem</t>
  </si>
  <si>
    <t>Celkem nové práce</t>
  </si>
  <si>
    <t>Odstranění havarijní lípy a náhradní výsadba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</si>
</sst>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0" xfId="46" applyFont="1" applyAlignment="1">
      <alignment horizontal="center" vertical="center" wrapText="1"/>
      <protection/>
    </xf>
    <xf numFmtId="3" fontId="0" fillId="0" borderId="0" xfId="46" applyNumberFormat="1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46" applyFont="1">
      <alignment/>
      <protection/>
    </xf>
    <xf numFmtId="0" fontId="0" fillId="0" borderId="0" xfId="46" applyFont="1" applyAlignment="1">
      <alignment wrapText="1"/>
      <protection/>
    </xf>
    <xf numFmtId="3" fontId="0" fillId="0" borderId="0" xfId="46" applyNumberFormat="1" applyFont="1">
      <alignment/>
      <protection/>
    </xf>
    <xf numFmtId="0" fontId="1" fillId="0" borderId="0" xfId="46" applyFont="1">
      <alignment/>
      <protection/>
    </xf>
    <xf numFmtId="3" fontId="1" fillId="0" borderId="0" xfId="46" applyNumberFormat="1" applyFont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46" applyFont="1" applyAlignment="1">
      <alignment horizontal="left"/>
      <protection/>
    </xf>
    <xf numFmtId="0" fontId="1" fillId="0" borderId="0" xfId="46" applyFont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46" applyFont="1" applyAlignment="1">
      <alignment horizontal="left" wrapText="1"/>
      <protection/>
    </xf>
    <xf numFmtId="0" fontId="1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46" applyNumberFormat="1" applyFont="1" applyBorder="1">
      <alignment/>
      <protection/>
    </xf>
    <xf numFmtId="0" fontId="0" fillId="0" borderId="10" xfId="46" applyFont="1" applyBorder="1" applyAlignment="1">
      <alignment horizontal="left"/>
      <protection/>
    </xf>
    <xf numFmtId="0" fontId="0" fillId="0" borderId="10" xfId="46" applyFont="1" applyBorder="1" applyAlignment="1">
      <alignment wrapText="1"/>
      <protection/>
    </xf>
    <xf numFmtId="0" fontId="0" fillId="0" borderId="10" xfId="46" applyFont="1" applyBorder="1">
      <alignment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33" borderId="0" xfId="46" applyFont="1" applyFill="1" applyAlignment="1">
      <alignment wrapText="1"/>
      <protection/>
    </xf>
    <xf numFmtId="3" fontId="1" fillId="33" borderId="0" xfId="46" applyNumberFormat="1" applyFont="1" applyFill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view="pageLayout" workbookViewId="0" topLeftCell="B1">
      <selection activeCell="I3" sqref="I3"/>
    </sheetView>
  </sheetViews>
  <sheetFormatPr defaultColWidth="11.57421875" defaultRowHeight="12.75"/>
  <cols>
    <col min="1" max="1" width="21.8515625" style="15" customWidth="1"/>
    <col min="2" max="2" width="70.421875" style="1" customWidth="1"/>
    <col min="3" max="3" width="4.57421875" style="0" customWidth="1"/>
    <col min="4" max="4" width="8.28125" style="2" customWidth="1"/>
    <col min="5" max="6" width="9.8515625" style="2" customWidth="1"/>
    <col min="7" max="8" width="13.57421875" style="2" customWidth="1"/>
  </cols>
  <sheetData>
    <row r="1" spans="1:8" s="5" customFormat="1" ht="38.25">
      <c r="A1" s="16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49</v>
      </c>
    </row>
    <row r="2" spans="1:8" s="5" customFormat="1" ht="12.75">
      <c r="A2" s="16"/>
      <c r="B2" s="3"/>
      <c r="C2" s="3"/>
      <c r="D2" s="4"/>
      <c r="E2" s="4"/>
      <c r="F2" s="4"/>
      <c r="G2" s="4"/>
      <c r="H2" s="4"/>
    </row>
    <row r="3" spans="1:8" s="17" customFormat="1" ht="12.75">
      <c r="A3" s="14"/>
      <c r="B3" s="29" t="s">
        <v>56</v>
      </c>
      <c r="C3" s="9"/>
      <c r="D3" s="10"/>
      <c r="E3" s="10"/>
      <c r="F3" s="10"/>
      <c r="G3" s="10"/>
      <c r="H3" s="30">
        <f>H5+H13+H30</f>
        <v>378916.836</v>
      </c>
    </row>
    <row r="4" spans="1:8" s="6" customFormat="1" ht="12.75">
      <c r="A4" s="13"/>
      <c r="B4" s="7"/>
      <c r="D4" s="8"/>
      <c r="E4" s="8"/>
      <c r="F4" s="8"/>
      <c r="G4" s="8"/>
      <c r="H4" s="8"/>
    </row>
    <row r="5" spans="1:8" s="9" customFormat="1" ht="12.75">
      <c r="A5" s="14"/>
      <c r="B5" s="29" t="s">
        <v>7</v>
      </c>
      <c r="D5" s="10"/>
      <c r="E5" s="10"/>
      <c r="F5" s="10"/>
      <c r="G5" s="10"/>
      <c r="H5" s="30">
        <f>SUBTOTAL(9,H6:H11)</f>
        <v>59687.3</v>
      </c>
    </row>
    <row r="6" spans="1:8" s="6" customFormat="1" ht="12.75">
      <c r="A6" s="23" t="s">
        <v>8</v>
      </c>
      <c r="B6" s="24" t="s">
        <v>9</v>
      </c>
      <c r="C6" s="25" t="s">
        <v>10</v>
      </c>
      <c r="D6" s="22">
        <v>17</v>
      </c>
      <c r="E6" s="22">
        <v>244</v>
      </c>
      <c r="F6" s="22">
        <f aca="true" t="shared" si="0" ref="F6:F11">D6*E6</f>
        <v>4148</v>
      </c>
      <c r="G6" s="22">
        <v>208.25</v>
      </c>
      <c r="H6" s="22">
        <f aca="true" t="shared" si="1" ref="H6:H11">D6*G6</f>
        <v>3540.25</v>
      </c>
    </row>
    <row r="7" spans="1:8" s="6" customFormat="1" ht="12.75">
      <c r="A7" s="23" t="s">
        <v>11</v>
      </c>
      <c r="B7" s="24" t="s">
        <v>12</v>
      </c>
      <c r="C7" s="25" t="s">
        <v>13</v>
      </c>
      <c r="D7" s="22">
        <v>40</v>
      </c>
      <c r="E7" s="22">
        <v>79.8</v>
      </c>
      <c r="F7" s="22">
        <f t="shared" si="0"/>
        <v>3192</v>
      </c>
      <c r="G7" s="22">
        <v>68.6</v>
      </c>
      <c r="H7" s="22">
        <f t="shared" si="1"/>
        <v>2744</v>
      </c>
    </row>
    <row r="8" spans="1:8" s="6" customFormat="1" ht="26.25" customHeight="1">
      <c r="A8" s="23" t="s">
        <v>48</v>
      </c>
      <c r="B8" s="24" t="s">
        <v>15</v>
      </c>
      <c r="C8" s="25" t="s">
        <v>10</v>
      </c>
      <c r="D8" s="22">
        <v>16</v>
      </c>
      <c r="E8" s="22">
        <v>1399</v>
      </c>
      <c r="F8" s="22">
        <f t="shared" si="0"/>
        <v>22384</v>
      </c>
      <c r="G8" s="22">
        <v>1594.72</v>
      </c>
      <c r="H8" s="22">
        <f t="shared" si="1"/>
        <v>25515.52</v>
      </c>
    </row>
    <row r="9" spans="1:8" s="6" customFormat="1" ht="12.75">
      <c r="A9" s="23" t="s">
        <v>48</v>
      </c>
      <c r="B9" s="24" t="s">
        <v>16</v>
      </c>
      <c r="C9" s="25" t="s">
        <v>10</v>
      </c>
      <c r="D9" s="22">
        <f>D6</f>
        <v>17</v>
      </c>
      <c r="E9" s="22">
        <v>1076</v>
      </c>
      <c r="F9" s="22">
        <f t="shared" si="0"/>
        <v>18292</v>
      </c>
      <c r="G9" s="22">
        <v>1226.77</v>
      </c>
      <c r="H9" s="22">
        <f t="shared" si="1"/>
        <v>20855.09</v>
      </c>
    </row>
    <row r="10" spans="1:8" s="6" customFormat="1" ht="12.75">
      <c r="A10" s="23" t="s">
        <v>48</v>
      </c>
      <c r="B10" s="24" t="s">
        <v>17</v>
      </c>
      <c r="C10" s="25" t="s">
        <v>10</v>
      </c>
      <c r="D10" s="22">
        <f>D9*4</f>
        <v>68</v>
      </c>
      <c r="E10" s="22">
        <v>45</v>
      </c>
      <c r="F10" s="22">
        <f t="shared" si="0"/>
        <v>3060</v>
      </c>
      <c r="G10" s="22">
        <v>51.58</v>
      </c>
      <c r="H10" s="22">
        <f t="shared" si="1"/>
        <v>3507.44</v>
      </c>
    </row>
    <row r="11" spans="1:8" s="6" customFormat="1" ht="12.75">
      <c r="A11" s="23" t="s">
        <v>14</v>
      </c>
      <c r="B11" s="24" t="s">
        <v>18</v>
      </c>
      <c r="C11" s="25" t="s">
        <v>19</v>
      </c>
      <c r="D11" s="22">
        <v>1.5</v>
      </c>
      <c r="E11" s="22">
        <v>0</v>
      </c>
      <c r="F11" s="22">
        <f t="shared" si="0"/>
        <v>0</v>
      </c>
      <c r="G11" s="22">
        <v>2350</v>
      </c>
      <c r="H11" s="22">
        <f t="shared" si="1"/>
        <v>3525</v>
      </c>
    </row>
    <row r="12" spans="1:8" s="6" customFormat="1" ht="12.75">
      <c r="A12" s="13"/>
      <c r="B12" s="7"/>
      <c r="D12" s="8"/>
      <c r="E12" s="8"/>
      <c r="F12" s="8"/>
      <c r="G12" s="8"/>
      <c r="H12" s="8"/>
    </row>
    <row r="13" spans="1:8" s="9" customFormat="1" ht="12.75">
      <c r="A13" s="14"/>
      <c r="B13" s="29" t="s">
        <v>20</v>
      </c>
      <c r="D13" s="10"/>
      <c r="E13" s="10"/>
      <c r="F13" s="10"/>
      <c r="G13" s="10"/>
      <c r="H13" s="30">
        <f>SUBTOTAL(9,H14:H26)</f>
        <v>306837.93600000005</v>
      </c>
    </row>
    <row r="14" spans="1:8" s="6" customFormat="1" ht="14.25" customHeight="1">
      <c r="A14" s="23" t="s">
        <v>21</v>
      </c>
      <c r="B14" s="24" t="s">
        <v>22</v>
      </c>
      <c r="C14" s="25" t="s">
        <v>13</v>
      </c>
      <c r="D14" s="22">
        <v>393</v>
      </c>
      <c r="E14" s="22">
        <v>31.6</v>
      </c>
      <c r="F14" s="22">
        <f aca="true" t="shared" si="2" ref="F14:F26">E14*D14</f>
        <v>12418.800000000001</v>
      </c>
      <c r="G14" s="22">
        <f>E14*0.8</f>
        <v>25.28</v>
      </c>
      <c r="H14" s="21">
        <f aca="true" t="shared" si="3" ref="H14:H19">G14*D14</f>
        <v>9935.04</v>
      </c>
    </row>
    <row r="15" spans="1:8" ht="12.75">
      <c r="A15" s="18" t="s">
        <v>23</v>
      </c>
      <c r="B15" s="19" t="s">
        <v>24</v>
      </c>
      <c r="C15" s="20" t="s">
        <v>19</v>
      </c>
      <c r="D15" s="21">
        <f>D17*0.3</f>
        <v>118.80000000000001</v>
      </c>
      <c r="E15" s="22">
        <v>73.2</v>
      </c>
      <c r="F15" s="22">
        <f t="shared" si="2"/>
        <v>8696.160000000002</v>
      </c>
      <c r="G15" s="22">
        <f aca="true" t="shared" si="4" ref="G15:G26">E15*0.8</f>
        <v>58.56</v>
      </c>
      <c r="H15" s="21">
        <f t="shared" si="3"/>
        <v>6956.928000000001</v>
      </c>
    </row>
    <row r="16" spans="1:8" s="12" customFormat="1" ht="12.75">
      <c r="A16" s="26" t="s">
        <v>25</v>
      </c>
      <c r="B16" s="19" t="s">
        <v>26</v>
      </c>
      <c r="C16" s="27" t="s">
        <v>19</v>
      </c>
      <c r="D16" s="28">
        <f>D14*0.15</f>
        <v>58.949999999999996</v>
      </c>
      <c r="E16" s="20">
        <v>729</v>
      </c>
      <c r="F16" s="22">
        <f t="shared" si="2"/>
        <v>42974.549999999996</v>
      </c>
      <c r="G16" s="22">
        <f>E16*0.8</f>
        <v>583.2</v>
      </c>
      <c r="H16" s="28">
        <f t="shared" si="3"/>
        <v>34379.64</v>
      </c>
    </row>
    <row r="17" spans="1:8" ht="25.5">
      <c r="A17" s="18" t="s">
        <v>27</v>
      </c>
      <c r="B17" s="19" t="s">
        <v>28</v>
      </c>
      <c r="C17" s="20" t="s">
        <v>29</v>
      </c>
      <c r="D17" s="21">
        <v>396</v>
      </c>
      <c r="E17" s="22">
        <v>9.6</v>
      </c>
      <c r="F17" s="22">
        <f t="shared" si="2"/>
        <v>3801.6</v>
      </c>
      <c r="G17" s="22">
        <f t="shared" si="4"/>
        <v>7.68</v>
      </c>
      <c r="H17" s="21">
        <f t="shared" si="3"/>
        <v>3041.2799999999997</v>
      </c>
    </row>
    <row r="18" spans="1:8" ht="12.75">
      <c r="A18" s="18" t="s">
        <v>30</v>
      </c>
      <c r="B18" s="19" t="s">
        <v>31</v>
      </c>
      <c r="C18" s="20" t="s">
        <v>19</v>
      </c>
      <c r="D18" s="21">
        <f>D15</f>
        <v>118.80000000000001</v>
      </c>
      <c r="E18" s="22">
        <v>29.7</v>
      </c>
      <c r="F18" s="22">
        <f t="shared" si="2"/>
        <v>3528.36</v>
      </c>
      <c r="G18" s="22">
        <f t="shared" si="4"/>
        <v>23.76</v>
      </c>
      <c r="H18" s="21">
        <f t="shared" si="3"/>
        <v>2822.6880000000006</v>
      </c>
    </row>
    <row r="19" spans="1:8" ht="12.75">
      <c r="A19" s="18" t="s">
        <v>32</v>
      </c>
      <c r="B19" s="19" t="s">
        <v>33</v>
      </c>
      <c r="C19" s="20" t="s">
        <v>19</v>
      </c>
      <c r="D19" s="21">
        <f>D15</f>
        <v>118.80000000000001</v>
      </c>
      <c r="E19" s="22">
        <v>18.5</v>
      </c>
      <c r="F19" s="22">
        <f t="shared" si="2"/>
        <v>2197.8</v>
      </c>
      <c r="G19" s="22">
        <f t="shared" si="4"/>
        <v>14.8</v>
      </c>
      <c r="H19" s="21">
        <f t="shared" si="3"/>
        <v>1758.2400000000002</v>
      </c>
    </row>
    <row r="20" spans="1:8" ht="12.75">
      <c r="A20" s="23">
        <v>171201211</v>
      </c>
      <c r="B20" s="24" t="s">
        <v>34</v>
      </c>
      <c r="C20" s="25" t="s">
        <v>35</v>
      </c>
      <c r="D20" s="22">
        <f>D16/1.5</f>
        <v>39.3</v>
      </c>
      <c r="E20" s="22">
        <v>150</v>
      </c>
      <c r="F20" s="22">
        <f t="shared" si="2"/>
        <v>5895</v>
      </c>
      <c r="G20" s="22">
        <f t="shared" si="4"/>
        <v>120</v>
      </c>
      <c r="H20" s="22">
        <f>D20*G20</f>
        <v>4716</v>
      </c>
    </row>
    <row r="21" spans="1:8" ht="12.75">
      <c r="A21" s="23">
        <v>162501102</v>
      </c>
      <c r="B21" s="24" t="s">
        <v>36</v>
      </c>
      <c r="C21" s="25" t="s">
        <v>19</v>
      </c>
      <c r="D21" s="22">
        <f>D16</f>
        <v>58.949999999999996</v>
      </c>
      <c r="E21" s="22">
        <v>117</v>
      </c>
      <c r="F21" s="22">
        <f t="shared" si="2"/>
        <v>6897.15</v>
      </c>
      <c r="G21" s="22">
        <f t="shared" si="4"/>
        <v>93.60000000000001</v>
      </c>
      <c r="H21" s="22">
        <f>D21*G21</f>
        <v>5517.72</v>
      </c>
    </row>
    <row r="22" spans="1:8" ht="25.5">
      <c r="A22" s="18" t="s">
        <v>37</v>
      </c>
      <c r="B22" s="19" t="s">
        <v>38</v>
      </c>
      <c r="C22" s="20" t="s">
        <v>29</v>
      </c>
      <c r="D22" s="21">
        <f>D17</f>
        <v>396</v>
      </c>
      <c r="E22" s="22">
        <v>179</v>
      </c>
      <c r="F22" s="22">
        <f t="shared" si="2"/>
        <v>70884</v>
      </c>
      <c r="G22" s="22">
        <f t="shared" si="4"/>
        <v>143.20000000000002</v>
      </c>
      <c r="H22" s="21">
        <f>G22*D22</f>
        <v>56707.200000000004</v>
      </c>
    </row>
    <row r="23" spans="1:8" ht="25.5">
      <c r="A23" s="18" t="s">
        <v>39</v>
      </c>
      <c r="B23" s="19" t="s">
        <v>40</v>
      </c>
      <c r="C23" s="20" t="s">
        <v>29</v>
      </c>
      <c r="D23" s="21">
        <f>D17</f>
        <v>396</v>
      </c>
      <c r="E23" s="22">
        <v>206</v>
      </c>
      <c r="F23" s="22">
        <f t="shared" si="2"/>
        <v>81576</v>
      </c>
      <c r="G23" s="22">
        <f t="shared" si="4"/>
        <v>164.8</v>
      </c>
      <c r="H23" s="21">
        <f>G23*D23</f>
        <v>65260.8</v>
      </c>
    </row>
    <row r="24" spans="1:8" ht="12.75">
      <c r="A24" s="18" t="s">
        <v>41</v>
      </c>
      <c r="B24" s="19" t="s">
        <v>42</v>
      </c>
      <c r="C24" s="20" t="s">
        <v>29</v>
      </c>
      <c r="D24" s="21">
        <f>D17</f>
        <v>396</v>
      </c>
      <c r="E24" s="20">
        <v>149</v>
      </c>
      <c r="F24" s="22">
        <f t="shared" si="2"/>
        <v>59004</v>
      </c>
      <c r="G24" s="22">
        <f t="shared" si="4"/>
        <v>119.2</v>
      </c>
      <c r="H24" s="21">
        <f>G24*D24</f>
        <v>47203.200000000004</v>
      </c>
    </row>
    <row r="25" spans="1:8" ht="25.5">
      <c r="A25" s="18" t="s">
        <v>43</v>
      </c>
      <c r="B25" s="19" t="s">
        <v>44</v>
      </c>
      <c r="C25" s="20" t="s">
        <v>13</v>
      </c>
      <c r="D25" s="21">
        <f>D14</f>
        <v>393</v>
      </c>
      <c r="E25" s="20">
        <v>160</v>
      </c>
      <c r="F25" s="22">
        <f t="shared" si="2"/>
        <v>62880</v>
      </c>
      <c r="G25" s="22">
        <f t="shared" si="4"/>
        <v>128</v>
      </c>
      <c r="H25" s="21">
        <f>G25*D25</f>
        <v>50304</v>
      </c>
    </row>
    <row r="26" spans="1:8" ht="25.5">
      <c r="A26" s="18" t="s">
        <v>45</v>
      </c>
      <c r="B26" s="19" t="s">
        <v>46</v>
      </c>
      <c r="C26" s="20" t="s">
        <v>47</v>
      </c>
      <c r="D26" s="21">
        <f>D25*2</f>
        <v>786</v>
      </c>
      <c r="E26" s="21">
        <v>29</v>
      </c>
      <c r="F26" s="22">
        <f t="shared" si="2"/>
        <v>22794</v>
      </c>
      <c r="G26" s="22">
        <f t="shared" si="4"/>
        <v>23.200000000000003</v>
      </c>
      <c r="H26" s="21">
        <f>G26*D26</f>
        <v>18235.2</v>
      </c>
    </row>
    <row r="27" ht="12.75">
      <c r="B27" s="11"/>
    </row>
    <row r="28" ht="12.75">
      <c r="B28" s="11"/>
    </row>
    <row r="30" spans="1:8" s="9" customFormat="1" ht="12.75">
      <c r="A30" s="14"/>
      <c r="B30" s="29" t="s">
        <v>57</v>
      </c>
      <c r="D30" s="10"/>
      <c r="E30" s="10"/>
      <c r="F30" s="10"/>
      <c r="G30" s="10"/>
      <c r="H30" s="30">
        <f>SUBTOTAL(9,H31:H36)</f>
        <v>12391.6</v>
      </c>
    </row>
    <row r="31" spans="1:8" ht="36.75" customHeight="1">
      <c r="A31" s="18"/>
      <c r="B31" s="19" t="s">
        <v>50</v>
      </c>
      <c r="C31" s="20" t="s">
        <v>10</v>
      </c>
      <c r="D31" s="21">
        <v>1</v>
      </c>
      <c r="E31" s="21"/>
      <c r="F31" s="22"/>
      <c r="G31" s="22">
        <v>6391</v>
      </c>
      <c r="H31" s="21">
        <f aca="true" t="shared" si="5" ref="H31:H36">D31*G31</f>
        <v>6391</v>
      </c>
    </row>
    <row r="32" spans="1:8" ht="12.75">
      <c r="A32" s="18"/>
      <c r="B32" s="19" t="s">
        <v>51</v>
      </c>
      <c r="C32" s="20" t="s">
        <v>29</v>
      </c>
      <c r="D32" s="21">
        <v>0.64</v>
      </c>
      <c r="E32" s="21">
        <v>3520</v>
      </c>
      <c r="F32" s="22">
        <f>D32*E32</f>
        <v>2252.8</v>
      </c>
      <c r="G32" s="22">
        <v>2816</v>
      </c>
      <c r="H32" s="21">
        <f t="shared" si="5"/>
        <v>1802.24</v>
      </c>
    </row>
    <row r="33" spans="1:8" ht="12.75">
      <c r="A33" s="18"/>
      <c r="B33" s="19" t="s">
        <v>52</v>
      </c>
      <c r="C33" s="20" t="s">
        <v>47</v>
      </c>
      <c r="D33" s="21">
        <v>1</v>
      </c>
      <c r="E33" s="21">
        <v>584</v>
      </c>
      <c r="F33" s="22">
        <f>D33*E33</f>
        <v>584</v>
      </c>
      <c r="G33" s="22">
        <v>467.2</v>
      </c>
      <c r="H33" s="21">
        <f t="shared" si="5"/>
        <v>467.2</v>
      </c>
    </row>
    <row r="34" spans="1:8" ht="12.75">
      <c r="A34" s="18"/>
      <c r="B34" s="19" t="s">
        <v>53</v>
      </c>
      <c r="C34" s="20" t="s">
        <v>19</v>
      </c>
      <c r="D34" s="21">
        <f>D32*0.5</f>
        <v>0.32</v>
      </c>
      <c r="E34" s="21">
        <v>360</v>
      </c>
      <c r="F34" s="22">
        <f>D34*E34</f>
        <v>115.2</v>
      </c>
      <c r="G34" s="22">
        <v>288</v>
      </c>
      <c r="H34" s="21">
        <f t="shared" si="5"/>
        <v>92.16</v>
      </c>
    </row>
    <row r="35" spans="1:8" ht="231.75" customHeight="1">
      <c r="A35" s="18"/>
      <c r="B35" s="19" t="s">
        <v>54</v>
      </c>
      <c r="C35" s="20" t="s">
        <v>10</v>
      </c>
      <c r="D35" s="21">
        <v>1</v>
      </c>
      <c r="E35" s="21">
        <v>1239</v>
      </c>
      <c r="F35" s="22">
        <f>D35*E35</f>
        <v>1239</v>
      </c>
      <c r="G35" s="22">
        <v>1239</v>
      </c>
      <c r="H35" s="21">
        <f t="shared" si="5"/>
        <v>1239</v>
      </c>
    </row>
    <row r="36" spans="1:8" ht="12.75">
      <c r="A36" s="18"/>
      <c r="B36" s="19" t="s">
        <v>55</v>
      </c>
      <c r="C36" s="20" t="s">
        <v>10</v>
      </c>
      <c r="D36" s="21">
        <v>1</v>
      </c>
      <c r="E36" s="21">
        <v>2400</v>
      </c>
      <c r="F36" s="22">
        <f>D36*E36</f>
        <v>2400</v>
      </c>
      <c r="G36" s="22">
        <v>2400</v>
      </c>
      <c r="H36" s="21">
        <f t="shared" si="5"/>
        <v>2400</v>
      </c>
    </row>
  </sheetData>
  <sheetProtection selectLockedCells="1" selectUnlockedCells="1"/>
  <printOptions/>
  <pageMargins left="0.7874015748031497" right="0.7874015748031497" top="1.062992125984252" bottom="1.062992125984252" header="0.7874015748031497" footer="0.7874015748031497"/>
  <pageSetup firstPageNumber="1" useFirstPageNumber="1" fitToHeight="1" fitToWidth="1" horizontalDpi="300" verticalDpi="300" orientation="landscape" paperSize="9" scale="56" r:id="rId1"/>
  <headerFooter alignWithMargins="0">
    <oddHeader>&amp;C&amp;"Times New Roman,Obyčejné"&amp;12&amp;A&amp;RRK-40-2013-64, př. 2
počet stran: 1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Joneš Jan Ing.</dc:creator>
  <cp:keywords/>
  <dc:description/>
  <cp:lastModifiedBy>Pospíchalová Petra</cp:lastModifiedBy>
  <cp:lastPrinted>2013-12-12T12:48:31Z</cp:lastPrinted>
  <dcterms:created xsi:type="dcterms:W3CDTF">2013-12-09T10:43:00Z</dcterms:created>
  <dcterms:modified xsi:type="dcterms:W3CDTF">2013-12-12T12:49:15Z</dcterms:modified>
  <cp:category/>
  <cp:version/>
  <cp:contentType/>
  <cp:contentStatus/>
</cp:coreProperties>
</file>