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3270" activeTab="0"/>
  </bookViews>
  <sheets>
    <sheet name="Majetek již pořízený" sheetId="1" r:id="rId1"/>
    <sheet name="Majetek plánovaný k pořízení " sheetId="2" r:id="rId2"/>
  </sheets>
  <definedNames>
    <definedName name="_xlnm.Print_Titles" localSheetId="0">'Majetek již pořízený'!$5:$6</definedName>
    <definedName name="_xlnm.Print_Area" localSheetId="0">'Majetek již pořízený'!$A$1:$L$139</definedName>
    <definedName name="_xlnm.Print_Area" localSheetId="1">'Majetek plánovaný k pořízení '!$A$1:$E$71</definedName>
  </definedNames>
  <calcPr fullCalcOnLoad="1"/>
</workbook>
</file>

<file path=xl/sharedStrings.xml><?xml version="1.0" encoding="utf-8"?>
<sst xmlns="http://schemas.openxmlformats.org/spreadsheetml/2006/main" count="241" uniqueCount="223">
  <si>
    <t>NÁZEV</t>
  </si>
  <si>
    <t>POPIS, ROZMĚR</t>
  </si>
  <si>
    <t>Počet</t>
  </si>
  <si>
    <t>DPH %</t>
  </si>
  <si>
    <t>Cena za ks bez DPH</t>
  </si>
  <si>
    <t>I. investice nad 40 tis. Kč</t>
  </si>
  <si>
    <t>II. neinvestice cena &lt;40 tis. Kč</t>
  </si>
  <si>
    <t>z toho neinvestice pod 3 tis. Kč</t>
  </si>
  <si>
    <t>podklad pro změnu zřizovací listiny</t>
  </si>
  <si>
    <t>III. Umělecká díla a předměty</t>
  </si>
  <si>
    <t>automatická pračka s předním plněním AEG L88489FL</t>
  </si>
  <si>
    <t>kondenzační sušička prádla AEG T86589IH2CS</t>
  </si>
  <si>
    <t>Cena za ks s DPH</t>
  </si>
  <si>
    <t>Žehlička Tefal GV 8930</t>
  </si>
  <si>
    <t>část 1- elektro</t>
  </si>
  <si>
    <t>LCD televizor s uhlopříčkou 81 cm LG32LN540B</t>
  </si>
  <si>
    <t>Plazmová televize LG 42PN450B</t>
  </si>
  <si>
    <t>část 2 - elektro</t>
  </si>
  <si>
    <t xml:space="preserve">Kuchyňský robot, včetně krouhače </t>
  </si>
  <si>
    <t>Kenwood KMX61</t>
  </si>
  <si>
    <t>Catler BL8011</t>
  </si>
  <si>
    <t xml:space="preserve">Stolní mixér </t>
  </si>
  <si>
    <t xml:space="preserve">Sendvičovač 3 v 1 </t>
  </si>
  <si>
    <t xml:space="preserve">Elektrický pomalý hrnec </t>
  </si>
  <si>
    <t xml:space="preserve">Domácí pekárna na chléb </t>
  </si>
  <si>
    <t xml:space="preserve">Myčka nádobí, volně stojící </t>
  </si>
  <si>
    <t xml:space="preserve">Rychlovarná konvice </t>
  </si>
  <si>
    <t xml:space="preserve">Lednice volně stojící </t>
  </si>
  <si>
    <t xml:space="preserve">Chladnička podstolová prosklená </t>
  </si>
  <si>
    <t xml:space="preserve">Chladnička podstolová plné dveře </t>
  </si>
  <si>
    <t>Mraznička podstolová plné dveře</t>
  </si>
  <si>
    <t xml:space="preserve">Chladící skříň prosklená </t>
  </si>
  <si>
    <t xml:space="preserve">Mraznička na sklad </t>
  </si>
  <si>
    <t xml:space="preserve">Lednice na sklad </t>
  </si>
  <si>
    <t xml:space="preserve">Výrobník ledu </t>
  </si>
  <si>
    <t xml:space="preserve">Myčka na sklo </t>
  </si>
  <si>
    <t xml:space="preserve">Multifunkční mikrovlnná trouba </t>
  </si>
  <si>
    <t>Chladící vitrína cukrářská, pultová</t>
  </si>
  <si>
    <t>Tefal SW605833</t>
  </si>
  <si>
    <t>TefalSD500030</t>
  </si>
  <si>
    <t>Whirlpool ADP750WH</t>
  </si>
  <si>
    <t>Goddes RSC084GW8SS</t>
  </si>
  <si>
    <t>NORDline BC145WF</t>
  </si>
  <si>
    <t>NoORDline UR200</t>
  </si>
  <si>
    <t>NORDline UF200</t>
  </si>
  <si>
    <t>NORDline UD360AL</t>
  </si>
  <si>
    <t>Liebherr GT3056</t>
  </si>
  <si>
    <t>SL 35 W</t>
  </si>
  <si>
    <t>Silanos 021</t>
  </si>
  <si>
    <t>Liebherr FKS5000</t>
  </si>
  <si>
    <t>Whirlpool JT369SL</t>
  </si>
  <si>
    <t>NORDline RT78L-2R</t>
  </si>
  <si>
    <t>část 3 elektro</t>
  </si>
  <si>
    <t>Stolní počítač včetně periferií, operačního systému a software + Office 2010 OEM</t>
  </si>
  <si>
    <t>Stolní počítač včetně periferií, operačního systému a software</t>
  </si>
  <si>
    <t>Multifunkční tiskárna</t>
  </si>
  <si>
    <t>WW</t>
  </si>
  <si>
    <t>Notebook + Office 2010 OEM</t>
  </si>
  <si>
    <t>Dataprojektor, včetně závěsného systému na strop</t>
  </si>
  <si>
    <t>Dataprojektor, přenosný</t>
  </si>
  <si>
    <t>Projekční plátno</t>
  </si>
  <si>
    <t>Firewall, router, VPN - domácnosti</t>
  </si>
  <si>
    <t>Firewall, router, VPN</t>
  </si>
  <si>
    <t>RACK 6U</t>
  </si>
  <si>
    <t>UPS</t>
  </si>
  <si>
    <t>Windows Remote desktop service CAL 2008 (R2) UsrCal</t>
  </si>
  <si>
    <t>PC Lynx</t>
  </si>
  <si>
    <t>Tiskárna HP M1217nfw</t>
  </si>
  <si>
    <t>TP-link TL-WDR4300</t>
  </si>
  <si>
    <t xml:space="preserve">Notebook Lenovo Edge E430 </t>
  </si>
  <si>
    <t>Projektor BenQ MX717</t>
  </si>
  <si>
    <t>Projektor Acer P1223</t>
  </si>
  <si>
    <t>ELITE SCREENS plátno elektrické motorové 136"</t>
  </si>
  <si>
    <t>MikroTik Routerboard RB450G</t>
  </si>
  <si>
    <t>MikroTik Routerboard RB1100AH</t>
  </si>
  <si>
    <t>Linkbasic závěsná skříně 6U 450mm+zámek</t>
  </si>
  <si>
    <t>UPS APC CyberFort II. BE550G-CP</t>
  </si>
  <si>
    <t>část ICT</t>
  </si>
  <si>
    <t>Kruhová elektrická keramická pec, včetně příslušenství</t>
  </si>
  <si>
    <t>Komorová elektrická keramická pec, včetně příslušenství</t>
  </si>
  <si>
    <t>pece</t>
  </si>
  <si>
    <t>Komoda zásuvková</t>
  </si>
  <si>
    <t>kontejner pojízdný, zásuvkový, 4x zásuvka, centrální zámek</t>
  </si>
  <si>
    <t>křeslo celočalouněné polohovací + podnožka</t>
  </si>
  <si>
    <t>křeslo dřevěné masiv s područkou rozkládací</t>
  </si>
  <si>
    <t>Obslužný pult prostorový, LTD motiv</t>
  </si>
  <si>
    <t>Pojízdný regál na výrobky elipsovitého tvaru 5 řadový</t>
  </si>
  <si>
    <t>police ve tvaru H 120</t>
  </si>
  <si>
    <t>police ve tvaru H 125</t>
  </si>
  <si>
    <t>police ve tvaru H 90</t>
  </si>
  <si>
    <t>pracovní kuchyňský pult</t>
  </si>
  <si>
    <t>Přípravný pult, LTD motiv</t>
  </si>
  <si>
    <t>regál kovový - černý</t>
  </si>
  <si>
    <t>regál kovový</t>
  </si>
  <si>
    <t>rohová police</t>
  </si>
  <si>
    <t>Skříň 2x zásuvky</t>
  </si>
  <si>
    <t>skříň botník</t>
  </si>
  <si>
    <t>skříň dveře police - nástavec</t>
  </si>
  <si>
    <t>skříň dveře, nika, dveře</t>
  </si>
  <si>
    <t>Skříň dveře, police 60</t>
  </si>
  <si>
    <t>Skříň dveře, police 75</t>
  </si>
  <si>
    <t>Skříň dveře, police 80</t>
  </si>
  <si>
    <t xml:space="preserve">Skříň dveře, police 80x40 </t>
  </si>
  <si>
    <t>skříň dveře, police 88x60</t>
  </si>
  <si>
    <t>Skříň dveře-nika-dveře sklo v AL rámu 60x40</t>
  </si>
  <si>
    <t>skříň nika, police 80x40</t>
  </si>
  <si>
    <t xml:space="preserve">Skříň pod tiskárnu 90x50 </t>
  </si>
  <si>
    <t xml:space="preserve">Skříň roh koncový 20x40 </t>
  </si>
  <si>
    <t xml:space="preserve">Skříň šatní 60x40 </t>
  </si>
  <si>
    <t>Skříň šatní půlená se zámkem 50x60</t>
  </si>
  <si>
    <t xml:space="preserve">Skříň zásuvky, nika, dveře 60x40 </t>
  </si>
  <si>
    <t>skříň zásuvky, nika, dveře 90x60</t>
  </si>
  <si>
    <t>skříňka závěsná dveře, police 80x35</t>
  </si>
  <si>
    <t>Stojanový věšák</t>
  </si>
  <si>
    <t>stolek konferenční lamino 60x60</t>
  </si>
  <si>
    <t>stolová přístavba 140x45</t>
  </si>
  <si>
    <t>stolová přstavba 162x45</t>
  </si>
  <si>
    <t>stolová registratura, 2x registratura</t>
  </si>
  <si>
    <t>stůj jídelní masiv 70x60</t>
  </si>
  <si>
    <t xml:space="preserve">stůl jednací konický 90 </t>
  </si>
  <si>
    <t>Stůl jídelní na centrální podnoži</t>
  </si>
  <si>
    <t>stůl jídelní na jeklové podnoži rovný 120x80</t>
  </si>
  <si>
    <t>Stůl jídelní obdélníkový  na jeklové podnoži 80x60</t>
  </si>
  <si>
    <t>stůl konferenční se sklopnou podnoží</t>
  </si>
  <si>
    <t>Stůl masiv na jeklové podnoži 120</t>
  </si>
  <si>
    <t>stůl pracovní na jeklové podnoži rovný 140x70</t>
  </si>
  <si>
    <t>stůl pracovní na kovové podnoži rovný 120x70</t>
  </si>
  <si>
    <t>stůl pracovní na kovové podnoži rovný 130x70</t>
  </si>
  <si>
    <t>stůl pracovní na kovové podnoži rovný 250x60</t>
  </si>
  <si>
    <t>stůl pracovní rovný 160x80</t>
  </si>
  <si>
    <t>stůl psací lamino 160x70</t>
  </si>
  <si>
    <t>stůl restaurační tvarový 200x120</t>
  </si>
  <si>
    <t>trojkřeslo dřevěné masiv s područkou</t>
  </si>
  <si>
    <t>věšáková stěna 60</t>
  </si>
  <si>
    <t>zrcadlo 50x150</t>
  </si>
  <si>
    <t>zrcadlo 50x70</t>
  </si>
  <si>
    <t>zrcadlo 60x140</t>
  </si>
  <si>
    <t>zrcadlo 60x170</t>
  </si>
  <si>
    <t>židle kancelářská s područkami</t>
  </si>
  <si>
    <t>židle konferenční čalouněná bez područek</t>
  </si>
  <si>
    <t>židle masiv bez područek</t>
  </si>
  <si>
    <t>židle masiv s područkami</t>
  </si>
  <si>
    <t>židle plastová bez područek, omyvatelná</t>
  </si>
  <si>
    <t>NÁBYTEK</t>
  </si>
  <si>
    <t>osobní 9-ti místné vozidlo bez úpravy pro imobilní osoby, značky Peugeot Boxer 300 L1H1 110 Euro 5</t>
  </si>
  <si>
    <t>osobní 9-ti místné vozidlo s úpravou pro přepravu imobilních osob, značky Peugeot Boxer combi 330 L2H2 130 Euro 5.</t>
  </si>
  <si>
    <t>AUTA</t>
  </si>
  <si>
    <t>Pečovatelské lůžko elektricky polohvatelné</t>
  </si>
  <si>
    <t>Pasivní antidekubitní matrace pro střední až vysoké riziko dekubitu</t>
  </si>
  <si>
    <t>Cena za všechny kusy s DPH</t>
  </si>
  <si>
    <t>lůžka a madrace</t>
  </si>
  <si>
    <t>softwarový nástroj pro organizaci a kontrolu prodeje</t>
  </si>
  <si>
    <t>pokladní systém</t>
  </si>
  <si>
    <t>HI-FI mikrosystém Pioneer X-CM31- K</t>
  </si>
  <si>
    <t>DVD přehrávač Pioneer DV-3022V</t>
  </si>
  <si>
    <t>Kenwood BM900 CS</t>
  </si>
  <si>
    <t>Tefal KI170D40</t>
  </si>
  <si>
    <t>Dotykový pokladní systém</t>
  </si>
  <si>
    <t>PC server</t>
  </si>
  <si>
    <t>LCD monitor</t>
  </si>
  <si>
    <t>Termální tiskárna</t>
  </si>
  <si>
    <t>Záložní zdroj</t>
  </si>
  <si>
    <t>Skladový program k evidenci pohybu zboží skrz sklad</t>
  </si>
  <si>
    <t>Počet kusů</t>
  </si>
  <si>
    <t>šatní skříň</t>
  </si>
  <si>
    <t>noční stolek</t>
  </si>
  <si>
    <t>jídelní stůl pro jednu osobu</t>
  </si>
  <si>
    <t>jídelní židle</t>
  </si>
  <si>
    <t>sedací souprava</t>
  </si>
  <si>
    <t>policový systém</t>
  </si>
  <si>
    <t>stůl pro 8 osob</t>
  </si>
  <si>
    <t>židle</t>
  </si>
  <si>
    <t>kuchyňská linka</t>
  </si>
  <si>
    <t>skříň</t>
  </si>
  <si>
    <t>PC</t>
  </si>
  <si>
    <t>monitor dotykový</t>
  </si>
  <si>
    <t>myš k PC pro zdravotně postižené</t>
  </si>
  <si>
    <t>klávesnice pro zdravotně postižené</t>
  </si>
  <si>
    <t>polohovací vak</t>
  </si>
  <si>
    <t>odlehčená žíněnka</t>
  </si>
  <si>
    <t>sada perkusních nástrojů</t>
  </si>
  <si>
    <t>software</t>
  </si>
  <si>
    <t>africké djembe</t>
  </si>
  <si>
    <t>HI-FI</t>
  </si>
  <si>
    <t>soubor her k rozvíjení motoriky</t>
  </si>
  <si>
    <t>komunikátor</t>
  </si>
  <si>
    <t>závěsné křeslo</t>
  </si>
  <si>
    <t>sušička</t>
  </si>
  <si>
    <t>jídelní stůl pro 8 osob</t>
  </si>
  <si>
    <t>nábytek obývacího pokoje</t>
  </si>
  <si>
    <t>pračka s předním plněním</t>
  </si>
  <si>
    <t>myčka</t>
  </si>
  <si>
    <t>kancelářská židle</t>
  </si>
  <si>
    <t>kancelářský stůl k PC</t>
  </si>
  <si>
    <t xml:space="preserve">šatní skříň </t>
  </si>
  <si>
    <t>police na šanony</t>
  </si>
  <si>
    <t>kopírka a skener</t>
  </si>
  <si>
    <t>monitor k PC</t>
  </si>
  <si>
    <t>sowtware k PC</t>
  </si>
  <si>
    <t>tiskárna</t>
  </si>
  <si>
    <t>Komodita</t>
  </si>
  <si>
    <t>Cena učetní k 31.8.2013 s DPH</t>
  </si>
  <si>
    <t>kancelářský stůl k PC</t>
  </si>
  <si>
    <t>postele</t>
  </si>
  <si>
    <t>jídelní stůl</t>
  </si>
  <si>
    <t xml:space="preserve">židle </t>
  </si>
  <si>
    <t>automatická pračka</t>
  </si>
  <si>
    <t>sušička prádla</t>
  </si>
  <si>
    <t>monitor</t>
  </si>
  <si>
    <t>kopírka + skener</t>
  </si>
  <si>
    <t xml:space="preserve">Licence </t>
  </si>
  <si>
    <t>Celková cena</t>
  </si>
  <si>
    <t>CZ.1.06/3.1.00/02.06970, Transformace Ústavu sociální péče Jinošov</t>
  </si>
  <si>
    <t>Pákový kávovar</t>
  </si>
  <si>
    <t>mlýnek na kávu</t>
  </si>
  <si>
    <t>CZ.1.06/3.1.00/07.08060, Transformace Ústavu sociální péče Jinošov III.</t>
  </si>
  <si>
    <t>CZ.1.06/3.1.00/07.08082, Transformace Ústavu sociální péče Jinošov II.</t>
  </si>
  <si>
    <t xml:space="preserve">Majetek plánovaný k pořízení v rámci jednotlivých etap: </t>
  </si>
  <si>
    <t>Majetek již pořízený v rámci etapy CZ.1.06/3.1.00/02.06970, Transformace Ústavu sociální péče Jinošov</t>
  </si>
  <si>
    <t>Počet stran: 3</t>
  </si>
  <si>
    <t>Postele</t>
  </si>
  <si>
    <t>Celková předpokládaná cena</t>
  </si>
  <si>
    <t>RK-28-2013-13,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</si>
</sst>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000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%"/>
  </numFmts>
  <fonts count="48">
    <font>
      <sz val="10"/>
      <name val="Arial"/>
      <family val="0"/>
    </font>
    <font>
      <b/>
      <sz val="8"/>
      <name val="Arial CE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48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164" fontId="4" fillId="34" borderId="10" xfId="48" applyNumberFormat="1" applyFont="1" applyFill="1" applyBorder="1" applyAlignment="1">
      <alignment horizontal="right" vertical="center"/>
      <protection/>
    </xf>
    <xf numFmtId="0" fontId="2" fillId="35" borderId="15" xfId="47" applyFont="1" applyFill="1" applyBorder="1" applyAlignment="1">
      <alignment horizontal="center" vertical="center" wrapText="1"/>
      <protection/>
    </xf>
    <xf numFmtId="0" fontId="2" fillId="35" borderId="16" xfId="4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64" fontId="4" fillId="34" borderId="0" xfId="48" applyNumberFormat="1" applyFont="1" applyFill="1" applyBorder="1" applyAlignment="1">
      <alignment horizontal="right" vertical="center"/>
      <protection/>
    </xf>
    <xf numFmtId="164" fontId="4" fillId="0" borderId="10" xfId="48" applyNumberFormat="1" applyFont="1" applyFill="1" applyBorder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/>
    </xf>
    <xf numFmtId="0" fontId="4" fillId="0" borderId="10" xfId="48" applyNumberFormat="1" applyFont="1" applyFill="1" applyBorder="1" applyAlignment="1">
      <alignment horizontal="center" vertical="center"/>
      <protection/>
    </xf>
    <xf numFmtId="9" fontId="4" fillId="0" borderId="10" xfId="48" applyNumberFormat="1" applyFont="1" applyFill="1" applyBorder="1" applyAlignment="1">
      <alignment horizontal="center" vertical="center"/>
      <protection/>
    </xf>
    <xf numFmtId="164" fontId="8" fillId="0" borderId="10" xfId="0" applyNumberFormat="1" applyFont="1" applyFill="1" applyBorder="1" applyAlignment="1">
      <alignment horizontal="center" vertical="center"/>
    </xf>
    <xf numFmtId="0" fontId="4" fillId="0" borderId="10" xfId="47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4" fontId="4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164" fontId="4" fillId="36" borderId="10" xfId="48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5" borderId="21" xfId="47" applyFont="1" applyFill="1" applyBorder="1" applyAlignment="1">
      <alignment horizontal="center" vertical="center" wrapText="1"/>
      <protection/>
    </xf>
    <xf numFmtId="0" fontId="2" fillId="35" borderId="22" xfId="47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2" fillId="35" borderId="23" xfId="47" applyFont="1" applyFill="1" applyBorder="1" applyAlignment="1">
      <alignment horizontal="center" vertical="center" wrapText="1"/>
      <protection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164" fontId="6" fillId="0" borderId="27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0" fontId="2" fillId="35" borderId="15" xfId="47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2" fillId="35" borderId="16" xfId="4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3" fillId="35" borderId="16" xfId="47" applyFont="1" applyFill="1" applyBorder="1" applyAlignment="1">
      <alignment horizontal="center" vertical="center" wrapText="1"/>
      <protection/>
    </xf>
    <xf numFmtId="0" fontId="2" fillId="35" borderId="30" xfId="47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Priloha_3_DDPE_zpracovani nab.cen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24.00390625" defaultRowHeight="12.75"/>
  <cols>
    <col min="1" max="1" width="27.57421875" style="0" customWidth="1"/>
    <col min="2" max="2" width="21.00390625" style="0" customWidth="1"/>
    <col min="3" max="3" width="4.57421875" style="0" bestFit="1" customWidth="1"/>
    <col min="4" max="4" width="5.421875" style="0" bestFit="1" customWidth="1"/>
    <col min="5" max="5" width="10.8515625" style="0" customWidth="1"/>
    <col min="6" max="6" width="11.140625" style="0" customWidth="1"/>
    <col min="7" max="7" width="13.421875" style="0" customWidth="1"/>
    <col min="8" max="9" width="14.7109375" style="0" customWidth="1"/>
    <col min="10" max="10" width="16.28125" style="0" customWidth="1"/>
    <col min="11" max="11" width="14.8515625" style="0" customWidth="1"/>
    <col min="12" max="12" width="12.28125" style="0" customWidth="1"/>
    <col min="13" max="14" width="0" style="0" hidden="1" customWidth="1"/>
  </cols>
  <sheetData>
    <row r="1" spans="10:12" s="1" customFormat="1" ht="12.75">
      <c r="J1" s="2"/>
      <c r="K1" s="2"/>
      <c r="L1" s="2" t="s">
        <v>222</v>
      </c>
    </row>
    <row r="2" spans="1:12" s="1" customFormat="1" ht="12.75">
      <c r="A2" s="3"/>
      <c r="J2" s="2"/>
      <c r="K2" s="2"/>
      <c r="L2" s="2" t="s">
        <v>219</v>
      </c>
    </row>
    <row r="3" spans="6:8" ht="12.75" hidden="1">
      <c r="F3" s="11">
        <v>40000</v>
      </c>
      <c r="G3" s="11">
        <v>3000</v>
      </c>
      <c r="H3" s="15"/>
    </row>
    <row r="4" ht="13.5" thickBot="1">
      <c r="A4" s="39" t="s">
        <v>218</v>
      </c>
    </row>
    <row r="5" spans="1:12" ht="13.5" thickBot="1">
      <c r="A5" s="55" t="s">
        <v>0</v>
      </c>
      <c r="B5" s="57" t="s">
        <v>1</v>
      </c>
      <c r="C5" s="59" t="s">
        <v>2</v>
      </c>
      <c r="D5" s="59" t="s">
        <v>3</v>
      </c>
      <c r="E5" s="60" t="s">
        <v>4</v>
      </c>
      <c r="F5" s="41" t="s">
        <v>12</v>
      </c>
      <c r="G5" s="41" t="s">
        <v>149</v>
      </c>
      <c r="H5" s="41" t="s">
        <v>201</v>
      </c>
      <c r="I5" s="45" t="s">
        <v>8</v>
      </c>
      <c r="J5" s="46"/>
      <c r="K5" s="46"/>
      <c r="L5" s="47"/>
    </row>
    <row r="6" spans="1:12" ht="33.75">
      <c r="A6" s="56"/>
      <c r="B6" s="58"/>
      <c r="C6" s="58"/>
      <c r="D6" s="58"/>
      <c r="E6" s="61"/>
      <c r="F6" s="42"/>
      <c r="G6" s="44"/>
      <c r="H6" s="44"/>
      <c r="I6" s="7" t="s">
        <v>5</v>
      </c>
      <c r="J6" s="8" t="s">
        <v>6</v>
      </c>
      <c r="K6" s="9" t="s">
        <v>7</v>
      </c>
      <c r="L6" s="10" t="s">
        <v>9</v>
      </c>
    </row>
    <row r="7" spans="1:13" ht="22.5">
      <c r="A7" s="18" t="s">
        <v>10</v>
      </c>
      <c r="B7" s="18"/>
      <c r="C7" s="20">
        <v>4</v>
      </c>
      <c r="D7" s="21">
        <v>0.21</v>
      </c>
      <c r="E7" s="16">
        <v>16999.05</v>
      </c>
      <c r="F7" s="16">
        <v>20570</v>
      </c>
      <c r="G7" s="16">
        <f>C7*F7</f>
        <v>82280</v>
      </c>
      <c r="H7" s="16">
        <f>G7</f>
        <v>82280</v>
      </c>
      <c r="I7" s="28">
        <f>IF(F7&gt;$F$3,G7,0)</f>
        <v>0</v>
      </c>
      <c r="J7" s="28">
        <f>IF(F7&lt;$F$3,G7,0)</f>
        <v>82280</v>
      </c>
      <c r="K7" s="28">
        <f>IF(F7&lt;$G$3,G7,0)</f>
        <v>0</v>
      </c>
      <c r="L7" s="28">
        <v>0</v>
      </c>
      <c r="M7" s="43" t="s">
        <v>14</v>
      </c>
    </row>
    <row r="8" spans="1:13" ht="22.5">
      <c r="A8" s="18" t="s">
        <v>11</v>
      </c>
      <c r="B8" s="18"/>
      <c r="C8" s="20">
        <v>4</v>
      </c>
      <c r="D8" s="21">
        <v>0.21</v>
      </c>
      <c r="E8" s="16">
        <v>19398.91</v>
      </c>
      <c r="F8" s="16">
        <v>23474</v>
      </c>
      <c r="G8" s="16">
        <f aca="true" t="shared" si="0" ref="G8:G71">C8*F8</f>
        <v>93896</v>
      </c>
      <c r="H8" s="16">
        <f aca="true" t="shared" si="1" ref="H8:H44">G8</f>
        <v>93896</v>
      </c>
      <c r="I8" s="28">
        <f aca="true" t="shared" si="2" ref="I8:I71">IF(F8&gt;$F$3,G8,0)</f>
        <v>0</v>
      </c>
      <c r="J8" s="28">
        <f aca="true" t="shared" si="3" ref="J8:J71">IF(F8&lt;$F$3,G8,0)</f>
        <v>93896</v>
      </c>
      <c r="K8" s="28">
        <f aca="true" t="shared" si="4" ref="K8:K71">IF(F8&lt;$G$3,G8,0)</f>
        <v>0</v>
      </c>
      <c r="L8" s="28">
        <v>0</v>
      </c>
      <c r="M8" s="43"/>
    </row>
    <row r="9" spans="1:14" ht="12.75">
      <c r="A9" s="18" t="s">
        <v>13</v>
      </c>
      <c r="B9" s="18"/>
      <c r="C9" s="20">
        <v>2</v>
      </c>
      <c r="D9" s="21">
        <v>0.21</v>
      </c>
      <c r="E9" s="16">
        <v>5449.69</v>
      </c>
      <c r="F9" s="16">
        <v>6594.5</v>
      </c>
      <c r="G9" s="16">
        <f t="shared" si="0"/>
        <v>13189</v>
      </c>
      <c r="H9" s="16">
        <f t="shared" si="1"/>
        <v>13189</v>
      </c>
      <c r="I9" s="28">
        <f t="shared" si="2"/>
        <v>0</v>
      </c>
      <c r="J9" s="28">
        <f t="shared" si="3"/>
        <v>13189</v>
      </c>
      <c r="K9" s="28">
        <f t="shared" si="4"/>
        <v>0</v>
      </c>
      <c r="L9" s="28">
        <v>0</v>
      </c>
      <c r="M9" s="43"/>
      <c r="N9">
        <v>189365</v>
      </c>
    </row>
    <row r="10" spans="1:13" ht="22.5">
      <c r="A10" s="18" t="s">
        <v>15</v>
      </c>
      <c r="B10" s="18"/>
      <c r="C10" s="20">
        <v>2</v>
      </c>
      <c r="D10" s="21">
        <v>0.21</v>
      </c>
      <c r="E10" s="16">
        <v>8299.54</v>
      </c>
      <c r="F10" s="16">
        <v>10043</v>
      </c>
      <c r="G10" s="16">
        <f t="shared" si="0"/>
        <v>20086</v>
      </c>
      <c r="H10" s="16">
        <f t="shared" si="1"/>
        <v>20086</v>
      </c>
      <c r="I10" s="28">
        <f t="shared" si="2"/>
        <v>0</v>
      </c>
      <c r="J10" s="28">
        <f t="shared" si="3"/>
        <v>20086</v>
      </c>
      <c r="K10" s="28">
        <f t="shared" si="4"/>
        <v>0</v>
      </c>
      <c r="L10" s="28">
        <v>0</v>
      </c>
      <c r="M10" s="54" t="s">
        <v>17</v>
      </c>
    </row>
    <row r="11" spans="1:13" ht="12.75">
      <c r="A11" s="18" t="s">
        <v>16</v>
      </c>
      <c r="B11" s="18"/>
      <c r="C11" s="20">
        <v>2</v>
      </c>
      <c r="D11" s="21">
        <v>0.21</v>
      </c>
      <c r="E11" s="16">
        <v>10199.43</v>
      </c>
      <c r="F11" s="16">
        <v>12342</v>
      </c>
      <c r="G11" s="16">
        <f t="shared" si="0"/>
        <v>24684</v>
      </c>
      <c r="H11" s="16">
        <f t="shared" si="1"/>
        <v>24684</v>
      </c>
      <c r="I11" s="28">
        <f t="shared" si="2"/>
        <v>0</v>
      </c>
      <c r="J11" s="28">
        <f t="shared" si="3"/>
        <v>24684</v>
      </c>
      <c r="K11" s="28">
        <f t="shared" si="4"/>
        <v>0</v>
      </c>
      <c r="L11" s="28">
        <v>0</v>
      </c>
      <c r="M11" s="54"/>
    </row>
    <row r="12" spans="1:13" ht="12.75">
      <c r="A12" s="18" t="s">
        <v>154</v>
      </c>
      <c r="B12" s="18"/>
      <c r="C12" s="20">
        <v>4</v>
      </c>
      <c r="D12" s="21">
        <v>0.21</v>
      </c>
      <c r="E12" s="16">
        <v>1499.92</v>
      </c>
      <c r="F12" s="16">
        <v>1815</v>
      </c>
      <c r="G12" s="16">
        <f t="shared" si="0"/>
        <v>7260</v>
      </c>
      <c r="H12" s="16">
        <f t="shared" si="1"/>
        <v>7260</v>
      </c>
      <c r="I12" s="28">
        <f t="shared" si="2"/>
        <v>0</v>
      </c>
      <c r="J12" s="28">
        <f t="shared" si="3"/>
        <v>7260</v>
      </c>
      <c r="K12" s="28">
        <f t="shared" si="4"/>
        <v>7260</v>
      </c>
      <c r="L12" s="28">
        <v>0</v>
      </c>
      <c r="M12" s="54"/>
    </row>
    <row r="13" spans="1:13" ht="12.75">
      <c r="A13" s="18" t="s">
        <v>153</v>
      </c>
      <c r="B13" s="18"/>
      <c r="C13" s="20">
        <v>5</v>
      </c>
      <c r="D13" s="21">
        <v>0.21</v>
      </c>
      <c r="E13" s="16">
        <v>4999.72</v>
      </c>
      <c r="F13" s="16">
        <v>6050</v>
      </c>
      <c r="G13" s="16">
        <f t="shared" si="0"/>
        <v>30250</v>
      </c>
      <c r="H13" s="16">
        <f t="shared" si="1"/>
        <v>30250</v>
      </c>
      <c r="I13" s="28">
        <f t="shared" si="2"/>
        <v>0</v>
      </c>
      <c r="J13" s="28">
        <f t="shared" si="3"/>
        <v>30250</v>
      </c>
      <c r="K13" s="28">
        <f t="shared" si="4"/>
        <v>0</v>
      </c>
      <c r="L13" s="28">
        <v>0</v>
      </c>
      <c r="M13" s="54"/>
    </row>
    <row r="14" spans="1:13" ht="12.75">
      <c r="A14" s="18" t="s">
        <v>18</v>
      </c>
      <c r="B14" s="18" t="s">
        <v>19</v>
      </c>
      <c r="C14" s="20">
        <v>2</v>
      </c>
      <c r="D14" s="21">
        <v>0.21</v>
      </c>
      <c r="E14" s="16">
        <v>10899.39</v>
      </c>
      <c r="F14" s="16">
        <v>13189</v>
      </c>
      <c r="G14" s="16">
        <f t="shared" si="0"/>
        <v>26378</v>
      </c>
      <c r="H14" s="16">
        <f t="shared" si="1"/>
        <v>26378</v>
      </c>
      <c r="I14" s="28">
        <f t="shared" si="2"/>
        <v>0</v>
      </c>
      <c r="J14" s="28">
        <f t="shared" si="3"/>
        <v>26378</v>
      </c>
      <c r="K14" s="28">
        <f t="shared" si="4"/>
        <v>0</v>
      </c>
      <c r="L14" s="28">
        <v>0</v>
      </c>
      <c r="M14" s="43" t="s">
        <v>52</v>
      </c>
    </row>
    <row r="15" spans="1:13" ht="12.75">
      <c r="A15" s="18" t="s">
        <v>21</v>
      </c>
      <c r="B15" s="18" t="s">
        <v>20</v>
      </c>
      <c r="C15" s="20">
        <v>2</v>
      </c>
      <c r="D15" s="21">
        <v>0.21</v>
      </c>
      <c r="E15" s="16">
        <v>8199.54</v>
      </c>
      <c r="F15" s="16">
        <v>9922</v>
      </c>
      <c r="G15" s="16">
        <f t="shared" si="0"/>
        <v>19844</v>
      </c>
      <c r="H15" s="16">
        <f t="shared" si="1"/>
        <v>19844</v>
      </c>
      <c r="I15" s="28">
        <f t="shared" si="2"/>
        <v>0</v>
      </c>
      <c r="J15" s="28">
        <f t="shared" si="3"/>
        <v>19844</v>
      </c>
      <c r="K15" s="28">
        <f t="shared" si="4"/>
        <v>0</v>
      </c>
      <c r="L15" s="28">
        <v>0</v>
      </c>
      <c r="M15" s="43"/>
    </row>
    <row r="16" spans="1:13" ht="12.75">
      <c r="A16" s="18" t="s">
        <v>22</v>
      </c>
      <c r="B16" s="18" t="s">
        <v>38</v>
      </c>
      <c r="C16" s="20">
        <v>1</v>
      </c>
      <c r="D16" s="21">
        <v>0.21</v>
      </c>
      <c r="E16" s="16">
        <v>1399.92</v>
      </c>
      <c r="F16" s="16">
        <v>1694</v>
      </c>
      <c r="G16" s="16">
        <f t="shared" si="0"/>
        <v>1694</v>
      </c>
      <c r="H16" s="16">
        <f t="shared" si="1"/>
        <v>1694</v>
      </c>
      <c r="I16" s="28">
        <f t="shared" si="2"/>
        <v>0</v>
      </c>
      <c r="J16" s="28">
        <f t="shared" si="3"/>
        <v>1694</v>
      </c>
      <c r="K16" s="28">
        <f t="shared" si="4"/>
        <v>1694</v>
      </c>
      <c r="L16" s="28">
        <v>0</v>
      </c>
      <c r="M16" s="43"/>
    </row>
    <row r="17" spans="1:13" ht="12.75">
      <c r="A17" s="18" t="s">
        <v>23</v>
      </c>
      <c r="B17" s="18" t="s">
        <v>39</v>
      </c>
      <c r="C17" s="20">
        <v>2</v>
      </c>
      <c r="D17" s="21">
        <v>0.21</v>
      </c>
      <c r="E17" s="16">
        <v>3899.78</v>
      </c>
      <c r="F17" s="16">
        <v>4719</v>
      </c>
      <c r="G17" s="16">
        <f t="shared" si="0"/>
        <v>9438</v>
      </c>
      <c r="H17" s="16">
        <f t="shared" si="1"/>
        <v>9438</v>
      </c>
      <c r="I17" s="28">
        <f t="shared" si="2"/>
        <v>0</v>
      </c>
      <c r="J17" s="28">
        <f t="shared" si="3"/>
        <v>9438</v>
      </c>
      <c r="K17" s="28">
        <f t="shared" si="4"/>
        <v>0</v>
      </c>
      <c r="L17" s="28">
        <v>0</v>
      </c>
      <c r="M17" s="43"/>
    </row>
    <row r="18" spans="1:13" ht="12.75">
      <c r="A18" s="18" t="s">
        <v>24</v>
      </c>
      <c r="B18" s="18" t="s">
        <v>155</v>
      </c>
      <c r="C18" s="20">
        <v>1</v>
      </c>
      <c r="D18" s="21">
        <v>0.21</v>
      </c>
      <c r="E18" s="16">
        <v>3999.78</v>
      </c>
      <c r="F18" s="16">
        <v>4840</v>
      </c>
      <c r="G18" s="16">
        <f t="shared" si="0"/>
        <v>4840</v>
      </c>
      <c r="H18" s="16">
        <f t="shared" si="1"/>
        <v>4840</v>
      </c>
      <c r="I18" s="28">
        <f t="shared" si="2"/>
        <v>0</v>
      </c>
      <c r="J18" s="28">
        <f t="shared" si="3"/>
        <v>4840</v>
      </c>
      <c r="K18" s="28">
        <f t="shared" si="4"/>
        <v>0</v>
      </c>
      <c r="L18" s="28">
        <v>0</v>
      </c>
      <c r="M18" s="43"/>
    </row>
    <row r="19" spans="1:13" ht="12.75">
      <c r="A19" s="18" t="s">
        <v>25</v>
      </c>
      <c r="B19" s="18" t="s">
        <v>40</v>
      </c>
      <c r="C19" s="20">
        <v>1</v>
      </c>
      <c r="D19" s="21">
        <v>0.21</v>
      </c>
      <c r="E19" s="16">
        <v>8799.51</v>
      </c>
      <c r="F19" s="16">
        <v>10648</v>
      </c>
      <c r="G19" s="16">
        <f t="shared" si="0"/>
        <v>10648</v>
      </c>
      <c r="H19" s="16">
        <f t="shared" si="1"/>
        <v>10648</v>
      </c>
      <c r="I19" s="28">
        <f t="shared" si="2"/>
        <v>0</v>
      </c>
      <c r="J19" s="28">
        <f t="shared" si="3"/>
        <v>10648</v>
      </c>
      <c r="K19" s="28">
        <f t="shared" si="4"/>
        <v>0</v>
      </c>
      <c r="L19" s="28">
        <v>0</v>
      </c>
      <c r="M19" s="43"/>
    </row>
    <row r="20" spans="1:13" ht="12.75">
      <c r="A20" s="18" t="s">
        <v>26</v>
      </c>
      <c r="B20" s="18" t="s">
        <v>156</v>
      </c>
      <c r="C20" s="20">
        <v>1</v>
      </c>
      <c r="D20" s="21">
        <v>0.21</v>
      </c>
      <c r="E20" s="16">
        <v>999.94</v>
      </c>
      <c r="F20" s="16">
        <v>1210</v>
      </c>
      <c r="G20" s="16">
        <f t="shared" si="0"/>
        <v>1210</v>
      </c>
      <c r="H20" s="16">
        <f t="shared" si="1"/>
        <v>1210</v>
      </c>
      <c r="I20" s="28">
        <f t="shared" si="2"/>
        <v>0</v>
      </c>
      <c r="J20" s="28">
        <f t="shared" si="3"/>
        <v>1210</v>
      </c>
      <c r="K20" s="28">
        <f t="shared" si="4"/>
        <v>1210</v>
      </c>
      <c r="L20" s="28">
        <v>0</v>
      </c>
      <c r="M20" s="43"/>
    </row>
    <row r="21" spans="1:13" ht="12.75">
      <c r="A21" s="18" t="s">
        <v>27</v>
      </c>
      <c r="B21" s="18" t="s">
        <v>41</v>
      </c>
      <c r="C21" s="20">
        <v>1</v>
      </c>
      <c r="D21" s="21">
        <v>0.21</v>
      </c>
      <c r="E21" s="16">
        <v>4499.75</v>
      </c>
      <c r="F21" s="16">
        <v>5445</v>
      </c>
      <c r="G21" s="16">
        <f t="shared" si="0"/>
        <v>5445</v>
      </c>
      <c r="H21" s="16">
        <f t="shared" si="1"/>
        <v>5445</v>
      </c>
      <c r="I21" s="28">
        <f t="shared" si="2"/>
        <v>0</v>
      </c>
      <c r="J21" s="28">
        <f t="shared" si="3"/>
        <v>5445</v>
      </c>
      <c r="K21" s="28">
        <f t="shared" si="4"/>
        <v>0</v>
      </c>
      <c r="L21" s="28">
        <v>0</v>
      </c>
      <c r="M21" s="43"/>
    </row>
    <row r="22" spans="1:13" ht="12.75">
      <c r="A22" s="18" t="s">
        <v>28</v>
      </c>
      <c r="B22" s="18" t="s">
        <v>42</v>
      </c>
      <c r="C22" s="20">
        <v>1</v>
      </c>
      <c r="D22" s="21">
        <v>0.21</v>
      </c>
      <c r="E22" s="16">
        <v>14499.19</v>
      </c>
      <c r="F22" s="16">
        <v>17545</v>
      </c>
      <c r="G22" s="16">
        <f t="shared" si="0"/>
        <v>17545</v>
      </c>
      <c r="H22" s="16">
        <f t="shared" si="1"/>
        <v>17545</v>
      </c>
      <c r="I22" s="28">
        <f t="shared" si="2"/>
        <v>0</v>
      </c>
      <c r="J22" s="28">
        <f t="shared" si="3"/>
        <v>17545</v>
      </c>
      <c r="K22" s="28">
        <f t="shared" si="4"/>
        <v>0</v>
      </c>
      <c r="L22" s="28">
        <v>0</v>
      </c>
      <c r="M22" s="43"/>
    </row>
    <row r="23" spans="1:13" ht="12.75">
      <c r="A23" s="18" t="s">
        <v>29</v>
      </c>
      <c r="B23" s="18" t="s">
        <v>43</v>
      </c>
      <c r="C23" s="20">
        <v>1</v>
      </c>
      <c r="D23" s="21">
        <v>0.21</v>
      </c>
      <c r="E23" s="16">
        <v>14699.18</v>
      </c>
      <c r="F23" s="16">
        <v>17787</v>
      </c>
      <c r="G23" s="16">
        <f t="shared" si="0"/>
        <v>17787</v>
      </c>
      <c r="H23" s="16">
        <f t="shared" si="1"/>
        <v>17787</v>
      </c>
      <c r="I23" s="28">
        <f t="shared" si="2"/>
        <v>0</v>
      </c>
      <c r="J23" s="28">
        <f t="shared" si="3"/>
        <v>17787</v>
      </c>
      <c r="K23" s="28">
        <f t="shared" si="4"/>
        <v>0</v>
      </c>
      <c r="L23" s="28">
        <v>0</v>
      </c>
      <c r="M23" s="43"/>
    </row>
    <row r="24" spans="1:13" ht="12.75">
      <c r="A24" s="18" t="s">
        <v>30</v>
      </c>
      <c r="B24" s="18" t="s">
        <v>44</v>
      </c>
      <c r="C24" s="20">
        <v>1</v>
      </c>
      <c r="D24" s="21">
        <v>0.21</v>
      </c>
      <c r="E24" s="16">
        <v>15499.13</v>
      </c>
      <c r="F24" s="16">
        <v>18755</v>
      </c>
      <c r="G24" s="16">
        <f t="shared" si="0"/>
        <v>18755</v>
      </c>
      <c r="H24" s="16">
        <f t="shared" si="1"/>
        <v>18755</v>
      </c>
      <c r="I24" s="28">
        <f t="shared" si="2"/>
        <v>0</v>
      </c>
      <c r="J24" s="28">
        <f t="shared" si="3"/>
        <v>18755</v>
      </c>
      <c r="K24" s="28">
        <f t="shared" si="4"/>
        <v>0</v>
      </c>
      <c r="L24" s="28">
        <v>0</v>
      </c>
      <c r="M24" s="43"/>
    </row>
    <row r="25" spans="1:13" ht="12.75">
      <c r="A25" s="18" t="s">
        <v>31</v>
      </c>
      <c r="B25" s="18" t="s">
        <v>45</v>
      </c>
      <c r="C25" s="20">
        <v>1</v>
      </c>
      <c r="D25" s="21">
        <v>0.21</v>
      </c>
      <c r="E25" s="16">
        <v>16499.08</v>
      </c>
      <c r="F25" s="16">
        <v>19965</v>
      </c>
      <c r="G25" s="16">
        <f t="shared" si="0"/>
        <v>19965</v>
      </c>
      <c r="H25" s="16">
        <f t="shared" si="1"/>
        <v>19965</v>
      </c>
      <c r="I25" s="28">
        <f t="shared" si="2"/>
        <v>0</v>
      </c>
      <c r="J25" s="28">
        <f t="shared" si="3"/>
        <v>19965</v>
      </c>
      <c r="K25" s="28">
        <f t="shared" si="4"/>
        <v>0</v>
      </c>
      <c r="L25" s="28">
        <v>0</v>
      </c>
      <c r="M25" s="43"/>
    </row>
    <row r="26" spans="1:13" ht="12.75">
      <c r="A26" s="18" t="s">
        <v>32</v>
      </c>
      <c r="B26" s="18" t="s">
        <v>46</v>
      </c>
      <c r="C26" s="20">
        <v>1</v>
      </c>
      <c r="D26" s="21">
        <v>0.21</v>
      </c>
      <c r="E26" s="16">
        <v>17699.01</v>
      </c>
      <c r="F26" s="16">
        <v>21417</v>
      </c>
      <c r="G26" s="16">
        <f t="shared" si="0"/>
        <v>21417</v>
      </c>
      <c r="H26" s="16">
        <f t="shared" si="1"/>
        <v>21417</v>
      </c>
      <c r="I26" s="28">
        <f t="shared" si="2"/>
        <v>0</v>
      </c>
      <c r="J26" s="28">
        <f t="shared" si="3"/>
        <v>21417</v>
      </c>
      <c r="K26" s="28">
        <f t="shared" si="4"/>
        <v>0</v>
      </c>
      <c r="L26" s="28">
        <v>0</v>
      </c>
      <c r="M26" s="43"/>
    </row>
    <row r="27" spans="1:13" ht="12.75">
      <c r="A27" s="18" t="s">
        <v>33</v>
      </c>
      <c r="B27" s="18" t="s">
        <v>49</v>
      </c>
      <c r="C27" s="20">
        <v>1</v>
      </c>
      <c r="D27" s="21">
        <v>0.21</v>
      </c>
      <c r="E27" s="16">
        <v>21998.77</v>
      </c>
      <c r="F27" s="16">
        <v>26620</v>
      </c>
      <c r="G27" s="16">
        <f t="shared" si="0"/>
        <v>26620</v>
      </c>
      <c r="H27" s="16">
        <f t="shared" si="1"/>
        <v>26620</v>
      </c>
      <c r="I27" s="28">
        <f t="shared" si="2"/>
        <v>0</v>
      </c>
      <c r="J27" s="28">
        <f t="shared" si="3"/>
        <v>26620</v>
      </c>
      <c r="K27" s="28">
        <f t="shared" si="4"/>
        <v>0</v>
      </c>
      <c r="L27" s="28">
        <v>0</v>
      </c>
      <c r="M27" s="43"/>
    </row>
    <row r="28" spans="1:13" ht="12.75">
      <c r="A28" s="18" t="s">
        <v>34</v>
      </c>
      <c r="B28" s="18" t="s">
        <v>47</v>
      </c>
      <c r="C28" s="20">
        <v>1</v>
      </c>
      <c r="D28" s="21">
        <v>0.21</v>
      </c>
      <c r="E28" s="16">
        <v>23998.66</v>
      </c>
      <c r="F28" s="16">
        <v>29040</v>
      </c>
      <c r="G28" s="16">
        <f t="shared" si="0"/>
        <v>29040</v>
      </c>
      <c r="H28" s="16">
        <f t="shared" si="1"/>
        <v>29040</v>
      </c>
      <c r="I28" s="28">
        <f t="shared" si="2"/>
        <v>0</v>
      </c>
      <c r="J28" s="28">
        <f t="shared" si="3"/>
        <v>29040</v>
      </c>
      <c r="K28" s="28">
        <f t="shared" si="4"/>
        <v>0</v>
      </c>
      <c r="L28" s="28">
        <v>0</v>
      </c>
      <c r="M28" s="43"/>
    </row>
    <row r="29" spans="1:13" ht="12.75">
      <c r="A29" s="18" t="s">
        <v>35</v>
      </c>
      <c r="B29" s="18" t="s">
        <v>48</v>
      </c>
      <c r="C29" s="20">
        <v>1</v>
      </c>
      <c r="D29" s="21">
        <v>0.21</v>
      </c>
      <c r="E29" s="16">
        <v>24498.63</v>
      </c>
      <c r="F29" s="16">
        <v>29645</v>
      </c>
      <c r="G29" s="16">
        <f t="shared" si="0"/>
        <v>29645</v>
      </c>
      <c r="H29" s="16">
        <f t="shared" si="1"/>
        <v>29645</v>
      </c>
      <c r="I29" s="28">
        <f t="shared" si="2"/>
        <v>0</v>
      </c>
      <c r="J29" s="28">
        <f t="shared" si="3"/>
        <v>29645</v>
      </c>
      <c r="K29" s="28">
        <f t="shared" si="4"/>
        <v>0</v>
      </c>
      <c r="L29" s="28">
        <v>0</v>
      </c>
      <c r="M29" s="43"/>
    </row>
    <row r="30" spans="1:13" ht="12.75">
      <c r="A30" s="18" t="s">
        <v>36</v>
      </c>
      <c r="B30" s="18" t="s">
        <v>50</v>
      </c>
      <c r="C30" s="20">
        <v>1</v>
      </c>
      <c r="D30" s="21">
        <v>0.21</v>
      </c>
      <c r="E30" s="16">
        <v>7399.59</v>
      </c>
      <c r="F30" s="16">
        <v>8954</v>
      </c>
      <c r="G30" s="16">
        <f t="shared" si="0"/>
        <v>8954</v>
      </c>
      <c r="H30" s="16">
        <f t="shared" si="1"/>
        <v>8954</v>
      </c>
      <c r="I30" s="28">
        <f t="shared" si="2"/>
        <v>0</v>
      </c>
      <c r="J30" s="28">
        <f t="shared" si="3"/>
        <v>8954</v>
      </c>
      <c r="K30" s="28">
        <f t="shared" si="4"/>
        <v>0</v>
      </c>
      <c r="L30" s="28">
        <v>0</v>
      </c>
      <c r="M30" s="43"/>
    </row>
    <row r="31" spans="1:14" ht="12.75">
      <c r="A31" s="18" t="s">
        <v>37</v>
      </c>
      <c r="B31" s="18" t="s">
        <v>51</v>
      </c>
      <c r="C31" s="20">
        <v>1</v>
      </c>
      <c r="D31" s="21">
        <v>0.21</v>
      </c>
      <c r="E31" s="16">
        <v>22298.75</v>
      </c>
      <c r="F31" s="16">
        <v>26983</v>
      </c>
      <c r="G31" s="16">
        <f t="shared" si="0"/>
        <v>26983</v>
      </c>
      <c r="H31" s="16">
        <f t="shared" si="1"/>
        <v>26983</v>
      </c>
      <c r="I31" s="28">
        <f t="shared" si="2"/>
        <v>0</v>
      </c>
      <c r="J31" s="28">
        <f t="shared" si="3"/>
        <v>26983</v>
      </c>
      <c r="K31" s="28">
        <f t="shared" si="4"/>
        <v>0</v>
      </c>
      <c r="L31" s="28">
        <v>0</v>
      </c>
      <c r="M31" s="43"/>
      <c r="N31">
        <v>296208</v>
      </c>
    </row>
    <row r="32" spans="1:13" ht="33.75">
      <c r="A32" s="18" t="s">
        <v>53</v>
      </c>
      <c r="B32" s="18" t="s">
        <v>66</v>
      </c>
      <c r="C32" s="20">
        <v>5</v>
      </c>
      <c r="D32" s="21">
        <v>0.21</v>
      </c>
      <c r="E32" s="16">
        <v>16630</v>
      </c>
      <c r="F32" s="16">
        <f aca="true" t="shared" si="5" ref="F32:F44">E32*1.21</f>
        <v>20122.3</v>
      </c>
      <c r="G32" s="16">
        <f t="shared" si="0"/>
        <v>100611.5</v>
      </c>
      <c r="H32" s="16">
        <f t="shared" si="1"/>
        <v>100611.5</v>
      </c>
      <c r="I32" s="28">
        <f t="shared" si="2"/>
        <v>0</v>
      </c>
      <c r="J32" s="28">
        <f t="shared" si="3"/>
        <v>100611.5</v>
      </c>
      <c r="K32" s="28">
        <f t="shared" si="4"/>
        <v>0</v>
      </c>
      <c r="L32" s="28">
        <v>0</v>
      </c>
      <c r="M32" s="43" t="s">
        <v>77</v>
      </c>
    </row>
    <row r="33" spans="1:13" ht="22.5">
      <c r="A33" s="18" t="s">
        <v>54</v>
      </c>
      <c r="B33" s="18" t="s">
        <v>66</v>
      </c>
      <c r="C33" s="20">
        <v>3</v>
      </c>
      <c r="D33" s="21">
        <v>0.21</v>
      </c>
      <c r="E33" s="16">
        <v>13280</v>
      </c>
      <c r="F33" s="16">
        <f t="shared" si="5"/>
        <v>16068.8</v>
      </c>
      <c r="G33" s="16">
        <f t="shared" si="0"/>
        <v>48206.399999999994</v>
      </c>
      <c r="H33" s="16">
        <f t="shared" si="1"/>
        <v>48206.399999999994</v>
      </c>
      <c r="I33" s="28">
        <f t="shared" si="2"/>
        <v>0</v>
      </c>
      <c r="J33" s="28">
        <f t="shared" si="3"/>
        <v>48206.399999999994</v>
      </c>
      <c r="K33" s="28">
        <f t="shared" si="4"/>
        <v>0</v>
      </c>
      <c r="L33" s="28">
        <v>0</v>
      </c>
      <c r="M33" s="43"/>
    </row>
    <row r="34" spans="1:13" ht="12.75">
      <c r="A34" s="18" t="s">
        <v>55</v>
      </c>
      <c r="B34" s="18" t="s">
        <v>67</v>
      </c>
      <c r="C34" s="20">
        <v>7</v>
      </c>
      <c r="D34" s="21">
        <v>0.21</v>
      </c>
      <c r="E34" s="16">
        <v>3960</v>
      </c>
      <c r="F34" s="16">
        <f t="shared" si="5"/>
        <v>4791.599999999999</v>
      </c>
      <c r="G34" s="16">
        <f t="shared" si="0"/>
        <v>33541.2</v>
      </c>
      <c r="H34" s="16">
        <f t="shared" si="1"/>
        <v>33541.2</v>
      </c>
      <c r="I34" s="28">
        <f t="shared" si="2"/>
        <v>0</v>
      </c>
      <c r="J34" s="28">
        <f t="shared" si="3"/>
        <v>33541.2</v>
      </c>
      <c r="K34" s="28">
        <f t="shared" si="4"/>
        <v>0</v>
      </c>
      <c r="L34" s="28">
        <v>0</v>
      </c>
      <c r="M34" s="43"/>
    </row>
    <row r="35" spans="1:13" ht="12.75">
      <c r="A35" s="18" t="s">
        <v>56</v>
      </c>
      <c r="B35" s="18" t="s">
        <v>68</v>
      </c>
      <c r="C35" s="20">
        <v>7</v>
      </c>
      <c r="D35" s="21">
        <v>0.21</v>
      </c>
      <c r="E35" s="16">
        <v>1520</v>
      </c>
      <c r="F35" s="16">
        <f t="shared" si="5"/>
        <v>1839.2</v>
      </c>
      <c r="G35" s="16">
        <f t="shared" si="0"/>
        <v>12874.4</v>
      </c>
      <c r="H35" s="16">
        <f t="shared" si="1"/>
        <v>12874.4</v>
      </c>
      <c r="I35" s="28">
        <f t="shared" si="2"/>
        <v>0</v>
      </c>
      <c r="J35" s="28">
        <f t="shared" si="3"/>
        <v>12874.4</v>
      </c>
      <c r="K35" s="28">
        <f t="shared" si="4"/>
        <v>12874.4</v>
      </c>
      <c r="L35" s="28">
        <v>0</v>
      </c>
      <c r="M35" s="43"/>
    </row>
    <row r="36" spans="1:13" ht="12.75">
      <c r="A36" s="18" t="s">
        <v>57</v>
      </c>
      <c r="B36" s="18" t="s">
        <v>69</v>
      </c>
      <c r="C36" s="20">
        <v>4</v>
      </c>
      <c r="D36" s="21">
        <v>0.21</v>
      </c>
      <c r="E36" s="16">
        <v>20300</v>
      </c>
      <c r="F36" s="16">
        <f t="shared" si="5"/>
        <v>24563</v>
      </c>
      <c r="G36" s="16">
        <f t="shared" si="0"/>
        <v>98252</v>
      </c>
      <c r="H36" s="16">
        <f t="shared" si="1"/>
        <v>98252</v>
      </c>
      <c r="I36" s="28">
        <f t="shared" si="2"/>
        <v>0</v>
      </c>
      <c r="J36" s="28">
        <f t="shared" si="3"/>
        <v>98252</v>
      </c>
      <c r="K36" s="28">
        <f t="shared" si="4"/>
        <v>0</v>
      </c>
      <c r="L36" s="28">
        <v>0</v>
      </c>
      <c r="M36" s="43"/>
    </row>
    <row r="37" spans="1:13" ht="22.5">
      <c r="A37" s="18" t="s">
        <v>58</v>
      </c>
      <c r="B37" s="18" t="s">
        <v>70</v>
      </c>
      <c r="C37" s="20">
        <v>1</v>
      </c>
      <c r="D37" s="21">
        <v>0.21</v>
      </c>
      <c r="E37" s="16">
        <v>20250</v>
      </c>
      <c r="F37" s="16">
        <f t="shared" si="5"/>
        <v>24502.5</v>
      </c>
      <c r="G37" s="16">
        <f t="shared" si="0"/>
        <v>24502.5</v>
      </c>
      <c r="H37" s="16">
        <f t="shared" si="1"/>
        <v>24502.5</v>
      </c>
      <c r="I37" s="28">
        <f t="shared" si="2"/>
        <v>0</v>
      </c>
      <c r="J37" s="28">
        <f t="shared" si="3"/>
        <v>24502.5</v>
      </c>
      <c r="K37" s="28">
        <f t="shared" si="4"/>
        <v>0</v>
      </c>
      <c r="L37" s="28">
        <v>0</v>
      </c>
      <c r="M37" s="43"/>
    </row>
    <row r="38" spans="1:13" s="1" customFormat="1" ht="12.75">
      <c r="A38" s="18" t="s">
        <v>59</v>
      </c>
      <c r="B38" s="18" t="s">
        <v>71</v>
      </c>
      <c r="C38" s="20">
        <v>1</v>
      </c>
      <c r="D38" s="21">
        <v>0.21</v>
      </c>
      <c r="E38" s="16">
        <v>8850</v>
      </c>
      <c r="F38" s="16">
        <f t="shared" si="5"/>
        <v>10708.5</v>
      </c>
      <c r="G38" s="16">
        <f t="shared" si="0"/>
        <v>10708.5</v>
      </c>
      <c r="H38" s="16">
        <f t="shared" si="1"/>
        <v>10708.5</v>
      </c>
      <c r="I38" s="28">
        <f t="shared" si="2"/>
        <v>0</v>
      </c>
      <c r="J38" s="28">
        <f t="shared" si="3"/>
        <v>10708.5</v>
      </c>
      <c r="K38" s="28">
        <f t="shared" si="4"/>
        <v>0</v>
      </c>
      <c r="L38" s="28">
        <v>0</v>
      </c>
      <c r="M38" s="43"/>
    </row>
    <row r="39" spans="1:13" s="1" customFormat="1" ht="22.5">
      <c r="A39" s="18" t="s">
        <v>60</v>
      </c>
      <c r="B39" s="18" t="s">
        <v>72</v>
      </c>
      <c r="C39" s="20">
        <v>1</v>
      </c>
      <c r="D39" s="21">
        <v>0.21</v>
      </c>
      <c r="E39" s="16">
        <v>12000</v>
      </c>
      <c r="F39" s="16">
        <f t="shared" si="5"/>
        <v>14520</v>
      </c>
      <c r="G39" s="16">
        <f t="shared" si="0"/>
        <v>14520</v>
      </c>
      <c r="H39" s="16">
        <f t="shared" si="1"/>
        <v>14520</v>
      </c>
      <c r="I39" s="28">
        <f t="shared" si="2"/>
        <v>0</v>
      </c>
      <c r="J39" s="28">
        <f t="shared" si="3"/>
        <v>14520</v>
      </c>
      <c r="K39" s="28">
        <f t="shared" si="4"/>
        <v>0</v>
      </c>
      <c r="L39" s="28">
        <v>0</v>
      </c>
      <c r="M39" s="43"/>
    </row>
    <row r="40" spans="1:13" s="1" customFormat="1" ht="22.5">
      <c r="A40" s="18" t="s">
        <v>61</v>
      </c>
      <c r="B40" s="18" t="s">
        <v>73</v>
      </c>
      <c r="C40" s="20">
        <v>4</v>
      </c>
      <c r="D40" s="21">
        <v>0.21</v>
      </c>
      <c r="E40" s="16">
        <v>2000</v>
      </c>
      <c r="F40" s="16">
        <f t="shared" si="5"/>
        <v>2420</v>
      </c>
      <c r="G40" s="16">
        <f t="shared" si="0"/>
        <v>9680</v>
      </c>
      <c r="H40" s="16">
        <f t="shared" si="1"/>
        <v>9680</v>
      </c>
      <c r="I40" s="28">
        <f t="shared" si="2"/>
        <v>0</v>
      </c>
      <c r="J40" s="28">
        <f t="shared" si="3"/>
        <v>9680</v>
      </c>
      <c r="K40" s="28">
        <f t="shared" si="4"/>
        <v>9680</v>
      </c>
      <c r="L40" s="28">
        <v>0</v>
      </c>
      <c r="M40" s="43"/>
    </row>
    <row r="41" spans="1:13" s="1" customFormat="1" ht="22.5">
      <c r="A41" s="18" t="s">
        <v>62</v>
      </c>
      <c r="B41" s="18" t="s">
        <v>74</v>
      </c>
      <c r="C41" s="20">
        <v>1</v>
      </c>
      <c r="D41" s="21">
        <v>0.21</v>
      </c>
      <c r="E41" s="16">
        <v>6750</v>
      </c>
      <c r="F41" s="16">
        <f t="shared" si="5"/>
        <v>8167.5</v>
      </c>
      <c r="G41" s="16">
        <f t="shared" si="0"/>
        <v>8167.5</v>
      </c>
      <c r="H41" s="16">
        <f t="shared" si="1"/>
        <v>8167.5</v>
      </c>
      <c r="I41" s="28">
        <f t="shared" si="2"/>
        <v>0</v>
      </c>
      <c r="J41" s="28">
        <f t="shared" si="3"/>
        <v>8167.5</v>
      </c>
      <c r="K41" s="28">
        <f t="shared" si="4"/>
        <v>0</v>
      </c>
      <c r="L41" s="28">
        <v>0</v>
      </c>
      <c r="M41" s="43"/>
    </row>
    <row r="42" spans="1:13" s="1" customFormat="1" ht="22.5">
      <c r="A42" s="18" t="s">
        <v>63</v>
      </c>
      <c r="B42" s="18" t="s">
        <v>75</v>
      </c>
      <c r="C42" s="20">
        <v>2</v>
      </c>
      <c r="D42" s="21">
        <v>0.21</v>
      </c>
      <c r="E42" s="16">
        <v>1320</v>
      </c>
      <c r="F42" s="16">
        <f t="shared" si="5"/>
        <v>1597.2</v>
      </c>
      <c r="G42" s="16">
        <f t="shared" si="0"/>
        <v>3194.4</v>
      </c>
      <c r="H42" s="16">
        <f t="shared" si="1"/>
        <v>3194.4</v>
      </c>
      <c r="I42" s="28">
        <f t="shared" si="2"/>
        <v>0</v>
      </c>
      <c r="J42" s="28">
        <f t="shared" si="3"/>
        <v>3194.4</v>
      </c>
      <c r="K42" s="28">
        <f t="shared" si="4"/>
        <v>3194.4</v>
      </c>
      <c r="L42" s="28">
        <v>0</v>
      </c>
      <c r="M42" s="43"/>
    </row>
    <row r="43" spans="1:13" s="1" customFormat="1" ht="22.5">
      <c r="A43" s="18" t="s">
        <v>64</v>
      </c>
      <c r="B43" s="18" t="s">
        <v>76</v>
      </c>
      <c r="C43" s="20">
        <v>2</v>
      </c>
      <c r="D43" s="21">
        <v>0.21</v>
      </c>
      <c r="E43" s="16">
        <v>1760</v>
      </c>
      <c r="F43" s="16">
        <f t="shared" si="5"/>
        <v>2129.6</v>
      </c>
      <c r="G43" s="16">
        <f t="shared" si="0"/>
        <v>4259.2</v>
      </c>
      <c r="H43" s="16">
        <f t="shared" si="1"/>
        <v>4259.2</v>
      </c>
      <c r="I43" s="28">
        <f t="shared" si="2"/>
        <v>0</v>
      </c>
      <c r="J43" s="28">
        <f t="shared" si="3"/>
        <v>4259.2</v>
      </c>
      <c r="K43" s="28">
        <f t="shared" si="4"/>
        <v>4259.2</v>
      </c>
      <c r="L43" s="28">
        <v>0</v>
      </c>
      <c r="M43" s="43"/>
    </row>
    <row r="44" spans="1:13" ht="22.5">
      <c r="A44" s="18" t="s">
        <v>65</v>
      </c>
      <c r="B44" s="18"/>
      <c r="C44" s="20">
        <v>10</v>
      </c>
      <c r="D44" s="21">
        <v>0.21</v>
      </c>
      <c r="E44" s="16">
        <v>600</v>
      </c>
      <c r="F44" s="16">
        <f t="shared" si="5"/>
        <v>726</v>
      </c>
      <c r="G44" s="16">
        <f t="shared" si="0"/>
        <v>7260</v>
      </c>
      <c r="H44" s="16">
        <f t="shared" si="1"/>
        <v>7260</v>
      </c>
      <c r="I44" s="28">
        <f t="shared" si="2"/>
        <v>0</v>
      </c>
      <c r="J44" s="28">
        <f t="shared" si="3"/>
        <v>7260</v>
      </c>
      <c r="K44" s="28">
        <f t="shared" si="4"/>
        <v>7260</v>
      </c>
      <c r="L44" s="28">
        <v>0</v>
      </c>
      <c r="M44" s="43"/>
    </row>
    <row r="45" spans="1:13" ht="22.5">
      <c r="A45" s="18" t="s">
        <v>78</v>
      </c>
      <c r="B45" s="19"/>
      <c r="C45" s="20">
        <v>1</v>
      </c>
      <c r="D45" s="21">
        <v>0.21</v>
      </c>
      <c r="E45" s="16">
        <v>77209.9</v>
      </c>
      <c r="F45" s="16">
        <v>93424</v>
      </c>
      <c r="G45" s="16">
        <f t="shared" si="0"/>
        <v>93424</v>
      </c>
      <c r="H45" s="16">
        <v>90211</v>
      </c>
      <c r="I45" s="28">
        <f t="shared" si="2"/>
        <v>93424</v>
      </c>
      <c r="J45" s="28">
        <f t="shared" si="3"/>
        <v>0</v>
      </c>
      <c r="K45" s="28">
        <f t="shared" si="4"/>
        <v>0</v>
      </c>
      <c r="L45" s="28">
        <v>0</v>
      </c>
      <c r="M45" s="43" t="s">
        <v>80</v>
      </c>
    </row>
    <row r="46" spans="1:14" ht="22.5">
      <c r="A46" s="18" t="s">
        <v>79</v>
      </c>
      <c r="B46" s="19"/>
      <c r="C46" s="20">
        <v>1</v>
      </c>
      <c r="D46" s="21">
        <v>0.21</v>
      </c>
      <c r="E46" s="16">
        <v>98703.3</v>
      </c>
      <c r="F46" s="16">
        <v>119431</v>
      </c>
      <c r="G46" s="16">
        <f t="shared" si="0"/>
        <v>119431</v>
      </c>
      <c r="H46" s="16">
        <v>115325</v>
      </c>
      <c r="I46" s="28">
        <f t="shared" si="2"/>
        <v>119431</v>
      </c>
      <c r="J46" s="28">
        <f t="shared" si="3"/>
        <v>0</v>
      </c>
      <c r="K46" s="28">
        <f t="shared" si="4"/>
        <v>0</v>
      </c>
      <c r="L46" s="28">
        <v>0</v>
      </c>
      <c r="M46" s="43"/>
      <c r="N46">
        <v>212855</v>
      </c>
    </row>
    <row r="47" spans="1:14" ht="12.75">
      <c r="A47" s="18" t="s">
        <v>81</v>
      </c>
      <c r="B47" s="18"/>
      <c r="C47" s="20">
        <v>1</v>
      </c>
      <c r="D47" s="21">
        <v>0.21</v>
      </c>
      <c r="E47" s="22">
        <v>4630</v>
      </c>
      <c r="F47" s="16">
        <f>E47*1.21</f>
        <v>5602.3</v>
      </c>
      <c r="G47" s="16">
        <f t="shared" si="0"/>
        <v>5602.3</v>
      </c>
      <c r="H47" s="16">
        <f>G47</f>
        <v>5602.3</v>
      </c>
      <c r="I47" s="28">
        <f t="shared" si="2"/>
        <v>0</v>
      </c>
      <c r="J47" s="28">
        <f t="shared" si="3"/>
        <v>5602.3</v>
      </c>
      <c r="K47" s="28">
        <f t="shared" si="4"/>
        <v>0</v>
      </c>
      <c r="L47" s="28">
        <v>0</v>
      </c>
      <c r="M47" s="43" t="s">
        <v>143</v>
      </c>
      <c r="N47" s="5"/>
    </row>
    <row r="48" spans="1:13" ht="22.5">
      <c r="A48" s="23" t="s">
        <v>82</v>
      </c>
      <c r="B48" s="23"/>
      <c r="C48" s="20">
        <v>6</v>
      </c>
      <c r="D48" s="21">
        <v>0.21</v>
      </c>
      <c r="E48" s="22">
        <v>3150</v>
      </c>
      <c r="F48" s="16">
        <f>E48*1.21</f>
        <v>3811.5</v>
      </c>
      <c r="G48" s="16">
        <f t="shared" si="0"/>
        <v>22869</v>
      </c>
      <c r="H48" s="16">
        <f aca="true" t="shared" si="6" ref="H48:H108">G48</f>
        <v>22869</v>
      </c>
      <c r="I48" s="28">
        <f t="shared" si="2"/>
        <v>0</v>
      </c>
      <c r="J48" s="28">
        <f t="shared" si="3"/>
        <v>22869</v>
      </c>
      <c r="K48" s="28">
        <f t="shared" si="4"/>
        <v>0</v>
      </c>
      <c r="L48" s="28">
        <v>0</v>
      </c>
      <c r="M48" s="43"/>
    </row>
    <row r="49" spans="1:13" ht="22.5">
      <c r="A49" s="18" t="s">
        <v>83</v>
      </c>
      <c r="B49" s="18"/>
      <c r="C49" s="20">
        <v>2</v>
      </c>
      <c r="D49" s="21">
        <v>0.21</v>
      </c>
      <c r="E49" s="22">
        <v>9690</v>
      </c>
      <c r="F49" s="16">
        <f aca="true" t="shared" si="7" ref="F49:F108">E49*1.21</f>
        <v>11724.9</v>
      </c>
      <c r="G49" s="16">
        <f t="shared" si="0"/>
        <v>23449.8</v>
      </c>
      <c r="H49" s="16">
        <f t="shared" si="6"/>
        <v>23449.8</v>
      </c>
      <c r="I49" s="28">
        <f t="shared" si="2"/>
        <v>0</v>
      </c>
      <c r="J49" s="28">
        <f t="shared" si="3"/>
        <v>23449.8</v>
      </c>
      <c r="K49" s="28">
        <f t="shared" si="4"/>
        <v>0</v>
      </c>
      <c r="L49" s="28">
        <v>0</v>
      </c>
      <c r="M49" s="43"/>
    </row>
    <row r="50" spans="1:13" ht="22.5">
      <c r="A50" s="18" t="s">
        <v>84</v>
      </c>
      <c r="B50" s="24"/>
      <c r="C50" s="20">
        <v>1</v>
      </c>
      <c r="D50" s="21">
        <v>0.21</v>
      </c>
      <c r="E50" s="22">
        <v>8100</v>
      </c>
      <c r="F50" s="16">
        <f t="shared" si="7"/>
        <v>9801</v>
      </c>
      <c r="G50" s="16">
        <f t="shared" si="0"/>
        <v>9801</v>
      </c>
      <c r="H50" s="16">
        <f t="shared" si="6"/>
        <v>9801</v>
      </c>
      <c r="I50" s="28">
        <f t="shared" si="2"/>
        <v>0</v>
      </c>
      <c r="J50" s="28">
        <f t="shared" si="3"/>
        <v>9801</v>
      </c>
      <c r="K50" s="28">
        <f t="shared" si="4"/>
        <v>0</v>
      </c>
      <c r="L50" s="28">
        <v>0</v>
      </c>
      <c r="M50" s="43"/>
    </row>
    <row r="51" spans="1:13" ht="12.75">
      <c r="A51" s="18" t="s">
        <v>85</v>
      </c>
      <c r="B51" s="18"/>
      <c r="C51" s="20">
        <v>1</v>
      </c>
      <c r="D51" s="21">
        <v>0.21</v>
      </c>
      <c r="E51" s="22">
        <v>80100</v>
      </c>
      <c r="F51" s="16">
        <f t="shared" si="7"/>
        <v>96921</v>
      </c>
      <c r="G51" s="16">
        <f t="shared" si="0"/>
        <v>96921</v>
      </c>
      <c r="H51" s="16">
        <f t="shared" si="6"/>
        <v>96921</v>
      </c>
      <c r="I51" s="28">
        <f t="shared" si="2"/>
        <v>96921</v>
      </c>
      <c r="J51" s="28">
        <f t="shared" si="3"/>
        <v>0</v>
      </c>
      <c r="K51" s="28">
        <f t="shared" si="4"/>
        <v>0</v>
      </c>
      <c r="L51" s="28">
        <v>0</v>
      </c>
      <c r="M51" s="43"/>
    </row>
    <row r="52" spans="1:13" ht="22.5">
      <c r="A52" s="18" t="s">
        <v>86</v>
      </c>
      <c r="B52" s="18"/>
      <c r="C52" s="20">
        <v>3</v>
      </c>
      <c r="D52" s="21">
        <v>0.21</v>
      </c>
      <c r="E52" s="22">
        <v>11250</v>
      </c>
      <c r="F52" s="16">
        <f t="shared" si="7"/>
        <v>13612.5</v>
      </c>
      <c r="G52" s="16">
        <f t="shared" si="0"/>
        <v>40837.5</v>
      </c>
      <c r="H52" s="16">
        <f t="shared" si="6"/>
        <v>40837.5</v>
      </c>
      <c r="I52" s="28">
        <f t="shared" si="2"/>
        <v>0</v>
      </c>
      <c r="J52" s="28">
        <f t="shared" si="3"/>
        <v>40837.5</v>
      </c>
      <c r="K52" s="28">
        <f t="shared" si="4"/>
        <v>0</v>
      </c>
      <c r="L52" s="28">
        <v>0</v>
      </c>
      <c r="M52" s="43"/>
    </row>
    <row r="53" spans="1:13" ht="12.75">
      <c r="A53" s="18" t="s">
        <v>87</v>
      </c>
      <c r="B53" s="18"/>
      <c r="C53" s="20">
        <v>2</v>
      </c>
      <c r="D53" s="21">
        <v>0.21</v>
      </c>
      <c r="E53" s="22">
        <v>1125</v>
      </c>
      <c r="F53" s="16">
        <f t="shared" si="7"/>
        <v>1361.25</v>
      </c>
      <c r="G53" s="16">
        <f t="shared" si="0"/>
        <v>2722.5</v>
      </c>
      <c r="H53" s="16">
        <f t="shared" si="6"/>
        <v>2722.5</v>
      </c>
      <c r="I53" s="28">
        <f t="shared" si="2"/>
        <v>0</v>
      </c>
      <c r="J53" s="28">
        <f t="shared" si="3"/>
        <v>2722.5</v>
      </c>
      <c r="K53" s="28">
        <f t="shared" si="4"/>
        <v>2722.5</v>
      </c>
      <c r="L53" s="28">
        <v>0</v>
      </c>
      <c r="M53" s="43"/>
    </row>
    <row r="54" spans="1:13" ht="12.75">
      <c r="A54" s="18" t="s">
        <v>88</v>
      </c>
      <c r="B54" s="18"/>
      <c r="C54" s="20">
        <v>2</v>
      </c>
      <c r="D54" s="21">
        <v>0.21</v>
      </c>
      <c r="E54" s="22">
        <v>1125</v>
      </c>
      <c r="F54" s="16">
        <f t="shared" si="7"/>
        <v>1361.25</v>
      </c>
      <c r="G54" s="16">
        <f t="shared" si="0"/>
        <v>2722.5</v>
      </c>
      <c r="H54" s="16">
        <f t="shared" si="6"/>
        <v>2722.5</v>
      </c>
      <c r="I54" s="28">
        <f t="shared" si="2"/>
        <v>0</v>
      </c>
      <c r="J54" s="28">
        <f t="shared" si="3"/>
        <v>2722.5</v>
      </c>
      <c r="K54" s="28">
        <f t="shared" si="4"/>
        <v>2722.5</v>
      </c>
      <c r="L54" s="28">
        <v>0</v>
      </c>
      <c r="M54" s="43"/>
    </row>
    <row r="55" spans="1:13" ht="12.75">
      <c r="A55" s="18" t="s">
        <v>89</v>
      </c>
      <c r="B55" s="18"/>
      <c r="C55" s="20">
        <v>1</v>
      </c>
      <c r="D55" s="21">
        <v>0.21</v>
      </c>
      <c r="E55" s="22">
        <v>1080</v>
      </c>
      <c r="F55" s="16">
        <f t="shared" si="7"/>
        <v>1306.8</v>
      </c>
      <c r="G55" s="16">
        <f t="shared" si="0"/>
        <v>1306.8</v>
      </c>
      <c r="H55" s="16">
        <f t="shared" si="6"/>
        <v>1306.8</v>
      </c>
      <c r="I55" s="28">
        <f t="shared" si="2"/>
        <v>0</v>
      </c>
      <c r="J55" s="28">
        <f t="shared" si="3"/>
        <v>1306.8</v>
      </c>
      <c r="K55" s="28">
        <f t="shared" si="4"/>
        <v>1306.8</v>
      </c>
      <c r="L55" s="28">
        <v>0</v>
      </c>
      <c r="M55" s="43"/>
    </row>
    <row r="56" spans="1:13" ht="12.75">
      <c r="A56" s="18" t="s">
        <v>90</v>
      </c>
      <c r="B56" s="18"/>
      <c r="C56" s="20">
        <v>1</v>
      </c>
      <c r="D56" s="21">
        <v>0.21</v>
      </c>
      <c r="E56" s="22">
        <v>12150</v>
      </c>
      <c r="F56" s="16">
        <f t="shared" si="7"/>
        <v>14701.5</v>
      </c>
      <c r="G56" s="16">
        <f t="shared" si="0"/>
        <v>14701.5</v>
      </c>
      <c r="H56" s="16">
        <f t="shared" si="6"/>
        <v>14701.5</v>
      </c>
      <c r="I56" s="28">
        <f t="shared" si="2"/>
        <v>0</v>
      </c>
      <c r="J56" s="28">
        <f t="shared" si="3"/>
        <v>14701.5</v>
      </c>
      <c r="K56" s="28">
        <f t="shared" si="4"/>
        <v>0</v>
      </c>
      <c r="L56" s="28">
        <v>0</v>
      </c>
      <c r="M56" s="43"/>
    </row>
    <row r="57" spans="1:13" ht="12.75">
      <c r="A57" s="18" t="s">
        <v>91</v>
      </c>
      <c r="B57" s="18"/>
      <c r="C57" s="20">
        <v>1</v>
      </c>
      <c r="D57" s="21">
        <v>0.21</v>
      </c>
      <c r="E57" s="22">
        <v>63000</v>
      </c>
      <c r="F57" s="16">
        <f t="shared" si="7"/>
        <v>76230</v>
      </c>
      <c r="G57" s="16">
        <f t="shared" si="0"/>
        <v>76230</v>
      </c>
      <c r="H57" s="16">
        <f t="shared" si="6"/>
        <v>76230</v>
      </c>
      <c r="I57" s="28">
        <f t="shared" si="2"/>
        <v>76230</v>
      </c>
      <c r="J57" s="28">
        <f t="shared" si="3"/>
        <v>0</v>
      </c>
      <c r="K57" s="28">
        <f t="shared" si="4"/>
        <v>0</v>
      </c>
      <c r="L57" s="28">
        <v>0</v>
      </c>
      <c r="M57" s="43"/>
    </row>
    <row r="58" spans="1:13" ht="12.75">
      <c r="A58" s="18" t="s">
        <v>92</v>
      </c>
      <c r="B58" s="18"/>
      <c r="C58" s="20">
        <v>1</v>
      </c>
      <c r="D58" s="21">
        <v>0.21</v>
      </c>
      <c r="E58" s="22">
        <v>1890</v>
      </c>
      <c r="F58" s="16">
        <f t="shared" si="7"/>
        <v>2286.9</v>
      </c>
      <c r="G58" s="16">
        <f t="shared" si="0"/>
        <v>2286.9</v>
      </c>
      <c r="H58" s="16">
        <f t="shared" si="6"/>
        <v>2286.9</v>
      </c>
      <c r="I58" s="28">
        <f t="shared" si="2"/>
        <v>0</v>
      </c>
      <c r="J58" s="28">
        <f t="shared" si="3"/>
        <v>2286.9</v>
      </c>
      <c r="K58" s="28">
        <f t="shared" si="4"/>
        <v>2286.9</v>
      </c>
      <c r="L58" s="28">
        <v>0</v>
      </c>
      <c r="M58" s="43"/>
    </row>
    <row r="59" spans="1:13" ht="12.75">
      <c r="A59" s="23" t="s">
        <v>93</v>
      </c>
      <c r="B59" s="18"/>
      <c r="C59" s="20">
        <v>5</v>
      </c>
      <c r="D59" s="21">
        <v>0.21</v>
      </c>
      <c r="E59" s="22">
        <v>1485</v>
      </c>
      <c r="F59" s="16">
        <f t="shared" si="7"/>
        <v>1796.85</v>
      </c>
      <c r="G59" s="16">
        <f t="shared" si="0"/>
        <v>8984.25</v>
      </c>
      <c r="H59" s="16">
        <f t="shared" si="6"/>
        <v>8984.25</v>
      </c>
      <c r="I59" s="28">
        <f t="shared" si="2"/>
        <v>0</v>
      </c>
      <c r="J59" s="28">
        <f t="shared" si="3"/>
        <v>8984.25</v>
      </c>
      <c r="K59" s="28">
        <f t="shared" si="4"/>
        <v>8984.25</v>
      </c>
      <c r="L59" s="28">
        <v>0</v>
      </c>
      <c r="M59" s="43"/>
    </row>
    <row r="60" spans="1:13" ht="12.75">
      <c r="A60" s="18" t="s">
        <v>94</v>
      </c>
      <c r="B60" s="18"/>
      <c r="C60" s="20">
        <v>1</v>
      </c>
      <c r="D60" s="21">
        <v>0.21</v>
      </c>
      <c r="E60" s="22">
        <v>360</v>
      </c>
      <c r="F60" s="16">
        <f t="shared" si="7"/>
        <v>435.59999999999997</v>
      </c>
      <c r="G60" s="16">
        <f t="shared" si="0"/>
        <v>435.59999999999997</v>
      </c>
      <c r="H60" s="16">
        <f t="shared" si="6"/>
        <v>435.59999999999997</v>
      </c>
      <c r="I60" s="28">
        <f t="shared" si="2"/>
        <v>0</v>
      </c>
      <c r="J60" s="28">
        <f t="shared" si="3"/>
        <v>435.59999999999997</v>
      </c>
      <c r="K60" s="28">
        <f t="shared" si="4"/>
        <v>435.59999999999997</v>
      </c>
      <c r="L60" s="28">
        <v>0</v>
      </c>
      <c r="M60" s="43"/>
    </row>
    <row r="61" spans="1:13" ht="12.75">
      <c r="A61" s="23" t="s">
        <v>95</v>
      </c>
      <c r="B61" s="23"/>
      <c r="C61" s="20">
        <v>1</v>
      </c>
      <c r="D61" s="21">
        <v>0.21</v>
      </c>
      <c r="E61" s="22">
        <v>4509</v>
      </c>
      <c r="F61" s="16">
        <f t="shared" si="7"/>
        <v>5455.889999999999</v>
      </c>
      <c r="G61" s="16">
        <f t="shared" si="0"/>
        <v>5455.889999999999</v>
      </c>
      <c r="H61" s="16">
        <f t="shared" si="6"/>
        <v>5455.889999999999</v>
      </c>
      <c r="I61" s="28">
        <f t="shared" si="2"/>
        <v>0</v>
      </c>
      <c r="J61" s="28">
        <f t="shared" si="3"/>
        <v>5455.889999999999</v>
      </c>
      <c r="K61" s="28">
        <f t="shared" si="4"/>
        <v>0</v>
      </c>
      <c r="L61" s="28">
        <v>0</v>
      </c>
      <c r="M61" s="43"/>
    </row>
    <row r="62" spans="1:13" ht="12.75">
      <c r="A62" s="18" t="s">
        <v>96</v>
      </c>
      <c r="B62" s="18"/>
      <c r="C62" s="20">
        <v>8</v>
      </c>
      <c r="D62" s="21">
        <v>0.21</v>
      </c>
      <c r="E62" s="22">
        <v>1480</v>
      </c>
      <c r="F62" s="16">
        <f t="shared" si="7"/>
        <v>1790.8</v>
      </c>
      <c r="G62" s="16">
        <f t="shared" si="0"/>
        <v>14326.4</v>
      </c>
      <c r="H62" s="16">
        <f t="shared" si="6"/>
        <v>14326.4</v>
      </c>
      <c r="I62" s="28">
        <f t="shared" si="2"/>
        <v>0</v>
      </c>
      <c r="J62" s="28">
        <f t="shared" si="3"/>
        <v>14326.4</v>
      </c>
      <c r="K62" s="28">
        <f t="shared" si="4"/>
        <v>14326.4</v>
      </c>
      <c r="L62" s="28">
        <v>0</v>
      </c>
      <c r="M62" s="43"/>
    </row>
    <row r="63" spans="1:13" ht="12.75">
      <c r="A63" s="23" t="s">
        <v>97</v>
      </c>
      <c r="B63" s="18"/>
      <c r="C63" s="20">
        <v>2</v>
      </c>
      <c r="D63" s="21">
        <v>0.21</v>
      </c>
      <c r="E63" s="22">
        <v>1998</v>
      </c>
      <c r="F63" s="16">
        <f t="shared" si="7"/>
        <v>2417.58</v>
      </c>
      <c r="G63" s="16">
        <f t="shared" si="0"/>
        <v>4835.16</v>
      </c>
      <c r="H63" s="16">
        <f t="shared" si="6"/>
        <v>4835.16</v>
      </c>
      <c r="I63" s="28">
        <f t="shared" si="2"/>
        <v>0</v>
      </c>
      <c r="J63" s="28">
        <f t="shared" si="3"/>
        <v>4835.16</v>
      </c>
      <c r="K63" s="28">
        <f t="shared" si="4"/>
        <v>4835.16</v>
      </c>
      <c r="L63" s="28">
        <v>0</v>
      </c>
      <c r="M63" s="43"/>
    </row>
    <row r="64" spans="1:13" ht="12.75">
      <c r="A64" s="23" t="s">
        <v>98</v>
      </c>
      <c r="B64" s="23"/>
      <c r="C64" s="20">
        <v>1</v>
      </c>
      <c r="D64" s="21">
        <v>0.21</v>
      </c>
      <c r="E64" s="22">
        <v>4212</v>
      </c>
      <c r="F64" s="16">
        <f t="shared" si="7"/>
        <v>5096.5199999999995</v>
      </c>
      <c r="G64" s="16">
        <f t="shared" si="0"/>
        <v>5096.5199999999995</v>
      </c>
      <c r="H64" s="16">
        <f t="shared" si="6"/>
        <v>5096.5199999999995</v>
      </c>
      <c r="I64" s="28">
        <f t="shared" si="2"/>
        <v>0</v>
      </c>
      <c r="J64" s="28">
        <f t="shared" si="3"/>
        <v>5096.5199999999995</v>
      </c>
      <c r="K64" s="28">
        <f t="shared" si="4"/>
        <v>0</v>
      </c>
      <c r="L64" s="28">
        <v>0</v>
      </c>
      <c r="M64" s="43"/>
    </row>
    <row r="65" spans="1:13" ht="12.75">
      <c r="A65" s="18" t="s">
        <v>99</v>
      </c>
      <c r="B65" s="18"/>
      <c r="C65" s="20">
        <v>1</v>
      </c>
      <c r="D65" s="21">
        <v>0.21</v>
      </c>
      <c r="E65" s="22">
        <v>5760</v>
      </c>
      <c r="F65" s="16">
        <f t="shared" si="7"/>
        <v>6969.599999999999</v>
      </c>
      <c r="G65" s="16">
        <f t="shared" si="0"/>
        <v>6969.599999999999</v>
      </c>
      <c r="H65" s="16">
        <f t="shared" si="6"/>
        <v>6969.599999999999</v>
      </c>
      <c r="I65" s="28">
        <f t="shared" si="2"/>
        <v>0</v>
      </c>
      <c r="J65" s="28">
        <f t="shared" si="3"/>
        <v>6969.599999999999</v>
      </c>
      <c r="K65" s="28">
        <f t="shared" si="4"/>
        <v>0</v>
      </c>
      <c r="L65" s="28">
        <v>0</v>
      </c>
      <c r="M65" s="43"/>
    </row>
    <row r="66" spans="1:13" ht="12.75">
      <c r="A66" s="18" t="s">
        <v>100</v>
      </c>
      <c r="B66" s="18"/>
      <c r="C66" s="20">
        <v>1</v>
      </c>
      <c r="D66" s="21">
        <v>0.21</v>
      </c>
      <c r="E66" s="22">
        <v>5760</v>
      </c>
      <c r="F66" s="16">
        <f t="shared" si="7"/>
        <v>6969.599999999999</v>
      </c>
      <c r="G66" s="16">
        <f t="shared" si="0"/>
        <v>6969.599999999999</v>
      </c>
      <c r="H66" s="16">
        <f t="shared" si="6"/>
        <v>6969.599999999999</v>
      </c>
      <c r="I66" s="28">
        <f t="shared" si="2"/>
        <v>0</v>
      </c>
      <c r="J66" s="28">
        <f t="shared" si="3"/>
        <v>6969.599999999999</v>
      </c>
      <c r="K66" s="28">
        <f t="shared" si="4"/>
        <v>0</v>
      </c>
      <c r="L66" s="28">
        <v>0</v>
      </c>
      <c r="M66" s="43"/>
    </row>
    <row r="67" spans="1:13" ht="12.75">
      <c r="A67" s="23" t="s">
        <v>101</v>
      </c>
      <c r="B67" s="23"/>
      <c r="C67" s="20">
        <v>1</v>
      </c>
      <c r="D67" s="21">
        <v>0.21</v>
      </c>
      <c r="E67" s="22">
        <v>7650</v>
      </c>
      <c r="F67" s="16">
        <f t="shared" si="7"/>
        <v>9256.5</v>
      </c>
      <c r="G67" s="16">
        <f t="shared" si="0"/>
        <v>9256.5</v>
      </c>
      <c r="H67" s="16">
        <f t="shared" si="6"/>
        <v>9256.5</v>
      </c>
      <c r="I67" s="28">
        <f t="shared" si="2"/>
        <v>0</v>
      </c>
      <c r="J67" s="28">
        <f t="shared" si="3"/>
        <v>9256.5</v>
      </c>
      <c r="K67" s="28">
        <f t="shared" si="4"/>
        <v>0</v>
      </c>
      <c r="L67" s="28">
        <v>0</v>
      </c>
      <c r="M67" s="43"/>
    </row>
    <row r="68" spans="1:13" ht="12.75">
      <c r="A68" s="18" t="s">
        <v>102</v>
      </c>
      <c r="B68" s="18"/>
      <c r="C68" s="20">
        <v>1</v>
      </c>
      <c r="D68" s="21">
        <v>0.21</v>
      </c>
      <c r="E68" s="22">
        <v>2880</v>
      </c>
      <c r="F68" s="16">
        <f t="shared" si="7"/>
        <v>3484.7999999999997</v>
      </c>
      <c r="G68" s="16">
        <f t="shared" si="0"/>
        <v>3484.7999999999997</v>
      </c>
      <c r="H68" s="16">
        <f t="shared" si="6"/>
        <v>3484.7999999999997</v>
      </c>
      <c r="I68" s="28">
        <f t="shared" si="2"/>
        <v>0</v>
      </c>
      <c r="J68" s="28">
        <f t="shared" si="3"/>
        <v>3484.7999999999997</v>
      </c>
      <c r="K68" s="28">
        <f t="shared" si="4"/>
        <v>0</v>
      </c>
      <c r="L68" s="28">
        <v>0</v>
      </c>
      <c r="M68" s="43"/>
    </row>
    <row r="69" spans="1:13" ht="12.75">
      <c r="A69" s="23" t="s">
        <v>103</v>
      </c>
      <c r="B69" s="18"/>
      <c r="C69" s="20">
        <v>1</v>
      </c>
      <c r="D69" s="21">
        <v>0.21</v>
      </c>
      <c r="E69" s="22">
        <v>4545</v>
      </c>
      <c r="F69" s="16">
        <f t="shared" si="7"/>
        <v>5499.45</v>
      </c>
      <c r="G69" s="16">
        <f t="shared" si="0"/>
        <v>5499.45</v>
      </c>
      <c r="H69" s="16">
        <f t="shared" si="6"/>
        <v>5499.45</v>
      </c>
      <c r="I69" s="28">
        <f t="shared" si="2"/>
        <v>0</v>
      </c>
      <c r="J69" s="28">
        <f t="shared" si="3"/>
        <v>5499.45</v>
      </c>
      <c r="K69" s="28">
        <f t="shared" si="4"/>
        <v>0</v>
      </c>
      <c r="L69" s="28">
        <v>0</v>
      </c>
      <c r="M69" s="43"/>
    </row>
    <row r="70" spans="1:13" ht="22.5">
      <c r="A70" s="23" t="s">
        <v>104</v>
      </c>
      <c r="B70" s="23"/>
      <c r="C70" s="20">
        <v>1</v>
      </c>
      <c r="D70" s="21">
        <v>0.21</v>
      </c>
      <c r="E70" s="22">
        <v>7677</v>
      </c>
      <c r="F70" s="16">
        <f t="shared" si="7"/>
        <v>9289.17</v>
      </c>
      <c r="G70" s="16">
        <f t="shared" si="0"/>
        <v>9289.17</v>
      </c>
      <c r="H70" s="16">
        <f t="shared" si="6"/>
        <v>9289.17</v>
      </c>
      <c r="I70" s="28">
        <f t="shared" si="2"/>
        <v>0</v>
      </c>
      <c r="J70" s="28">
        <f t="shared" si="3"/>
        <v>9289.17</v>
      </c>
      <c r="K70" s="28">
        <f t="shared" si="4"/>
        <v>0</v>
      </c>
      <c r="L70" s="28">
        <v>0</v>
      </c>
      <c r="M70" s="43"/>
    </row>
    <row r="71" spans="1:13" ht="12.75">
      <c r="A71" s="18" t="s">
        <v>105</v>
      </c>
      <c r="B71" s="18"/>
      <c r="C71" s="20">
        <v>5</v>
      </c>
      <c r="D71" s="21">
        <v>0.21</v>
      </c>
      <c r="E71" s="22">
        <v>2571</v>
      </c>
      <c r="F71" s="16">
        <f t="shared" si="7"/>
        <v>3110.91</v>
      </c>
      <c r="G71" s="16">
        <f t="shared" si="0"/>
        <v>15554.55</v>
      </c>
      <c r="H71" s="16">
        <f t="shared" si="6"/>
        <v>15554.55</v>
      </c>
      <c r="I71" s="28">
        <f t="shared" si="2"/>
        <v>0</v>
      </c>
      <c r="J71" s="28">
        <f t="shared" si="3"/>
        <v>15554.55</v>
      </c>
      <c r="K71" s="28">
        <f t="shared" si="4"/>
        <v>0</v>
      </c>
      <c r="L71" s="28">
        <v>0</v>
      </c>
      <c r="M71" s="43"/>
    </row>
    <row r="72" spans="1:13" ht="12.75">
      <c r="A72" s="23" t="s">
        <v>106</v>
      </c>
      <c r="B72" s="23"/>
      <c r="C72" s="20">
        <v>1</v>
      </c>
      <c r="D72" s="21">
        <v>0.21</v>
      </c>
      <c r="E72" s="22">
        <v>3240</v>
      </c>
      <c r="F72" s="16">
        <f t="shared" si="7"/>
        <v>3920.4</v>
      </c>
      <c r="G72" s="16">
        <f aca="true" t="shared" si="8" ref="G72:G114">C72*F72</f>
        <v>3920.4</v>
      </c>
      <c r="H72" s="16">
        <f t="shared" si="6"/>
        <v>3920.4</v>
      </c>
      <c r="I72" s="28">
        <f aca="true" t="shared" si="9" ref="I72:I120">IF(F72&gt;$F$3,G72,0)</f>
        <v>0</v>
      </c>
      <c r="J72" s="28">
        <f aca="true" t="shared" si="10" ref="J72:J120">IF(F72&lt;$F$3,G72,0)</f>
        <v>3920.4</v>
      </c>
      <c r="K72" s="28">
        <f aca="true" t="shared" si="11" ref="K72:K120">IF(F72&lt;$G$3,G72,0)</f>
        <v>0</v>
      </c>
      <c r="L72" s="28">
        <v>0</v>
      </c>
      <c r="M72" s="43"/>
    </row>
    <row r="73" spans="1:13" ht="12.75">
      <c r="A73" s="23" t="s">
        <v>107</v>
      </c>
      <c r="B73" s="23"/>
      <c r="C73" s="20">
        <v>1</v>
      </c>
      <c r="D73" s="21">
        <v>0.21</v>
      </c>
      <c r="E73" s="22">
        <v>1489</v>
      </c>
      <c r="F73" s="16">
        <f t="shared" si="7"/>
        <v>1801.69</v>
      </c>
      <c r="G73" s="16">
        <f t="shared" si="8"/>
        <v>1801.69</v>
      </c>
      <c r="H73" s="16">
        <f t="shared" si="6"/>
        <v>1801.69</v>
      </c>
      <c r="I73" s="28">
        <f t="shared" si="9"/>
        <v>0</v>
      </c>
      <c r="J73" s="28">
        <f t="shared" si="10"/>
        <v>1801.69</v>
      </c>
      <c r="K73" s="28">
        <f t="shared" si="11"/>
        <v>1801.69</v>
      </c>
      <c r="L73" s="28">
        <v>0</v>
      </c>
      <c r="M73" s="43"/>
    </row>
    <row r="74" spans="1:13" ht="12.75">
      <c r="A74" s="23" t="s">
        <v>108</v>
      </c>
      <c r="B74" s="23"/>
      <c r="C74" s="20">
        <v>1</v>
      </c>
      <c r="D74" s="21">
        <v>0.21</v>
      </c>
      <c r="E74" s="22">
        <v>3850</v>
      </c>
      <c r="F74" s="16">
        <f t="shared" si="7"/>
        <v>4658.5</v>
      </c>
      <c r="G74" s="16">
        <f t="shared" si="8"/>
        <v>4658.5</v>
      </c>
      <c r="H74" s="16">
        <f t="shared" si="6"/>
        <v>4658.5</v>
      </c>
      <c r="I74" s="28">
        <f t="shared" si="9"/>
        <v>0</v>
      </c>
      <c r="J74" s="28">
        <f t="shared" si="10"/>
        <v>4658.5</v>
      </c>
      <c r="K74" s="28">
        <f t="shared" si="11"/>
        <v>0</v>
      </c>
      <c r="L74" s="28">
        <v>0</v>
      </c>
      <c r="M74" s="43"/>
    </row>
    <row r="75" spans="1:13" ht="12.75">
      <c r="A75" s="23" t="s">
        <v>109</v>
      </c>
      <c r="B75" s="23"/>
      <c r="C75" s="20">
        <v>6</v>
      </c>
      <c r="D75" s="21">
        <v>0.21</v>
      </c>
      <c r="E75" s="22">
        <v>4545</v>
      </c>
      <c r="F75" s="16">
        <f t="shared" si="7"/>
        <v>5499.45</v>
      </c>
      <c r="G75" s="16">
        <f t="shared" si="8"/>
        <v>32996.7</v>
      </c>
      <c r="H75" s="16">
        <f t="shared" si="6"/>
        <v>32996.7</v>
      </c>
      <c r="I75" s="28">
        <f t="shared" si="9"/>
        <v>0</v>
      </c>
      <c r="J75" s="28">
        <f t="shared" si="10"/>
        <v>32996.7</v>
      </c>
      <c r="K75" s="28">
        <f t="shared" si="11"/>
        <v>0</v>
      </c>
      <c r="L75" s="28">
        <v>0</v>
      </c>
      <c r="M75" s="43"/>
    </row>
    <row r="76" spans="1:13" ht="12.75">
      <c r="A76" s="18" t="s">
        <v>110</v>
      </c>
      <c r="B76" s="18"/>
      <c r="C76" s="20">
        <v>1</v>
      </c>
      <c r="D76" s="21">
        <v>0.21</v>
      </c>
      <c r="E76" s="22">
        <v>9225</v>
      </c>
      <c r="F76" s="16">
        <f t="shared" si="7"/>
        <v>11162.25</v>
      </c>
      <c r="G76" s="16">
        <f t="shared" si="8"/>
        <v>11162.25</v>
      </c>
      <c r="H76" s="16">
        <f t="shared" si="6"/>
        <v>11162.25</v>
      </c>
      <c r="I76" s="28">
        <f t="shared" si="9"/>
        <v>0</v>
      </c>
      <c r="J76" s="28">
        <f t="shared" si="10"/>
        <v>11162.25</v>
      </c>
      <c r="K76" s="28">
        <f t="shared" si="11"/>
        <v>0</v>
      </c>
      <c r="L76" s="28">
        <v>0</v>
      </c>
      <c r="M76" s="43"/>
    </row>
    <row r="77" spans="1:13" ht="12.75">
      <c r="A77" s="23" t="s">
        <v>111</v>
      </c>
      <c r="B77" s="18"/>
      <c r="C77" s="20">
        <v>1</v>
      </c>
      <c r="D77" s="21">
        <v>0.21</v>
      </c>
      <c r="E77" s="22">
        <v>8253</v>
      </c>
      <c r="F77" s="16">
        <f t="shared" si="7"/>
        <v>9986.13</v>
      </c>
      <c r="G77" s="16">
        <f t="shared" si="8"/>
        <v>9986.13</v>
      </c>
      <c r="H77" s="16">
        <f t="shared" si="6"/>
        <v>9986.13</v>
      </c>
      <c r="I77" s="28">
        <f t="shared" si="9"/>
        <v>0</v>
      </c>
      <c r="J77" s="28">
        <f t="shared" si="10"/>
        <v>9986.13</v>
      </c>
      <c r="K77" s="28">
        <f t="shared" si="11"/>
        <v>0</v>
      </c>
      <c r="L77" s="28">
        <v>0</v>
      </c>
      <c r="M77" s="43"/>
    </row>
    <row r="78" spans="1:13" ht="12.75">
      <c r="A78" s="23" t="s">
        <v>112</v>
      </c>
      <c r="B78" s="18"/>
      <c r="C78" s="20">
        <v>1</v>
      </c>
      <c r="D78" s="21">
        <v>0.21</v>
      </c>
      <c r="E78" s="22">
        <v>2350</v>
      </c>
      <c r="F78" s="16">
        <f t="shared" si="7"/>
        <v>2843.5</v>
      </c>
      <c r="G78" s="16">
        <f t="shared" si="8"/>
        <v>2843.5</v>
      </c>
      <c r="H78" s="16">
        <f t="shared" si="6"/>
        <v>2843.5</v>
      </c>
      <c r="I78" s="28">
        <f t="shared" si="9"/>
        <v>0</v>
      </c>
      <c r="J78" s="28">
        <f t="shared" si="10"/>
        <v>2843.5</v>
      </c>
      <c r="K78" s="28">
        <f t="shared" si="11"/>
        <v>2843.5</v>
      </c>
      <c r="L78" s="28">
        <v>0</v>
      </c>
      <c r="M78" s="43"/>
    </row>
    <row r="79" spans="1:13" ht="12.75">
      <c r="A79" s="18" t="s">
        <v>113</v>
      </c>
      <c r="B79" s="18"/>
      <c r="C79" s="20">
        <v>4</v>
      </c>
      <c r="D79" s="21">
        <v>0.21</v>
      </c>
      <c r="E79" s="22">
        <v>1350</v>
      </c>
      <c r="F79" s="16">
        <f t="shared" si="7"/>
        <v>1633.5</v>
      </c>
      <c r="G79" s="16">
        <f t="shared" si="8"/>
        <v>6534</v>
      </c>
      <c r="H79" s="16">
        <f t="shared" si="6"/>
        <v>6534</v>
      </c>
      <c r="I79" s="28">
        <f t="shared" si="9"/>
        <v>0</v>
      </c>
      <c r="J79" s="28">
        <f t="shared" si="10"/>
        <v>6534</v>
      </c>
      <c r="K79" s="28">
        <f t="shared" si="11"/>
        <v>6534</v>
      </c>
      <c r="L79" s="28">
        <v>0</v>
      </c>
      <c r="M79" s="43"/>
    </row>
    <row r="80" spans="1:13" ht="12.75">
      <c r="A80" s="18" t="s">
        <v>114</v>
      </c>
      <c r="B80" s="18"/>
      <c r="C80" s="20">
        <v>1</v>
      </c>
      <c r="D80" s="21">
        <v>0.21</v>
      </c>
      <c r="E80" s="22">
        <v>1935</v>
      </c>
      <c r="F80" s="16">
        <f t="shared" si="7"/>
        <v>2341.35</v>
      </c>
      <c r="G80" s="16">
        <f t="shared" si="8"/>
        <v>2341.35</v>
      </c>
      <c r="H80" s="16">
        <f t="shared" si="6"/>
        <v>2341.35</v>
      </c>
      <c r="I80" s="28">
        <f t="shared" si="9"/>
        <v>0</v>
      </c>
      <c r="J80" s="28">
        <f t="shared" si="10"/>
        <v>2341.35</v>
      </c>
      <c r="K80" s="28">
        <f t="shared" si="11"/>
        <v>2341.35</v>
      </c>
      <c r="L80" s="28">
        <v>0</v>
      </c>
      <c r="M80" s="43"/>
    </row>
    <row r="81" spans="1:13" ht="12.75">
      <c r="A81" s="23" t="s">
        <v>115</v>
      </c>
      <c r="B81" s="23"/>
      <c r="C81" s="20">
        <v>1</v>
      </c>
      <c r="D81" s="21">
        <v>0.21</v>
      </c>
      <c r="E81" s="22">
        <v>1800</v>
      </c>
      <c r="F81" s="16">
        <f t="shared" si="7"/>
        <v>2178</v>
      </c>
      <c r="G81" s="16">
        <f t="shared" si="8"/>
        <v>2178</v>
      </c>
      <c r="H81" s="16">
        <f t="shared" si="6"/>
        <v>2178</v>
      </c>
      <c r="I81" s="28">
        <f t="shared" si="9"/>
        <v>0</v>
      </c>
      <c r="J81" s="28">
        <f t="shared" si="10"/>
        <v>2178</v>
      </c>
      <c r="K81" s="28">
        <f t="shared" si="11"/>
        <v>2178</v>
      </c>
      <c r="L81" s="28">
        <v>0</v>
      </c>
      <c r="M81" s="43"/>
    </row>
    <row r="82" spans="1:13" ht="12.75">
      <c r="A82" s="23" t="s">
        <v>116</v>
      </c>
      <c r="B82" s="23"/>
      <c r="C82" s="20">
        <v>1</v>
      </c>
      <c r="D82" s="21">
        <v>0.21</v>
      </c>
      <c r="E82" s="22">
        <v>1800</v>
      </c>
      <c r="F82" s="16">
        <f t="shared" si="7"/>
        <v>2178</v>
      </c>
      <c r="G82" s="16">
        <f t="shared" si="8"/>
        <v>2178</v>
      </c>
      <c r="H82" s="16">
        <f t="shared" si="6"/>
        <v>2178</v>
      </c>
      <c r="I82" s="28">
        <f t="shared" si="9"/>
        <v>0</v>
      </c>
      <c r="J82" s="28">
        <f t="shared" si="10"/>
        <v>2178</v>
      </c>
      <c r="K82" s="28">
        <f t="shared" si="11"/>
        <v>2178</v>
      </c>
      <c r="L82" s="28">
        <v>0</v>
      </c>
      <c r="M82" s="43"/>
    </row>
    <row r="83" spans="1:13" ht="12.75">
      <c r="A83" s="23" t="s">
        <v>117</v>
      </c>
      <c r="B83" s="23"/>
      <c r="C83" s="20">
        <v>1</v>
      </c>
      <c r="D83" s="21">
        <v>0.21</v>
      </c>
      <c r="E83" s="22">
        <v>4600</v>
      </c>
      <c r="F83" s="16">
        <f t="shared" si="7"/>
        <v>5566</v>
      </c>
      <c r="G83" s="16">
        <f t="shared" si="8"/>
        <v>5566</v>
      </c>
      <c r="H83" s="16">
        <f t="shared" si="6"/>
        <v>5566</v>
      </c>
      <c r="I83" s="28">
        <f t="shared" si="9"/>
        <v>0</v>
      </c>
      <c r="J83" s="28">
        <f t="shared" si="10"/>
        <v>5566</v>
      </c>
      <c r="K83" s="28">
        <f t="shared" si="11"/>
        <v>0</v>
      </c>
      <c r="L83" s="28">
        <v>0</v>
      </c>
      <c r="M83" s="43"/>
    </row>
    <row r="84" spans="1:13" ht="12.75">
      <c r="A84" s="18" t="s">
        <v>118</v>
      </c>
      <c r="B84" s="18"/>
      <c r="C84" s="20">
        <v>1</v>
      </c>
      <c r="D84" s="21">
        <v>0.21</v>
      </c>
      <c r="E84" s="22">
        <v>2070</v>
      </c>
      <c r="F84" s="16">
        <f t="shared" si="7"/>
        <v>2504.7</v>
      </c>
      <c r="G84" s="16">
        <f t="shared" si="8"/>
        <v>2504.7</v>
      </c>
      <c r="H84" s="16">
        <f t="shared" si="6"/>
        <v>2504.7</v>
      </c>
      <c r="I84" s="28">
        <f t="shared" si="9"/>
        <v>0</v>
      </c>
      <c r="J84" s="28">
        <f t="shared" si="10"/>
        <v>2504.7</v>
      </c>
      <c r="K84" s="28">
        <f t="shared" si="11"/>
        <v>2504.7</v>
      </c>
      <c r="L84" s="28">
        <v>0</v>
      </c>
      <c r="M84" s="43"/>
    </row>
    <row r="85" spans="1:13" ht="12.75">
      <c r="A85" s="23" t="s">
        <v>119</v>
      </c>
      <c r="B85" s="23"/>
      <c r="C85" s="20">
        <v>1</v>
      </c>
      <c r="D85" s="21">
        <v>0.21</v>
      </c>
      <c r="E85" s="22">
        <v>3600</v>
      </c>
      <c r="F85" s="16">
        <f t="shared" si="7"/>
        <v>4356</v>
      </c>
      <c r="G85" s="16">
        <f t="shared" si="8"/>
        <v>4356</v>
      </c>
      <c r="H85" s="16">
        <f t="shared" si="6"/>
        <v>4356</v>
      </c>
      <c r="I85" s="28">
        <f t="shared" si="9"/>
        <v>0</v>
      </c>
      <c r="J85" s="28">
        <f t="shared" si="10"/>
        <v>4356</v>
      </c>
      <c r="K85" s="28">
        <f t="shared" si="11"/>
        <v>0</v>
      </c>
      <c r="L85" s="28">
        <v>0</v>
      </c>
      <c r="M85" s="43"/>
    </row>
    <row r="86" spans="1:13" ht="12.75">
      <c r="A86" s="18" t="s">
        <v>120</v>
      </c>
      <c r="B86" s="18"/>
      <c r="C86" s="20">
        <v>4</v>
      </c>
      <c r="D86" s="21">
        <v>0.21</v>
      </c>
      <c r="E86" s="22">
        <v>7650</v>
      </c>
      <c r="F86" s="16">
        <f t="shared" si="7"/>
        <v>9256.5</v>
      </c>
      <c r="G86" s="16">
        <f t="shared" si="8"/>
        <v>37026</v>
      </c>
      <c r="H86" s="16">
        <f t="shared" si="6"/>
        <v>37026</v>
      </c>
      <c r="I86" s="28">
        <f t="shared" si="9"/>
        <v>0</v>
      </c>
      <c r="J86" s="28">
        <f t="shared" si="10"/>
        <v>37026</v>
      </c>
      <c r="K86" s="28">
        <f t="shared" si="11"/>
        <v>0</v>
      </c>
      <c r="L86" s="28">
        <v>0</v>
      </c>
      <c r="M86" s="43"/>
    </row>
    <row r="87" spans="1:13" ht="22.5">
      <c r="A87" s="23" t="s">
        <v>121</v>
      </c>
      <c r="B87" s="23"/>
      <c r="C87" s="20">
        <v>2</v>
      </c>
      <c r="D87" s="21">
        <v>0.21</v>
      </c>
      <c r="E87" s="22">
        <v>2070</v>
      </c>
      <c r="F87" s="16">
        <f t="shared" si="7"/>
        <v>2504.7</v>
      </c>
      <c r="G87" s="16">
        <f t="shared" si="8"/>
        <v>5009.4</v>
      </c>
      <c r="H87" s="16">
        <f t="shared" si="6"/>
        <v>5009.4</v>
      </c>
      <c r="I87" s="28">
        <f t="shared" si="9"/>
        <v>0</v>
      </c>
      <c r="J87" s="28">
        <f t="shared" si="10"/>
        <v>5009.4</v>
      </c>
      <c r="K87" s="28">
        <f t="shared" si="11"/>
        <v>5009.4</v>
      </c>
      <c r="L87" s="28">
        <v>0</v>
      </c>
      <c r="M87" s="43"/>
    </row>
    <row r="88" spans="1:13" ht="22.5">
      <c r="A88" s="18" t="s">
        <v>122</v>
      </c>
      <c r="B88" s="18"/>
      <c r="C88" s="20">
        <v>1</v>
      </c>
      <c r="D88" s="21">
        <v>0.21</v>
      </c>
      <c r="E88" s="22">
        <v>1890</v>
      </c>
      <c r="F88" s="16">
        <f t="shared" si="7"/>
        <v>2286.9</v>
      </c>
      <c r="G88" s="16">
        <f t="shared" si="8"/>
        <v>2286.9</v>
      </c>
      <c r="H88" s="16">
        <f t="shared" si="6"/>
        <v>2286.9</v>
      </c>
      <c r="I88" s="28">
        <f t="shared" si="9"/>
        <v>0</v>
      </c>
      <c r="J88" s="28">
        <f t="shared" si="10"/>
        <v>2286.9</v>
      </c>
      <c r="K88" s="28">
        <f t="shared" si="11"/>
        <v>2286.9</v>
      </c>
      <c r="L88" s="28">
        <v>0</v>
      </c>
      <c r="M88" s="43"/>
    </row>
    <row r="89" spans="1:13" ht="12.75">
      <c r="A89" s="18" t="s">
        <v>123</v>
      </c>
      <c r="B89" s="18"/>
      <c r="C89" s="20">
        <v>10</v>
      </c>
      <c r="D89" s="21">
        <v>0.21</v>
      </c>
      <c r="E89" s="22">
        <v>2905</v>
      </c>
      <c r="F89" s="16">
        <f t="shared" si="7"/>
        <v>3515.0499999999997</v>
      </c>
      <c r="G89" s="16">
        <f t="shared" si="8"/>
        <v>35150.5</v>
      </c>
      <c r="H89" s="16">
        <f t="shared" si="6"/>
        <v>35150.5</v>
      </c>
      <c r="I89" s="28">
        <f t="shared" si="9"/>
        <v>0</v>
      </c>
      <c r="J89" s="28">
        <f t="shared" si="10"/>
        <v>35150.5</v>
      </c>
      <c r="K89" s="28">
        <f t="shared" si="11"/>
        <v>0</v>
      </c>
      <c r="L89" s="28">
        <v>0</v>
      </c>
      <c r="M89" s="43"/>
    </row>
    <row r="90" spans="1:13" ht="12.75">
      <c r="A90" s="23" t="s">
        <v>124</v>
      </c>
      <c r="B90" s="23"/>
      <c r="C90" s="20">
        <v>6</v>
      </c>
      <c r="D90" s="21">
        <v>0.21</v>
      </c>
      <c r="E90" s="22">
        <v>2880</v>
      </c>
      <c r="F90" s="16">
        <f t="shared" si="7"/>
        <v>3484.7999999999997</v>
      </c>
      <c r="G90" s="16">
        <f t="shared" si="8"/>
        <v>20908.8</v>
      </c>
      <c r="H90" s="16">
        <f t="shared" si="6"/>
        <v>20908.8</v>
      </c>
      <c r="I90" s="28">
        <f t="shared" si="9"/>
        <v>0</v>
      </c>
      <c r="J90" s="28">
        <f t="shared" si="10"/>
        <v>20908.8</v>
      </c>
      <c r="K90" s="28">
        <f t="shared" si="11"/>
        <v>0</v>
      </c>
      <c r="L90" s="28">
        <v>0</v>
      </c>
      <c r="M90" s="43"/>
    </row>
    <row r="91" spans="1:13" ht="22.5">
      <c r="A91" s="23" t="s">
        <v>125</v>
      </c>
      <c r="B91" s="23"/>
      <c r="C91" s="20">
        <v>6</v>
      </c>
      <c r="D91" s="21">
        <v>0.21</v>
      </c>
      <c r="E91" s="22">
        <v>2601</v>
      </c>
      <c r="F91" s="16">
        <f t="shared" si="7"/>
        <v>3147.21</v>
      </c>
      <c r="G91" s="16">
        <f t="shared" si="8"/>
        <v>18883.260000000002</v>
      </c>
      <c r="H91" s="16">
        <f t="shared" si="6"/>
        <v>18883.260000000002</v>
      </c>
      <c r="I91" s="28">
        <f t="shared" si="9"/>
        <v>0</v>
      </c>
      <c r="J91" s="28">
        <f t="shared" si="10"/>
        <v>18883.260000000002</v>
      </c>
      <c r="K91" s="28">
        <f t="shared" si="11"/>
        <v>0</v>
      </c>
      <c r="L91" s="28">
        <v>0</v>
      </c>
      <c r="M91" s="43"/>
    </row>
    <row r="92" spans="1:13" ht="22.5">
      <c r="A92" s="23" t="s">
        <v>126</v>
      </c>
      <c r="B92" s="23"/>
      <c r="C92" s="20">
        <v>1</v>
      </c>
      <c r="D92" s="21">
        <v>0.21</v>
      </c>
      <c r="E92" s="22">
        <v>3450</v>
      </c>
      <c r="F92" s="16">
        <f t="shared" si="7"/>
        <v>4174.5</v>
      </c>
      <c r="G92" s="16">
        <f t="shared" si="8"/>
        <v>4174.5</v>
      </c>
      <c r="H92" s="16">
        <f t="shared" si="6"/>
        <v>4174.5</v>
      </c>
      <c r="I92" s="28">
        <f t="shared" si="9"/>
        <v>0</v>
      </c>
      <c r="J92" s="28">
        <f t="shared" si="10"/>
        <v>4174.5</v>
      </c>
      <c r="K92" s="28">
        <f t="shared" si="11"/>
        <v>0</v>
      </c>
      <c r="L92" s="28">
        <v>0</v>
      </c>
      <c r="M92" s="43"/>
    </row>
    <row r="93" spans="1:13" ht="22.5">
      <c r="A93" s="23" t="s">
        <v>127</v>
      </c>
      <c r="B93" s="23"/>
      <c r="C93" s="20">
        <v>2</v>
      </c>
      <c r="D93" s="21">
        <v>0.21</v>
      </c>
      <c r="E93" s="22">
        <v>3470</v>
      </c>
      <c r="F93" s="16">
        <f t="shared" si="7"/>
        <v>4198.7</v>
      </c>
      <c r="G93" s="16">
        <f t="shared" si="8"/>
        <v>8397.4</v>
      </c>
      <c r="H93" s="16">
        <f t="shared" si="6"/>
        <v>8397.4</v>
      </c>
      <c r="I93" s="28">
        <f t="shared" si="9"/>
        <v>0</v>
      </c>
      <c r="J93" s="28">
        <f t="shared" si="10"/>
        <v>8397.4</v>
      </c>
      <c r="K93" s="28">
        <f t="shared" si="11"/>
        <v>0</v>
      </c>
      <c r="L93" s="28">
        <v>0</v>
      </c>
      <c r="M93" s="43"/>
    </row>
    <row r="94" spans="1:13" ht="22.5">
      <c r="A94" s="23" t="s">
        <v>128</v>
      </c>
      <c r="B94" s="23"/>
      <c r="C94" s="20">
        <v>1</v>
      </c>
      <c r="D94" s="21">
        <v>0.21</v>
      </c>
      <c r="E94" s="22">
        <v>4644</v>
      </c>
      <c r="F94" s="16">
        <f t="shared" si="7"/>
        <v>5619.24</v>
      </c>
      <c r="G94" s="16">
        <f t="shared" si="8"/>
        <v>5619.24</v>
      </c>
      <c r="H94" s="16">
        <f t="shared" si="6"/>
        <v>5619.24</v>
      </c>
      <c r="I94" s="28">
        <f t="shared" si="9"/>
        <v>0</v>
      </c>
      <c r="J94" s="28">
        <f t="shared" si="10"/>
        <v>5619.24</v>
      </c>
      <c r="K94" s="28">
        <f t="shared" si="11"/>
        <v>0</v>
      </c>
      <c r="L94" s="28">
        <v>0</v>
      </c>
      <c r="M94" s="43"/>
    </row>
    <row r="95" spans="1:13" ht="12.75">
      <c r="A95" s="23" t="s">
        <v>129</v>
      </c>
      <c r="B95" s="23"/>
      <c r="C95" s="20">
        <v>1</v>
      </c>
      <c r="D95" s="21">
        <v>0.21</v>
      </c>
      <c r="E95" s="22">
        <v>3720</v>
      </c>
      <c r="F95" s="16">
        <f t="shared" si="7"/>
        <v>4501.2</v>
      </c>
      <c r="G95" s="16">
        <f t="shared" si="8"/>
        <v>4501.2</v>
      </c>
      <c r="H95" s="16">
        <f t="shared" si="6"/>
        <v>4501.2</v>
      </c>
      <c r="I95" s="28">
        <f t="shared" si="9"/>
        <v>0</v>
      </c>
      <c r="J95" s="28">
        <f t="shared" si="10"/>
        <v>4501.2</v>
      </c>
      <c r="K95" s="28">
        <f t="shared" si="11"/>
        <v>0</v>
      </c>
      <c r="L95" s="28">
        <v>0</v>
      </c>
      <c r="M95" s="43"/>
    </row>
    <row r="96" spans="1:13" ht="12.75">
      <c r="A96" s="18" t="s">
        <v>130</v>
      </c>
      <c r="B96" s="18"/>
      <c r="C96" s="20">
        <v>1</v>
      </c>
      <c r="D96" s="21">
        <v>0.21</v>
      </c>
      <c r="E96" s="22">
        <v>2650</v>
      </c>
      <c r="F96" s="16">
        <f t="shared" si="7"/>
        <v>3206.5</v>
      </c>
      <c r="G96" s="16">
        <f t="shared" si="8"/>
        <v>3206.5</v>
      </c>
      <c r="H96" s="16">
        <f t="shared" si="6"/>
        <v>3206.5</v>
      </c>
      <c r="I96" s="28">
        <f t="shared" si="9"/>
        <v>0</v>
      </c>
      <c r="J96" s="28">
        <f t="shared" si="10"/>
        <v>3206.5</v>
      </c>
      <c r="K96" s="28">
        <f t="shared" si="11"/>
        <v>0</v>
      </c>
      <c r="L96" s="28">
        <v>0</v>
      </c>
      <c r="M96" s="43"/>
    </row>
    <row r="97" spans="1:13" ht="12.75">
      <c r="A97" s="18" t="s">
        <v>131</v>
      </c>
      <c r="B97" s="18"/>
      <c r="C97" s="20">
        <v>6</v>
      </c>
      <c r="D97" s="21">
        <v>0.21</v>
      </c>
      <c r="E97" s="22">
        <v>7020</v>
      </c>
      <c r="F97" s="16">
        <f t="shared" si="7"/>
        <v>8494.199999999999</v>
      </c>
      <c r="G97" s="16">
        <f t="shared" si="8"/>
        <v>50965.2</v>
      </c>
      <c r="H97" s="16">
        <f t="shared" si="6"/>
        <v>50965.2</v>
      </c>
      <c r="I97" s="28">
        <f t="shared" si="9"/>
        <v>0</v>
      </c>
      <c r="J97" s="28">
        <f t="shared" si="10"/>
        <v>50965.2</v>
      </c>
      <c r="K97" s="28">
        <f t="shared" si="11"/>
        <v>0</v>
      </c>
      <c r="L97" s="28">
        <v>0</v>
      </c>
      <c r="M97" s="43"/>
    </row>
    <row r="98" spans="1:13" ht="12.75">
      <c r="A98" s="25" t="s">
        <v>132</v>
      </c>
      <c r="B98" s="24"/>
      <c r="C98" s="20">
        <v>2</v>
      </c>
      <c r="D98" s="21">
        <v>0.21</v>
      </c>
      <c r="E98" s="22">
        <v>12620</v>
      </c>
      <c r="F98" s="16">
        <f t="shared" si="7"/>
        <v>15270.199999999999</v>
      </c>
      <c r="G98" s="16">
        <f t="shared" si="8"/>
        <v>30540.399999999998</v>
      </c>
      <c r="H98" s="16">
        <f t="shared" si="6"/>
        <v>30540.399999999998</v>
      </c>
      <c r="I98" s="28">
        <f t="shared" si="9"/>
        <v>0</v>
      </c>
      <c r="J98" s="28">
        <f t="shared" si="10"/>
        <v>30540.399999999998</v>
      </c>
      <c r="K98" s="28">
        <f t="shared" si="11"/>
        <v>0</v>
      </c>
      <c r="L98" s="28">
        <v>0</v>
      </c>
      <c r="M98" s="43"/>
    </row>
    <row r="99" spans="1:13" ht="12.75">
      <c r="A99" s="23" t="s">
        <v>133</v>
      </c>
      <c r="B99" s="18"/>
      <c r="C99" s="20">
        <v>1</v>
      </c>
      <c r="D99" s="21">
        <v>0.21</v>
      </c>
      <c r="E99" s="22">
        <v>1047</v>
      </c>
      <c r="F99" s="16">
        <f t="shared" si="7"/>
        <v>1266.87</v>
      </c>
      <c r="G99" s="16">
        <f t="shared" si="8"/>
        <v>1266.87</v>
      </c>
      <c r="H99" s="16">
        <f t="shared" si="6"/>
        <v>1266.87</v>
      </c>
      <c r="I99" s="28">
        <f t="shared" si="9"/>
        <v>0</v>
      </c>
      <c r="J99" s="28">
        <f t="shared" si="10"/>
        <v>1266.87</v>
      </c>
      <c r="K99" s="28">
        <f t="shared" si="11"/>
        <v>1266.87</v>
      </c>
      <c r="L99" s="28">
        <v>0</v>
      </c>
      <c r="M99" s="43"/>
    </row>
    <row r="100" spans="1:13" ht="12.75">
      <c r="A100" s="18" t="s">
        <v>134</v>
      </c>
      <c r="B100" s="18"/>
      <c r="C100" s="20">
        <v>1</v>
      </c>
      <c r="D100" s="21">
        <v>0.21</v>
      </c>
      <c r="E100" s="22">
        <v>549</v>
      </c>
      <c r="F100" s="16">
        <f t="shared" si="7"/>
        <v>664.29</v>
      </c>
      <c r="G100" s="16">
        <f t="shared" si="8"/>
        <v>664.29</v>
      </c>
      <c r="H100" s="16">
        <f t="shared" si="6"/>
        <v>664.29</v>
      </c>
      <c r="I100" s="28">
        <f t="shared" si="9"/>
        <v>0</v>
      </c>
      <c r="J100" s="28">
        <f t="shared" si="10"/>
        <v>664.29</v>
      </c>
      <c r="K100" s="28">
        <f t="shared" si="11"/>
        <v>664.29</v>
      </c>
      <c r="L100" s="28">
        <v>0</v>
      </c>
      <c r="M100" s="43"/>
    </row>
    <row r="101" spans="1:13" ht="12.75">
      <c r="A101" s="18" t="s">
        <v>135</v>
      </c>
      <c r="B101" s="18"/>
      <c r="C101" s="20">
        <v>1</v>
      </c>
      <c r="D101" s="21">
        <v>0.21</v>
      </c>
      <c r="E101" s="22">
        <v>360</v>
      </c>
      <c r="F101" s="16">
        <f t="shared" si="7"/>
        <v>435.59999999999997</v>
      </c>
      <c r="G101" s="16">
        <f t="shared" si="8"/>
        <v>435.59999999999997</v>
      </c>
      <c r="H101" s="16">
        <f t="shared" si="6"/>
        <v>435.59999999999997</v>
      </c>
      <c r="I101" s="28">
        <f t="shared" si="9"/>
        <v>0</v>
      </c>
      <c r="J101" s="28">
        <f t="shared" si="10"/>
        <v>435.59999999999997</v>
      </c>
      <c r="K101" s="28">
        <f t="shared" si="11"/>
        <v>435.59999999999997</v>
      </c>
      <c r="L101" s="28">
        <v>0</v>
      </c>
      <c r="M101" s="43"/>
    </row>
    <row r="102" spans="1:13" ht="12.75">
      <c r="A102" s="18" t="s">
        <v>136</v>
      </c>
      <c r="B102" s="18"/>
      <c r="C102" s="20">
        <v>2</v>
      </c>
      <c r="D102" s="21">
        <v>0.21</v>
      </c>
      <c r="E102" s="22">
        <v>549</v>
      </c>
      <c r="F102" s="16">
        <f t="shared" si="7"/>
        <v>664.29</v>
      </c>
      <c r="G102" s="16">
        <f t="shared" si="8"/>
        <v>1328.58</v>
      </c>
      <c r="H102" s="16">
        <f t="shared" si="6"/>
        <v>1328.58</v>
      </c>
      <c r="I102" s="28">
        <f t="shared" si="9"/>
        <v>0</v>
      </c>
      <c r="J102" s="28">
        <f t="shared" si="10"/>
        <v>1328.58</v>
      </c>
      <c r="K102" s="28">
        <f t="shared" si="11"/>
        <v>1328.58</v>
      </c>
      <c r="L102" s="28">
        <v>0</v>
      </c>
      <c r="M102" s="43"/>
    </row>
    <row r="103" spans="1:13" ht="12.75">
      <c r="A103" s="18" t="s">
        <v>137</v>
      </c>
      <c r="B103" s="18"/>
      <c r="C103" s="20">
        <v>2</v>
      </c>
      <c r="D103" s="21">
        <v>0.21</v>
      </c>
      <c r="E103" s="22">
        <v>765</v>
      </c>
      <c r="F103" s="16">
        <f t="shared" si="7"/>
        <v>925.65</v>
      </c>
      <c r="G103" s="16">
        <f t="shared" si="8"/>
        <v>1851.3</v>
      </c>
      <c r="H103" s="16">
        <f t="shared" si="6"/>
        <v>1851.3</v>
      </c>
      <c r="I103" s="28">
        <f t="shared" si="9"/>
        <v>0</v>
      </c>
      <c r="J103" s="28">
        <f t="shared" si="10"/>
        <v>1851.3</v>
      </c>
      <c r="K103" s="28">
        <f t="shared" si="11"/>
        <v>1851.3</v>
      </c>
      <c r="L103" s="28">
        <v>0</v>
      </c>
      <c r="M103" s="43"/>
    </row>
    <row r="104" spans="1:13" ht="12.75">
      <c r="A104" s="18" t="s">
        <v>138</v>
      </c>
      <c r="B104" s="18"/>
      <c r="C104" s="20">
        <v>14</v>
      </c>
      <c r="D104" s="21">
        <v>0.21</v>
      </c>
      <c r="E104" s="22">
        <v>1820</v>
      </c>
      <c r="F104" s="16">
        <f t="shared" si="7"/>
        <v>2202.2</v>
      </c>
      <c r="G104" s="16">
        <f t="shared" si="8"/>
        <v>30830.799999999996</v>
      </c>
      <c r="H104" s="16">
        <f t="shared" si="6"/>
        <v>30830.799999999996</v>
      </c>
      <c r="I104" s="28">
        <f t="shared" si="9"/>
        <v>0</v>
      </c>
      <c r="J104" s="28">
        <f t="shared" si="10"/>
        <v>30830.799999999996</v>
      </c>
      <c r="K104" s="28">
        <f t="shared" si="11"/>
        <v>30830.799999999996</v>
      </c>
      <c r="L104" s="28">
        <v>0</v>
      </c>
      <c r="M104" s="43"/>
    </row>
    <row r="105" spans="1:13" ht="22.5">
      <c r="A105" s="23" t="s">
        <v>139</v>
      </c>
      <c r="B105" s="23"/>
      <c r="C105" s="20">
        <v>43</v>
      </c>
      <c r="D105" s="21">
        <v>0.21</v>
      </c>
      <c r="E105" s="22">
        <v>490</v>
      </c>
      <c r="F105" s="16">
        <f t="shared" si="7"/>
        <v>592.9</v>
      </c>
      <c r="G105" s="16">
        <f t="shared" si="8"/>
        <v>25494.7</v>
      </c>
      <c r="H105" s="16">
        <f t="shared" si="6"/>
        <v>25494.7</v>
      </c>
      <c r="I105" s="28">
        <f t="shared" si="9"/>
        <v>0</v>
      </c>
      <c r="J105" s="28">
        <f t="shared" si="10"/>
        <v>25494.7</v>
      </c>
      <c r="K105" s="28">
        <f t="shared" si="11"/>
        <v>25494.7</v>
      </c>
      <c r="L105" s="28">
        <v>0</v>
      </c>
      <c r="M105" s="43"/>
    </row>
    <row r="106" spans="1:13" ht="12.75">
      <c r="A106" s="18" t="s">
        <v>140</v>
      </c>
      <c r="B106" s="18"/>
      <c r="C106" s="20">
        <v>8</v>
      </c>
      <c r="D106" s="21">
        <v>0.21</v>
      </c>
      <c r="E106" s="22">
        <v>2204</v>
      </c>
      <c r="F106" s="16">
        <f t="shared" si="7"/>
        <v>2666.84</v>
      </c>
      <c r="G106" s="16">
        <f t="shared" si="8"/>
        <v>21334.72</v>
      </c>
      <c r="H106" s="16">
        <f t="shared" si="6"/>
        <v>21334.72</v>
      </c>
      <c r="I106" s="28">
        <f t="shared" si="9"/>
        <v>0</v>
      </c>
      <c r="J106" s="28">
        <f t="shared" si="10"/>
        <v>21334.72</v>
      </c>
      <c r="K106" s="28">
        <f t="shared" si="11"/>
        <v>21334.72</v>
      </c>
      <c r="L106" s="28">
        <v>0</v>
      </c>
      <c r="M106" s="43"/>
    </row>
    <row r="107" spans="1:13" ht="12.75">
      <c r="A107" s="18" t="s">
        <v>141</v>
      </c>
      <c r="B107" s="18"/>
      <c r="C107" s="20">
        <v>6</v>
      </c>
      <c r="D107" s="21">
        <v>0.21</v>
      </c>
      <c r="E107" s="22">
        <v>2448</v>
      </c>
      <c r="F107" s="16">
        <f t="shared" si="7"/>
        <v>2962.08</v>
      </c>
      <c r="G107" s="16">
        <f t="shared" si="8"/>
        <v>17772.48</v>
      </c>
      <c r="H107" s="16">
        <f t="shared" si="6"/>
        <v>17772.48</v>
      </c>
      <c r="I107" s="28">
        <f t="shared" si="9"/>
        <v>0</v>
      </c>
      <c r="J107" s="28">
        <f t="shared" si="10"/>
        <v>17772.48</v>
      </c>
      <c r="K107" s="28">
        <f t="shared" si="11"/>
        <v>17772.48</v>
      </c>
      <c r="L107" s="28">
        <v>0</v>
      </c>
      <c r="M107" s="43"/>
    </row>
    <row r="108" spans="1:14" ht="22.5">
      <c r="A108" s="18" t="s">
        <v>142</v>
      </c>
      <c r="B108" s="18"/>
      <c r="C108" s="20">
        <v>2</v>
      </c>
      <c r="D108" s="21">
        <v>0.21</v>
      </c>
      <c r="E108" s="22">
        <v>552</v>
      </c>
      <c r="F108" s="16">
        <f t="shared" si="7"/>
        <v>667.92</v>
      </c>
      <c r="G108" s="16">
        <f t="shared" si="8"/>
        <v>1335.84</v>
      </c>
      <c r="H108" s="16">
        <f t="shared" si="6"/>
        <v>1335.84</v>
      </c>
      <c r="I108" s="28">
        <f t="shared" si="9"/>
        <v>0</v>
      </c>
      <c r="J108" s="28">
        <f t="shared" si="10"/>
        <v>1335.84</v>
      </c>
      <c r="K108" s="28">
        <f t="shared" si="11"/>
        <v>1335.84</v>
      </c>
      <c r="L108" s="28">
        <v>0</v>
      </c>
      <c r="M108" s="43"/>
      <c r="N108">
        <v>817619.99</v>
      </c>
    </row>
    <row r="109" spans="1:13" ht="33.75">
      <c r="A109" s="18" t="s">
        <v>144</v>
      </c>
      <c r="B109" s="18"/>
      <c r="C109" s="20">
        <v>1</v>
      </c>
      <c r="D109" s="21">
        <v>0.21</v>
      </c>
      <c r="E109" s="22">
        <v>520067</v>
      </c>
      <c r="F109" s="16">
        <v>629281</v>
      </c>
      <c r="G109" s="16">
        <f t="shared" si="8"/>
        <v>629281</v>
      </c>
      <c r="H109" s="16">
        <v>618898</v>
      </c>
      <c r="I109" s="28">
        <f t="shared" si="9"/>
        <v>629281</v>
      </c>
      <c r="J109" s="28">
        <f t="shared" si="10"/>
        <v>0</v>
      </c>
      <c r="K109" s="28">
        <f t="shared" si="11"/>
        <v>0</v>
      </c>
      <c r="L109" s="28">
        <v>0</v>
      </c>
      <c r="M109" s="48" t="s">
        <v>146</v>
      </c>
    </row>
    <row r="110" spans="1:14" ht="45">
      <c r="A110" s="18" t="s">
        <v>145</v>
      </c>
      <c r="B110" s="18"/>
      <c r="C110" s="20">
        <v>1</v>
      </c>
      <c r="D110" s="21">
        <v>0.21</v>
      </c>
      <c r="E110" s="22">
        <v>699946</v>
      </c>
      <c r="F110" s="16">
        <v>846935</v>
      </c>
      <c r="G110" s="16">
        <f t="shared" si="8"/>
        <v>846935</v>
      </c>
      <c r="H110" s="16">
        <v>832961</v>
      </c>
      <c r="I110" s="28">
        <f t="shared" si="9"/>
        <v>846935</v>
      </c>
      <c r="J110" s="28">
        <f t="shared" si="10"/>
        <v>0</v>
      </c>
      <c r="K110" s="28">
        <f t="shared" si="11"/>
        <v>0</v>
      </c>
      <c r="L110" s="28">
        <v>0</v>
      </c>
      <c r="M110" s="48"/>
      <c r="N110">
        <v>1476216</v>
      </c>
    </row>
    <row r="111" spans="1:13" ht="22.5">
      <c r="A111" s="18" t="s">
        <v>147</v>
      </c>
      <c r="B111" s="19"/>
      <c r="C111" s="20">
        <v>3</v>
      </c>
      <c r="D111" s="21">
        <v>0.15</v>
      </c>
      <c r="E111" s="22">
        <v>20900</v>
      </c>
      <c r="F111" s="26">
        <f>E111*1.15</f>
        <v>24034.999999999996</v>
      </c>
      <c r="G111" s="16">
        <f t="shared" si="8"/>
        <v>72104.99999999999</v>
      </c>
      <c r="H111" s="16">
        <f>G111</f>
        <v>72104.99999999999</v>
      </c>
      <c r="I111" s="28">
        <f t="shared" si="9"/>
        <v>0</v>
      </c>
      <c r="J111" s="28">
        <f t="shared" si="10"/>
        <v>72104.99999999999</v>
      </c>
      <c r="K111" s="28">
        <f t="shared" si="11"/>
        <v>0</v>
      </c>
      <c r="L111" s="28">
        <v>0</v>
      </c>
      <c r="M111" s="43" t="s">
        <v>150</v>
      </c>
    </row>
    <row r="112" spans="1:14" ht="22.5">
      <c r="A112" s="18" t="s">
        <v>148</v>
      </c>
      <c r="B112" s="19"/>
      <c r="C112" s="20">
        <v>3</v>
      </c>
      <c r="D112" s="21">
        <v>0.15</v>
      </c>
      <c r="E112" s="22">
        <v>6900</v>
      </c>
      <c r="F112" s="26">
        <f>E112*1.15</f>
        <v>7934.999999999999</v>
      </c>
      <c r="G112" s="16">
        <f t="shared" si="8"/>
        <v>23804.999999999996</v>
      </c>
      <c r="H112" s="16">
        <f aca="true" t="shared" si="12" ref="H112:H120">G112</f>
        <v>23804.999999999996</v>
      </c>
      <c r="I112" s="28">
        <f t="shared" si="9"/>
        <v>0</v>
      </c>
      <c r="J112" s="28">
        <f t="shared" si="10"/>
        <v>23804.999999999996</v>
      </c>
      <c r="K112" s="28">
        <f t="shared" si="11"/>
        <v>0</v>
      </c>
      <c r="L112" s="28">
        <v>0</v>
      </c>
      <c r="M112" s="43"/>
      <c r="N112">
        <v>95909.99999999999</v>
      </c>
    </row>
    <row r="113" spans="1:13" ht="12.75">
      <c r="A113" s="27" t="s">
        <v>157</v>
      </c>
      <c r="B113" s="19"/>
      <c r="C113" s="20">
        <v>1</v>
      </c>
      <c r="D113" s="21">
        <v>0.21</v>
      </c>
      <c r="E113" s="22">
        <v>19992</v>
      </c>
      <c r="F113" s="26">
        <f>E113*1.21</f>
        <v>24190.32</v>
      </c>
      <c r="G113" s="16">
        <f t="shared" si="8"/>
        <v>24190.32</v>
      </c>
      <c r="H113" s="16">
        <f t="shared" si="12"/>
        <v>24190.32</v>
      </c>
      <c r="I113" s="28">
        <f t="shared" si="9"/>
        <v>0</v>
      </c>
      <c r="J113" s="28">
        <f t="shared" si="10"/>
        <v>24190.32</v>
      </c>
      <c r="K113" s="28">
        <f t="shared" si="11"/>
        <v>0</v>
      </c>
      <c r="L113" s="28">
        <v>0</v>
      </c>
      <c r="M113" s="43" t="s">
        <v>152</v>
      </c>
    </row>
    <row r="114" spans="1:13" ht="12.75">
      <c r="A114" s="27" t="s">
        <v>158</v>
      </c>
      <c r="B114" s="19"/>
      <c r="C114" s="20">
        <v>1</v>
      </c>
      <c r="D114" s="21">
        <v>0.21</v>
      </c>
      <c r="E114" s="22">
        <v>7750.3</v>
      </c>
      <c r="F114" s="26">
        <f aca="true" t="shared" si="13" ref="F114:F120">E114*1.21</f>
        <v>9377.863</v>
      </c>
      <c r="G114" s="16">
        <f t="shared" si="8"/>
        <v>9377.863</v>
      </c>
      <c r="H114" s="16">
        <f t="shared" si="12"/>
        <v>9377.863</v>
      </c>
      <c r="I114" s="28">
        <f t="shared" si="9"/>
        <v>0</v>
      </c>
      <c r="J114" s="28">
        <f t="shared" si="10"/>
        <v>9377.863</v>
      </c>
      <c r="K114" s="28">
        <f t="shared" si="11"/>
        <v>0</v>
      </c>
      <c r="L114" s="28">
        <v>0</v>
      </c>
      <c r="M114" s="43"/>
    </row>
    <row r="115" spans="1:13" ht="12.75">
      <c r="A115" s="27" t="s">
        <v>159</v>
      </c>
      <c r="B115" s="19"/>
      <c r="C115" s="20">
        <v>1</v>
      </c>
      <c r="D115" s="21">
        <v>0.21</v>
      </c>
      <c r="E115" s="22">
        <v>2242.5</v>
      </c>
      <c r="F115" s="16">
        <v>2713.42</v>
      </c>
      <c r="G115" s="16">
        <v>2713.42</v>
      </c>
      <c r="H115" s="16">
        <f t="shared" si="12"/>
        <v>2713.42</v>
      </c>
      <c r="I115" s="28">
        <f t="shared" si="9"/>
        <v>0</v>
      </c>
      <c r="J115" s="28">
        <f t="shared" si="10"/>
        <v>2713.42</v>
      </c>
      <c r="K115" s="28">
        <f t="shared" si="11"/>
        <v>2713.42</v>
      </c>
      <c r="L115" s="28">
        <v>0</v>
      </c>
      <c r="M115" s="43"/>
    </row>
    <row r="116" spans="1:13" ht="12.75">
      <c r="A116" s="27" t="s">
        <v>160</v>
      </c>
      <c r="B116" s="19"/>
      <c r="C116" s="20">
        <v>1</v>
      </c>
      <c r="D116" s="21">
        <v>0.21</v>
      </c>
      <c r="E116" s="22">
        <v>4683.3</v>
      </c>
      <c r="F116" s="26">
        <f t="shared" si="13"/>
        <v>5666.793</v>
      </c>
      <c r="G116" s="16">
        <f>C116*F116</f>
        <v>5666.793</v>
      </c>
      <c r="H116" s="16">
        <f t="shared" si="12"/>
        <v>5666.793</v>
      </c>
      <c r="I116" s="28">
        <f t="shared" si="9"/>
        <v>0</v>
      </c>
      <c r="J116" s="28">
        <f t="shared" si="10"/>
        <v>5666.793</v>
      </c>
      <c r="K116" s="28">
        <f t="shared" si="11"/>
        <v>0</v>
      </c>
      <c r="L116" s="28">
        <v>0</v>
      </c>
      <c r="M116" s="43"/>
    </row>
    <row r="117" spans="1:13" ht="12.75">
      <c r="A117" s="27" t="s">
        <v>161</v>
      </c>
      <c r="B117" s="19"/>
      <c r="C117" s="20">
        <v>1</v>
      </c>
      <c r="D117" s="21">
        <v>0.21</v>
      </c>
      <c r="E117" s="22">
        <v>1494</v>
      </c>
      <c r="F117" s="26">
        <f t="shared" si="13"/>
        <v>1807.74</v>
      </c>
      <c r="G117" s="16">
        <f>C117*F117</f>
        <v>1807.74</v>
      </c>
      <c r="H117" s="16">
        <f t="shared" si="12"/>
        <v>1807.74</v>
      </c>
      <c r="I117" s="28">
        <f t="shared" si="9"/>
        <v>0</v>
      </c>
      <c r="J117" s="28">
        <f t="shared" si="10"/>
        <v>1807.74</v>
      </c>
      <c r="K117" s="28">
        <f t="shared" si="11"/>
        <v>1807.74</v>
      </c>
      <c r="L117" s="28">
        <v>0</v>
      </c>
      <c r="M117" s="43"/>
    </row>
    <row r="118" spans="1:13" ht="22.5">
      <c r="A118" s="27" t="s">
        <v>151</v>
      </c>
      <c r="B118" s="19"/>
      <c r="C118" s="20">
        <v>1</v>
      </c>
      <c r="D118" s="21">
        <v>0.21</v>
      </c>
      <c r="E118" s="22">
        <v>12993.5</v>
      </c>
      <c r="F118" s="26">
        <f t="shared" si="13"/>
        <v>15722.135</v>
      </c>
      <c r="G118" s="16">
        <f>C118*F118</f>
        <v>15722.135</v>
      </c>
      <c r="H118" s="16">
        <f t="shared" si="12"/>
        <v>15722.135</v>
      </c>
      <c r="I118" s="28">
        <f t="shared" si="9"/>
        <v>0</v>
      </c>
      <c r="J118" s="28">
        <f t="shared" si="10"/>
        <v>15722.135</v>
      </c>
      <c r="K118" s="28">
        <f t="shared" si="11"/>
        <v>0</v>
      </c>
      <c r="L118" s="28">
        <v>0</v>
      </c>
      <c r="M118" s="43"/>
    </row>
    <row r="119" spans="1:13" ht="22.5">
      <c r="A119" s="27" t="s">
        <v>162</v>
      </c>
      <c r="B119" s="19"/>
      <c r="C119" s="20">
        <v>1</v>
      </c>
      <c r="D119" s="21">
        <v>0.21</v>
      </c>
      <c r="E119" s="22">
        <v>6493.5</v>
      </c>
      <c r="F119" s="26">
        <f t="shared" si="13"/>
        <v>7857.135</v>
      </c>
      <c r="G119" s="16">
        <f>C119*F119</f>
        <v>7857.135</v>
      </c>
      <c r="H119" s="16">
        <f t="shared" si="12"/>
        <v>7857.135</v>
      </c>
      <c r="I119" s="28">
        <f t="shared" si="9"/>
        <v>0</v>
      </c>
      <c r="J119" s="28">
        <f t="shared" si="10"/>
        <v>7857.135</v>
      </c>
      <c r="K119" s="28">
        <f t="shared" si="11"/>
        <v>0</v>
      </c>
      <c r="L119" s="28">
        <v>0</v>
      </c>
      <c r="M119" s="43"/>
    </row>
    <row r="120" spans="1:14" ht="13.5" thickBot="1">
      <c r="A120" s="27" t="s">
        <v>210</v>
      </c>
      <c r="B120" s="19"/>
      <c r="C120" s="20">
        <v>1</v>
      </c>
      <c r="D120" s="21">
        <v>0.21</v>
      </c>
      <c r="E120" s="22">
        <v>4290</v>
      </c>
      <c r="F120" s="26">
        <f t="shared" si="13"/>
        <v>5190.9</v>
      </c>
      <c r="G120" s="16">
        <f>C120*F120</f>
        <v>5190.9</v>
      </c>
      <c r="H120" s="16">
        <f t="shared" si="12"/>
        <v>5190.9</v>
      </c>
      <c r="I120" s="28">
        <f t="shared" si="9"/>
        <v>0</v>
      </c>
      <c r="J120" s="28">
        <f t="shared" si="10"/>
        <v>5190.9</v>
      </c>
      <c r="K120" s="28">
        <f t="shared" si="11"/>
        <v>0</v>
      </c>
      <c r="L120" s="28">
        <v>0</v>
      </c>
      <c r="M120" s="43"/>
      <c r="N120">
        <v>72526.30599999998</v>
      </c>
    </row>
    <row r="121" spans="1:10" ht="13.5" thickBot="1">
      <c r="A121" s="49" t="s">
        <v>211</v>
      </c>
      <c r="B121" s="50"/>
      <c r="C121" s="51">
        <f>SUM(G7:G120)</f>
        <v>3618757.8959999993</v>
      </c>
      <c r="D121" s="52"/>
      <c r="E121" s="52"/>
      <c r="F121" s="52"/>
      <c r="G121" s="52"/>
      <c r="H121" s="52"/>
      <c r="I121" s="53"/>
      <c r="J121" s="4"/>
    </row>
    <row r="122" spans="7:8" ht="12.75">
      <c r="G122" s="4"/>
      <c r="H122" s="4"/>
    </row>
  </sheetData>
  <sheetProtection/>
  <mergeCells count="20">
    <mergeCell ref="A121:B121"/>
    <mergeCell ref="C121:I121"/>
    <mergeCell ref="M10:M13"/>
    <mergeCell ref="M14:M31"/>
    <mergeCell ref="A5:A6"/>
    <mergeCell ref="B5:B6"/>
    <mergeCell ref="C5:C6"/>
    <mergeCell ref="D5:D6"/>
    <mergeCell ref="E5:E6"/>
    <mergeCell ref="H5:H6"/>
    <mergeCell ref="F5:F6"/>
    <mergeCell ref="M7:M9"/>
    <mergeCell ref="G5:G6"/>
    <mergeCell ref="M113:M120"/>
    <mergeCell ref="I5:L5"/>
    <mergeCell ref="M32:M44"/>
    <mergeCell ref="M45:M46"/>
    <mergeCell ref="M47:M108"/>
    <mergeCell ref="M109:M110"/>
    <mergeCell ref="M111:M112"/>
  </mergeCells>
  <printOptions/>
  <pageMargins left="0.787401575" right="0.787401575" top="0.984251969" bottom="0.984251969" header="0.4921259845" footer="0.4921259845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view="pageBreakPreview" zoomScaleSheetLayoutView="100" zoomScalePageLayoutView="0" workbookViewId="0" topLeftCell="A1">
      <selection activeCell="D67" sqref="D67"/>
    </sheetView>
  </sheetViews>
  <sheetFormatPr defaultColWidth="9.140625" defaultRowHeight="12.75"/>
  <cols>
    <col min="1" max="1" width="34.28125" style="0" customWidth="1"/>
    <col min="2" max="2" width="13.140625" style="0" bestFit="1" customWidth="1"/>
    <col min="3" max="3" width="10.00390625" style="0" bestFit="1" customWidth="1"/>
    <col min="5" max="5" width="10.00390625" style="0" bestFit="1" customWidth="1"/>
  </cols>
  <sheetData>
    <row r="1" ht="12.75">
      <c r="A1" s="3" t="s">
        <v>217</v>
      </c>
    </row>
    <row r="2" ht="12.75">
      <c r="A2" s="3"/>
    </row>
    <row r="3" spans="1:2" ht="13.5" thickBot="1">
      <c r="A3" s="31" t="s">
        <v>212</v>
      </c>
      <c r="B3" s="31"/>
    </row>
    <row r="4" spans="1:2" ht="12.75">
      <c r="A4" s="12" t="s">
        <v>200</v>
      </c>
      <c r="B4" s="13" t="s">
        <v>163</v>
      </c>
    </row>
    <row r="5" spans="1:2" ht="12.75">
      <c r="A5" s="6" t="s">
        <v>213</v>
      </c>
      <c r="B5" s="14">
        <v>1</v>
      </c>
    </row>
    <row r="6" spans="1:2" ht="13.5" thickBot="1">
      <c r="A6" s="34" t="s">
        <v>214</v>
      </c>
      <c r="B6" s="17">
        <v>1</v>
      </c>
    </row>
    <row r="7" spans="1:2" ht="13.5" thickBot="1">
      <c r="A7" s="36" t="s">
        <v>221</v>
      </c>
      <c r="B7" s="35">
        <v>135000</v>
      </c>
    </row>
    <row r="8" s="37" customFormat="1" ht="12.75">
      <c r="B8" s="38"/>
    </row>
    <row r="9" spans="1:2" s="37" customFormat="1" ht="13.5" thickBot="1">
      <c r="A9" s="31" t="s">
        <v>215</v>
      </c>
      <c r="B9" s="38"/>
    </row>
    <row r="10" spans="1:2" ht="12.75">
      <c r="A10" s="12" t="s">
        <v>200</v>
      </c>
      <c r="B10" s="13" t="s">
        <v>163</v>
      </c>
    </row>
    <row r="11" spans="1:2" ht="12.75">
      <c r="A11" s="40" t="s">
        <v>220</v>
      </c>
      <c r="B11" s="14">
        <v>13</v>
      </c>
    </row>
    <row r="12" spans="1:2" ht="12.75">
      <c r="A12" s="6" t="s">
        <v>164</v>
      </c>
      <c r="B12" s="14">
        <v>12</v>
      </c>
    </row>
    <row r="13" spans="1:2" ht="12.75">
      <c r="A13" s="6" t="s">
        <v>165</v>
      </c>
      <c r="B13" s="14">
        <v>7</v>
      </c>
    </row>
    <row r="14" spans="1:2" ht="12.75">
      <c r="A14" s="6" t="s">
        <v>166</v>
      </c>
      <c r="B14" s="14">
        <v>1</v>
      </c>
    </row>
    <row r="15" spans="1:2" ht="12.75">
      <c r="A15" s="6" t="s">
        <v>167</v>
      </c>
      <c r="B15" s="14">
        <v>2</v>
      </c>
    </row>
    <row r="16" spans="1:2" ht="12.75">
      <c r="A16" s="6" t="s">
        <v>168</v>
      </c>
      <c r="B16" s="14">
        <v>1</v>
      </c>
    </row>
    <row r="17" spans="1:2" ht="12.75">
      <c r="A17" s="6" t="s">
        <v>169</v>
      </c>
      <c r="B17" s="14">
        <v>1</v>
      </c>
    </row>
    <row r="18" spans="1:2" ht="12.75">
      <c r="A18" s="6" t="s">
        <v>170</v>
      </c>
      <c r="B18" s="14">
        <v>1</v>
      </c>
    </row>
    <row r="19" spans="1:2" ht="12.75">
      <c r="A19" s="6" t="s">
        <v>171</v>
      </c>
      <c r="B19" s="14">
        <v>8</v>
      </c>
    </row>
    <row r="20" spans="1:2" ht="12.75">
      <c r="A20" s="6" t="s">
        <v>172</v>
      </c>
      <c r="B20" s="14">
        <v>1</v>
      </c>
    </row>
    <row r="21" spans="1:2" ht="12.75">
      <c r="A21" s="6" t="s">
        <v>173</v>
      </c>
      <c r="B21" s="14">
        <v>5</v>
      </c>
    </row>
    <row r="22" spans="1:2" ht="12.75">
      <c r="A22" s="6" t="s">
        <v>174</v>
      </c>
      <c r="B22" s="14">
        <v>1</v>
      </c>
    </row>
    <row r="23" spans="1:2" ht="12.75">
      <c r="A23" s="6" t="s">
        <v>175</v>
      </c>
      <c r="B23" s="14">
        <v>1</v>
      </c>
    </row>
    <row r="24" spans="1:2" ht="12.75">
      <c r="A24" s="6" t="s">
        <v>176</v>
      </c>
      <c r="B24" s="14">
        <v>1</v>
      </c>
    </row>
    <row r="25" spans="1:2" ht="12.75">
      <c r="A25" s="6" t="s">
        <v>177</v>
      </c>
      <c r="B25" s="14">
        <v>1</v>
      </c>
    </row>
    <row r="26" spans="1:2" ht="12.75">
      <c r="A26" s="6" t="s">
        <v>178</v>
      </c>
      <c r="B26" s="14">
        <v>1</v>
      </c>
    </row>
    <row r="27" spans="1:2" ht="12.75">
      <c r="A27" s="6" t="s">
        <v>179</v>
      </c>
      <c r="B27" s="14">
        <v>2</v>
      </c>
    </row>
    <row r="28" spans="1:2" ht="12.75">
      <c r="A28" s="6" t="s">
        <v>180</v>
      </c>
      <c r="B28" s="14">
        <v>1</v>
      </c>
    </row>
    <row r="29" spans="1:2" ht="12.75">
      <c r="A29" s="6" t="s">
        <v>181</v>
      </c>
      <c r="B29" s="14">
        <v>1</v>
      </c>
    </row>
    <row r="30" spans="1:2" ht="12.75">
      <c r="A30" s="6" t="s">
        <v>182</v>
      </c>
      <c r="B30" s="14">
        <v>1</v>
      </c>
    </row>
    <row r="31" spans="1:2" ht="12.75">
      <c r="A31" s="6" t="s">
        <v>183</v>
      </c>
      <c r="B31" s="14">
        <v>1</v>
      </c>
    </row>
    <row r="32" spans="1:2" ht="12.75">
      <c r="A32" s="6" t="s">
        <v>184</v>
      </c>
      <c r="B32" s="14">
        <v>1</v>
      </c>
    </row>
    <row r="33" spans="1:2" ht="12.75">
      <c r="A33" s="6" t="s">
        <v>185</v>
      </c>
      <c r="B33" s="14">
        <v>2</v>
      </c>
    </row>
    <row r="34" spans="1:2" ht="12.75">
      <c r="A34" s="6" t="s">
        <v>186</v>
      </c>
      <c r="B34" s="14">
        <v>1</v>
      </c>
    </row>
    <row r="35" spans="1:2" ht="12.75">
      <c r="A35" s="6" t="s">
        <v>187</v>
      </c>
      <c r="B35" s="14">
        <v>1</v>
      </c>
    </row>
    <row r="36" spans="1:2" ht="12.75">
      <c r="A36" s="6" t="s">
        <v>188</v>
      </c>
      <c r="B36" s="14">
        <v>2</v>
      </c>
    </row>
    <row r="37" spans="1:2" ht="12.75">
      <c r="A37" s="6" t="s">
        <v>167</v>
      </c>
      <c r="B37" s="14">
        <v>16</v>
      </c>
    </row>
    <row r="38" spans="1:2" ht="12.75">
      <c r="A38" s="6" t="s">
        <v>168</v>
      </c>
      <c r="B38" s="14">
        <v>3</v>
      </c>
    </row>
    <row r="39" spans="1:2" ht="12.75">
      <c r="A39" s="6" t="s">
        <v>189</v>
      </c>
      <c r="B39" s="14">
        <v>3</v>
      </c>
    </row>
    <row r="40" spans="1:2" ht="12.75">
      <c r="A40" s="6" t="s">
        <v>190</v>
      </c>
      <c r="B40" s="14">
        <v>3</v>
      </c>
    </row>
    <row r="41" spans="1:2" ht="12.75">
      <c r="A41" s="6" t="s">
        <v>191</v>
      </c>
      <c r="B41" s="14">
        <v>2</v>
      </c>
    </row>
    <row r="42" spans="1:2" ht="12.75">
      <c r="A42" s="6" t="s">
        <v>192</v>
      </c>
      <c r="B42" s="14">
        <v>4</v>
      </c>
    </row>
    <row r="43" spans="1:2" ht="12.75">
      <c r="A43" s="6" t="s">
        <v>193</v>
      </c>
      <c r="B43" s="14">
        <v>4</v>
      </c>
    </row>
    <row r="44" spans="1:2" ht="12.75">
      <c r="A44" s="6" t="s">
        <v>194</v>
      </c>
      <c r="B44" s="14">
        <v>14</v>
      </c>
    </row>
    <row r="45" spans="1:2" ht="12.75">
      <c r="A45" s="6" t="s">
        <v>169</v>
      </c>
      <c r="B45" s="14">
        <v>2</v>
      </c>
    </row>
    <row r="46" spans="1:2" ht="12.75">
      <c r="A46" s="6" t="s">
        <v>195</v>
      </c>
      <c r="B46" s="14">
        <v>1</v>
      </c>
    </row>
    <row r="47" spans="1:2" ht="12.75">
      <c r="A47" s="6" t="s">
        <v>174</v>
      </c>
      <c r="B47" s="14">
        <v>2</v>
      </c>
    </row>
    <row r="48" spans="1:2" ht="12.75">
      <c r="A48" s="6" t="s">
        <v>196</v>
      </c>
      <c r="B48" s="14">
        <v>1</v>
      </c>
    </row>
    <row r="49" spans="1:2" ht="12.75">
      <c r="A49" s="6" t="s">
        <v>197</v>
      </c>
      <c r="B49" s="14">
        <v>2</v>
      </c>
    </row>
    <row r="50" spans="1:2" ht="12.75">
      <c r="A50" s="6" t="s">
        <v>198</v>
      </c>
      <c r="B50" s="14">
        <v>2</v>
      </c>
    </row>
    <row r="51" spans="1:2" ht="13.5" thickBot="1">
      <c r="A51" s="34" t="s">
        <v>199</v>
      </c>
      <c r="B51" s="17">
        <v>1</v>
      </c>
    </row>
    <row r="52" spans="1:2" ht="13.5" thickBot="1">
      <c r="A52" s="36" t="s">
        <v>221</v>
      </c>
      <c r="B52" s="35">
        <f>794400+176400</f>
        <v>970800</v>
      </c>
    </row>
    <row r="54" spans="1:2" ht="13.5" thickBot="1">
      <c r="A54" s="31" t="s">
        <v>216</v>
      </c>
      <c r="B54" s="31"/>
    </row>
    <row r="55" spans="1:2" ht="12.75">
      <c r="A55" s="12" t="s">
        <v>200</v>
      </c>
      <c r="B55" s="13" t="s">
        <v>163</v>
      </c>
    </row>
    <row r="56" spans="1:2" ht="12.75">
      <c r="A56" s="29" t="s">
        <v>192</v>
      </c>
      <c r="B56" s="30">
        <v>5</v>
      </c>
    </row>
    <row r="57" spans="1:2" ht="12.75">
      <c r="A57" s="29" t="s">
        <v>202</v>
      </c>
      <c r="B57" s="30">
        <v>5</v>
      </c>
    </row>
    <row r="58" spans="1:2" ht="12.75">
      <c r="A58" s="29" t="s">
        <v>194</v>
      </c>
      <c r="B58" s="30">
        <v>3</v>
      </c>
    </row>
    <row r="59" spans="1:2" ht="12.75">
      <c r="A59" s="29" t="s">
        <v>169</v>
      </c>
      <c r="B59" s="30">
        <v>4</v>
      </c>
    </row>
    <row r="60" spans="1:2" ht="12.75">
      <c r="A60" s="29" t="s">
        <v>203</v>
      </c>
      <c r="B60" s="30">
        <v>26</v>
      </c>
    </row>
    <row r="61" spans="1:2" ht="12.75">
      <c r="A61" s="29" t="s">
        <v>204</v>
      </c>
      <c r="B61" s="30">
        <v>4</v>
      </c>
    </row>
    <row r="62" spans="1:2" ht="12.75">
      <c r="A62" s="29" t="s">
        <v>205</v>
      </c>
      <c r="B62" s="30">
        <v>32</v>
      </c>
    </row>
    <row r="63" spans="1:2" ht="12.75">
      <c r="A63" s="29" t="s">
        <v>189</v>
      </c>
      <c r="B63" s="30">
        <v>5</v>
      </c>
    </row>
    <row r="64" spans="1:2" ht="12.75">
      <c r="A64" s="29" t="s">
        <v>206</v>
      </c>
      <c r="B64" s="30">
        <v>5</v>
      </c>
    </row>
    <row r="65" spans="1:2" ht="12.75">
      <c r="A65" s="29" t="s">
        <v>207</v>
      </c>
      <c r="B65" s="30">
        <v>2</v>
      </c>
    </row>
    <row r="66" spans="1:2" ht="12.75">
      <c r="A66" s="29" t="s">
        <v>174</v>
      </c>
      <c r="B66" s="30">
        <v>2</v>
      </c>
    </row>
    <row r="67" spans="1:2" ht="12.75">
      <c r="A67" s="29" t="s">
        <v>208</v>
      </c>
      <c r="B67" s="30">
        <v>2</v>
      </c>
    </row>
    <row r="68" spans="1:2" ht="12.75">
      <c r="A68" s="29" t="s">
        <v>181</v>
      </c>
      <c r="B68" s="30">
        <v>2</v>
      </c>
    </row>
    <row r="69" spans="1:2" ht="12.75">
      <c r="A69" s="29" t="s">
        <v>199</v>
      </c>
      <c r="B69" s="30">
        <v>3</v>
      </c>
    </row>
    <row r="70" spans="1:2" ht="13.5" thickBot="1">
      <c r="A70" s="32" t="s">
        <v>209</v>
      </c>
      <c r="B70" s="33">
        <v>2</v>
      </c>
    </row>
    <row r="71" spans="1:2" ht="13.5" thickBot="1">
      <c r="A71" s="36" t="s">
        <v>221</v>
      </c>
      <c r="B71" s="35">
        <f>774000+210000</f>
        <v>984000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Sýkora</dc:creator>
  <cp:keywords/>
  <dc:description/>
  <cp:lastModifiedBy>Pospíchalová Petra</cp:lastModifiedBy>
  <cp:lastPrinted>2013-08-28T07:18:56Z</cp:lastPrinted>
  <dcterms:created xsi:type="dcterms:W3CDTF">2011-11-15T14:03:13Z</dcterms:created>
  <dcterms:modified xsi:type="dcterms:W3CDTF">2013-08-29T07:29:37Z</dcterms:modified>
  <cp:category/>
  <cp:version/>
  <cp:contentType/>
  <cp:contentStatus/>
</cp:coreProperties>
</file>