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K-28-2013-12, př. 1" sheetId="1" r:id="rId1"/>
  </sheets>
  <definedNames>
    <definedName name="_xlnm.Print_Area" localSheetId="0">'RK-28-2013-12, př. 1'!$A$2:$N$142</definedName>
  </definedNames>
  <calcPr fullCalcOnLoad="1"/>
</workbook>
</file>

<file path=xl/sharedStrings.xml><?xml version="1.0" encoding="utf-8"?>
<sst xmlns="http://schemas.openxmlformats.org/spreadsheetml/2006/main" count="173" uniqueCount="153">
  <si>
    <t>Diagnostický ústav sociální péče Černovice</t>
  </si>
  <si>
    <t>Finanční plán výnosů a nákladů na rok 2013</t>
  </si>
  <si>
    <t>v tis. Kč</t>
  </si>
  <si>
    <t>Finanční plán 2013</t>
  </si>
  <si>
    <t>2011</t>
  </si>
  <si>
    <t>Rozdíl 2012 - 2011</t>
  </si>
  <si>
    <t>Návrh na rok 2013</t>
  </si>
  <si>
    <t>Rozdíl 2013 - 2012</t>
  </si>
  <si>
    <t>Celkem</t>
  </si>
  <si>
    <t xml:space="preserve">v </t>
  </si>
  <si>
    <t xml:space="preserve">Hlavní </t>
  </si>
  <si>
    <t>Doplňková</t>
  </si>
  <si>
    <t>+/-</t>
  </si>
  <si>
    <t>%</t>
  </si>
  <si>
    <t>činnost</t>
  </si>
  <si>
    <t>Výnosy z vlastních výkonů a zboží /úč.60/</t>
  </si>
  <si>
    <t>- výnosy z prodeje vlastních výrobků /úč.601/</t>
  </si>
  <si>
    <t>-  výnosy z prodeje služeb /úč.602/</t>
  </si>
  <si>
    <t xml:space="preserve">         z toho: - úhrady od obyvatel</t>
  </si>
  <si>
    <t xml:space="preserve">                    - příspěvek na péči</t>
  </si>
  <si>
    <t xml:space="preserve">                    - fakultativní služby</t>
  </si>
  <si>
    <t xml:space="preserve">                    - příjmy od zdravotní pojišťovny</t>
  </si>
  <si>
    <t xml:space="preserve">                    - obědy</t>
  </si>
  <si>
    <t xml:space="preserve">                    - ostatní výnosy</t>
  </si>
  <si>
    <t>- výnosy z pronájmu /úč.603/</t>
  </si>
  <si>
    <t>- výnosy z prodaného zboží /úč.604/</t>
  </si>
  <si>
    <t>Ostatní výnosy /sesk. 64/</t>
  </si>
  <si>
    <t>- výnosy z prodeje materiálu /úč.644/</t>
  </si>
  <si>
    <t>- výnosy z prodeje DNaHM /úč.645,646/</t>
  </si>
  <si>
    <t>- čerpání fondů /úč.648/</t>
  </si>
  <si>
    <t xml:space="preserve">         z toho: - rezervní fond</t>
  </si>
  <si>
    <t xml:space="preserve">                     - investiční fond</t>
  </si>
  <si>
    <t xml:space="preserve">                     - fond odměn</t>
  </si>
  <si>
    <t xml:space="preserve">                     - zúčtování FKSP</t>
  </si>
  <si>
    <t>Finanční výnosy /uč.66/</t>
  </si>
  <si>
    <t>- úroky /uč.662/</t>
  </si>
  <si>
    <t>- výnosy z dl. fin. majetku /uč.665/</t>
  </si>
  <si>
    <t>Výnosy z transferů: /sesk. 67/</t>
  </si>
  <si>
    <t>- Kraj Vysočina</t>
  </si>
  <si>
    <t>- MPSV</t>
  </si>
  <si>
    <t>- dotace z ÚP</t>
  </si>
  <si>
    <t>- jiné</t>
  </si>
  <si>
    <t>VÝNOSY CELKEM</t>
  </si>
  <si>
    <t>Spotřeba materiálu /úč.501/</t>
  </si>
  <si>
    <t>- potraviny</t>
  </si>
  <si>
    <t>- PHM</t>
  </si>
  <si>
    <t>- prádlo</t>
  </si>
  <si>
    <t>- knihy,tisk</t>
  </si>
  <si>
    <t>- materiál pro terapeutické činnosti</t>
  </si>
  <si>
    <t>- kancelářský materiál</t>
  </si>
  <si>
    <t>- čistící a desinfekční prostředky</t>
  </si>
  <si>
    <t>- ostatní paliva a energie</t>
  </si>
  <si>
    <t>- jiný DDHM</t>
  </si>
  <si>
    <t>- všeobecný materiál - ostatní</t>
  </si>
  <si>
    <t>Spotřeba energie celkem</t>
  </si>
  <si>
    <t>- el.energie</t>
  </si>
  <si>
    <t>- plyn</t>
  </si>
  <si>
    <t>- voda a stočné</t>
  </si>
  <si>
    <t>- pára a teplo</t>
  </si>
  <si>
    <t>Prodané zboží /úč.504/</t>
  </si>
  <si>
    <t>Aktivace DM a materiálu a zboží /úč. 506,507/</t>
  </si>
  <si>
    <t>Opravy a udržování /úč. 511/</t>
  </si>
  <si>
    <t>- opravy a údržba nemovitostí</t>
  </si>
  <si>
    <t>- opravy a údržba movitého majetku kromě ICT</t>
  </si>
  <si>
    <t>- oprava a údržba ICT</t>
  </si>
  <si>
    <t>Cestovné /úč.512/</t>
  </si>
  <si>
    <t>Náklady na reprezentaci /úč.513/</t>
  </si>
  <si>
    <t>Ostatní služby /518/</t>
  </si>
  <si>
    <t>- služby spojů</t>
  </si>
  <si>
    <t>- nájemné</t>
  </si>
  <si>
    <t>- úklid - dodavatelsky</t>
  </si>
  <si>
    <t>- praní a opravy prádla - dodavatelsky</t>
  </si>
  <si>
    <t>- stravování - dodavatelsky</t>
  </si>
  <si>
    <t>- odpady včetně kontejnerů</t>
  </si>
  <si>
    <t>- servis a revize</t>
  </si>
  <si>
    <t>- ostatní služby</t>
  </si>
  <si>
    <t>- jiný DDNM</t>
  </si>
  <si>
    <t>Osobní náklady /sesk. 52/</t>
  </si>
  <si>
    <t>- mzdové náklady /521/</t>
  </si>
  <si>
    <t xml:space="preserve">      z toho:  - platy zaměstnanců</t>
  </si>
  <si>
    <t xml:space="preserve">                             z toho: - mzdový limit</t>
  </si>
  <si>
    <t xml:space="preserve">                  - OON</t>
  </si>
  <si>
    <t>- soc.pojištění /524-528/</t>
  </si>
  <si>
    <t>Daně a poplatky  /úč.53/</t>
  </si>
  <si>
    <t>- daň silniční</t>
  </si>
  <si>
    <t>Ostatní náklady /sesk.54/</t>
  </si>
  <si>
    <t>- smluvní pokuty</t>
  </si>
  <si>
    <t>- prodaný materiál /544/</t>
  </si>
  <si>
    <t>Odpisy, rezervy a opravné položky /sesk.55/</t>
  </si>
  <si>
    <t>- odpisy /551/</t>
  </si>
  <si>
    <t>- tvorba a zůčtování opravných položek /556/</t>
  </si>
  <si>
    <t>- náklady z vyřazených pohledávek /557/</t>
  </si>
  <si>
    <t>- náklady z drobného dlouhodobého majektu /úč.558/</t>
  </si>
  <si>
    <t xml:space="preserve">     - DDHM</t>
  </si>
  <si>
    <t xml:space="preserve">     - DDNM</t>
  </si>
  <si>
    <t>Finanční náklady /úč.56/</t>
  </si>
  <si>
    <t>- ostatní finanční náklady</t>
  </si>
  <si>
    <t>Daň z příjmů /úč.59/</t>
  </si>
  <si>
    <t>- daň z příjmů /591/</t>
  </si>
  <si>
    <t>NÁKLADY CELKEM</t>
  </si>
  <si>
    <t>Výsledek hospodaření</t>
  </si>
  <si>
    <t>Plán čerpání investičního fondu 2013</t>
  </si>
  <si>
    <t>v tis.Kč</t>
  </si>
  <si>
    <t>Plán oprav  dlouhodobého majetku  2013</t>
  </si>
  <si>
    <t>výměna varného kotle</t>
  </si>
  <si>
    <t>oprava a údržba nemovitostí</t>
  </si>
  <si>
    <t>/v Kč/</t>
  </si>
  <si>
    <t>výměna pračky v prádelně</t>
  </si>
  <si>
    <t>oprava a údržba movitého majetku</t>
  </si>
  <si>
    <t>Další investice:</t>
  </si>
  <si>
    <t>výmena konvektomatu v kuchyni</t>
  </si>
  <si>
    <t>oprava ICT</t>
  </si>
  <si>
    <t>Neinvest. výdaje ISPROFIN</t>
  </si>
  <si>
    <t>Odvod do rozpočtu zřizovatele</t>
  </si>
  <si>
    <t>výměna oken v pavilonu pro ležící</t>
  </si>
  <si>
    <t>Investiční výdaje ISPROFIN</t>
  </si>
  <si>
    <t>Oprava dlouhodobého majektu</t>
  </si>
  <si>
    <t xml:space="preserve">   z toho stavby</t>
  </si>
  <si>
    <t>Odpisový plán na rok 2013</t>
  </si>
  <si>
    <t>/v tis. Kč/</t>
  </si>
  <si>
    <t>Pořizovací cena majetku</t>
  </si>
  <si>
    <t>Oprávky k 1.1.2013</t>
  </si>
  <si>
    <t>Účetní odpisy na rok 2013</t>
  </si>
  <si>
    <t>Zůstatková cena k 31.12.2013</t>
  </si>
  <si>
    <t>celkem</t>
  </si>
  <si>
    <t>z toho odpisová skupina:</t>
  </si>
  <si>
    <t>Stav peněžních fondů</t>
  </si>
  <si>
    <t>Fondy v tis. Kč</t>
  </si>
  <si>
    <t>Zůstatek účtu k 31.12.2012</t>
  </si>
  <si>
    <t>Plán 2013</t>
  </si>
  <si>
    <t>Stav k 1.1.2013</t>
  </si>
  <si>
    <t>Tvorba</t>
  </si>
  <si>
    <t>Čerpání</t>
  </si>
  <si>
    <t>Stav k 31.12.2013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</si>
  <si>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</si>
  <si>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</si>
  <si>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</si>
  <si>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</si>
  <si>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</si>
  <si>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</si>
  <si>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</si>
  <si>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>Pracovníci, lůžka a limit prostředků na platy 2013</t>
  </si>
  <si>
    <t>Přepočtený počet zaměstnanců</t>
  </si>
  <si>
    <t>Počty lůžek</t>
  </si>
  <si>
    <t>Limit mzdových prostředků</t>
  </si>
  <si>
    <t>rok</t>
  </si>
  <si>
    <t>Plán</t>
  </si>
  <si>
    <t>Skutečnost</t>
  </si>
  <si>
    <t>kapacita</t>
  </si>
  <si>
    <t>Limit</t>
  </si>
  <si>
    <t>x</t>
  </si>
  <si>
    <t>počet stran: 1</t>
  </si>
  <si>
    <t>RK-28-2013-12,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</si>
</sst>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horizontal="center" vertical="center"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37" applyFont="1">
      <alignment/>
      <protection/>
    </xf>
    <xf numFmtId="3" fontId="3" fillId="0" borderId="0" xfId="37" applyNumberFormat="1" applyFont="1" applyAlignment="1">
      <alignment horizontal="right"/>
      <protection/>
    </xf>
    <xf numFmtId="0" fontId="3" fillId="0" borderId="0" xfId="37" applyFont="1" applyAlignment="1">
      <alignment horizontal="right"/>
      <protection/>
    </xf>
    <xf numFmtId="0" fontId="4" fillId="0" borderId="0" xfId="37" applyFont="1">
      <alignment/>
      <protection/>
    </xf>
    <xf numFmtId="0" fontId="5" fillId="0" borderId="0" xfId="36" applyFont="1" applyFill="1" applyBorder="1" applyAlignment="1">
      <alignment horizontal="center" vertical="center"/>
      <protection/>
    </xf>
    <xf numFmtId="0" fontId="3" fillId="0" borderId="0" xfId="36" applyFont="1">
      <alignment/>
      <protection/>
    </xf>
    <xf numFmtId="0" fontId="3" fillId="33" borderId="10" xfId="36" applyFont="1" applyFill="1" applyBorder="1" applyAlignment="1">
      <alignment horizontal="center"/>
      <protection/>
    </xf>
    <xf numFmtId="0" fontId="3" fillId="33" borderId="11" xfId="36" applyFont="1" applyFill="1" applyBorder="1" applyAlignment="1">
      <alignment horizontal="center"/>
      <protection/>
    </xf>
    <xf numFmtId="0" fontId="3" fillId="33" borderId="12" xfId="36" applyFont="1" applyFill="1" applyBorder="1" applyAlignment="1">
      <alignment horizontal="center"/>
      <protection/>
    </xf>
    <xf numFmtId="0" fontId="3" fillId="33" borderId="13" xfId="36" applyFont="1" applyFill="1" applyBorder="1" applyAlignment="1">
      <alignment horizontal="center"/>
      <protection/>
    </xf>
    <xf numFmtId="0" fontId="3" fillId="33" borderId="14" xfId="36" applyFont="1" applyFill="1" applyBorder="1" applyAlignment="1">
      <alignment horizontal="center"/>
      <protection/>
    </xf>
    <xf numFmtId="0" fontId="3" fillId="0" borderId="0" xfId="36" applyFont="1" applyFill="1" applyBorder="1" applyAlignment="1">
      <alignment horizontal="center"/>
      <protection/>
    </xf>
    <xf numFmtId="0" fontId="3" fillId="33" borderId="15" xfId="36" applyFont="1" applyFill="1" applyBorder="1" applyAlignment="1">
      <alignment horizontal="center"/>
      <protection/>
    </xf>
    <xf numFmtId="0" fontId="3" fillId="33" borderId="16" xfId="36" applyFont="1" applyFill="1" applyBorder="1" applyAlignment="1">
      <alignment horizontal="center"/>
      <protection/>
    </xf>
    <xf numFmtId="3" fontId="5" fillId="0" borderId="17" xfId="36" applyNumberFormat="1" applyFont="1" applyFill="1" applyBorder="1" applyAlignment="1">
      <alignment horizontal="right"/>
      <protection/>
    </xf>
    <xf numFmtId="3" fontId="5" fillId="34" borderId="18" xfId="36" applyNumberFormat="1" applyFont="1" applyFill="1" applyBorder="1">
      <alignment/>
      <protection/>
    </xf>
    <xf numFmtId="10" fontId="5" fillId="34" borderId="19" xfId="36" applyNumberFormat="1" applyFont="1" applyFill="1" applyBorder="1">
      <alignment/>
      <protection/>
    </xf>
    <xf numFmtId="3" fontId="5" fillId="0" borderId="12" xfId="36" applyNumberFormat="1" applyFont="1" applyBorder="1">
      <alignment/>
      <protection/>
    </xf>
    <xf numFmtId="3" fontId="5" fillId="0" borderId="13" xfId="36" applyNumberFormat="1" applyFont="1" applyBorder="1">
      <alignment/>
      <protection/>
    </xf>
    <xf numFmtId="164" fontId="5" fillId="35" borderId="20" xfId="51" applyNumberFormat="1" applyFont="1" applyFill="1" applyBorder="1" applyAlignment="1">
      <alignment horizontal="right"/>
      <protection/>
    </xf>
    <xf numFmtId="3" fontId="5" fillId="34" borderId="12" xfId="36" applyNumberFormat="1" applyFont="1" applyFill="1" applyBorder="1">
      <alignment/>
      <protection/>
    </xf>
    <xf numFmtId="10" fontId="5" fillId="34" borderId="14" xfId="36" applyNumberFormat="1" applyFont="1" applyFill="1" applyBorder="1">
      <alignment/>
      <protection/>
    </xf>
    <xf numFmtId="3" fontId="3" fillId="0" borderId="21" xfId="36" applyNumberFormat="1" applyFont="1" applyFill="1" applyBorder="1" applyAlignment="1">
      <alignment horizontal="right"/>
      <protection/>
    </xf>
    <xf numFmtId="3" fontId="3" fillId="0" borderId="12" xfId="36" applyNumberFormat="1" applyFont="1" applyBorder="1">
      <alignment/>
      <protection/>
    </xf>
    <xf numFmtId="3" fontId="3" fillId="0" borderId="13" xfId="36" applyNumberFormat="1" applyFont="1" applyBorder="1">
      <alignment/>
      <protection/>
    </xf>
    <xf numFmtId="164" fontId="5" fillId="35" borderId="13" xfId="51" applyNumberFormat="1" applyFont="1" applyFill="1" applyBorder="1" applyAlignment="1">
      <alignment horizontal="right"/>
      <protection/>
    </xf>
    <xf numFmtId="3" fontId="3" fillId="0" borderId="0" xfId="36" applyNumberFormat="1" applyFont="1">
      <alignment/>
      <protection/>
    </xf>
    <xf numFmtId="3" fontId="5" fillId="0" borderId="21" xfId="36" applyNumberFormat="1" applyFont="1" applyFill="1" applyBorder="1" applyAlignment="1">
      <alignment horizontal="right"/>
      <protection/>
    </xf>
    <xf numFmtId="0" fontId="3" fillId="0" borderId="0" xfId="36" applyFont="1" applyFill="1" applyBorder="1" applyAlignment="1">
      <alignment/>
      <protection/>
    </xf>
    <xf numFmtId="3" fontId="3" fillId="0" borderId="22" xfId="36" applyNumberFormat="1" applyFont="1" applyFill="1" applyBorder="1" applyAlignment="1">
      <alignment horizontal="right"/>
      <protection/>
    </xf>
    <xf numFmtId="3" fontId="5" fillId="34" borderId="23" xfId="36" applyNumberFormat="1" applyFont="1" applyFill="1" applyBorder="1">
      <alignment/>
      <protection/>
    </xf>
    <xf numFmtId="10" fontId="5" fillId="34" borderId="11" xfId="36" applyNumberFormat="1" applyFont="1" applyFill="1" applyBorder="1">
      <alignment/>
      <protection/>
    </xf>
    <xf numFmtId="3" fontId="3" fillId="36" borderId="24" xfId="36" applyNumberFormat="1" applyFont="1" applyFill="1" applyBorder="1">
      <alignment/>
      <protection/>
    </xf>
    <xf numFmtId="3" fontId="3" fillId="0" borderId="25" xfId="36" applyNumberFormat="1" applyFont="1" applyBorder="1">
      <alignment/>
      <protection/>
    </xf>
    <xf numFmtId="3" fontId="5" fillId="34" borderId="24" xfId="36" applyNumberFormat="1" applyFont="1" applyFill="1" applyBorder="1">
      <alignment/>
      <protection/>
    </xf>
    <xf numFmtId="10" fontId="5" fillId="34" borderId="26" xfId="36" applyNumberFormat="1" applyFont="1" applyFill="1" applyBorder="1">
      <alignment/>
      <protection/>
    </xf>
    <xf numFmtId="3" fontId="3" fillId="0" borderId="27" xfId="36" applyNumberFormat="1" applyFont="1" applyFill="1" applyBorder="1" applyAlignment="1">
      <alignment horizontal="right"/>
      <protection/>
    </xf>
    <xf numFmtId="3" fontId="3" fillId="0" borderId="28" xfId="36" applyNumberFormat="1" applyFont="1" applyBorder="1">
      <alignment/>
      <protection/>
    </xf>
    <xf numFmtId="3" fontId="3" fillId="0" borderId="29" xfId="36" applyNumberFormat="1" applyFont="1" applyBorder="1">
      <alignment/>
      <protection/>
    </xf>
    <xf numFmtId="3" fontId="5" fillId="34" borderId="28" xfId="36" applyNumberFormat="1" applyFont="1" applyFill="1" applyBorder="1">
      <alignment/>
      <protection/>
    </xf>
    <xf numFmtId="10" fontId="5" fillId="34" borderId="30" xfId="36" applyNumberFormat="1" applyFont="1" applyFill="1" applyBorder="1">
      <alignment/>
      <protection/>
    </xf>
    <xf numFmtId="3" fontId="3" fillId="37" borderId="31" xfId="36" applyNumberFormat="1" applyFont="1" applyFill="1" applyBorder="1" applyAlignment="1">
      <alignment horizontal="right"/>
      <protection/>
    </xf>
    <xf numFmtId="3" fontId="3" fillId="37" borderId="32" xfId="36" applyNumberFormat="1" applyFont="1" applyFill="1" applyBorder="1">
      <alignment/>
      <protection/>
    </xf>
    <xf numFmtId="3" fontId="5" fillId="38" borderId="32" xfId="36" applyNumberFormat="1" applyFont="1" applyFill="1" applyBorder="1">
      <alignment/>
      <protection/>
    </xf>
    <xf numFmtId="2" fontId="5" fillId="38" borderId="33" xfId="36" applyNumberFormat="1" applyFont="1" applyFill="1" applyBorder="1">
      <alignment/>
      <protection/>
    </xf>
    <xf numFmtId="3" fontId="3" fillId="37" borderId="31" xfId="36" applyNumberFormat="1" applyFont="1" applyFill="1" applyBorder="1">
      <alignment/>
      <protection/>
    </xf>
    <xf numFmtId="164" fontId="5" fillId="33" borderId="13" xfId="51" applyNumberFormat="1" applyFont="1" applyFill="1" applyBorder="1" applyAlignment="1">
      <alignment horizontal="right"/>
      <protection/>
    </xf>
    <xf numFmtId="165" fontId="5" fillId="38" borderId="34" xfId="36" applyNumberFormat="1" applyFont="1" applyFill="1" applyBorder="1">
      <alignment/>
      <protection/>
    </xf>
    <xf numFmtId="3" fontId="3" fillId="0" borderId="35" xfId="36" applyNumberFormat="1" applyFont="1" applyFill="1" applyBorder="1" applyAlignment="1">
      <alignment horizontal="right"/>
      <protection/>
    </xf>
    <xf numFmtId="3" fontId="3" fillId="0" borderId="36" xfId="36" applyNumberFormat="1" applyFont="1" applyFill="1" applyBorder="1" applyAlignment="1">
      <alignment horizontal="right"/>
      <protection/>
    </xf>
    <xf numFmtId="3" fontId="5" fillId="34" borderId="37" xfId="36" applyNumberFormat="1" applyFont="1" applyFill="1" applyBorder="1">
      <alignment/>
      <protection/>
    </xf>
    <xf numFmtId="10" fontId="5" fillId="34" borderId="38" xfId="36" applyNumberFormat="1" applyFont="1" applyFill="1" applyBorder="1">
      <alignment/>
      <protection/>
    </xf>
    <xf numFmtId="3" fontId="3" fillId="0" borderId="35" xfId="36" applyNumberFormat="1" applyFont="1" applyBorder="1">
      <alignment/>
      <protection/>
    </xf>
    <xf numFmtId="10" fontId="5" fillId="34" borderId="39" xfId="36" applyNumberFormat="1" applyFont="1" applyFill="1" applyBorder="1">
      <alignment/>
      <protection/>
    </xf>
    <xf numFmtId="3" fontId="3" fillId="0" borderId="40" xfId="36" applyNumberFormat="1" applyFont="1" applyFill="1" applyBorder="1" applyAlignment="1">
      <alignment horizontal="right"/>
      <protection/>
    </xf>
    <xf numFmtId="3" fontId="5" fillId="0" borderId="40" xfId="36" applyNumberFormat="1" applyFont="1" applyFill="1" applyBorder="1" applyAlignment="1">
      <alignment horizontal="right"/>
      <protection/>
    </xf>
    <xf numFmtId="3" fontId="3" fillId="0" borderId="21" xfId="36" applyNumberFormat="1" applyFont="1" applyBorder="1">
      <alignment/>
      <protection/>
    </xf>
    <xf numFmtId="0" fontId="3" fillId="0" borderId="0" xfId="36" applyFont="1" applyAlignment="1">
      <alignment horizontal="right"/>
      <protection/>
    </xf>
    <xf numFmtId="3" fontId="3" fillId="0" borderId="0" xfId="36" applyNumberFormat="1" applyFont="1" applyFill="1" applyBorder="1" applyAlignment="1">
      <alignment horizontal="right"/>
      <protection/>
    </xf>
    <xf numFmtId="0" fontId="3" fillId="0" borderId="0" xfId="36" applyFont="1" applyFill="1" applyBorder="1" applyAlignment="1">
      <alignment horizontal="right"/>
      <protection/>
    </xf>
    <xf numFmtId="0" fontId="3" fillId="0" borderId="0" xfId="36" applyFont="1" applyFill="1" applyBorder="1" applyAlignment="1">
      <alignment horizontal="left"/>
      <protection/>
    </xf>
    <xf numFmtId="3" fontId="3" fillId="0" borderId="0" xfId="36" applyNumberFormat="1" applyFont="1" applyFill="1" applyBorder="1" applyAlignment="1">
      <alignment horizontal="left"/>
      <protection/>
    </xf>
    <xf numFmtId="3" fontId="5" fillId="0" borderId="0" xfId="36" applyNumberFormat="1" applyFont="1" applyFill="1" applyBorder="1" applyAlignment="1">
      <alignment horizontal="right"/>
      <protection/>
    </xf>
    <xf numFmtId="3" fontId="3" fillId="37" borderId="41" xfId="36" applyNumberFormat="1" applyFont="1" applyFill="1" applyBorder="1" applyAlignment="1">
      <alignment horizontal="right"/>
      <protection/>
    </xf>
    <xf numFmtId="0" fontId="3" fillId="37" borderId="42" xfId="36" applyFont="1" applyFill="1" applyBorder="1" applyAlignment="1">
      <alignment horizontal="right"/>
      <protection/>
    </xf>
    <xf numFmtId="0" fontId="3" fillId="37" borderId="42" xfId="36" applyFont="1" applyFill="1" applyBorder="1" applyAlignment="1">
      <alignment horizontal="left"/>
      <protection/>
    </xf>
    <xf numFmtId="3" fontId="5" fillId="37" borderId="42" xfId="36" applyNumberFormat="1" applyFont="1" applyFill="1" applyBorder="1" applyAlignment="1">
      <alignment horizontal="right"/>
      <protection/>
    </xf>
    <xf numFmtId="3" fontId="5" fillId="38" borderId="41" xfId="36" applyNumberFormat="1" applyFont="1" applyFill="1" applyBorder="1">
      <alignment/>
      <protection/>
    </xf>
    <xf numFmtId="0" fontId="3" fillId="37" borderId="43" xfId="36" applyFont="1" applyFill="1" applyBorder="1" applyAlignment="1">
      <alignment horizontal="left"/>
      <protection/>
    </xf>
    <xf numFmtId="3" fontId="3" fillId="37" borderId="44" xfId="36" applyNumberFormat="1" applyFont="1" applyFill="1" applyBorder="1" applyAlignment="1">
      <alignment horizontal="right"/>
      <protection/>
    </xf>
    <xf numFmtId="3" fontId="3" fillId="37" borderId="45" xfId="36" applyNumberFormat="1" applyFont="1" applyFill="1" applyBorder="1" applyAlignment="1">
      <alignment horizontal="right"/>
      <protection/>
    </xf>
    <xf numFmtId="0" fontId="3" fillId="37" borderId="46" xfId="36" applyFont="1" applyFill="1" applyBorder="1" applyAlignment="1">
      <alignment horizontal="left"/>
      <protection/>
    </xf>
    <xf numFmtId="4" fontId="5" fillId="37" borderId="29" xfId="36" applyNumberFormat="1" applyFont="1" applyFill="1" applyBorder="1">
      <alignment/>
      <protection/>
    </xf>
    <xf numFmtId="3" fontId="3" fillId="38" borderId="45" xfId="36" applyNumberFormat="1" applyFont="1" applyFill="1" applyBorder="1">
      <alignment/>
      <protection/>
    </xf>
    <xf numFmtId="0" fontId="3" fillId="37" borderId="47" xfId="36" applyFont="1" applyFill="1" applyBorder="1" applyAlignment="1">
      <alignment horizontal="left"/>
      <protection/>
    </xf>
    <xf numFmtId="3" fontId="5" fillId="0" borderId="0" xfId="37" applyNumberFormat="1" applyFont="1" applyFill="1" applyBorder="1" applyAlignment="1">
      <alignment horizontal="left"/>
      <protection/>
    </xf>
    <xf numFmtId="0" fontId="3" fillId="0" borderId="0" xfId="37" applyFont="1" applyFill="1" applyBorder="1" applyAlignment="1">
      <alignment horizontal="left"/>
      <protection/>
    </xf>
    <xf numFmtId="3" fontId="3" fillId="0" borderId="0" xfId="37" applyNumberFormat="1" applyFont="1" applyFill="1" applyBorder="1" applyAlignment="1">
      <alignment horizontal="right"/>
      <protection/>
    </xf>
    <xf numFmtId="0" fontId="3" fillId="0" borderId="0" xfId="37" applyFont="1" applyFill="1" applyBorder="1" applyAlignment="1">
      <alignment horizontal="right"/>
      <protection/>
    </xf>
    <xf numFmtId="3" fontId="5" fillId="0" borderId="0" xfId="37" applyNumberFormat="1" applyFont="1" applyFill="1" applyBorder="1" applyAlignment="1">
      <alignment horizontal="right"/>
      <protection/>
    </xf>
    <xf numFmtId="3" fontId="5" fillId="0" borderId="0" xfId="37" applyNumberFormat="1" applyFont="1" applyFill="1" applyBorder="1" applyAlignment="1">
      <alignment/>
      <protection/>
    </xf>
    <xf numFmtId="0" fontId="5" fillId="0" borderId="0" xfId="37" applyFont="1" applyFill="1" applyBorder="1" applyAlignment="1">
      <alignment/>
      <protection/>
    </xf>
    <xf numFmtId="0" fontId="3" fillId="0" borderId="0" xfId="37" applyFont="1" applyFill="1" applyBorder="1" applyAlignment="1">
      <alignment/>
      <protection/>
    </xf>
    <xf numFmtId="3" fontId="5" fillId="0" borderId="0" xfId="37" applyNumberFormat="1" applyFont="1" applyFill="1" applyBorder="1" applyAlignment="1">
      <alignment horizontal="left" vertical="center"/>
      <protection/>
    </xf>
    <xf numFmtId="0" fontId="3" fillId="0" borderId="0" xfId="37" applyFont="1" applyAlignment="1">
      <alignment/>
      <protection/>
    </xf>
    <xf numFmtId="3" fontId="3" fillId="0" borderId="48" xfId="37" applyNumberFormat="1" applyFont="1" applyBorder="1" applyAlignment="1">
      <alignment horizontal="right"/>
      <protection/>
    </xf>
    <xf numFmtId="3" fontId="6" fillId="0" borderId="39" xfId="49" applyNumberFormat="1" applyFont="1" applyBorder="1" applyAlignment="1">
      <alignment horizontal="right"/>
      <protection/>
    </xf>
    <xf numFmtId="3" fontId="3" fillId="0" borderId="14" xfId="37" applyNumberFormat="1" applyFont="1" applyBorder="1" applyAlignment="1">
      <alignment horizontal="right"/>
      <protection/>
    </xf>
    <xf numFmtId="3" fontId="6" fillId="0" borderId="14" xfId="49" applyNumberFormat="1" applyFont="1" applyBorder="1" applyAlignment="1">
      <alignment horizontal="right"/>
      <protection/>
    </xf>
    <xf numFmtId="0" fontId="3" fillId="33" borderId="17" xfId="37" applyFont="1" applyFill="1" applyBorder="1" applyAlignment="1">
      <alignment vertical="center"/>
      <protection/>
    </xf>
    <xf numFmtId="0" fontId="3" fillId="33" borderId="49" xfId="37" applyFont="1" applyFill="1" applyBorder="1" applyAlignment="1">
      <alignment vertical="center"/>
      <protection/>
    </xf>
    <xf numFmtId="0" fontId="3" fillId="33" borderId="20" xfId="37" applyFont="1" applyFill="1" applyBorder="1" applyAlignment="1">
      <alignment horizontal="center" vertical="center"/>
      <protection/>
    </xf>
    <xf numFmtId="0" fontId="3" fillId="33" borderId="48" xfId="37" applyFont="1" applyFill="1" applyBorder="1" applyAlignment="1">
      <alignment horizontal="center" vertical="center"/>
      <protection/>
    </xf>
    <xf numFmtId="0" fontId="3" fillId="0" borderId="50" xfId="37" applyFont="1" applyBorder="1">
      <alignment/>
      <protection/>
    </xf>
    <xf numFmtId="0" fontId="3" fillId="0" borderId="21" xfId="37" applyFont="1" applyBorder="1" applyAlignment="1">
      <alignment/>
      <protection/>
    </xf>
    <xf numFmtId="0" fontId="3" fillId="0" borderId="12" xfId="37" applyFont="1" applyBorder="1" applyAlignment="1">
      <alignment/>
      <protection/>
    </xf>
    <xf numFmtId="0" fontId="3" fillId="0" borderId="13" xfId="37" applyFont="1" applyBorder="1" applyAlignment="1">
      <alignment vertical="center"/>
      <protection/>
    </xf>
    <xf numFmtId="0" fontId="3" fillId="0" borderId="14" xfId="37" applyFont="1" applyBorder="1" applyAlignment="1">
      <alignment vertical="center"/>
      <protection/>
    </xf>
    <xf numFmtId="3" fontId="3" fillId="36" borderId="14" xfId="37" applyNumberFormat="1" applyFont="1" applyFill="1" applyBorder="1" applyAlignment="1">
      <alignment horizontal="right"/>
      <protection/>
    </xf>
    <xf numFmtId="0" fontId="3" fillId="0" borderId="13" xfId="37" applyFont="1" applyBorder="1" applyAlignment="1">
      <alignment/>
      <protection/>
    </xf>
    <xf numFmtId="3" fontId="3" fillId="0" borderId="13" xfId="37" applyNumberFormat="1" applyFont="1" applyBorder="1" applyAlignment="1">
      <alignment/>
      <protection/>
    </xf>
    <xf numFmtId="3" fontId="3" fillId="0" borderId="14" xfId="37" applyNumberFormat="1" applyFont="1" applyBorder="1" applyAlignment="1">
      <alignment/>
      <protection/>
    </xf>
    <xf numFmtId="0" fontId="3" fillId="0" borderId="28" xfId="37" applyFont="1" applyBorder="1" applyAlignment="1">
      <alignment/>
      <protection/>
    </xf>
    <xf numFmtId="0" fontId="3" fillId="0" borderId="29" xfId="37" applyFont="1" applyBorder="1" applyAlignment="1">
      <alignment/>
      <protection/>
    </xf>
    <xf numFmtId="3" fontId="3" fillId="0" borderId="29" xfId="37" applyNumberFormat="1" applyFont="1" applyBorder="1" applyAlignment="1">
      <alignment/>
      <protection/>
    </xf>
    <xf numFmtId="3" fontId="3" fillId="0" borderId="30" xfId="37" applyNumberFormat="1" applyFont="1" applyBorder="1" applyAlignment="1">
      <alignment/>
      <protection/>
    </xf>
    <xf numFmtId="3" fontId="3" fillId="0" borderId="26" xfId="37" applyNumberFormat="1" applyFont="1" applyBorder="1" applyAlignment="1">
      <alignment horizontal="right"/>
      <protection/>
    </xf>
    <xf numFmtId="0" fontId="3" fillId="0" borderId="30" xfId="37" applyFont="1" applyBorder="1">
      <alignment/>
      <protection/>
    </xf>
    <xf numFmtId="3" fontId="5" fillId="0" borderId="51" xfId="37" applyNumberFormat="1" applyFont="1" applyBorder="1" applyAlignment="1">
      <alignment horizontal="right"/>
      <protection/>
    </xf>
    <xf numFmtId="3" fontId="5" fillId="33" borderId="34" xfId="37" applyNumberFormat="1" applyFont="1" applyFill="1" applyBorder="1" applyAlignment="1">
      <alignment vertical="center"/>
      <protection/>
    </xf>
    <xf numFmtId="0" fontId="5" fillId="0" borderId="0" xfId="37" applyFont="1" applyFill="1" applyBorder="1" applyAlignment="1">
      <alignment vertical="center"/>
      <protection/>
    </xf>
    <xf numFmtId="3" fontId="5" fillId="33" borderId="47" xfId="37" applyNumberFormat="1" applyFont="1" applyFill="1" applyBorder="1" applyAlignment="1">
      <alignment vertical="center"/>
      <protection/>
    </xf>
    <xf numFmtId="0" fontId="3" fillId="0" borderId="0" xfId="37" applyFont="1" applyAlignment="1">
      <alignment vertical="center"/>
      <protection/>
    </xf>
    <xf numFmtId="10" fontId="5" fillId="0" borderId="0" xfId="37" applyNumberFormat="1" applyFont="1" applyFill="1" applyBorder="1" applyAlignment="1">
      <alignment vertical="center"/>
      <protection/>
    </xf>
    <xf numFmtId="3" fontId="4" fillId="0" borderId="0" xfId="37" applyNumberFormat="1" applyFont="1" applyFill="1" applyBorder="1" applyAlignment="1">
      <alignment horizontal="left"/>
      <protection/>
    </xf>
    <xf numFmtId="0" fontId="5" fillId="33" borderId="14" xfId="52" applyFont="1" applyFill="1" applyBorder="1" applyAlignment="1">
      <alignment horizontal="center" vertical="center"/>
      <protection/>
    </xf>
    <xf numFmtId="0" fontId="5" fillId="33" borderId="13" xfId="52" applyFont="1" applyFill="1" applyBorder="1" applyAlignment="1">
      <alignment horizontal="center" vertical="center"/>
      <protection/>
    </xf>
    <xf numFmtId="3" fontId="3" fillId="0" borderId="0" xfId="37" applyNumberFormat="1" applyFont="1" applyFill="1" applyBorder="1" applyAlignment="1">
      <alignment/>
      <protection/>
    </xf>
    <xf numFmtId="3" fontId="5" fillId="0" borderId="29" xfId="52" applyNumberFormat="1" applyFont="1" applyBorder="1" applyAlignment="1">
      <alignment horizontal="right" vertical="center"/>
      <protection/>
    </xf>
    <xf numFmtId="3" fontId="5" fillId="0" borderId="52" xfId="52" applyNumberFormat="1" applyFont="1" applyBorder="1" applyAlignment="1">
      <alignment horizontal="right" vertical="center"/>
      <protection/>
    </xf>
    <xf numFmtId="3" fontId="5" fillId="36" borderId="28" xfId="52" applyNumberFormat="1" applyFont="1" applyFill="1" applyBorder="1" applyAlignment="1">
      <alignment horizontal="right" vertical="center"/>
      <protection/>
    </xf>
    <xf numFmtId="3" fontId="3" fillId="0" borderId="29" xfId="52" applyNumberFormat="1" applyFont="1" applyBorder="1" applyAlignment="1">
      <alignment horizontal="right" vertical="center"/>
      <protection/>
    </xf>
    <xf numFmtId="1" fontId="3" fillId="0" borderId="29" xfId="37" applyNumberFormat="1" applyFont="1" applyBorder="1">
      <alignment/>
      <protection/>
    </xf>
    <xf numFmtId="0" fontId="3" fillId="0" borderId="30" xfId="37" applyFont="1" applyFill="1" applyBorder="1" applyAlignment="1">
      <alignment/>
      <protection/>
    </xf>
    <xf numFmtId="3" fontId="5" fillId="0" borderId="53" xfId="52" applyNumberFormat="1" applyFont="1" applyBorder="1" applyAlignment="1">
      <alignment horizontal="right" vertical="center"/>
      <protection/>
    </xf>
    <xf numFmtId="0" fontId="5" fillId="33" borderId="54" xfId="37" applyFont="1" applyFill="1" applyBorder="1" applyAlignment="1">
      <alignment horizontal="center" vertical="center" wrapText="1"/>
      <protection/>
    </xf>
    <xf numFmtId="0" fontId="5" fillId="33" borderId="55" xfId="37" applyFont="1" applyFill="1" applyBorder="1" applyAlignment="1">
      <alignment horizontal="center" vertical="center" wrapText="1"/>
      <protection/>
    </xf>
    <xf numFmtId="0" fontId="5" fillId="33" borderId="51" xfId="37" applyFont="1" applyFill="1" applyBorder="1" applyAlignment="1">
      <alignment horizontal="center" vertical="center" wrapText="1"/>
      <protection/>
    </xf>
    <xf numFmtId="0" fontId="3" fillId="0" borderId="56" xfId="37" applyFont="1" applyBorder="1">
      <alignment/>
      <protection/>
    </xf>
    <xf numFmtId="3" fontId="5" fillId="0" borderId="35" xfId="37" applyNumberFormat="1" applyFont="1" applyBorder="1">
      <alignment/>
      <protection/>
    </xf>
    <xf numFmtId="3" fontId="3" fillId="0" borderId="49" xfId="37" applyNumberFormat="1" applyFont="1" applyBorder="1" applyAlignment="1">
      <alignment horizontal="center"/>
      <protection/>
    </xf>
    <xf numFmtId="3" fontId="3" fillId="0" borderId="20" xfId="37" applyNumberFormat="1" applyFont="1" applyBorder="1" applyAlignment="1">
      <alignment horizontal="center"/>
      <protection/>
    </xf>
    <xf numFmtId="3" fontId="3" fillId="0" borderId="48" xfId="37" applyNumberFormat="1" applyFont="1" applyBorder="1" applyAlignment="1">
      <alignment horizontal="center"/>
      <protection/>
    </xf>
    <xf numFmtId="0" fontId="3" fillId="0" borderId="57" xfId="37" applyFont="1" applyBorder="1">
      <alignment/>
      <protection/>
    </xf>
    <xf numFmtId="3" fontId="5" fillId="0" borderId="21" xfId="37" applyNumberFormat="1" applyFont="1" applyBorder="1">
      <alignment/>
      <protection/>
    </xf>
    <xf numFmtId="3" fontId="3" fillId="0" borderId="12" xfId="37" applyNumberFormat="1" applyFont="1" applyBorder="1" applyAlignment="1">
      <alignment/>
      <protection/>
    </xf>
    <xf numFmtId="3" fontId="3" fillId="36" borderId="13" xfId="37" applyNumberFormat="1" applyFont="1" applyFill="1" applyBorder="1" applyAlignment="1">
      <alignment/>
      <protection/>
    </xf>
    <xf numFmtId="3" fontId="3" fillId="0" borderId="12" xfId="37" applyNumberFormat="1" applyFont="1" applyFill="1" applyBorder="1" applyAlignment="1">
      <alignment horizontal="right"/>
      <protection/>
    </xf>
    <xf numFmtId="3" fontId="3" fillId="36" borderId="13" xfId="37" applyNumberFormat="1" applyFont="1" applyFill="1" applyBorder="1" applyAlignment="1">
      <alignment horizontal="right"/>
      <protection/>
    </xf>
    <xf numFmtId="3" fontId="3" fillId="0" borderId="57" xfId="37" applyNumberFormat="1" applyFont="1" applyBorder="1" applyAlignment="1">
      <alignment horizontal="center"/>
      <protection/>
    </xf>
    <xf numFmtId="3" fontId="3" fillId="36" borderId="13" xfId="37" applyNumberFormat="1" applyFont="1" applyFill="1" applyBorder="1" applyAlignment="1">
      <alignment horizontal="center"/>
      <protection/>
    </xf>
    <xf numFmtId="3" fontId="3" fillId="36" borderId="40" xfId="37" applyNumberFormat="1" applyFont="1" applyFill="1" applyBorder="1" applyAlignment="1">
      <alignment horizontal="center"/>
      <protection/>
    </xf>
    <xf numFmtId="3" fontId="3" fillId="0" borderId="14" xfId="37" applyNumberFormat="1" applyFont="1" applyBorder="1" applyAlignment="1">
      <alignment horizontal="center"/>
      <protection/>
    </xf>
    <xf numFmtId="0" fontId="3" fillId="0" borderId="58" xfId="37" applyFont="1" applyBorder="1">
      <alignment/>
      <protection/>
    </xf>
    <xf numFmtId="3" fontId="5" fillId="0" borderId="27" xfId="37" applyNumberFormat="1" applyFont="1" applyBorder="1">
      <alignment/>
      <protection/>
    </xf>
    <xf numFmtId="3" fontId="3" fillId="0" borderId="28" xfId="37" applyNumberFormat="1" applyFont="1" applyBorder="1" applyAlignment="1">
      <alignment/>
      <protection/>
    </xf>
    <xf numFmtId="3" fontId="5" fillId="0" borderId="0" xfId="37" applyNumberFormat="1" applyFont="1" applyFill="1" applyBorder="1" applyAlignment="1">
      <alignment horizontal="right" vertical="center"/>
      <protection/>
    </xf>
    <xf numFmtId="0" fontId="3" fillId="33" borderId="28" xfId="37" applyFont="1" applyFill="1" applyBorder="1" applyAlignment="1">
      <alignment horizontal="center" vertical="center"/>
      <protection/>
    </xf>
    <xf numFmtId="0" fontId="5" fillId="33" borderId="29" xfId="37" applyFont="1" applyFill="1" applyBorder="1" applyAlignment="1">
      <alignment horizontal="center" vertical="center"/>
      <protection/>
    </xf>
    <xf numFmtId="0" fontId="5" fillId="33" borderId="30" xfId="37" applyFont="1" applyFill="1" applyBorder="1" applyAlignment="1">
      <alignment horizontal="center" vertical="center"/>
      <protection/>
    </xf>
    <xf numFmtId="0" fontId="3" fillId="33" borderId="28" xfId="37" applyFont="1" applyFill="1" applyBorder="1" applyAlignment="1">
      <alignment horizontal="right" vertical="center"/>
      <protection/>
    </xf>
    <xf numFmtId="1" fontId="5" fillId="0" borderId="37" xfId="37" applyNumberFormat="1" applyFont="1" applyBorder="1" applyAlignment="1">
      <alignment horizontal="center"/>
      <protection/>
    </xf>
    <xf numFmtId="3" fontId="3" fillId="0" borderId="38" xfId="37" applyNumberFormat="1" applyFont="1" applyBorder="1" applyAlignment="1">
      <alignment/>
      <protection/>
    </xf>
    <xf numFmtId="3" fontId="3" fillId="0" borderId="48" xfId="37" applyNumberFormat="1" applyFont="1" applyBorder="1" applyAlignment="1">
      <alignment/>
      <protection/>
    </xf>
    <xf numFmtId="1" fontId="5" fillId="0" borderId="28" xfId="37" applyNumberFormat="1" applyFont="1" applyBorder="1" applyAlignment="1">
      <alignment horizontal="center"/>
      <protection/>
    </xf>
    <xf numFmtId="3" fontId="3" fillId="0" borderId="52" xfId="37" applyNumberFormat="1" applyFont="1" applyBorder="1" applyAlignment="1">
      <alignment/>
      <protection/>
    </xf>
    <xf numFmtId="3" fontId="3" fillId="33" borderId="30" xfId="37" applyNumberFormat="1" applyFont="1" applyFill="1" applyBorder="1" applyAlignment="1">
      <alignment horizontal="right"/>
      <protection/>
    </xf>
    <xf numFmtId="0" fontId="5" fillId="33" borderId="17" xfId="36" applyFont="1" applyFill="1" applyBorder="1" applyAlignment="1">
      <alignment horizontal="center" vertical="center"/>
      <protection/>
    </xf>
    <xf numFmtId="49" fontId="5" fillId="0" borderId="49" xfId="50" applyNumberFormat="1" applyFont="1" applyFill="1" applyBorder="1" applyAlignment="1">
      <alignment/>
      <protection/>
    </xf>
    <xf numFmtId="49" fontId="3" fillId="0" borderId="12" xfId="50" applyNumberFormat="1" applyFont="1" applyFill="1" applyBorder="1" applyAlignment="1">
      <alignment/>
      <protection/>
    </xf>
    <xf numFmtId="49" fontId="3" fillId="0" borderId="12" xfId="50" applyNumberFormat="1" applyFont="1" applyFill="1" applyBorder="1" applyAlignment="1">
      <alignment horizontal="left"/>
      <protection/>
    </xf>
    <xf numFmtId="0" fontId="4" fillId="0" borderId="0" xfId="37" applyFont="1" applyBorder="1" applyAlignment="1">
      <alignment horizontal="center"/>
      <protection/>
    </xf>
    <xf numFmtId="0" fontId="5" fillId="33" borderId="59" xfId="36" applyFont="1" applyFill="1" applyBorder="1" applyAlignment="1">
      <alignment horizontal="center" vertical="center"/>
      <protection/>
    </xf>
    <xf numFmtId="49" fontId="5" fillId="33" borderId="60" xfId="36" applyNumberFormat="1" applyFont="1" applyFill="1" applyBorder="1" applyAlignment="1">
      <alignment horizontal="right" vertical="center"/>
      <protection/>
    </xf>
    <xf numFmtId="0" fontId="5" fillId="33" borderId="60" xfId="36" applyFont="1" applyFill="1" applyBorder="1" applyAlignment="1">
      <alignment horizontal="right" vertical="center"/>
      <protection/>
    </xf>
    <xf numFmtId="0" fontId="5" fillId="33" borderId="61" xfId="36" applyFont="1" applyFill="1" applyBorder="1" applyAlignment="1">
      <alignment horizontal="center" vertical="center"/>
      <protection/>
    </xf>
    <xf numFmtId="49" fontId="5" fillId="0" borderId="12" xfId="50" applyNumberFormat="1" applyFont="1" applyFill="1" applyBorder="1" applyAlignment="1">
      <alignment/>
      <protection/>
    </xf>
    <xf numFmtId="49" fontId="3" fillId="36" borderId="12" xfId="50" applyNumberFormat="1" applyFont="1" applyFill="1" applyBorder="1" applyAlignment="1">
      <alignment/>
      <protection/>
    </xf>
    <xf numFmtId="49" fontId="5" fillId="33" borderId="12" xfId="50" applyNumberFormat="1" applyFont="1" applyFill="1" applyBorder="1" applyAlignment="1">
      <alignment horizontal="left"/>
      <protection/>
    </xf>
    <xf numFmtId="49" fontId="5" fillId="0" borderId="12" xfId="50" applyNumberFormat="1" applyFont="1" applyFill="1" applyBorder="1" applyAlignment="1">
      <alignment horizontal="left"/>
      <protection/>
    </xf>
    <xf numFmtId="49" fontId="3" fillId="36" borderId="12" xfId="50" applyNumberFormat="1" applyFont="1" applyFill="1" applyBorder="1" applyAlignment="1">
      <alignment horizontal="left"/>
      <protection/>
    </xf>
    <xf numFmtId="3" fontId="5" fillId="33" borderId="45" xfId="37" applyNumberFormat="1" applyFont="1" applyFill="1" applyBorder="1" applyAlignment="1">
      <alignment horizontal="left" vertical="center"/>
      <protection/>
    </xf>
    <xf numFmtId="3" fontId="5" fillId="33" borderId="47" xfId="37" applyNumberFormat="1" applyFont="1" applyFill="1" applyBorder="1" applyAlignment="1">
      <alignment horizontal="center" vertical="center"/>
      <protection/>
    </xf>
    <xf numFmtId="3" fontId="3" fillId="0" borderId="49" xfId="37" applyNumberFormat="1" applyFont="1" applyFill="1" applyBorder="1" applyAlignment="1">
      <alignment horizontal="left" vertical="center"/>
      <protection/>
    </xf>
    <xf numFmtId="3" fontId="3" fillId="0" borderId="12" xfId="37" applyNumberFormat="1" applyFont="1" applyBorder="1" applyAlignment="1">
      <alignment horizontal="left"/>
      <protection/>
    </xf>
    <xf numFmtId="49" fontId="5" fillId="33" borderId="58" xfId="50" applyNumberFormat="1" applyFont="1" applyFill="1" applyBorder="1" applyAlignment="1">
      <alignment horizontal="left"/>
      <protection/>
    </xf>
    <xf numFmtId="49" fontId="5" fillId="33" borderId="62" xfId="50" applyNumberFormat="1" applyFont="1" applyFill="1" applyBorder="1" applyAlignment="1">
      <alignment horizontal="left"/>
      <protection/>
    </xf>
    <xf numFmtId="3" fontId="5" fillId="33" borderId="41" xfId="37" applyNumberFormat="1" applyFont="1" applyFill="1" applyBorder="1" applyAlignment="1">
      <alignment horizontal="left" vertical="center"/>
      <protection/>
    </xf>
    <xf numFmtId="3" fontId="5" fillId="33" borderId="43" xfId="37" applyNumberFormat="1" applyFont="1" applyFill="1" applyBorder="1" applyAlignment="1">
      <alignment horizontal="center" vertical="center"/>
      <protection/>
    </xf>
    <xf numFmtId="3" fontId="3" fillId="0" borderId="12" xfId="37" applyNumberFormat="1" applyFont="1" applyFill="1" applyBorder="1" applyAlignment="1">
      <alignment horizontal="left" vertical="center"/>
      <protection/>
    </xf>
    <xf numFmtId="3" fontId="3" fillId="0" borderId="28" xfId="37" applyNumberFormat="1" applyFont="1" applyFill="1" applyBorder="1" applyAlignment="1">
      <alignment horizontal="left" vertical="center"/>
      <protection/>
    </xf>
    <xf numFmtId="3" fontId="5" fillId="0" borderId="28" xfId="37" applyNumberFormat="1" applyFont="1" applyBorder="1" applyAlignment="1">
      <alignment horizontal="left"/>
      <protection/>
    </xf>
    <xf numFmtId="3" fontId="5" fillId="33" borderId="32" xfId="37" applyNumberFormat="1" applyFont="1" applyFill="1" applyBorder="1" applyAlignment="1">
      <alignment horizontal="left" vertical="center"/>
      <protection/>
    </xf>
    <xf numFmtId="0" fontId="5" fillId="33" borderId="45" xfId="37" applyFont="1" applyFill="1" applyBorder="1" applyAlignment="1">
      <alignment vertical="center"/>
      <protection/>
    </xf>
    <xf numFmtId="0" fontId="5" fillId="33" borderId="45" xfId="52" applyFont="1" applyFill="1" applyBorder="1" applyAlignment="1">
      <alignment horizontal="center" vertical="center"/>
      <protection/>
    </xf>
    <xf numFmtId="0" fontId="5" fillId="33" borderId="47" xfId="52" applyFont="1" applyFill="1" applyBorder="1" applyAlignment="1">
      <alignment horizontal="center" vertical="center" wrapText="1"/>
      <protection/>
    </xf>
    <xf numFmtId="0" fontId="5" fillId="33" borderId="17" xfId="52" applyFont="1" applyFill="1" applyBorder="1" applyAlignment="1">
      <alignment horizontal="center" vertical="center"/>
      <protection/>
    </xf>
    <xf numFmtId="0" fontId="5" fillId="33" borderId="44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/>
      <protection/>
    </xf>
    <xf numFmtId="0" fontId="5" fillId="33" borderId="14" xfId="52" applyFont="1" applyFill="1" applyBorder="1" applyAlignment="1">
      <alignment horizontal="center" vertical="center"/>
      <protection/>
    </xf>
    <xf numFmtId="3" fontId="5" fillId="33" borderId="17" xfId="37" applyNumberFormat="1" applyFont="1" applyFill="1" applyBorder="1" applyAlignment="1">
      <alignment horizontal="center" vertical="center"/>
      <protection/>
    </xf>
    <xf numFmtId="0" fontId="5" fillId="33" borderId="30" xfId="37" applyFont="1" applyFill="1" applyBorder="1" applyAlignment="1">
      <alignment horizontal="center" vertical="center"/>
      <protection/>
    </xf>
    <xf numFmtId="3" fontId="3" fillId="0" borderId="48" xfId="37" applyNumberFormat="1" applyFont="1" applyBorder="1" applyAlignment="1">
      <alignment/>
      <protection/>
    </xf>
    <xf numFmtId="3" fontId="3" fillId="0" borderId="30" xfId="37" applyNumberFormat="1" applyFont="1" applyBorder="1" applyAlignment="1">
      <alignment/>
      <protection/>
    </xf>
    <xf numFmtId="0" fontId="5" fillId="33" borderId="44" xfId="37" applyFont="1" applyFill="1" applyBorder="1" applyAlignment="1">
      <alignment vertical="center"/>
      <protection/>
    </xf>
    <xf numFmtId="0" fontId="5" fillId="33" borderId="44" xfId="37" applyFont="1" applyFill="1" applyBorder="1" applyAlignment="1">
      <alignment horizontal="center" vertical="center" wrapText="1"/>
      <protection/>
    </xf>
    <xf numFmtId="0" fontId="5" fillId="33" borderId="17" xfId="37" applyFont="1" applyFill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1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_List1" xfId="51"/>
    <cellStyle name="normální_RK Odpisový plán na rok 200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B9B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34"/>
  <sheetViews>
    <sheetView tabSelected="1" zoomScale="70" zoomScaleNormal="70" zoomScalePageLayoutView="0" workbookViewId="0" topLeftCell="A1">
      <selection activeCell="M6" sqref="M6"/>
    </sheetView>
  </sheetViews>
  <sheetFormatPr defaultColWidth="9.140625" defaultRowHeight="12.75"/>
  <cols>
    <col min="1" max="1" width="30.421875" style="1" customWidth="1"/>
    <col min="2" max="2" width="11.8515625" style="1" customWidth="1"/>
    <col min="3" max="3" width="12.00390625" style="1" customWidth="1"/>
    <col min="4" max="4" width="10.140625" style="2" customWidth="1"/>
    <col min="5" max="5" width="11.28125" style="3" customWidth="1"/>
    <col min="6" max="6" width="13.140625" style="1" customWidth="1"/>
    <col min="7" max="7" width="11.421875" style="1" customWidth="1"/>
    <col min="8" max="8" width="12.421875" style="1" customWidth="1"/>
    <col min="9" max="9" width="10.7109375" style="1" customWidth="1"/>
    <col min="10" max="10" width="12.7109375" style="1" customWidth="1"/>
    <col min="11" max="11" width="11.8515625" style="1" customWidth="1"/>
    <col min="12" max="12" width="16.421875" style="1" customWidth="1"/>
    <col min="13" max="13" width="15.140625" style="1" customWidth="1"/>
    <col min="14" max="14" width="10.28125" style="1" customWidth="1"/>
    <col min="15" max="15" width="10.8515625" style="1" customWidth="1"/>
    <col min="16" max="16384" width="9.140625" style="1" customWidth="1"/>
  </cols>
  <sheetData>
    <row r="3" ht="14.25">
      <c r="L3" s="3" t="s">
        <v>152</v>
      </c>
    </row>
    <row r="4" ht="14.25">
      <c r="L4" s="3" t="s">
        <v>151</v>
      </c>
    </row>
    <row r="5" spans="1:12" ht="13.5" customHeight="1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ht="13.5" customHeight="1">
      <c r="A6" s="4" t="s">
        <v>1</v>
      </c>
      <c r="L6" s="3" t="s">
        <v>2</v>
      </c>
    </row>
    <row r="7" spans="1:15" s="6" customFormat="1" ht="13.5" customHeight="1">
      <c r="A7" s="163" t="s">
        <v>3</v>
      </c>
      <c r="B7" s="163"/>
      <c r="C7" s="163"/>
      <c r="D7" s="164" t="s">
        <v>4</v>
      </c>
      <c r="E7" s="165">
        <v>2012</v>
      </c>
      <c r="F7" s="166" t="s">
        <v>5</v>
      </c>
      <c r="G7" s="166"/>
      <c r="H7" s="158" t="s">
        <v>6</v>
      </c>
      <c r="I7" s="158"/>
      <c r="J7" s="158"/>
      <c r="K7" s="158" t="s">
        <v>7</v>
      </c>
      <c r="L7" s="158"/>
      <c r="M7" s="5"/>
      <c r="N7" s="5"/>
      <c r="O7" s="5"/>
    </row>
    <row r="8" spans="1:15" s="6" customFormat="1" ht="13.5" customHeight="1">
      <c r="A8" s="163"/>
      <c r="B8" s="163"/>
      <c r="C8" s="163"/>
      <c r="D8" s="164"/>
      <c r="E8" s="165"/>
      <c r="F8" s="7" t="s">
        <v>8</v>
      </c>
      <c r="G8" s="8" t="s">
        <v>9</v>
      </c>
      <c r="H8" s="9" t="s">
        <v>10</v>
      </c>
      <c r="I8" s="10" t="s">
        <v>11</v>
      </c>
      <c r="J8" s="11" t="s">
        <v>8</v>
      </c>
      <c r="K8" s="9" t="s">
        <v>8</v>
      </c>
      <c r="L8" s="11" t="s">
        <v>9</v>
      </c>
      <c r="M8" s="12"/>
      <c r="N8" s="12"/>
      <c r="O8" s="12"/>
    </row>
    <row r="9" spans="1:15" s="6" customFormat="1" ht="13.5" customHeight="1">
      <c r="A9" s="163"/>
      <c r="B9" s="163"/>
      <c r="C9" s="163"/>
      <c r="D9" s="164"/>
      <c r="E9" s="165"/>
      <c r="F9" s="13" t="s">
        <v>12</v>
      </c>
      <c r="G9" s="14" t="s">
        <v>13</v>
      </c>
      <c r="H9" s="9" t="s">
        <v>14</v>
      </c>
      <c r="I9" s="10" t="s">
        <v>14</v>
      </c>
      <c r="J9" s="11"/>
      <c r="K9" s="9" t="s">
        <v>12</v>
      </c>
      <c r="L9" s="11" t="s">
        <v>13</v>
      </c>
      <c r="M9" s="12"/>
      <c r="N9" s="12"/>
      <c r="O9" s="12"/>
    </row>
    <row r="10" spans="1:13" s="6" customFormat="1" ht="15">
      <c r="A10" s="159" t="s">
        <v>15</v>
      </c>
      <c r="B10" s="159"/>
      <c r="C10" s="159"/>
      <c r="D10" s="15">
        <v>36377</v>
      </c>
      <c r="E10" s="15">
        <v>35911</v>
      </c>
      <c r="F10" s="16">
        <f>E10-D10</f>
        <v>-466</v>
      </c>
      <c r="G10" s="17">
        <f>E10/D10</f>
        <v>0.98718970778239</v>
      </c>
      <c r="H10" s="18">
        <v>35558</v>
      </c>
      <c r="I10" s="19">
        <v>630</v>
      </c>
      <c r="J10" s="20">
        <v>36188</v>
      </c>
      <c r="K10" s="21">
        <f>J10-E10</f>
        <v>277</v>
      </c>
      <c r="L10" s="22">
        <f>J10/E10</f>
        <v>1.0077135139650804</v>
      </c>
      <c r="M10" s="27"/>
    </row>
    <row r="11" spans="1:13" s="6" customFormat="1" ht="15">
      <c r="A11" s="160" t="s">
        <v>16</v>
      </c>
      <c r="B11" s="160"/>
      <c r="C11" s="160"/>
      <c r="D11" s="23">
        <v>0</v>
      </c>
      <c r="E11" s="23">
        <v>0</v>
      </c>
      <c r="F11" s="16">
        <f aca="true" t="shared" si="0" ref="F11:F78">E11-D11</f>
        <v>0</v>
      </c>
      <c r="G11" s="17"/>
      <c r="H11" s="24"/>
      <c r="I11" s="25"/>
      <c r="J11" s="26">
        <v>0</v>
      </c>
      <c r="K11" s="21">
        <f aca="true" t="shared" si="1" ref="K11:K78">J11-E11</f>
        <v>0</v>
      </c>
      <c r="L11" s="22"/>
      <c r="M11" s="27"/>
    </row>
    <row r="12" spans="1:13" s="6" customFormat="1" ht="15">
      <c r="A12" s="160" t="s">
        <v>17</v>
      </c>
      <c r="B12" s="160"/>
      <c r="C12" s="160"/>
      <c r="D12" s="23">
        <v>36332</v>
      </c>
      <c r="E12" s="23">
        <v>35848</v>
      </c>
      <c r="F12" s="16">
        <f t="shared" si="0"/>
        <v>-484</v>
      </c>
      <c r="G12" s="17">
        <f aca="true" t="shared" si="2" ref="G12:G78">E12/D12</f>
        <v>0.9866784102168887</v>
      </c>
      <c r="H12" s="24">
        <f>SUM(H13:H18)</f>
        <v>35558</v>
      </c>
      <c r="I12" s="25">
        <v>578</v>
      </c>
      <c r="J12" s="26">
        <v>36136</v>
      </c>
      <c r="K12" s="21">
        <f t="shared" si="1"/>
        <v>288</v>
      </c>
      <c r="L12" s="22">
        <f aca="true" t="shared" si="3" ref="L12:L78">J12/E12</f>
        <v>1.0080339209997768</v>
      </c>
      <c r="M12" s="27"/>
    </row>
    <row r="13" spans="1:13" s="6" customFormat="1" ht="15">
      <c r="A13" s="161" t="s">
        <v>18</v>
      </c>
      <c r="B13" s="161"/>
      <c r="C13" s="161"/>
      <c r="D13" s="23">
        <v>10572</v>
      </c>
      <c r="E13" s="23">
        <v>10593</v>
      </c>
      <c r="F13" s="16">
        <f t="shared" si="0"/>
        <v>21</v>
      </c>
      <c r="G13" s="17">
        <f t="shared" si="2"/>
        <v>1.0019863791146424</v>
      </c>
      <c r="H13" s="24">
        <v>10570</v>
      </c>
      <c r="I13" s="25"/>
      <c r="J13" s="26">
        <v>10570</v>
      </c>
      <c r="K13" s="21">
        <f t="shared" si="1"/>
        <v>-23</v>
      </c>
      <c r="L13" s="22">
        <f t="shared" si="3"/>
        <v>0.9978287548381006</v>
      </c>
      <c r="M13" s="27"/>
    </row>
    <row r="14" spans="1:13" s="6" customFormat="1" ht="15">
      <c r="A14" s="161" t="s">
        <v>19</v>
      </c>
      <c r="B14" s="161"/>
      <c r="C14" s="161"/>
      <c r="D14" s="23">
        <v>14959</v>
      </c>
      <c r="E14" s="23">
        <v>14743</v>
      </c>
      <c r="F14" s="16">
        <f t="shared" si="0"/>
        <v>-216</v>
      </c>
      <c r="G14" s="17">
        <f t="shared" si="2"/>
        <v>0.985560532121131</v>
      </c>
      <c r="H14" s="24">
        <v>15444</v>
      </c>
      <c r="I14" s="25"/>
      <c r="J14" s="26">
        <v>15444</v>
      </c>
      <c r="K14" s="21">
        <f t="shared" si="1"/>
        <v>701</v>
      </c>
      <c r="L14" s="22">
        <f t="shared" si="3"/>
        <v>1.0475479888760768</v>
      </c>
      <c r="M14" s="27"/>
    </row>
    <row r="15" spans="1:13" s="6" customFormat="1" ht="15">
      <c r="A15" s="161" t="s">
        <v>20</v>
      </c>
      <c r="B15" s="161"/>
      <c r="C15" s="161"/>
      <c r="D15" s="23">
        <v>0</v>
      </c>
      <c r="E15" s="23">
        <v>0</v>
      </c>
      <c r="F15" s="16">
        <f t="shared" si="0"/>
        <v>0</v>
      </c>
      <c r="G15" s="17"/>
      <c r="H15" s="24">
        <v>24</v>
      </c>
      <c r="I15" s="25"/>
      <c r="J15" s="26">
        <v>24</v>
      </c>
      <c r="K15" s="21">
        <f t="shared" si="1"/>
        <v>24</v>
      </c>
      <c r="L15" s="22"/>
      <c r="M15" s="27"/>
    </row>
    <row r="16" spans="1:13" s="6" customFormat="1" ht="15">
      <c r="A16" s="161" t="s">
        <v>21</v>
      </c>
      <c r="B16" s="161"/>
      <c r="C16" s="161"/>
      <c r="D16" s="23">
        <v>8974</v>
      </c>
      <c r="E16" s="23">
        <v>8709</v>
      </c>
      <c r="F16" s="16">
        <f t="shared" si="0"/>
        <v>-265</v>
      </c>
      <c r="G16" s="17">
        <f t="shared" si="2"/>
        <v>0.9704702473813238</v>
      </c>
      <c r="H16" s="24">
        <v>8709</v>
      </c>
      <c r="I16" s="25"/>
      <c r="J16" s="26">
        <v>8709</v>
      </c>
      <c r="K16" s="21">
        <f t="shared" si="1"/>
        <v>0</v>
      </c>
      <c r="L16" s="22">
        <f t="shared" si="3"/>
        <v>1</v>
      </c>
      <c r="M16" s="27"/>
    </row>
    <row r="17" spans="1:13" s="6" customFormat="1" ht="15">
      <c r="A17" s="161" t="s">
        <v>22</v>
      </c>
      <c r="B17" s="161"/>
      <c r="C17" s="161"/>
      <c r="D17" s="23">
        <v>558</v>
      </c>
      <c r="E17" s="23">
        <v>576</v>
      </c>
      <c r="F17" s="16">
        <f t="shared" si="0"/>
        <v>18</v>
      </c>
      <c r="G17" s="17">
        <f t="shared" si="2"/>
        <v>1.032258064516129</v>
      </c>
      <c r="H17" s="24">
        <v>570</v>
      </c>
      <c r="I17" s="25"/>
      <c r="J17" s="26">
        <v>570</v>
      </c>
      <c r="K17" s="21">
        <f t="shared" si="1"/>
        <v>-6</v>
      </c>
      <c r="L17" s="22">
        <f t="shared" si="3"/>
        <v>0.9895833333333334</v>
      </c>
      <c r="M17" s="27"/>
    </row>
    <row r="18" spans="1:14" s="6" customFormat="1" ht="15">
      <c r="A18" s="161" t="s">
        <v>23</v>
      </c>
      <c r="B18" s="161"/>
      <c r="C18" s="161"/>
      <c r="D18" s="23">
        <v>1269</v>
      </c>
      <c r="E18" s="23">
        <v>1227</v>
      </c>
      <c r="F18" s="16">
        <f t="shared" si="0"/>
        <v>-42</v>
      </c>
      <c r="G18" s="17">
        <f t="shared" si="2"/>
        <v>0.966903073286052</v>
      </c>
      <c r="H18" s="24">
        <v>241</v>
      </c>
      <c r="I18" s="25">
        <v>578</v>
      </c>
      <c r="J18" s="26">
        <v>819</v>
      </c>
      <c r="K18" s="21">
        <f t="shared" si="1"/>
        <v>-408</v>
      </c>
      <c r="L18" s="22">
        <f t="shared" si="3"/>
        <v>0.6674816625916871</v>
      </c>
      <c r="M18" s="27"/>
      <c r="N18" s="27"/>
    </row>
    <row r="19" spans="1:13" s="6" customFormat="1" ht="15">
      <c r="A19" s="160" t="s">
        <v>24</v>
      </c>
      <c r="B19" s="160"/>
      <c r="C19" s="160"/>
      <c r="D19" s="23">
        <v>45</v>
      </c>
      <c r="E19" s="23">
        <v>63</v>
      </c>
      <c r="F19" s="16">
        <f t="shared" si="0"/>
        <v>18</v>
      </c>
      <c r="G19" s="17">
        <f t="shared" si="2"/>
        <v>1.4</v>
      </c>
      <c r="H19" s="24"/>
      <c r="I19" s="25">
        <v>52</v>
      </c>
      <c r="J19" s="26">
        <v>52</v>
      </c>
      <c r="K19" s="21">
        <f t="shared" si="1"/>
        <v>-11</v>
      </c>
      <c r="L19" s="22">
        <f t="shared" si="3"/>
        <v>0.8253968253968254</v>
      </c>
      <c r="M19" s="27"/>
    </row>
    <row r="20" spans="1:13" s="6" customFormat="1" ht="15">
      <c r="A20" s="160" t="s">
        <v>25</v>
      </c>
      <c r="B20" s="160"/>
      <c r="C20" s="160"/>
      <c r="D20" s="23">
        <v>0</v>
      </c>
      <c r="E20" s="23">
        <v>0</v>
      </c>
      <c r="F20" s="16">
        <f t="shared" si="0"/>
        <v>0</v>
      </c>
      <c r="G20" s="17"/>
      <c r="H20" s="24"/>
      <c r="I20" s="25"/>
      <c r="J20" s="26">
        <v>0</v>
      </c>
      <c r="K20" s="21">
        <f t="shared" si="1"/>
        <v>0</v>
      </c>
      <c r="L20" s="22"/>
      <c r="M20" s="27"/>
    </row>
    <row r="21" spans="1:13" s="6" customFormat="1" ht="15">
      <c r="A21" s="167" t="s">
        <v>26</v>
      </c>
      <c r="B21" s="167"/>
      <c r="C21" s="167"/>
      <c r="D21" s="23">
        <v>1167</v>
      </c>
      <c r="E21" s="23">
        <v>614</v>
      </c>
      <c r="F21" s="16">
        <f t="shared" si="0"/>
        <v>-553</v>
      </c>
      <c r="G21" s="17">
        <f t="shared" si="2"/>
        <v>0.5261353898886033</v>
      </c>
      <c r="H21" s="24">
        <v>704</v>
      </c>
      <c r="I21" s="25">
        <v>627</v>
      </c>
      <c r="J21" s="26">
        <v>1331</v>
      </c>
      <c r="K21" s="21">
        <f t="shared" si="1"/>
        <v>717</v>
      </c>
      <c r="L21" s="22">
        <f t="shared" si="3"/>
        <v>2.1677524429967425</v>
      </c>
      <c r="M21" s="27"/>
    </row>
    <row r="22" spans="1:13" s="6" customFormat="1" ht="15">
      <c r="A22" s="160" t="s">
        <v>27</v>
      </c>
      <c r="B22" s="160"/>
      <c r="C22" s="160"/>
      <c r="D22" s="23">
        <v>0</v>
      </c>
      <c r="E22" s="23">
        <v>0</v>
      </c>
      <c r="F22" s="16">
        <f t="shared" si="0"/>
        <v>0</v>
      </c>
      <c r="G22" s="17"/>
      <c r="H22" s="24"/>
      <c r="I22" s="25"/>
      <c r="J22" s="26">
        <v>0</v>
      </c>
      <c r="K22" s="21">
        <f t="shared" si="1"/>
        <v>0</v>
      </c>
      <c r="L22" s="22"/>
      <c r="M22" s="27"/>
    </row>
    <row r="23" spans="1:20" s="6" customFormat="1" ht="15">
      <c r="A23" s="160" t="s">
        <v>28</v>
      </c>
      <c r="B23" s="160"/>
      <c r="C23" s="160"/>
      <c r="D23" s="23">
        <v>0</v>
      </c>
      <c r="E23" s="28">
        <v>0</v>
      </c>
      <c r="F23" s="16">
        <f t="shared" si="0"/>
        <v>0</v>
      </c>
      <c r="G23" s="17"/>
      <c r="H23" s="18"/>
      <c r="I23" s="19"/>
      <c r="J23" s="26">
        <v>0</v>
      </c>
      <c r="K23" s="21">
        <f t="shared" si="1"/>
        <v>0</v>
      </c>
      <c r="L23" s="22"/>
      <c r="M23" s="27"/>
      <c r="N23" s="5"/>
      <c r="O23" s="5"/>
      <c r="P23" s="5"/>
      <c r="Q23" s="5"/>
      <c r="R23" s="5"/>
      <c r="S23" s="5"/>
      <c r="T23" s="5"/>
    </row>
    <row r="24" spans="1:20" s="6" customFormat="1" ht="15">
      <c r="A24" s="168" t="s">
        <v>29</v>
      </c>
      <c r="B24" s="168"/>
      <c r="C24" s="168"/>
      <c r="D24" s="23">
        <v>546</v>
      </c>
      <c r="E24" s="23">
        <v>68</v>
      </c>
      <c r="F24" s="16">
        <f t="shared" si="0"/>
        <v>-478</v>
      </c>
      <c r="G24" s="17">
        <f t="shared" si="2"/>
        <v>0.12454212454212454</v>
      </c>
      <c r="H24" s="24">
        <v>565</v>
      </c>
      <c r="I24" s="25">
        <v>22</v>
      </c>
      <c r="J24" s="26">
        <v>587</v>
      </c>
      <c r="K24" s="21">
        <f t="shared" si="1"/>
        <v>519</v>
      </c>
      <c r="L24" s="22">
        <f t="shared" si="3"/>
        <v>8.632352941176471</v>
      </c>
      <c r="M24" s="27"/>
      <c r="N24" s="12"/>
      <c r="O24" s="12"/>
      <c r="P24" s="12"/>
      <c r="Q24" s="12"/>
      <c r="R24" s="12"/>
      <c r="S24" s="12"/>
      <c r="T24" s="12"/>
    </row>
    <row r="25" spans="1:20" s="6" customFormat="1" ht="15">
      <c r="A25" s="168" t="s">
        <v>30</v>
      </c>
      <c r="B25" s="168"/>
      <c r="C25" s="168"/>
      <c r="D25" s="23"/>
      <c r="E25" s="23">
        <v>46</v>
      </c>
      <c r="F25" s="16">
        <f t="shared" si="0"/>
        <v>46</v>
      </c>
      <c r="G25" s="17"/>
      <c r="H25" s="24">
        <v>70</v>
      </c>
      <c r="I25" s="25"/>
      <c r="J25" s="26">
        <v>70</v>
      </c>
      <c r="K25" s="21">
        <f t="shared" si="1"/>
        <v>24</v>
      </c>
      <c r="L25" s="22">
        <f t="shared" si="3"/>
        <v>1.5217391304347827</v>
      </c>
      <c r="M25" s="27"/>
      <c r="N25" s="12"/>
      <c r="O25" s="12"/>
      <c r="P25" s="12"/>
      <c r="Q25" s="12"/>
      <c r="R25" s="12"/>
      <c r="S25" s="12"/>
      <c r="T25" s="12"/>
    </row>
    <row r="26" spans="1:20" s="6" customFormat="1" ht="15">
      <c r="A26" s="168" t="s">
        <v>31</v>
      </c>
      <c r="B26" s="168"/>
      <c r="C26" s="168"/>
      <c r="D26" s="23"/>
      <c r="E26" s="23">
        <v>0</v>
      </c>
      <c r="F26" s="16">
        <f t="shared" si="0"/>
        <v>0</v>
      </c>
      <c r="G26" s="17"/>
      <c r="H26" s="24">
        <v>495</v>
      </c>
      <c r="I26" s="25"/>
      <c r="J26" s="26">
        <v>495</v>
      </c>
      <c r="K26" s="21">
        <f t="shared" si="1"/>
        <v>495</v>
      </c>
      <c r="L26" s="22"/>
      <c r="M26" s="27"/>
      <c r="N26" s="29"/>
      <c r="O26" s="29"/>
      <c r="P26" s="29"/>
      <c r="Q26" s="29"/>
      <c r="R26" s="29"/>
      <c r="S26" s="29"/>
      <c r="T26" s="29"/>
    </row>
    <row r="27" spans="1:13" s="6" customFormat="1" ht="15">
      <c r="A27" s="168" t="s">
        <v>32</v>
      </c>
      <c r="B27" s="168"/>
      <c r="C27" s="168"/>
      <c r="D27" s="23"/>
      <c r="E27" s="23">
        <v>0</v>
      </c>
      <c r="F27" s="16">
        <f t="shared" si="0"/>
        <v>0</v>
      </c>
      <c r="G27" s="17"/>
      <c r="H27" s="24"/>
      <c r="I27" s="25"/>
      <c r="J27" s="26">
        <v>0</v>
      </c>
      <c r="K27" s="21">
        <f t="shared" si="1"/>
        <v>0</v>
      </c>
      <c r="L27" s="22"/>
      <c r="M27" s="27"/>
    </row>
    <row r="28" spans="1:13" s="6" customFormat="1" ht="15">
      <c r="A28" s="168" t="s">
        <v>33</v>
      </c>
      <c r="B28" s="168"/>
      <c r="C28" s="168"/>
      <c r="D28" s="23"/>
      <c r="E28" s="23">
        <v>22</v>
      </c>
      <c r="F28" s="16">
        <f t="shared" si="0"/>
        <v>22</v>
      </c>
      <c r="G28" s="17"/>
      <c r="H28" s="24"/>
      <c r="I28" s="25">
        <v>22</v>
      </c>
      <c r="J28" s="26">
        <v>22</v>
      </c>
      <c r="K28" s="21">
        <f t="shared" si="1"/>
        <v>0</v>
      </c>
      <c r="L28" s="22">
        <f t="shared" si="3"/>
        <v>1</v>
      </c>
      <c r="M28" s="27"/>
    </row>
    <row r="29" spans="1:13" s="6" customFormat="1" ht="15">
      <c r="A29" s="167" t="s">
        <v>34</v>
      </c>
      <c r="B29" s="167"/>
      <c r="C29" s="167"/>
      <c r="D29" s="23">
        <v>4</v>
      </c>
      <c r="E29" s="23">
        <v>2</v>
      </c>
      <c r="F29" s="16">
        <f t="shared" si="0"/>
        <v>-2</v>
      </c>
      <c r="G29" s="17">
        <f t="shared" si="2"/>
        <v>0.5</v>
      </c>
      <c r="H29" s="24"/>
      <c r="I29" s="25"/>
      <c r="J29" s="26">
        <v>0</v>
      </c>
      <c r="K29" s="21">
        <f t="shared" si="1"/>
        <v>-2</v>
      </c>
      <c r="L29" s="22">
        <f t="shared" si="3"/>
        <v>0</v>
      </c>
      <c r="M29" s="27"/>
    </row>
    <row r="30" spans="1:13" s="6" customFormat="1" ht="15">
      <c r="A30" s="160" t="s">
        <v>35</v>
      </c>
      <c r="B30" s="160"/>
      <c r="C30" s="160"/>
      <c r="D30" s="23">
        <v>4</v>
      </c>
      <c r="E30" s="23">
        <v>2</v>
      </c>
      <c r="F30" s="16">
        <f t="shared" si="0"/>
        <v>-2</v>
      </c>
      <c r="G30" s="17">
        <f t="shared" si="2"/>
        <v>0.5</v>
      </c>
      <c r="H30" s="24"/>
      <c r="I30" s="25"/>
      <c r="J30" s="26">
        <v>0</v>
      </c>
      <c r="K30" s="21">
        <f t="shared" si="1"/>
        <v>-2</v>
      </c>
      <c r="L30" s="22">
        <f t="shared" si="3"/>
        <v>0</v>
      </c>
      <c r="M30" s="27"/>
    </row>
    <row r="31" spans="1:13" s="6" customFormat="1" ht="15">
      <c r="A31" s="160" t="s">
        <v>36</v>
      </c>
      <c r="B31" s="160"/>
      <c r="C31" s="160"/>
      <c r="D31" s="23"/>
      <c r="E31" s="23">
        <v>0</v>
      </c>
      <c r="F31" s="16">
        <f t="shared" si="0"/>
        <v>0</v>
      </c>
      <c r="G31" s="17"/>
      <c r="H31" s="24"/>
      <c r="I31" s="25"/>
      <c r="J31" s="26">
        <v>0</v>
      </c>
      <c r="K31" s="21">
        <f t="shared" si="1"/>
        <v>0</v>
      </c>
      <c r="L31" s="22"/>
      <c r="M31" s="27"/>
    </row>
    <row r="32" spans="1:13" s="6" customFormat="1" ht="15">
      <c r="A32" s="167" t="s">
        <v>37</v>
      </c>
      <c r="B32" s="167"/>
      <c r="C32" s="167"/>
      <c r="D32" s="23">
        <v>33041</v>
      </c>
      <c r="E32" s="28">
        <v>34424</v>
      </c>
      <c r="F32" s="16">
        <f t="shared" si="0"/>
        <v>1383</v>
      </c>
      <c r="G32" s="17">
        <f t="shared" si="2"/>
        <v>1.0418570866499197</v>
      </c>
      <c r="H32" s="18">
        <v>25690</v>
      </c>
      <c r="I32" s="19"/>
      <c r="J32" s="26">
        <v>25690</v>
      </c>
      <c r="K32" s="21">
        <f t="shared" si="1"/>
        <v>-8734</v>
      </c>
      <c r="L32" s="22">
        <f t="shared" si="3"/>
        <v>0.74628166395538</v>
      </c>
      <c r="M32" s="27"/>
    </row>
    <row r="33" spans="1:14" s="6" customFormat="1" ht="15">
      <c r="A33" s="161" t="s">
        <v>38</v>
      </c>
      <c r="B33" s="161"/>
      <c r="C33" s="161"/>
      <c r="D33" s="30">
        <v>7041</v>
      </c>
      <c r="E33" s="30">
        <v>11073</v>
      </c>
      <c r="F33" s="31">
        <f t="shared" si="0"/>
        <v>4032</v>
      </c>
      <c r="G33" s="32">
        <f t="shared" si="2"/>
        <v>1.5726459309757137</v>
      </c>
      <c r="H33" s="33">
        <v>3458</v>
      </c>
      <c r="I33" s="34"/>
      <c r="J33" s="26">
        <v>3458</v>
      </c>
      <c r="K33" s="35">
        <f t="shared" si="1"/>
        <v>-7615</v>
      </c>
      <c r="L33" s="36">
        <f t="shared" si="3"/>
        <v>0.31229115867425267</v>
      </c>
      <c r="M33" s="27"/>
      <c r="N33" s="27"/>
    </row>
    <row r="34" spans="1:13" s="6" customFormat="1" ht="15">
      <c r="A34" s="161" t="s">
        <v>39</v>
      </c>
      <c r="B34" s="161"/>
      <c r="C34" s="161"/>
      <c r="D34" s="23">
        <v>20692</v>
      </c>
      <c r="E34" s="23">
        <v>17896</v>
      </c>
      <c r="F34" s="16">
        <f t="shared" si="0"/>
        <v>-2796</v>
      </c>
      <c r="G34" s="17">
        <f t="shared" si="2"/>
        <v>0.8648753141310651</v>
      </c>
      <c r="H34" s="24">
        <v>20346</v>
      </c>
      <c r="I34" s="25"/>
      <c r="J34" s="26">
        <v>20346</v>
      </c>
      <c r="K34" s="21">
        <f t="shared" si="1"/>
        <v>2450</v>
      </c>
      <c r="L34" s="22">
        <f t="shared" si="3"/>
        <v>1.1369021010281628</v>
      </c>
      <c r="M34" s="27"/>
    </row>
    <row r="35" spans="1:13" s="6" customFormat="1" ht="15">
      <c r="A35" s="160" t="s">
        <v>40</v>
      </c>
      <c r="B35" s="160"/>
      <c r="C35" s="160"/>
      <c r="D35" s="28">
        <v>0</v>
      </c>
      <c r="E35" s="28">
        <v>0</v>
      </c>
      <c r="F35" s="16">
        <f t="shared" si="0"/>
        <v>0</v>
      </c>
      <c r="G35" s="17"/>
      <c r="H35" s="18">
        <v>0</v>
      </c>
      <c r="I35" s="19"/>
      <c r="J35" s="26">
        <v>0</v>
      </c>
      <c r="K35" s="21">
        <f t="shared" si="1"/>
        <v>0</v>
      </c>
      <c r="L35" s="22"/>
      <c r="M35" s="27"/>
    </row>
    <row r="36" spans="1:14" s="6" customFormat="1" ht="15">
      <c r="A36" s="161" t="s">
        <v>41</v>
      </c>
      <c r="B36" s="161"/>
      <c r="C36" s="161"/>
      <c r="D36" s="37">
        <v>5308</v>
      </c>
      <c r="E36" s="37">
        <v>5455</v>
      </c>
      <c r="F36" s="16">
        <f t="shared" si="0"/>
        <v>147</v>
      </c>
      <c r="G36" s="17">
        <f t="shared" si="2"/>
        <v>1.027694046721929</v>
      </c>
      <c r="H36" s="38">
        <v>1889</v>
      </c>
      <c r="I36" s="39"/>
      <c r="J36" s="26">
        <v>1886</v>
      </c>
      <c r="K36" s="40">
        <f t="shared" si="1"/>
        <v>-3569</v>
      </c>
      <c r="L36" s="41">
        <f t="shared" si="3"/>
        <v>0.3457378551787351</v>
      </c>
      <c r="M36" s="27"/>
      <c r="N36" s="27"/>
    </row>
    <row r="37" spans="1:13" s="6" customFormat="1" ht="15">
      <c r="A37" s="169" t="s">
        <v>42</v>
      </c>
      <c r="B37" s="169"/>
      <c r="C37" s="169"/>
      <c r="D37" s="42">
        <v>70589</v>
      </c>
      <c r="E37" s="43">
        <f>SUM(E10+E21+E29+E32)</f>
        <v>70951</v>
      </c>
      <c r="F37" s="44">
        <f t="shared" si="0"/>
        <v>362</v>
      </c>
      <c r="G37" s="45">
        <f t="shared" si="2"/>
        <v>1.0051282777769908</v>
      </c>
      <c r="H37" s="46">
        <f>SUM(H10+H21+H32)</f>
        <v>61952</v>
      </c>
      <c r="I37" s="46">
        <f>SUM(I10+I21+I32)</f>
        <v>1257</v>
      </c>
      <c r="J37" s="47">
        <v>63209</v>
      </c>
      <c r="K37" s="44">
        <f t="shared" si="1"/>
        <v>-7742</v>
      </c>
      <c r="L37" s="48">
        <f t="shared" si="3"/>
        <v>0.8908824399937986</v>
      </c>
      <c r="M37" s="27"/>
    </row>
    <row r="38" spans="1:13" s="6" customFormat="1" ht="15">
      <c r="A38" s="170" t="s">
        <v>43</v>
      </c>
      <c r="B38" s="170"/>
      <c r="C38" s="170"/>
      <c r="D38" s="49">
        <v>8129</v>
      </c>
      <c r="E38" s="50">
        <v>7133</v>
      </c>
      <c r="F38" s="51">
        <f t="shared" si="0"/>
        <v>-996</v>
      </c>
      <c r="G38" s="52">
        <f t="shared" si="2"/>
        <v>0.8774757042686677</v>
      </c>
      <c r="H38" s="53">
        <f>SUM(H39:H48)</f>
        <v>6994</v>
      </c>
      <c r="I38" s="53">
        <f>SUM(I39:I48)</f>
        <v>189</v>
      </c>
      <c r="J38" s="26">
        <v>7183</v>
      </c>
      <c r="K38" s="51">
        <f t="shared" si="1"/>
        <v>50</v>
      </c>
      <c r="L38" s="54">
        <f t="shared" si="3"/>
        <v>1.007009673349222</v>
      </c>
      <c r="M38" s="27"/>
    </row>
    <row r="39" spans="1:13" s="6" customFormat="1" ht="15">
      <c r="A39" s="161" t="s">
        <v>44</v>
      </c>
      <c r="B39" s="161"/>
      <c r="C39" s="161"/>
      <c r="D39" s="23">
        <v>4611</v>
      </c>
      <c r="E39" s="55">
        <v>4762</v>
      </c>
      <c r="F39" s="21">
        <f t="shared" si="0"/>
        <v>151</v>
      </c>
      <c r="G39" s="17">
        <f t="shared" si="2"/>
        <v>1.0327477770548688</v>
      </c>
      <c r="H39" s="24">
        <v>4624</v>
      </c>
      <c r="I39" s="25">
        <v>138</v>
      </c>
      <c r="J39" s="26">
        <v>4762</v>
      </c>
      <c r="K39" s="21">
        <f t="shared" si="1"/>
        <v>0</v>
      </c>
      <c r="L39" s="22">
        <f t="shared" si="3"/>
        <v>1</v>
      </c>
      <c r="M39" s="27"/>
    </row>
    <row r="40" spans="1:13" s="6" customFormat="1" ht="15">
      <c r="A40" s="161" t="s">
        <v>45</v>
      </c>
      <c r="B40" s="161"/>
      <c r="C40" s="161"/>
      <c r="D40" s="23">
        <v>278</v>
      </c>
      <c r="E40" s="55">
        <v>264</v>
      </c>
      <c r="F40" s="21">
        <f t="shared" si="0"/>
        <v>-14</v>
      </c>
      <c r="G40" s="17">
        <f t="shared" si="2"/>
        <v>0.9496402877697842</v>
      </c>
      <c r="H40" s="24">
        <v>214</v>
      </c>
      <c r="I40" s="25">
        <v>10</v>
      </c>
      <c r="J40" s="26">
        <v>224</v>
      </c>
      <c r="K40" s="21">
        <f t="shared" si="1"/>
        <v>-40</v>
      </c>
      <c r="L40" s="22">
        <f t="shared" si="3"/>
        <v>0.8484848484848485</v>
      </c>
      <c r="M40" s="27"/>
    </row>
    <row r="41" spans="1:13" s="6" customFormat="1" ht="15">
      <c r="A41" s="161" t="s">
        <v>46</v>
      </c>
      <c r="B41" s="161"/>
      <c r="C41" s="161"/>
      <c r="D41" s="28">
        <v>283</v>
      </c>
      <c r="E41" s="56">
        <v>201</v>
      </c>
      <c r="F41" s="21">
        <f t="shared" si="0"/>
        <v>-82</v>
      </c>
      <c r="G41" s="17">
        <f t="shared" si="2"/>
        <v>0.7102473498233216</v>
      </c>
      <c r="H41" s="18">
        <v>201</v>
      </c>
      <c r="I41" s="19">
        <v>3</v>
      </c>
      <c r="J41" s="26">
        <v>204</v>
      </c>
      <c r="K41" s="21">
        <f t="shared" si="1"/>
        <v>3</v>
      </c>
      <c r="L41" s="22">
        <f t="shared" si="3"/>
        <v>1.0149253731343284</v>
      </c>
      <c r="M41" s="27"/>
    </row>
    <row r="42" spans="1:13" s="6" customFormat="1" ht="15">
      <c r="A42" s="161" t="s">
        <v>47</v>
      </c>
      <c r="B42" s="161"/>
      <c r="C42" s="161"/>
      <c r="D42" s="23">
        <v>22</v>
      </c>
      <c r="E42" s="55">
        <v>23</v>
      </c>
      <c r="F42" s="21">
        <f t="shared" si="0"/>
        <v>1</v>
      </c>
      <c r="G42" s="17">
        <f t="shared" si="2"/>
        <v>1.0454545454545454</v>
      </c>
      <c r="H42" s="24">
        <v>26</v>
      </c>
      <c r="I42" s="25"/>
      <c r="J42" s="26">
        <v>26</v>
      </c>
      <c r="K42" s="21">
        <f t="shared" si="1"/>
        <v>3</v>
      </c>
      <c r="L42" s="22">
        <f t="shared" si="3"/>
        <v>1.1304347826086956</v>
      </c>
      <c r="M42" s="27"/>
    </row>
    <row r="43" spans="1:13" s="6" customFormat="1" ht="15">
      <c r="A43" s="161" t="s">
        <v>48</v>
      </c>
      <c r="B43" s="161"/>
      <c r="C43" s="161"/>
      <c r="D43" s="23"/>
      <c r="E43" s="55">
        <v>45</v>
      </c>
      <c r="F43" s="21">
        <f t="shared" si="0"/>
        <v>45</v>
      </c>
      <c r="G43" s="17"/>
      <c r="H43" s="24">
        <v>34</v>
      </c>
      <c r="I43" s="25"/>
      <c r="J43" s="26">
        <v>34</v>
      </c>
      <c r="K43" s="21">
        <f t="shared" si="1"/>
        <v>-11</v>
      </c>
      <c r="L43" s="22">
        <f t="shared" si="3"/>
        <v>0.7555555555555555</v>
      </c>
      <c r="M43" s="27"/>
    </row>
    <row r="44" spans="1:14" s="6" customFormat="1" ht="15">
      <c r="A44" s="161" t="s">
        <v>49</v>
      </c>
      <c r="B44" s="161"/>
      <c r="C44" s="161"/>
      <c r="D44" s="23">
        <v>80</v>
      </c>
      <c r="E44" s="55">
        <v>85</v>
      </c>
      <c r="F44" s="21">
        <f t="shared" si="0"/>
        <v>5</v>
      </c>
      <c r="G44" s="17">
        <f t="shared" si="2"/>
        <v>1.0625</v>
      </c>
      <c r="H44" s="24">
        <v>62</v>
      </c>
      <c r="I44" s="25"/>
      <c r="J44" s="26">
        <v>62</v>
      </c>
      <c r="K44" s="21">
        <f t="shared" si="1"/>
        <v>-23</v>
      </c>
      <c r="L44" s="22">
        <f t="shared" si="3"/>
        <v>0.7294117647058823</v>
      </c>
      <c r="M44" s="27"/>
      <c r="N44" s="27"/>
    </row>
    <row r="45" spans="1:13" s="6" customFormat="1" ht="15">
      <c r="A45" s="161" t="s">
        <v>50</v>
      </c>
      <c r="B45" s="161"/>
      <c r="C45" s="161"/>
      <c r="D45" s="23"/>
      <c r="E45" s="55">
        <v>394</v>
      </c>
      <c r="F45" s="21">
        <f t="shared" si="0"/>
        <v>394</v>
      </c>
      <c r="G45" s="17"/>
      <c r="H45" s="24">
        <v>466</v>
      </c>
      <c r="I45" s="25">
        <v>12</v>
      </c>
      <c r="J45" s="26">
        <v>478</v>
      </c>
      <c r="K45" s="21">
        <f t="shared" si="1"/>
        <v>84</v>
      </c>
      <c r="L45" s="22">
        <f t="shared" si="3"/>
        <v>1.2131979695431472</v>
      </c>
      <c r="M45" s="27"/>
    </row>
    <row r="46" spans="1:14" s="6" customFormat="1" ht="15">
      <c r="A46" s="161" t="s">
        <v>51</v>
      </c>
      <c r="B46" s="161"/>
      <c r="C46" s="161"/>
      <c r="D46" s="23"/>
      <c r="E46" s="55">
        <v>0</v>
      </c>
      <c r="F46" s="21">
        <f t="shared" si="0"/>
        <v>0</v>
      </c>
      <c r="G46" s="17"/>
      <c r="H46" s="24"/>
      <c r="I46" s="25"/>
      <c r="J46" s="26">
        <v>0</v>
      </c>
      <c r="K46" s="21">
        <f t="shared" si="1"/>
        <v>0</v>
      </c>
      <c r="L46" s="22"/>
      <c r="M46" s="27"/>
      <c r="N46" s="27"/>
    </row>
    <row r="47" spans="1:13" s="6" customFormat="1" ht="15">
      <c r="A47" s="161" t="s">
        <v>52</v>
      </c>
      <c r="B47" s="161"/>
      <c r="C47" s="161"/>
      <c r="D47" s="23"/>
      <c r="E47" s="55">
        <v>0</v>
      </c>
      <c r="F47" s="21">
        <f t="shared" si="0"/>
        <v>0</v>
      </c>
      <c r="G47" s="17"/>
      <c r="H47" s="24">
        <v>156</v>
      </c>
      <c r="I47" s="25"/>
      <c r="J47" s="26">
        <v>156</v>
      </c>
      <c r="K47" s="21">
        <f t="shared" si="1"/>
        <v>156</v>
      </c>
      <c r="L47" s="22"/>
      <c r="M47" s="27"/>
    </row>
    <row r="48" spans="1:13" s="6" customFormat="1" ht="15">
      <c r="A48" s="161" t="s">
        <v>53</v>
      </c>
      <c r="B48" s="161"/>
      <c r="C48" s="161"/>
      <c r="D48" s="23">
        <v>1628</v>
      </c>
      <c r="E48" s="55">
        <v>1359</v>
      </c>
      <c r="F48" s="21">
        <f t="shared" si="0"/>
        <v>-269</v>
      </c>
      <c r="G48" s="17">
        <f t="shared" si="2"/>
        <v>0.8347665847665847</v>
      </c>
      <c r="H48" s="24">
        <v>1211</v>
      </c>
      <c r="I48" s="25">
        <v>26</v>
      </c>
      <c r="J48" s="26">
        <v>1237</v>
      </c>
      <c r="K48" s="21">
        <f t="shared" si="1"/>
        <v>-122</v>
      </c>
      <c r="L48" s="22">
        <f t="shared" si="3"/>
        <v>0.9102281089036056</v>
      </c>
      <c r="M48" s="27"/>
    </row>
    <row r="49" spans="1:14" s="6" customFormat="1" ht="15">
      <c r="A49" s="170" t="s">
        <v>54</v>
      </c>
      <c r="B49" s="170"/>
      <c r="C49" s="170"/>
      <c r="D49" s="23">
        <v>3614</v>
      </c>
      <c r="E49" s="55">
        <v>3904</v>
      </c>
      <c r="F49" s="21">
        <f t="shared" si="0"/>
        <v>290</v>
      </c>
      <c r="G49" s="17">
        <f t="shared" si="2"/>
        <v>1.0802434975096846</v>
      </c>
      <c r="H49" s="57">
        <f>SUM(H50:H52)</f>
        <v>3685</v>
      </c>
      <c r="I49" s="57">
        <f>SUM(I50:I52)</f>
        <v>374</v>
      </c>
      <c r="J49" s="26">
        <v>4059</v>
      </c>
      <c r="K49" s="21">
        <f t="shared" si="1"/>
        <v>155</v>
      </c>
      <c r="L49" s="22">
        <f t="shared" si="3"/>
        <v>1.039702868852459</v>
      </c>
      <c r="M49" s="27"/>
      <c r="N49" s="27"/>
    </row>
    <row r="50" spans="1:13" s="6" customFormat="1" ht="15">
      <c r="A50" s="161" t="s">
        <v>55</v>
      </c>
      <c r="B50" s="161"/>
      <c r="C50" s="161"/>
      <c r="D50" s="23">
        <v>1003</v>
      </c>
      <c r="E50" s="55">
        <v>997</v>
      </c>
      <c r="F50" s="21">
        <f t="shared" si="0"/>
        <v>-6</v>
      </c>
      <c r="G50" s="17">
        <f t="shared" si="2"/>
        <v>0.9940179461615155</v>
      </c>
      <c r="H50" s="24">
        <v>643</v>
      </c>
      <c r="I50" s="25">
        <v>100</v>
      </c>
      <c r="J50" s="26">
        <v>743</v>
      </c>
      <c r="K50" s="21">
        <f t="shared" si="1"/>
        <v>-254</v>
      </c>
      <c r="L50" s="22">
        <f t="shared" si="3"/>
        <v>0.7452357071213641</v>
      </c>
      <c r="M50" s="27"/>
    </row>
    <row r="51" spans="1:13" s="6" customFormat="1" ht="15">
      <c r="A51" s="161" t="s">
        <v>56</v>
      </c>
      <c r="B51" s="161"/>
      <c r="C51" s="161"/>
      <c r="D51" s="23">
        <v>2134</v>
      </c>
      <c r="E51" s="55">
        <v>2449</v>
      </c>
      <c r="F51" s="21">
        <f t="shared" si="0"/>
        <v>315</v>
      </c>
      <c r="G51" s="17">
        <f t="shared" si="2"/>
        <v>1.147610121836926</v>
      </c>
      <c r="H51" s="24">
        <v>2602</v>
      </c>
      <c r="I51" s="25">
        <v>270</v>
      </c>
      <c r="J51" s="26">
        <v>2872</v>
      </c>
      <c r="K51" s="21">
        <f t="shared" si="1"/>
        <v>423</v>
      </c>
      <c r="L51" s="22">
        <f t="shared" si="3"/>
        <v>1.1727235606369948</v>
      </c>
      <c r="M51" s="27"/>
    </row>
    <row r="52" spans="1:13" s="6" customFormat="1" ht="15">
      <c r="A52" s="161" t="s">
        <v>57</v>
      </c>
      <c r="B52" s="161"/>
      <c r="C52" s="161"/>
      <c r="D52" s="23">
        <v>477</v>
      </c>
      <c r="E52" s="55">
        <v>458</v>
      </c>
      <c r="F52" s="21">
        <f t="shared" si="0"/>
        <v>-19</v>
      </c>
      <c r="G52" s="17">
        <f t="shared" si="2"/>
        <v>0.960167714884696</v>
      </c>
      <c r="H52" s="24">
        <v>440</v>
      </c>
      <c r="I52" s="25">
        <v>4</v>
      </c>
      <c r="J52" s="26">
        <v>444</v>
      </c>
      <c r="K52" s="21">
        <f t="shared" si="1"/>
        <v>-14</v>
      </c>
      <c r="L52" s="22">
        <f t="shared" si="3"/>
        <v>0.9694323144104804</v>
      </c>
      <c r="M52" s="27"/>
    </row>
    <row r="53" spans="1:13" s="6" customFormat="1" ht="15">
      <c r="A53" s="161" t="s">
        <v>58</v>
      </c>
      <c r="B53" s="161"/>
      <c r="C53" s="161"/>
      <c r="D53" s="23">
        <v>0</v>
      </c>
      <c r="E53" s="55">
        <v>0</v>
      </c>
      <c r="F53" s="21">
        <f t="shared" si="0"/>
        <v>0</v>
      </c>
      <c r="G53" s="17"/>
      <c r="H53" s="24"/>
      <c r="I53" s="25"/>
      <c r="J53" s="26">
        <v>0</v>
      </c>
      <c r="K53" s="21">
        <f t="shared" si="1"/>
        <v>0</v>
      </c>
      <c r="L53" s="22"/>
      <c r="M53" s="27"/>
    </row>
    <row r="54" spans="1:13" s="6" customFormat="1" ht="15">
      <c r="A54" s="170" t="s">
        <v>59</v>
      </c>
      <c r="B54" s="170"/>
      <c r="C54" s="170"/>
      <c r="D54" s="23">
        <v>0</v>
      </c>
      <c r="E54" s="55">
        <v>0</v>
      </c>
      <c r="F54" s="21">
        <f t="shared" si="0"/>
        <v>0</v>
      </c>
      <c r="G54" s="17"/>
      <c r="H54" s="24"/>
      <c r="I54" s="25"/>
      <c r="J54" s="26">
        <v>0</v>
      </c>
      <c r="K54" s="21">
        <f t="shared" si="1"/>
        <v>0</v>
      </c>
      <c r="L54" s="22"/>
      <c r="M54" s="27"/>
    </row>
    <row r="55" spans="1:13" s="6" customFormat="1" ht="15">
      <c r="A55" s="170" t="s">
        <v>60</v>
      </c>
      <c r="B55" s="170"/>
      <c r="C55" s="170"/>
      <c r="D55" s="23">
        <v>0</v>
      </c>
      <c r="E55" s="55">
        <v>0</v>
      </c>
      <c r="F55" s="21">
        <f t="shared" si="0"/>
        <v>0</v>
      </c>
      <c r="G55" s="17"/>
      <c r="H55" s="24"/>
      <c r="I55" s="25"/>
      <c r="J55" s="26">
        <v>0</v>
      </c>
      <c r="K55" s="21">
        <f t="shared" si="1"/>
        <v>0</v>
      </c>
      <c r="L55" s="22"/>
      <c r="M55" s="27"/>
    </row>
    <row r="56" spans="1:13" s="6" customFormat="1" ht="15">
      <c r="A56" s="170" t="s">
        <v>61</v>
      </c>
      <c r="B56" s="170"/>
      <c r="C56" s="170"/>
      <c r="D56" s="23">
        <v>1449</v>
      </c>
      <c r="E56" s="55">
        <v>875</v>
      </c>
      <c r="F56" s="21">
        <f t="shared" si="0"/>
        <v>-574</v>
      </c>
      <c r="G56" s="17">
        <f t="shared" si="2"/>
        <v>0.6038647342995169</v>
      </c>
      <c r="H56" s="24">
        <f>SUM(H57:H59)</f>
        <v>828</v>
      </c>
      <c r="I56" s="24">
        <f>SUM(I57:I59)</f>
        <v>47</v>
      </c>
      <c r="J56" s="26">
        <v>875</v>
      </c>
      <c r="K56" s="21">
        <f t="shared" si="1"/>
        <v>0</v>
      </c>
      <c r="L56" s="22">
        <f t="shared" si="3"/>
        <v>1</v>
      </c>
      <c r="M56" s="27"/>
    </row>
    <row r="57" spans="1:13" s="6" customFormat="1" ht="15">
      <c r="A57" s="171" t="s">
        <v>62</v>
      </c>
      <c r="B57" s="171"/>
      <c r="C57" s="171"/>
      <c r="D57" s="23"/>
      <c r="E57" s="55">
        <v>488</v>
      </c>
      <c r="F57" s="21">
        <f t="shared" si="0"/>
        <v>488</v>
      </c>
      <c r="G57" s="17"/>
      <c r="H57" s="24">
        <v>414</v>
      </c>
      <c r="I57" s="25">
        <v>12</v>
      </c>
      <c r="J57" s="26">
        <v>426</v>
      </c>
      <c r="K57" s="21">
        <f t="shared" si="1"/>
        <v>-62</v>
      </c>
      <c r="L57" s="22">
        <f t="shared" si="3"/>
        <v>0.8729508196721312</v>
      </c>
      <c r="M57" s="27"/>
    </row>
    <row r="58" spans="1:13" s="6" customFormat="1" ht="15">
      <c r="A58" s="171" t="s">
        <v>63</v>
      </c>
      <c r="B58" s="171"/>
      <c r="C58" s="171"/>
      <c r="D58" s="23"/>
      <c r="E58" s="55">
        <v>374</v>
      </c>
      <c r="F58" s="21">
        <f t="shared" si="0"/>
        <v>374</v>
      </c>
      <c r="G58" s="17"/>
      <c r="H58" s="24">
        <v>334</v>
      </c>
      <c r="I58" s="25">
        <v>35</v>
      </c>
      <c r="J58" s="26">
        <v>369</v>
      </c>
      <c r="K58" s="21">
        <f t="shared" si="1"/>
        <v>-5</v>
      </c>
      <c r="L58" s="22">
        <f t="shared" si="3"/>
        <v>0.9866310160427807</v>
      </c>
      <c r="M58" s="27"/>
    </row>
    <row r="59" spans="1:13" s="6" customFormat="1" ht="15">
      <c r="A59" s="171" t="s">
        <v>64</v>
      </c>
      <c r="B59" s="171"/>
      <c r="C59" s="171"/>
      <c r="D59" s="23"/>
      <c r="E59" s="55">
        <v>13</v>
      </c>
      <c r="F59" s="21">
        <f t="shared" si="0"/>
        <v>13</v>
      </c>
      <c r="G59" s="17"/>
      <c r="H59" s="24">
        <v>80</v>
      </c>
      <c r="I59" s="25"/>
      <c r="J59" s="26">
        <v>80</v>
      </c>
      <c r="K59" s="21">
        <f t="shared" si="1"/>
        <v>67</v>
      </c>
      <c r="L59" s="22">
        <f t="shared" si="3"/>
        <v>6.153846153846154</v>
      </c>
      <c r="M59" s="27"/>
    </row>
    <row r="60" spans="1:13" s="6" customFormat="1" ht="15">
      <c r="A60" s="170" t="s">
        <v>65</v>
      </c>
      <c r="B60" s="170"/>
      <c r="C60" s="170"/>
      <c r="D60" s="23">
        <v>139</v>
      </c>
      <c r="E60" s="55">
        <v>124</v>
      </c>
      <c r="F60" s="21">
        <f t="shared" si="0"/>
        <v>-15</v>
      </c>
      <c r="G60" s="17">
        <f t="shared" si="2"/>
        <v>0.8920863309352518</v>
      </c>
      <c r="H60" s="24">
        <v>145</v>
      </c>
      <c r="I60" s="25">
        <v>3</v>
      </c>
      <c r="J60" s="26">
        <v>148</v>
      </c>
      <c r="K60" s="21">
        <f t="shared" si="1"/>
        <v>24</v>
      </c>
      <c r="L60" s="22">
        <f t="shared" si="3"/>
        <v>1.1935483870967742</v>
      </c>
      <c r="M60" s="27"/>
    </row>
    <row r="61" spans="1:13" s="6" customFormat="1" ht="15">
      <c r="A61" s="170" t="s">
        <v>66</v>
      </c>
      <c r="B61" s="170"/>
      <c r="C61" s="170"/>
      <c r="D61" s="23">
        <v>5</v>
      </c>
      <c r="E61" s="55">
        <v>4</v>
      </c>
      <c r="F61" s="21">
        <f t="shared" si="0"/>
        <v>-1</v>
      </c>
      <c r="G61" s="17">
        <f t="shared" si="2"/>
        <v>0.8</v>
      </c>
      <c r="H61" s="24">
        <v>4</v>
      </c>
      <c r="I61" s="25"/>
      <c r="J61" s="26">
        <v>4</v>
      </c>
      <c r="K61" s="21">
        <f t="shared" si="1"/>
        <v>0</v>
      </c>
      <c r="L61" s="22">
        <f t="shared" si="3"/>
        <v>1</v>
      </c>
      <c r="M61" s="27"/>
    </row>
    <row r="62" spans="1:14" s="6" customFormat="1" ht="15">
      <c r="A62" s="170" t="s">
        <v>67</v>
      </c>
      <c r="B62" s="170"/>
      <c r="C62" s="170"/>
      <c r="D62" s="23">
        <v>984</v>
      </c>
      <c r="E62" s="55">
        <v>1128</v>
      </c>
      <c r="F62" s="21">
        <f t="shared" si="0"/>
        <v>144</v>
      </c>
      <c r="G62" s="17">
        <f t="shared" si="2"/>
        <v>1.146341463414634</v>
      </c>
      <c r="H62" s="24">
        <f>SUM(H63:H70)</f>
        <v>1069</v>
      </c>
      <c r="I62" s="25">
        <v>20</v>
      </c>
      <c r="J62" s="26">
        <v>1089</v>
      </c>
      <c r="K62" s="21">
        <f t="shared" si="1"/>
        <v>-39</v>
      </c>
      <c r="L62" s="22">
        <f t="shared" si="3"/>
        <v>0.9654255319148937</v>
      </c>
      <c r="M62" s="27"/>
      <c r="N62" s="27"/>
    </row>
    <row r="63" spans="1:13" s="6" customFormat="1" ht="15">
      <c r="A63" s="161" t="s">
        <v>68</v>
      </c>
      <c r="B63" s="161"/>
      <c r="C63" s="161"/>
      <c r="D63" s="23">
        <v>120</v>
      </c>
      <c r="E63" s="55">
        <v>127</v>
      </c>
      <c r="F63" s="21">
        <f t="shared" si="0"/>
        <v>7</v>
      </c>
      <c r="G63" s="17">
        <f t="shared" si="2"/>
        <v>1.0583333333333333</v>
      </c>
      <c r="H63" s="24">
        <v>84</v>
      </c>
      <c r="I63" s="25">
        <v>6</v>
      </c>
      <c r="J63" s="26">
        <v>90</v>
      </c>
      <c r="K63" s="21">
        <f t="shared" si="1"/>
        <v>-37</v>
      </c>
      <c r="L63" s="22">
        <f t="shared" si="3"/>
        <v>0.7086614173228346</v>
      </c>
      <c r="M63" s="27"/>
    </row>
    <row r="64" spans="1:13" s="6" customFormat="1" ht="15">
      <c r="A64" s="161" t="s">
        <v>69</v>
      </c>
      <c r="B64" s="161"/>
      <c r="C64" s="161"/>
      <c r="D64" s="23">
        <v>6</v>
      </c>
      <c r="E64" s="55">
        <v>6</v>
      </c>
      <c r="F64" s="21">
        <f t="shared" si="0"/>
        <v>0</v>
      </c>
      <c r="G64" s="17">
        <f t="shared" si="2"/>
        <v>1</v>
      </c>
      <c r="H64" s="24">
        <v>7</v>
      </c>
      <c r="I64" s="25"/>
      <c r="J64" s="26">
        <v>7</v>
      </c>
      <c r="K64" s="21">
        <f t="shared" si="1"/>
        <v>1</v>
      </c>
      <c r="L64" s="22">
        <f t="shared" si="3"/>
        <v>1.1666666666666667</v>
      </c>
      <c r="M64" s="27"/>
    </row>
    <row r="65" spans="1:13" s="6" customFormat="1" ht="15">
      <c r="A65" s="161" t="s">
        <v>70</v>
      </c>
      <c r="B65" s="161"/>
      <c r="C65" s="161"/>
      <c r="D65" s="23">
        <v>0</v>
      </c>
      <c r="E65" s="55">
        <v>0</v>
      </c>
      <c r="F65" s="21">
        <f t="shared" si="0"/>
        <v>0</v>
      </c>
      <c r="G65" s="17"/>
      <c r="H65" s="24"/>
      <c r="I65" s="25"/>
      <c r="J65" s="26">
        <v>0</v>
      </c>
      <c r="K65" s="21">
        <f t="shared" si="1"/>
        <v>0</v>
      </c>
      <c r="L65" s="22"/>
      <c r="M65" s="27"/>
    </row>
    <row r="66" spans="1:13" s="6" customFormat="1" ht="15">
      <c r="A66" s="161" t="s">
        <v>71</v>
      </c>
      <c r="B66" s="161"/>
      <c r="C66" s="161"/>
      <c r="D66" s="23">
        <v>100</v>
      </c>
      <c r="E66" s="55">
        <v>91</v>
      </c>
      <c r="F66" s="21">
        <f t="shared" si="0"/>
        <v>-9</v>
      </c>
      <c r="G66" s="17">
        <f t="shared" si="2"/>
        <v>0.91</v>
      </c>
      <c r="H66" s="24">
        <v>90</v>
      </c>
      <c r="I66" s="25"/>
      <c r="J66" s="26">
        <v>90</v>
      </c>
      <c r="K66" s="21">
        <f t="shared" si="1"/>
        <v>-1</v>
      </c>
      <c r="L66" s="22">
        <f t="shared" si="3"/>
        <v>0.989010989010989</v>
      </c>
      <c r="M66" s="27"/>
    </row>
    <row r="67" spans="1:13" s="6" customFormat="1" ht="15">
      <c r="A67" s="161" t="s">
        <v>72</v>
      </c>
      <c r="B67" s="161"/>
      <c r="C67" s="161"/>
      <c r="D67" s="23">
        <v>0</v>
      </c>
      <c r="E67" s="55">
        <v>0</v>
      </c>
      <c r="F67" s="21">
        <f t="shared" si="0"/>
        <v>0</v>
      </c>
      <c r="G67" s="17"/>
      <c r="H67" s="24"/>
      <c r="I67" s="25"/>
      <c r="J67" s="26">
        <v>0</v>
      </c>
      <c r="K67" s="21">
        <f t="shared" si="1"/>
        <v>0</v>
      </c>
      <c r="L67" s="22"/>
      <c r="M67" s="27"/>
    </row>
    <row r="68" spans="1:13" s="6" customFormat="1" ht="15">
      <c r="A68" s="161" t="s">
        <v>73</v>
      </c>
      <c r="B68" s="161"/>
      <c r="C68" s="161"/>
      <c r="D68" s="23">
        <v>150</v>
      </c>
      <c r="E68" s="55">
        <v>123</v>
      </c>
      <c r="F68" s="21">
        <f t="shared" si="0"/>
        <v>-27</v>
      </c>
      <c r="G68" s="17">
        <f t="shared" si="2"/>
        <v>0.82</v>
      </c>
      <c r="H68" s="24">
        <v>116</v>
      </c>
      <c r="I68" s="25">
        <v>7</v>
      </c>
      <c r="J68" s="26">
        <v>123</v>
      </c>
      <c r="K68" s="21">
        <f t="shared" si="1"/>
        <v>0</v>
      </c>
      <c r="L68" s="22">
        <f t="shared" si="3"/>
        <v>1</v>
      </c>
      <c r="M68" s="27"/>
    </row>
    <row r="69" spans="1:13" s="6" customFormat="1" ht="15">
      <c r="A69" s="161" t="s">
        <v>74</v>
      </c>
      <c r="B69" s="161"/>
      <c r="C69" s="161"/>
      <c r="D69" s="23">
        <v>250</v>
      </c>
      <c r="E69" s="55">
        <v>213</v>
      </c>
      <c r="F69" s="21">
        <f t="shared" si="0"/>
        <v>-37</v>
      </c>
      <c r="G69" s="17">
        <f t="shared" si="2"/>
        <v>0.852</v>
      </c>
      <c r="H69" s="24">
        <v>207</v>
      </c>
      <c r="I69" s="25">
        <v>4</v>
      </c>
      <c r="J69" s="26">
        <v>211</v>
      </c>
      <c r="K69" s="21">
        <f t="shared" si="1"/>
        <v>-2</v>
      </c>
      <c r="L69" s="22">
        <f t="shared" si="3"/>
        <v>0.9906103286384976</v>
      </c>
      <c r="M69" s="27"/>
    </row>
    <row r="70" spans="1:13" s="6" customFormat="1" ht="15">
      <c r="A70" s="161" t="s">
        <v>75</v>
      </c>
      <c r="B70" s="161"/>
      <c r="C70" s="161"/>
      <c r="D70" s="23">
        <v>358</v>
      </c>
      <c r="E70" s="55">
        <v>568</v>
      </c>
      <c r="F70" s="21">
        <f t="shared" si="0"/>
        <v>210</v>
      </c>
      <c r="G70" s="17">
        <f>E70/D70</f>
        <v>1.5865921787709498</v>
      </c>
      <c r="H70" s="24">
        <v>565</v>
      </c>
      <c r="I70" s="25">
        <v>3</v>
      </c>
      <c r="J70" s="26">
        <v>568</v>
      </c>
      <c r="K70" s="21">
        <f t="shared" si="1"/>
        <v>0</v>
      </c>
      <c r="L70" s="22">
        <f t="shared" si="3"/>
        <v>1</v>
      </c>
      <c r="M70" s="27"/>
    </row>
    <row r="71" spans="1:13" s="6" customFormat="1" ht="15">
      <c r="A71" s="161" t="s">
        <v>76</v>
      </c>
      <c r="B71" s="161"/>
      <c r="C71" s="161"/>
      <c r="D71" s="23">
        <v>0</v>
      </c>
      <c r="E71" s="55">
        <v>0</v>
      </c>
      <c r="F71" s="21">
        <f t="shared" si="0"/>
        <v>0</v>
      </c>
      <c r="G71" s="17"/>
      <c r="H71" s="24"/>
      <c r="I71" s="25"/>
      <c r="J71" s="26">
        <v>0</v>
      </c>
      <c r="K71" s="21">
        <f t="shared" si="1"/>
        <v>0</v>
      </c>
      <c r="L71" s="22"/>
      <c r="M71" s="27"/>
    </row>
    <row r="72" spans="1:14" s="6" customFormat="1" ht="15">
      <c r="A72" s="170" t="s">
        <v>77</v>
      </c>
      <c r="B72" s="170"/>
      <c r="C72" s="170"/>
      <c r="D72" s="23">
        <v>52607</v>
      </c>
      <c r="E72" s="55">
        <v>52890</v>
      </c>
      <c r="F72" s="21">
        <f t="shared" si="0"/>
        <v>283</v>
      </c>
      <c r="G72" s="17">
        <f t="shared" si="2"/>
        <v>1.0053795122322124</v>
      </c>
      <c r="H72" s="24">
        <v>52405</v>
      </c>
      <c r="I72" s="25">
        <v>420</v>
      </c>
      <c r="J72" s="26">
        <v>52825</v>
      </c>
      <c r="K72" s="21">
        <f t="shared" si="1"/>
        <v>-65</v>
      </c>
      <c r="L72" s="22">
        <f t="shared" si="3"/>
        <v>0.9987710342219701</v>
      </c>
      <c r="M72" s="27"/>
      <c r="N72" s="27"/>
    </row>
    <row r="73" spans="1:13" s="6" customFormat="1" ht="15">
      <c r="A73" s="161" t="s">
        <v>78</v>
      </c>
      <c r="B73" s="161"/>
      <c r="C73" s="161"/>
      <c r="D73" s="23">
        <v>38925</v>
      </c>
      <c r="E73" s="55">
        <v>38973</v>
      </c>
      <c r="F73" s="21">
        <f t="shared" si="0"/>
        <v>48</v>
      </c>
      <c r="G73" s="17">
        <f t="shared" si="2"/>
        <v>1.001233140655106</v>
      </c>
      <c r="H73" s="24">
        <v>38614</v>
      </c>
      <c r="I73" s="25">
        <v>311</v>
      </c>
      <c r="J73" s="26">
        <v>38925</v>
      </c>
      <c r="K73" s="21">
        <f t="shared" si="1"/>
        <v>-48</v>
      </c>
      <c r="L73" s="22">
        <f t="shared" si="3"/>
        <v>0.9987683781079209</v>
      </c>
      <c r="M73" s="27"/>
    </row>
    <row r="74" spans="1:13" s="6" customFormat="1" ht="15">
      <c r="A74" s="161" t="s">
        <v>79</v>
      </c>
      <c r="B74" s="161"/>
      <c r="C74" s="161"/>
      <c r="D74" s="23">
        <v>38675</v>
      </c>
      <c r="E74" s="55">
        <v>38723</v>
      </c>
      <c r="F74" s="21">
        <f t="shared" si="0"/>
        <v>48</v>
      </c>
      <c r="G74" s="17">
        <f t="shared" si="2"/>
        <v>1.0012411118293472</v>
      </c>
      <c r="H74" s="24">
        <v>38264</v>
      </c>
      <c r="I74" s="25">
        <v>311</v>
      </c>
      <c r="J74" s="26">
        <v>38575</v>
      </c>
      <c r="K74" s="21">
        <f t="shared" si="1"/>
        <v>-148</v>
      </c>
      <c r="L74" s="22">
        <f t="shared" si="3"/>
        <v>0.9961779820778349</v>
      </c>
      <c r="M74" s="27"/>
    </row>
    <row r="75" spans="1:13" s="6" customFormat="1" ht="15">
      <c r="A75" s="161" t="s">
        <v>80</v>
      </c>
      <c r="B75" s="161"/>
      <c r="C75" s="161"/>
      <c r="D75" s="23">
        <v>38625</v>
      </c>
      <c r="E75" s="55">
        <v>38675</v>
      </c>
      <c r="F75" s="21">
        <f t="shared" si="0"/>
        <v>50</v>
      </c>
      <c r="G75" s="17">
        <f t="shared" si="2"/>
        <v>1.001294498381877</v>
      </c>
      <c r="H75" s="24">
        <v>38114</v>
      </c>
      <c r="I75" s="25">
        <v>311</v>
      </c>
      <c r="J75" s="26">
        <v>38425</v>
      </c>
      <c r="K75" s="21">
        <f t="shared" si="1"/>
        <v>-250</v>
      </c>
      <c r="L75" s="22">
        <f t="shared" si="3"/>
        <v>0.9935358758888171</v>
      </c>
      <c r="M75" s="27"/>
    </row>
    <row r="76" spans="1:14" s="6" customFormat="1" ht="15">
      <c r="A76" s="161" t="s">
        <v>81</v>
      </c>
      <c r="B76" s="161"/>
      <c r="C76" s="161"/>
      <c r="D76" s="23">
        <v>250</v>
      </c>
      <c r="E76" s="55">
        <v>250</v>
      </c>
      <c r="F76" s="21">
        <f t="shared" si="0"/>
        <v>0</v>
      </c>
      <c r="G76" s="17">
        <f t="shared" si="2"/>
        <v>1</v>
      </c>
      <c r="H76" s="24">
        <v>350</v>
      </c>
      <c r="I76" s="25"/>
      <c r="J76" s="26">
        <v>350</v>
      </c>
      <c r="K76" s="21">
        <f t="shared" si="1"/>
        <v>100</v>
      </c>
      <c r="L76" s="22">
        <f t="shared" si="3"/>
        <v>1.4</v>
      </c>
      <c r="M76" s="27"/>
      <c r="N76" s="27"/>
    </row>
    <row r="77" spans="1:13" s="6" customFormat="1" ht="15">
      <c r="A77" s="161" t="s">
        <v>82</v>
      </c>
      <c r="B77" s="161"/>
      <c r="C77" s="161"/>
      <c r="D77" s="23">
        <v>13682</v>
      </c>
      <c r="E77" s="55">
        <v>13917</v>
      </c>
      <c r="F77" s="21">
        <f t="shared" si="0"/>
        <v>235</v>
      </c>
      <c r="G77" s="17">
        <f t="shared" si="2"/>
        <v>1.0171758514837013</v>
      </c>
      <c r="H77" s="24">
        <v>13791</v>
      </c>
      <c r="I77" s="25">
        <v>109</v>
      </c>
      <c r="J77" s="26">
        <v>13900</v>
      </c>
      <c r="K77" s="21">
        <f t="shared" si="1"/>
        <v>-17</v>
      </c>
      <c r="L77" s="22">
        <f t="shared" si="3"/>
        <v>0.9987784723719192</v>
      </c>
      <c r="M77" s="27"/>
    </row>
    <row r="78" spans="1:15" s="6" customFormat="1" ht="15">
      <c r="A78" s="170" t="s">
        <v>83</v>
      </c>
      <c r="B78" s="170"/>
      <c r="C78" s="170"/>
      <c r="D78" s="23">
        <v>105</v>
      </c>
      <c r="E78" s="55">
        <v>34</v>
      </c>
      <c r="F78" s="21">
        <f t="shared" si="0"/>
        <v>-71</v>
      </c>
      <c r="G78" s="17">
        <f t="shared" si="2"/>
        <v>0.3238095238095238</v>
      </c>
      <c r="H78" s="24">
        <v>32</v>
      </c>
      <c r="I78" s="25">
        <v>2</v>
      </c>
      <c r="J78" s="26">
        <v>34</v>
      </c>
      <c r="K78" s="21">
        <f t="shared" si="1"/>
        <v>0</v>
      </c>
      <c r="L78" s="22">
        <f t="shared" si="3"/>
        <v>1</v>
      </c>
      <c r="M78" s="27"/>
      <c r="N78" s="27"/>
      <c r="O78" s="58"/>
    </row>
    <row r="79" spans="1:13" s="6" customFormat="1" ht="15">
      <c r="A79" s="161" t="s">
        <v>84</v>
      </c>
      <c r="B79" s="161"/>
      <c r="C79" s="161"/>
      <c r="D79" s="23">
        <v>15</v>
      </c>
      <c r="E79" s="55">
        <v>17</v>
      </c>
      <c r="F79" s="21">
        <f aca="true" t="shared" si="4" ref="F79:F93">E79-D79</f>
        <v>2</v>
      </c>
      <c r="G79" s="17">
        <f>E79/D79</f>
        <v>1.1333333333333333</v>
      </c>
      <c r="H79" s="24">
        <v>16</v>
      </c>
      <c r="I79" s="25">
        <v>1</v>
      </c>
      <c r="J79" s="26">
        <v>17</v>
      </c>
      <c r="K79" s="21">
        <f aca="true" t="shared" si="5" ref="K79:K93">J79-E79</f>
        <v>0</v>
      </c>
      <c r="L79" s="22">
        <f aca="true" t="shared" si="6" ref="L79:L88">J79/E79</f>
        <v>1</v>
      </c>
      <c r="M79" s="27"/>
    </row>
    <row r="80" spans="1:13" s="6" customFormat="1" ht="15">
      <c r="A80" s="170" t="s">
        <v>85</v>
      </c>
      <c r="B80" s="170"/>
      <c r="C80" s="170"/>
      <c r="D80" s="23">
        <v>1073</v>
      </c>
      <c r="E80" s="55">
        <v>1052</v>
      </c>
      <c r="F80" s="21">
        <f t="shared" si="4"/>
        <v>-21</v>
      </c>
      <c r="G80" s="17">
        <f>E80/D80</f>
        <v>0.9804287045666356</v>
      </c>
      <c r="H80" s="24">
        <v>1260</v>
      </c>
      <c r="I80" s="25">
        <v>28</v>
      </c>
      <c r="J80" s="26">
        <v>1288</v>
      </c>
      <c r="K80" s="21">
        <f t="shared" si="5"/>
        <v>236</v>
      </c>
      <c r="L80" s="22">
        <f t="shared" si="6"/>
        <v>1.2243346007604563</v>
      </c>
      <c r="M80" s="27"/>
    </row>
    <row r="81" spans="1:13" s="6" customFormat="1" ht="15">
      <c r="A81" s="161" t="s">
        <v>86</v>
      </c>
      <c r="B81" s="161"/>
      <c r="C81" s="161"/>
      <c r="D81" s="28">
        <v>0</v>
      </c>
      <c r="E81" s="56">
        <v>0</v>
      </c>
      <c r="F81" s="21">
        <f t="shared" si="4"/>
        <v>0</v>
      </c>
      <c r="G81" s="17"/>
      <c r="H81" s="18"/>
      <c r="I81" s="19"/>
      <c r="J81" s="26">
        <v>0</v>
      </c>
      <c r="K81" s="21">
        <f t="shared" si="5"/>
        <v>0</v>
      </c>
      <c r="L81" s="22"/>
      <c r="M81" s="27"/>
    </row>
    <row r="82" spans="1:13" s="6" customFormat="1" ht="15">
      <c r="A82" s="161" t="s">
        <v>87</v>
      </c>
      <c r="B82" s="161"/>
      <c r="C82" s="161"/>
      <c r="D82" s="23">
        <v>0</v>
      </c>
      <c r="E82" s="55">
        <v>0</v>
      </c>
      <c r="F82" s="21">
        <f t="shared" si="4"/>
        <v>0</v>
      </c>
      <c r="G82" s="17"/>
      <c r="H82" s="24"/>
      <c r="I82" s="25"/>
      <c r="J82" s="26">
        <v>0</v>
      </c>
      <c r="K82" s="21">
        <f t="shared" si="5"/>
        <v>0</v>
      </c>
      <c r="L82" s="22"/>
      <c r="M82" s="27"/>
    </row>
    <row r="83" spans="1:13" s="6" customFormat="1" ht="15">
      <c r="A83" s="170" t="s">
        <v>88</v>
      </c>
      <c r="B83" s="170"/>
      <c r="C83" s="170"/>
      <c r="D83" s="23">
        <v>2444</v>
      </c>
      <c r="E83" s="55">
        <v>3654</v>
      </c>
      <c r="F83" s="21">
        <f t="shared" si="4"/>
        <v>1210</v>
      </c>
      <c r="G83" s="17">
        <f>E83/D83</f>
        <v>1.495090016366612</v>
      </c>
      <c r="H83" s="24">
        <v>3018</v>
      </c>
      <c r="I83" s="25">
        <v>87</v>
      </c>
      <c r="J83" s="26">
        <v>3105</v>
      </c>
      <c r="K83" s="21">
        <f t="shared" si="5"/>
        <v>-549</v>
      </c>
      <c r="L83" s="22">
        <f t="shared" si="6"/>
        <v>0.8497536945812808</v>
      </c>
      <c r="M83" s="27"/>
    </row>
    <row r="84" spans="1:13" s="6" customFormat="1" ht="15">
      <c r="A84" s="161" t="s">
        <v>89</v>
      </c>
      <c r="B84" s="161"/>
      <c r="C84" s="161"/>
      <c r="D84" s="23"/>
      <c r="E84" s="55">
        <v>2258</v>
      </c>
      <c r="F84" s="21">
        <f t="shared" si="4"/>
        <v>2258</v>
      </c>
      <c r="G84" s="17"/>
      <c r="H84" s="24">
        <v>1953</v>
      </c>
      <c r="I84" s="25">
        <v>76</v>
      </c>
      <c r="J84" s="26">
        <v>2029</v>
      </c>
      <c r="K84" s="21">
        <f t="shared" si="5"/>
        <v>-229</v>
      </c>
      <c r="L84" s="22">
        <f t="shared" si="6"/>
        <v>0.8985828166519043</v>
      </c>
      <c r="M84" s="27"/>
    </row>
    <row r="85" spans="1:13" s="6" customFormat="1" ht="15">
      <c r="A85" s="161" t="s">
        <v>90</v>
      </c>
      <c r="B85" s="161"/>
      <c r="C85" s="161"/>
      <c r="D85" s="23"/>
      <c r="E85" s="55">
        <v>149</v>
      </c>
      <c r="F85" s="21">
        <f t="shared" si="4"/>
        <v>149</v>
      </c>
      <c r="G85" s="17"/>
      <c r="H85" s="24">
        <v>149</v>
      </c>
      <c r="I85" s="25"/>
      <c r="J85" s="26">
        <v>149</v>
      </c>
      <c r="K85" s="21">
        <f t="shared" si="5"/>
        <v>0</v>
      </c>
      <c r="L85" s="22">
        <f t="shared" si="6"/>
        <v>1</v>
      </c>
      <c r="M85" s="27"/>
    </row>
    <row r="86" spans="1:13" s="6" customFormat="1" ht="15">
      <c r="A86" s="161" t="s">
        <v>91</v>
      </c>
      <c r="B86" s="161"/>
      <c r="C86" s="161"/>
      <c r="D86" s="23"/>
      <c r="E86" s="55">
        <v>267</v>
      </c>
      <c r="F86" s="21">
        <f t="shared" si="4"/>
        <v>267</v>
      </c>
      <c r="G86" s="17"/>
      <c r="H86" s="24">
        <v>267</v>
      </c>
      <c r="I86" s="25"/>
      <c r="J86" s="26">
        <v>267</v>
      </c>
      <c r="K86" s="21">
        <f t="shared" si="5"/>
        <v>0</v>
      </c>
      <c r="L86" s="22">
        <f t="shared" si="6"/>
        <v>1</v>
      </c>
      <c r="M86" s="27"/>
    </row>
    <row r="87" spans="1:13" s="6" customFormat="1" ht="15">
      <c r="A87" s="161" t="s">
        <v>92</v>
      </c>
      <c r="B87" s="161"/>
      <c r="C87" s="161"/>
      <c r="D87" s="23"/>
      <c r="E87" s="55">
        <v>980</v>
      </c>
      <c r="F87" s="21">
        <f t="shared" si="4"/>
        <v>980</v>
      </c>
      <c r="G87" s="17"/>
      <c r="H87" s="24">
        <v>659</v>
      </c>
      <c r="I87" s="25">
        <v>1</v>
      </c>
      <c r="J87" s="26">
        <v>660</v>
      </c>
      <c r="K87" s="21">
        <f t="shared" si="5"/>
        <v>-320</v>
      </c>
      <c r="L87" s="22">
        <f t="shared" si="6"/>
        <v>0.673469387755102</v>
      </c>
      <c r="M87" s="27"/>
    </row>
    <row r="88" spans="1:13" s="6" customFormat="1" ht="15">
      <c r="A88" s="161" t="s">
        <v>93</v>
      </c>
      <c r="B88" s="161"/>
      <c r="C88" s="161"/>
      <c r="D88" s="23"/>
      <c r="E88" s="55">
        <v>980</v>
      </c>
      <c r="F88" s="21">
        <f t="shared" si="4"/>
        <v>980</v>
      </c>
      <c r="G88" s="17"/>
      <c r="H88" s="24">
        <v>659</v>
      </c>
      <c r="I88" s="25">
        <v>1</v>
      </c>
      <c r="J88" s="26">
        <v>660</v>
      </c>
      <c r="K88" s="21">
        <f t="shared" si="5"/>
        <v>-320</v>
      </c>
      <c r="L88" s="22">
        <f t="shared" si="6"/>
        <v>0.673469387755102</v>
      </c>
      <c r="M88" s="27"/>
    </row>
    <row r="89" spans="1:14" s="6" customFormat="1" ht="15">
      <c r="A89" s="161" t="s">
        <v>94</v>
      </c>
      <c r="B89" s="161"/>
      <c r="C89" s="161"/>
      <c r="D89" s="23"/>
      <c r="E89" s="55">
        <v>0</v>
      </c>
      <c r="F89" s="21">
        <f t="shared" si="4"/>
        <v>0</v>
      </c>
      <c r="G89" s="17"/>
      <c r="H89" s="24"/>
      <c r="I89" s="25"/>
      <c r="J89" s="26">
        <v>0</v>
      </c>
      <c r="K89" s="21">
        <f t="shared" si="5"/>
        <v>0</v>
      </c>
      <c r="L89" s="22"/>
      <c r="M89" s="27"/>
      <c r="N89" s="27"/>
    </row>
    <row r="90" spans="1:13" s="6" customFormat="1" ht="15">
      <c r="A90" s="170" t="s">
        <v>95</v>
      </c>
      <c r="B90" s="170"/>
      <c r="C90" s="170"/>
      <c r="D90" s="23">
        <v>40</v>
      </c>
      <c r="E90" s="55">
        <v>0</v>
      </c>
      <c r="F90" s="21">
        <f t="shared" si="4"/>
        <v>-40</v>
      </c>
      <c r="G90" s="17">
        <f>E90/D90</f>
        <v>0</v>
      </c>
      <c r="H90" s="24"/>
      <c r="I90" s="25"/>
      <c r="J90" s="26">
        <v>0</v>
      </c>
      <c r="K90" s="21">
        <f t="shared" si="5"/>
        <v>0</v>
      </c>
      <c r="L90" s="22"/>
      <c r="M90" s="27"/>
    </row>
    <row r="91" spans="1:13" s="6" customFormat="1" ht="15">
      <c r="A91" s="161" t="s">
        <v>96</v>
      </c>
      <c r="B91" s="161"/>
      <c r="C91" s="161"/>
      <c r="D91" s="23">
        <v>40</v>
      </c>
      <c r="E91" s="55">
        <v>0</v>
      </c>
      <c r="F91" s="21">
        <f t="shared" si="4"/>
        <v>-40</v>
      </c>
      <c r="G91" s="17">
        <f>E91/D91</f>
        <v>0</v>
      </c>
      <c r="H91" s="24"/>
      <c r="I91" s="25"/>
      <c r="J91" s="26">
        <v>0</v>
      </c>
      <c r="K91" s="21">
        <f t="shared" si="5"/>
        <v>0</v>
      </c>
      <c r="L91" s="22"/>
      <c r="M91" s="27"/>
    </row>
    <row r="92" spans="1:14" s="6" customFormat="1" ht="15">
      <c r="A92" s="170" t="s">
        <v>97</v>
      </c>
      <c r="B92" s="170"/>
      <c r="C92" s="170"/>
      <c r="D92" s="23">
        <v>0</v>
      </c>
      <c r="E92" s="55">
        <v>0</v>
      </c>
      <c r="F92" s="21">
        <f t="shared" si="4"/>
        <v>0</v>
      </c>
      <c r="G92" s="17"/>
      <c r="H92" s="24"/>
      <c r="I92" s="25"/>
      <c r="J92" s="26">
        <v>0</v>
      </c>
      <c r="K92" s="21">
        <f t="shared" si="5"/>
        <v>0</v>
      </c>
      <c r="L92" s="22"/>
      <c r="M92" s="27"/>
      <c r="N92" s="27"/>
    </row>
    <row r="93" spans="1:15" s="29" customFormat="1" ht="15">
      <c r="A93" s="161" t="s">
        <v>98</v>
      </c>
      <c r="B93" s="161"/>
      <c r="C93" s="161"/>
      <c r="D93" s="59">
        <v>0</v>
      </c>
      <c r="E93" s="60">
        <v>0</v>
      </c>
      <c r="F93" s="21">
        <f t="shared" si="4"/>
        <v>0</v>
      </c>
      <c r="G93" s="17"/>
      <c r="H93" s="24"/>
      <c r="I93" s="25"/>
      <c r="J93" s="26">
        <v>0</v>
      </c>
      <c r="K93" s="21">
        <f t="shared" si="5"/>
        <v>0</v>
      </c>
      <c r="L93" s="22"/>
      <c r="M93" s="27"/>
      <c r="N93" s="62"/>
      <c r="O93" s="63"/>
    </row>
    <row r="94" spans="1:15" s="29" customFormat="1" ht="15">
      <c r="A94" s="176" t="s">
        <v>99</v>
      </c>
      <c r="B94" s="176"/>
      <c r="C94" s="176"/>
      <c r="D94" s="64">
        <v>70589</v>
      </c>
      <c r="E94" s="65">
        <v>70798</v>
      </c>
      <c r="F94" s="66"/>
      <c r="G94" s="66"/>
      <c r="H94" s="67">
        <f>SUM(H38+H49+H56+H60+H61+H62+H72+H78+H80+H83)</f>
        <v>69440</v>
      </c>
      <c r="I94" s="67">
        <f>SUM(I38+I49+I56+I60+I61+I62+I72+I78+I80+I83)</f>
        <v>1170</v>
      </c>
      <c r="J94" s="26">
        <v>70610</v>
      </c>
      <c r="K94" s="68"/>
      <c r="L94" s="69"/>
      <c r="M94" s="27"/>
      <c r="N94" s="62"/>
      <c r="O94" s="63"/>
    </row>
    <row r="95" spans="1:15" s="29" customFormat="1" ht="15">
      <c r="A95" s="177" t="s">
        <v>100</v>
      </c>
      <c r="B95" s="177"/>
      <c r="C95" s="177"/>
      <c r="D95" s="70">
        <f>SUM(D37-D94)</f>
        <v>0</v>
      </c>
      <c r="E95" s="71">
        <f>SUM(E37-E94)</f>
        <v>153</v>
      </c>
      <c r="F95" s="72"/>
      <c r="G95" s="72"/>
      <c r="H95" s="71">
        <f>SUM(H37-H94)</f>
        <v>-7488</v>
      </c>
      <c r="I95" s="71">
        <f>SUM(I37-I94)</f>
        <v>87</v>
      </c>
      <c r="J95" s="73">
        <v>-7401</v>
      </c>
      <c r="K95" s="74"/>
      <c r="L95" s="75"/>
      <c r="M95" s="61"/>
      <c r="N95" s="61"/>
      <c r="O95" s="63"/>
    </row>
    <row r="96" spans="1:15" s="83" customFormat="1" ht="15">
      <c r="A96" s="76"/>
      <c r="B96" s="77"/>
      <c r="C96" s="77"/>
      <c r="D96" s="78"/>
      <c r="E96" s="79"/>
      <c r="F96" s="77"/>
      <c r="G96" s="77"/>
      <c r="H96" s="80"/>
      <c r="I96" s="81"/>
      <c r="J96" s="82"/>
      <c r="K96" s="76"/>
      <c r="L96" s="77"/>
      <c r="M96" s="77"/>
      <c r="N96" s="77"/>
      <c r="O96" s="80"/>
    </row>
    <row r="97" spans="1:14" ht="14.25" customHeight="1">
      <c r="A97" s="178" t="s">
        <v>101</v>
      </c>
      <c r="B97" s="178"/>
      <c r="C97" s="179" t="s">
        <v>102</v>
      </c>
      <c r="D97" s="84"/>
      <c r="E97" s="172" t="s">
        <v>103</v>
      </c>
      <c r="F97" s="172"/>
      <c r="G97" s="172"/>
      <c r="H97" s="172"/>
      <c r="I97" s="173" t="s">
        <v>102</v>
      </c>
      <c r="J97" s="85"/>
      <c r="K97" s="85"/>
      <c r="L97" s="85"/>
      <c r="M97" s="85"/>
      <c r="N97" s="85"/>
    </row>
    <row r="98" spans="1:14" ht="15">
      <c r="A98" s="178"/>
      <c r="B98" s="178"/>
      <c r="C98" s="179"/>
      <c r="D98" s="84"/>
      <c r="E98" s="172"/>
      <c r="F98" s="172"/>
      <c r="G98" s="172"/>
      <c r="H98" s="172"/>
      <c r="I98" s="173"/>
      <c r="J98" s="85"/>
      <c r="K98" s="85"/>
      <c r="L98" s="85"/>
      <c r="M98" s="85"/>
      <c r="N98" s="85"/>
    </row>
    <row r="99" spans="1:14" ht="15" customHeight="1">
      <c r="A99" s="174" t="s">
        <v>104</v>
      </c>
      <c r="B99" s="174"/>
      <c r="C99" s="86">
        <v>140</v>
      </c>
      <c r="D99" s="76"/>
      <c r="E99" s="175" t="s">
        <v>105</v>
      </c>
      <c r="F99" s="175"/>
      <c r="G99" s="175"/>
      <c r="H99" s="175"/>
      <c r="I99" s="87">
        <v>266</v>
      </c>
      <c r="J99" s="85"/>
      <c r="K99" s="85"/>
      <c r="L99" s="85"/>
      <c r="M99" s="85"/>
      <c r="N99" s="79" t="s">
        <v>106</v>
      </c>
    </row>
    <row r="100" spans="1:14" ht="15">
      <c r="A100" s="180" t="s">
        <v>107</v>
      </c>
      <c r="B100" s="180"/>
      <c r="C100" s="88">
        <v>300</v>
      </c>
      <c r="D100" s="76"/>
      <c r="E100" s="175" t="s">
        <v>108</v>
      </c>
      <c r="F100" s="175"/>
      <c r="G100" s="175"/>
      <c r="H100" s="175"/>
      <c r="I100" s="89">
        <v>369</v>
      </c>
      <c r="J100" s="85"/>
      <c r="K100" s="90" t="s">
        <v>109</v>
      </c>
      <c r="L100" s="91"/>
      <c r="M100" s="92">
        <v>2011</v>
      </c>
      <c r="N100" s="93">
        <v>2012</v>
      </c>
    </row>
    <row r="101" spans="1:14" ht="15">
      <c r="A101" s="180" t="s">
        <v>110</v>
      </c>
      <c r="B101" s="180"/>
      <c r="C101" s="94">
        <v>270</v>
      </c>
      <c r="D101" s="76"/>
      <c r="E101" s="175" t="s">
        <v>111</v>
      </c>
      <c r="F101" s="175"/>
      <c r="G101" s="175"/>
      <c r="H101" s="175"/>
      <c r="I101" s="89">
        <v>80</v>
      </c>
      <c r="J101" s="85"/>
      <c r="K101" s="95" t="s">
        <v>112</v>
      </c>
      <c r="L101" s="96"/>
      <c r="M101" s="97">
        <v>0</v>
      </c>
      <c r="N101" s="98">
        <v>0</v>
      </c>
    </row>
    <row r="102" spans="1:14" ht="15.75" customHeight="1">
      <c r="A102" s="180" t="s">
        <v>113</v>
      </c>
      <c r="B102" s="180"/>
      <c r="C102" s="99">
        <v>1493</v>
      </c>
      <c r="D102" s="76"/>
      <c r="E102" s="175" t="s">
        <v>114</v>
      </c>
      <c r="F102" s="175"/>
      <c r="G102" s="175"/>
      <c r="H102" s="175"/>
      <c r="I102" s="89">
        <v>160</v>
      </c>
      <c r="J102" s="85"/>
      <c r="K102" s="96" t="s">
        <v>115</v>
      </c>
      <c r="L102" s="100"/>
      <c r="M102" s="101">
        <v>0</v>
      </c>
      <c r="N102" s="102">
        <v>0</v>
      </c>
    </row>
    <row r="103" spans="1:14" ht="15">
      <c r="A103" s="180" t="s">
        <v>116</v>
      </c>
      <c r="B103" s="180"/>
      <c r="C103" s="88">
        <v>495</v>
      </c>
      <c r="D103" s="76"/>
      <c r="E103" s="175"/>
      <c r="F103" s="175"/>
      <c r="G103" s="175"/>
      <c r="H103" s="175"/>
      <c r="I103" s="88"/>
      <c r="J103" s="85"/>
      <c r="K103" s="103" t="s">
        <v>117</v>
      </c>
      <c r="L103" s="104"/>
      <c r="M103" s="105">
        <v>0</v>
      </c>
      <c r="N103" s="106">
        <v>0</v>
      </c>
    </row>
    <row r="104" spans="1:14" ht="15">
      <c r="A104" s="180"/>
      <c r="B104" s="180"/>
      <c r="C104" s="88"/>
      <c r="D104" s="76"/>
      <c r="E104" s="175"/>
      <c r="F104" s="175"/>
      <c r="G104" s="175"/>
      <c r="H104" s="175"/>
      <c r="I104" s="107"/>
      <c r="J104" s="85"/>
      <c r="K104" s="85"/>
      <c r="L104" s="85"/>
      <c r="M104" s="85"/>
      <c r="N104" s="85"/>
    </row>
    <row r="105" spans="1:14" ht="15">
      <c r="A105" s="180"/>
      <c r="B105" s="180"/>
      <c r="C105" s="88"/>
      <c r="D105" s="76"/>
      <c r="E105" s="175"/>
      <c r="F105" s="175"/>
      <c r="G105" s="175"/>
      <c r="H105" s="175"/>
      <c r="I105" s="88"/>
      <c r="J105" s="85"/>
      <c r="K105" s="85"/>
      <c r="L105" s="85"/>
      <c r="M105" s="85"/>
      <c r="N105" s="85"/>
    </row>
    <row r="106" spans="1:14" ht="15">
      <c r="A106" s="181"/>
      <c r="B106" s="181"/>
      <c r="C106" s="108"/>
      <c r="D106" s="76"/>
      <c r="E106" s="182"/>
      <c r="F106" s="182"/>
      <c r="G106" s="182"/>
      <c r="H106" s="182"/>
      <c r="I106" s="109"/>
      <c r="J106" s="85"/>
      <c r="K106" s="85"/>
      <c r="L106" s="85"/>
      <c r="M106" s="85"/>
      <c r="N106" s="85"/>
    </row>
    <row r="107" spans="1:14" ht="15">
      <c r="A107" s="183" t="s">
        <v>8</v>
      </c>
      <c r="B107" s="183"/>
      <c r="C107" s="110">
        <f>SUM(C99:C105)</f>
        <v>2698</v>
      </c>
      <c r="D107" s="111"/>
      <c r="E107" s="184" t="s">
        <v>8</v>
      </c>
      <c r="F107" s="184"/>
      <c r="G107" s="184"/>
      <c r="H107" s="184"/>
      <c r="I107" s="112">
        <f>SUM(I99:I106)</f>
        <v>875</v>
      </c>
      <c r="J107" s="85"/>
      <c r="K107" s="85"/>
      <c r="L107" s="85"/>
      <c r="M107" s="85"/>
      <c r="N107" s="113"/>
    </row>
    <row r="108" spans="1:5" s="83" customFormat="1" ht="15">
      <c r="A108" s="111"/>
      <c r="B108" s="114"/>
      <c r="C108" s="114"/>
      <c r="D108" s="114"/>
      <c r="E108" s="114"/>
    </row>
    <row r="109" spans="1:12" s="83" customFormat="1" ht="15">
      <c r="A109" s="115" t="s">
        <v>118</v>
      </c>
      <c r="B109" s="77"/>
      <c r="C109" s="77"/>
      <c r="D109" s="77"/>
      <c r="E109" s="80"/>
      <c r="F109" s="82"/>
      <c r="G109" s="82"/>
      <c r="H109" s="76"/>
      <c r="I109" s="77"/>
      <c r="J109" s="77" t="s">
        <v>119</v>
      </c>
      <c r="K109" s="77"/>
      <c r="L109" s="80"/>
    </row>
    <row r="110" spans="1:11" s="83" customFormat="1" ht="14.25" customHeight="1">
      <c r="A110" s="185" t="s">
        <v>120</v>
      </c>
      <c r="B110" s="186" t="s">
        <v>121</v>
      </c>
      <c r="C110" s="187" t="s">
        <v>122</v>
      </c>
      <c r="D110" s="187"/>
      <c r="E110" s="187"/>
      <c r="F110" s="187"/>
      <c r="G110" s="187"/>
      <c r="H110" s="187"/>
      <c r="I110" s="187"/>
      <c r="J110" s="187"/>
      <c r="K110" s="188" t="s">
        <v>123</v>
      </c>
    </row>
    <row r="111" spans="1:11" s="83" customFormat="1" ht="15">
      <c r="A111" s="185"/>
      <c r="B111" s="186"/>
      <c r="C111" s="189" t="s">
        <v>124</v>
      </c>
      <c r="D111" s="190" t="s">
        <v>125</v>
      </c>
      <c r="E111" s="190"/>
      <c r="F111" s="190"/>
      <c r="G111" s="190"/>
      <c r="H111" s="190"/>
      <c r="I111" s="190"/>
      <c r="J111" s="190"/>
      <c r="K111" s="188"/>
    </row>
    <row r="112" spans="1:12" s="83" customFormat="1" ht="15">
      <c r="A112" s="185"/>
      <c r="B112" s="186"/>
      <c r="C112" s="189"/>
      <c r="D112" s="117">
        <v>1</v>
      </c>
      <c r="E112" s="117">
        <v>2</v>
      </c>
      <c r="F112" s="117">
        <v>3</v>
      </c>
      <c r="G112" s="117">
        <v>4</v>
      </c>
      <c r="H112" s="117">
        <v>5</v>
      </c>
      <c r="I112" s="117">
        <v>6</v>
      </c>
      <c r="J112" s="116">
        <v>7</v>
      </c>
      <c r="K112" s="188"/>
      <c r="L112" s="118"/>
    </row>
    <row r="113" spans="1:11" s="83" customFormat="1" ht="15">
      <c r="A113" s="119">
        <v>135555</v>
      </c>
      <c r="B113" s="120">
        <v>28861</v>
      </c>
      <c r="C113" s="121">
        <f>SUM(D113:J114)</f>
        <v>2029</v>
      </c>
      <c r="D113" s="122">
        <v>38</v>
      </c>
      <c r="E113" s="122">
        <v>28</v>
      </c>
      <c r="F113" s="122">
        <v>0</v>
      </c>
      <c r="G113" s="122">
        <v>463</v>
      </c>
      <c r="H113" s="122">
        <v>0</v>
      </c>
      <c r="I113" s="123">
        <v>264</v>
      </c>
      <c r="J113" s="124">
        <v>1236</v>
      </c>
      <c r="K113" s="125">
        <v>104665</v>
      </c>
    </row>
    <row r="114" spans="1:5" s="83" customFormat="1" ht="15">
      <c r="A114" s="111"/>
      <c r="B114" s="114"/>
      <c r="C114" s="114"/>
      <c r="D114" s="114"/>
      <c r="E114" s="114"/>
    </row>
    <row r="115" spans="1:8" s="83" customFormat="1" ht="15">
      <c r="A115" s="115" t="s">
        <v>126</v>
      </c>
      <c r="C115" s="77"/>
      <c r="D115" s="77"/>
      <c r="E115" s="77"/>
      <c r="F115" s="77" t="s">
        <v>119</v>
      </c>
      <c r="G115" s="82"/>
      <c r="H115" s="76"/>
    </row>
    <row r="116" spans="1:6" s="83" customFormat="1" ht="15" customHeight="1">
      <c r="A116" s="195" t="s">
        <v>127</v>
      </c>
      <c r="B116" s="196" t="s">
        <v>128</v>
      </c>
      <c r="C116" s="197" t="s">
        <v>129</v>
      </c>
      <c r="D116" s="197"/>
      <c r="E116" s="197"/>
      <c r="F116" s="197"/>
    </row>
    <row r="117" spans="1:6" s="83" customFormat="1" ht="30">
      <c r="A117" s="195"/>
      <c r="B117" s="196"/>
      <c r="C117" s="126" t="s">
        <v>130</v>
      </c>
      <c r="D117" s="127" t="s">
        <v>131</v>
      </c>
      <c r="E117" s="126" t="s">
        <v>132</v>
      </c>
      <c r="F117" s="128" t="s">
        <v>133</v>
      </c>
    </row>
    <row r="118" spans="1:6" s="83" customFormat="1" ht="15">
      <c r="A118" s="129" t="s">
        <v>134</v>
      </c>
      <c r="B118" s="130">
        <v>7119.9</v>
      </c>
      <c r="C118" s="131" t="s">
        <v>135</v>
      </c>
      <c r="D118" s="132" t="s">
        <v>135</v>
      </c>
      <c r="E118" s="132" t="s">
        <v>135</v>
      </c>
      <c r="F118" s="133" t="s">
        <v>135</v>
      </c>
    </row>
    <row r="119" spans="1:13" s="83" customFormat="1" ht="15">
      <c r="A119" s="134" t="s">
        <v>136</v>
      </c>
      <c r="B119" s="135">
        <v>279</v>
      </c>
      <c r="C119" s="136">
        <v>279</v>
      </c>
      <c r="D119" s="137">
        <v>0</v>
      </c>
      <c r="E119" s="137">
        <v>0</v>
      </c>
      <c r="F119" s="102">
        <f>C119-E119</f>
        <v>279</v>
      </c>
      <c r="M119" s="118"/>
    </row>
    <row r="120" spans="1:13" s="83" customFormat="1" ht="15">
      <c r="A120" s="134" t="s">
        <v>137</v>
      </c>
      <c r="B120" s="135">
        <f>2385</f>
        <v>2385</v>
      </c>
      <c r="C120" s="136">
        <v>2385</v>
      </c>
      <c r="D120" s="137">
        <f>30+153</f>
        <v>183</v>
      </c>
      <c r="E120" s="137">
        <v>70</v>
      </c>
      <c r="F120" s="102">
        <f>C120+D120-E120</f>
        <v>2498</v>
      </c>
      <c r="M120" s="118"/>
    </row>
    <row r="121" spans="1:13" s="83" customFormat="1" ht="15">
      <c r="A121" s="134" t="s">
        <v>138</v>
      </c>
      <c r="B121" s="135">
        <v>670</v>
      </c>
      <c r="C121" s="138">
        <v>670</v>
      </c>
      <c r="D121" s="139">
        <v>2029</v>
      </c>
      <c r="E121" s="139">
        <f>C107</f>
        <v>2698</v>
      </c>
      <c r="F121" s="102">
        <f>C121+D121-E121</f>
        <v>1</v>
      </c>
      <c r="M121" s="118"/>
    </row>
    <row r="122" spans="1:13" s="83" customFormat="1" ht="15">
      <c r="A122" s="134" t="s">
        <v>139</v>
      </c>
      <c r="B122" s="135">
        <f>B118-B119-B120-B121</f>
        <v>3785.8999999999996</v>
      </c>
      <c r="C122" s="140" t="s">
        <v>135</v>
      </c>
      <c r="D122" s="141" t="s">
        <v>135</v>
      </c>
      <c r="E122" s="142" t="s">
        <v>135</v>
      </c>
      <c r="F122" s="143" t="s">
        <v>135</v>
      </c>
      <c r="M122" s="118"/>
    </row>
    <row r="123" spans="1:13" s="83" customFormat="1" ht="15">
      <c r="A123" s="144" t="s">
        <v>140</v>
      </c>
      <c r="B123" s="145">
        <v>356.8</v>
      </c>
      <c r="C123" s="146">
        <v>373</v>
      </c>
      <c r="D123" s="105">
        <v>387</v>
      </c>
      <c r="E123" s="105">
        <v>401</v>
      </c>
      <c r="F123" s="106">
        <f>C123+D123-E123</f>
        <v>359</v>
      </c>
      <c r="M123" s="118"/>
    </row>
    <row r="124" spans="1:15" s="83" customFormat="1" ht="15">
      <c r="A124" s="76"/>
      <c r="B124" s="77"/>
      <c r="C124" s="77"/>
      <c r="D124" s="78"/>
      <c r="E124" s="79"/>
      <c r="F124" s="77"/>
      <c r="G124" s="77"/>
      <c r="H124" s="80"/>
      <c r="I124" s="81"/>
      <c r="J124" s="82"/>
      <c r="K124" s="76"/>
      <c r="L124" s="77"/>
      <c r="M124" s="77"/>
      <c r="N124" s="77"/>
      <c r="O124" s="80"/>
    </row>
    <row r="125" spans="1:11" ht="15">
      <c r="A125" s="115"/>
      <c r="K125" s="77"/>
    </row>
    <row r="126" spans="1:11" ht="15">
      <c r="A126" s="115" t="s">
        <v>141</v>
      </c>
      <c r="K126" s="77" t="s">
        <v>119</v>
      </c>
    </row>
    <row r="127" spans="1:11" ht="15">
      <c r="A127" s="191" t="s">
        <v>142</v>
      </c>
      <c r="B127" s="191"/>
      <c r="C127" s="191"/>
      <c r="D127" s="147"/>
      <c r="E127" s="191" t="s">
        <v>143</v>
      </c>
      <c r="F127" s="191"/>
      <c r="G127" s="191"/>
      <c r="I127" s="191" t="s">
        <v>144</v>
      </c>
      <c r="J127" s="191"/>
      <c r="K127" s="191"/>
    </row>
    <row r="128" spans="1:11" ht="15">
      <c r="A128" s="148" t="s">
        <v>145</v>
      </c>
      <c r="B128" s="149" t="s">
        <v>146</v>
      </c>
      <c r="C128" s="150" t="s">
        <v>147</v>
      </c>
      <c r="D128" s="147"/>
      <c r="E128" s="151"/>
      <c r="F128" s="192" t="s">
        <v>148</v>
      </c>
      <c r="G128" s="192"/>
      <c r="I128" s="148"/>
      <c r="J128" s="149" t="s">
        <v>149</v>
      </c>
      <c r="K128" s="150" t="s">
        <v>147</v>
      </c>
    </row>
    <row r="129" spans="1:11" ht="15">
      <c r="A129" s="152">
        <v>2012</v>
      </c>
      <c r="B129" s="153">
        <v>144</v>
      </c>
      <c r="C129" s="154">
        <v>141</v>
      </c>
      <c r="D129" s="78"/>
      <c r="E129" s="152">
        <v>2012</v>
      </c>
      <c r="F129" s="193">
        <v>172</v>
      </c>
      <c r="G129" s="193"/>
      <c r="I129" s="152">
        <v>2012</v>
      </c>
      <c r="J129" s="153">
        <v>38675</v>
      </c>
      <c r="K129" s="154">
        <v>38675</v>
      </c>
    </row>
    <row r="130" spans="1:11" ht="15">
      <c r="A130" s="155">
        <v>2013</v>
      </c>
      <c r="B130" s="156">
        <v>144</v>
      </c>
      <c r="C130" s="157" t="s">
        <v>150</v>
      </c>
      <c r="D130" s="78"/>
      <c r="E130" s="155">
        <v>2013</v>
      </c>
      <c r="F130" s="194">
        <v>172</v>
      </c>
      <c r="G130" s="194"/>
      <c r="I130" s="155">
        <v>2013</v>
      </c>
      <c r="J130" s="156">
        <f>J75</f>
        <v>38425</v>
      </c>
      <c r="K130" s="157" t="s">
        <v>150</v>
      </c>
    </row>
    <row r="131" ht="14.25">
      <c r="D131" s="78"/>
    </row>
    <row r="132" ht="15">
      <c r="D132" s="147"/>
    </row>
    <row r="133" ht="15">
      <c r="D133" s="147"/>
    </row>
    <row r="134" ht="14.25">
      <c r="D134" s="78"/>
    </row>
  </sheetData>
  <sheetProtection/>
  <mergeCells count="130">
    <mergeCell ref="I127:K127"/>
    <mergeCell ref="F128:G128"/>
    <mergeCell ref="F129:G129"/>
    <mergeCell ref="F130:G130"/>
    <mergeCell ref="A116:A117"/>
    <mergeCell ref="B116:B117"/>
    <mergeCell ref="C116:F116"/>
    <mergeCell ref="A127:C127"/>
    <mergeCell ref="E127:G127"/>
    <mergeCell ref="A110:A112"/>
    <mergeCell ref="B110:B112"/>
    <mergeCell ref="C110:J110"/>
    <mergeCell ref="K110:K112"/>
    <mergeCell ref="C111:C112"/>
    <mergeCell ref="D111:J111"/>
    <mergeCell ref="A106:B106"/>
    <mergeCell ref="E106:H106"/>
    <mergeCell ref="A107:B107"/>
    <mergeCell ref="E107:H107"/>
    <mergeCell ref="A104:B104"/>
    <mergeCell ref="E104:H104"/>
    <mergeCell ref="A105:B105"/>
    <mergeCell ref="E105:H105"/>
    <mergeCell ref="A102:B102"/>
    <mergeCell ref="E102:H102"/>
    <mergeCell ref="A103:B103"/>
    <mergeCell ref="E103:H103"/>
    <mergeCell ref="A100:B100"/>
    <mergeCell ref="E100:H100"/>
    <mergeCell ref="A101:B101"/>
    <mergeCell ref="E101:H101"/>
    <mergeCell ref="E97:H98"/>
    <mergeCell ref="I97:I98"/>
    <mergeCell ref="A99:B99"/>
    <mergeCell ref="E99:H99"/>
    <mergeCell ref="A94:C94"/>
    <mergeCell ref="A95:C95"/>
    <mergeCell ref="A97:B98"/>
    <mergeCell ref="C97:C98"/>
    <mergeCell ref="A90:C90"/>
    <mergeCell ref="A91:C91"/>
    <mergeCell ref="A92:C92"/>
    <mergeCell ref="A93:C93"/>
    <mergeCell ref="A86:C86"/>
    <mergeCell ref="A87:C87"/>
    <mergeCell ref="A88:C88"/>
    <mergeCell ref="A89:C89"/>
    <mergeCell ref="A82:C82"/>
    <mergeCell ref="A83:C83"/>
    <mergeCell ref="A84:C84"/>
    <mergeCell ref="A85:C85"/>
    <mergeCell ref="A78:C78"/>
    <mergeCell ref="A79:C79"/>
    <mergeCell ref="A80:C80"/>
    <mergeCell ref="A81:C81"/>
    <mergeCell ref="A74:C74"/>
    <mergeCell ref="A75:C75"/>
    <mergeCell ref="A76:C76"/>
    <mergeCell ref="A77:C77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H7:J7"/>
    <mergeCell ref="A18:C18"/>
    <mergeCell ref="A19:C19"/>
    <mergeCell ref="A20:C20"/>
    <mergeCell ref="A21:C21"/>
    <mergeCell ref="A14:C14"/>
    <mergeCell ref="A15:C15"/>
    <mergeCell ref="A16:C16"/>
    <mergeCell ref="A17:C17"/>
    <mergeCell ref="K7:L7"/>
    <mergeCell ref="A10:C10"/>
    <mergeCell ref="A11:C11"/>
    <mergeCell ref="A12:C12"/>
    <mergeCell ref="A13:C13"/>
    <mergeCell ref="A5:L5"/>
    <mergeCell ref="A7:C9"/>
    <mergeCell ref="D7:D9"/>
    <mergeCell ref="E7:E9"/>
    <mergeCell ref="F7:G7"/>
  </mergeCells>
  <printOptions/>
  <pageMargins left="0.7086614173228347" right="0.11811023622047245" top="0.1968503937007874" bottom="0" header="0" footer="0"/>
  <pageSetup fitToHeight="1" fitToWidth="1" horizontalDpi="300" verticalDpi="300" orientation="portrait" paperSize="9" scale="40" r:id="rId1"/>
  <rowBreaks count="2" manualBreakCount="2">
    <brk id="37" max="13" man="1"/>
    <brk id="9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Mgr.</dc:creator>
  <cp:keywords/>
  <dc:description/>
  <cp:lastModifiedBy>Pospíchalová Petra</cp:lastModifiedBy>
  <cp:lastPrinted>2013-08-29T13:07:07Z</cp:lastPrinted>
  <dcterms:created xsi:type="dcterms:W3CDTF">2013-08-28T05:34:56Z</dcterms:created>
  <dcterms:modified xsi:type="dcterms:W3CDTF">2013-08-29T13:07:11Z</dcterms:modified>
  <cp:category/>
  <cp:version/>
  <cp:contentType/>
  <cp:contentStatus/>
</cp:coreProperties>
</file>