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'Financování'!$A$1:$F$50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<sst xmlns="http://schemas.openxmlformats.org/spreadsheetml/2006/main" count="328" uniqueCount="155">
  <si>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</si>
  <si>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</si>
  <si>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</si>
  <si>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</si>
  <si>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</si>
  <si>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</si>
  <si>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</si>
  <si>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</si>
  <si>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</si>
  <si>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</si>
  <si>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</si>
  <si>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</si>
  <si>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</si>
  <si>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</si>
  <si>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</si>
  <si>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</si>
  <si>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</si>
  <si>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</si>
  <si>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</si>
  <si>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</si>
  <si>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</si>
  <si>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</si>
  <si>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</si>
  <si>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</si>
  <si>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</si>
  <si>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</si>
  <si>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</si>
  <si>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</si>
  <si>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</si>
  <si>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</si>
  <si>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</si>
  <si>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</si>
  <si>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</si>
  <si>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</si>
  <si>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</si>
  <si>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</si>
  <si>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</si>
  <si>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</si>
  <si>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</si>
  <si>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</si>
  <si>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</si>
  <si>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</si>
  <si>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</si>
  <si>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</si>
  <si>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</si>
  <si>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</si>
  <si>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</si>
  <si>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</si>
  <si>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</si>
  <si>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</si>
  <si>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</si>
  <si>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</si>
  <si>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</si>
  <si>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</si>
  <si>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</si>
  <si>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</si>
  <si>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</si>
  <si>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</si>
  <si>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</si>
  <si>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</si>
  <si>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</si>
  <si>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</si>
  <si>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</si>
  <si>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</si>
  <si>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</si>
  <si>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</si>
  <si>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</si>
  <si>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</si>
  <si>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</si>
  <si>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</si>
  <si>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</si>
  <si>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</si>
  <si>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</si>
  <si>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</si>
  <si>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</si>
  <si>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</si>
  <si>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</si>
  <si>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</si>
  <si>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</si>
  <si>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</si>
  <si>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</si>
  <si>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</si>
  <si>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</si>
  <si>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</si>
  <si>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</si>
  <si>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</si>
  <si>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</si>
  <si>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</si>
  <si>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</si>
  <si>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</si>
  <si>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</si>
  <si>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</si>
  <si>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</si>
  <si>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</si>
  <si>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</si>
  <si>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</si>
  <si>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</si>
  <si>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</si>
  <si>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</si>
  <si>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</si>
  <si>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</si>
  <si>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</si>
  <si>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</si>
  <si>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</si>
  <si>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</si>
  <si>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</si>
  <si>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</si>
  <si>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</si>
  <si>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</si>
  <si>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</si>
  <si>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</si>
  <si>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</si>
  <si>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</si>
  <si>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</si>
  <si>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</si>
  <si>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</si>
  <si>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</si>
  <si>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</si>
  <si>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</si>
  <si>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</si>
  <si>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</si>
  <si>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</si>
  <si>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</si>
  <si>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</si>
  <si>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</si>
  <si>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</si>
  <si>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</si>
  <si>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</si>
  <si>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</si>
  <si>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</si>
  <si>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</si>
  <si>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</si>
  <si>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</si>
  <si>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</si>
  <si>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</si>
  <si>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</si>
  <si>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</si>
  <si>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</si>
  <si>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</si>
  <si>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</si>
  <si>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z rozpočtu kraje (splátky půjček od Energetické agentury Vysočiny, Muzea Vysočiny Jihlava, Vysočiny Tourism, Muzea Vysočiny Havlíčkuv Brod a Nemocnice Jihlava na základě usnesení orgánů kraje)</t>
  </si>
  <si>
    <t>Převod do rozpočtu kraje (poskytnutí půjčky pro Muzeum Vysočiny Jihlava a Nemocnici Havlíčkův Brod na základě usnesení orgánů kraje)</t>
  </si>
  <si>
    <t>Převod do FSR (splátka půjčky od Vysočina Tourism poskytnuté na předfinancování projektu "Prezentace turistické nabídky kraje Vysočina do roku 2013")</t>
  </si>
  <si>
    <t>Stav na účtu k  31. 7. 2013</t>
  </si>
  <si>
    <t>6) SOCIÁLNÍ FOND ZA OBDOBÍ 1 - 7/2013</t>
  </si>
  <si>
    <t>7)  FOND VYSOČINY ZA OBDOBÍ 1 - 7/2013</t>
  </si>
  <si>
    <t>Stav na účtu k 31. 7. 2013</t>
  </si>
  <si>
    <t>8)  FOND STRATEGICKÝCH REZERV ZA OBDOBÍ 1 - 7/2013</t>
  </si>
  <si>
    <t>Skutečné plnění daňových příjmů za sledované období činí 2 129 057 tis. Kč, což je o  38 190 tis. Kč více než ze stejné období minulého roku, tj. 102 %.</t>
  </si>
  <si>
    <t>4)  FINANCOVÁNÍ KRAJE VYSOČINA ZA OBDOBÍ 1 - 7/2013</t>
  </si>
  <si>
    <t>3) HOSPODAŘENÍ KRAJE VYSOČINA ZA OBDOBÍ 1 - 7/2013</t>
  </si>
  <si>
    <t>2) HOSPODAŘENÍ KRAJE VYSOČINA ZA OBDOBÍ 1 - 7/2013</t>
  </si>
  <si>
    <t>1) HOSPODAŘENÍ KRAJE VYSOČINA ZA OBDOBÍ 1 - 7/2013</t>
  </si>
  <si>
    <t>Ve sledovaném období by alikvotní plnění daň. příjmů mělo činit 58.3%, tj. 1 889 883 tis. Kč. , ve skutečnosti je plnění daňových příjmů vyšší o 239 174 tis. Kč</t>
  </si>
  <si>
    <t>RK-27-2013-19,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</si>
</sst>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40" xfId="51" applyFont="1" applyBorder="1" applyAlignment="1" applyProtection="1">
      <alignment horizontal="left" vertical="top" wrapText="1" readingOrder="1"/>
      <protection locked="0"/>
    </xf>
    <xf numFmtId="0" fontId="27" fillId="0" borderId="41" xfId="51" applyFont="1" applyBorder="1" applyAlignment="1" applyProtection="1">
      <alignment vertical="top" wrapText="1" readingOrder="1"/>
      <protection locked="0"/>
    </xf>
    <xf numFmtId="0" fontId="28" fillId="38" borderId="42" xfId="51" applyFont="1" applyFill="1" applyBorder="1" applyAlignment="1" applyProtection="1">
      <alignment horizontal="center" vertical="top" wrapText="1" readingOrder="1"/>
      <protection locked="0"/>
    </xf>
    <xf numFmtId="0" fontId="25" fillId="0" borderId="43" xfId="51" applyFont="1" applyBorder="1" applyAlignment="1" applyProtection="1">
      <alignment vertical="top" wrapText="1" readingOrder="1"/>
      <protection locked="0"/>
    </xf>
    <xf numFmtId="0" fontId="28" fillId="0" borderId="44" xfId="51" applyFont="1" applyBorder="1" applyAlignment="1" applyProtection="1">
      <alignment horizontal="center" vertical="top" wrapText="1" readingOrder="1"/>
      <protection locked="0"/>
    </xf>
    <xf numFmtId="165" fontId="28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2" xfId="51" applyNumberFormat="1" applyFont="1" applyBorder="1" applyAlignment="1" applyProtection="1">
      <alignment vertical="top" wrapText="1" readingOrder="1"/>
      <protection locked="0"/>
    </xf>
    <xf numFmtId="0" fontId="29" fillId="0" borderId="45" xfId="51" applyFont="1" applyBorder="1" applyAlignment="1" applyProtection="1">
      <alignment vertical="top" wrapText="1" readingOrder="1"/>
      <protection locked="0"/>
    </xf>
    <xf numFmtId="0" fontId="3" fillId="0" borderId="46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/>
    </xf>
    <xf numFmtId="165" fontId="28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2" xfId="51" applyFont="1" applyBorder="1" applyAlignment="1" applyProtection="1">
      <alignment vertical="top" wrapText="1" readingOrder="1"/>
      <protection locked="0"/>
    </xf>
    <xf numFmtId="0" fontId="19" fillId="0" borderId="44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0" fillId="34" borderId="33" xfId="0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0" fillId="0" borderId="28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81" t="s">
        <v>154</v>
      </c>
      <c r="E1" s="281"/>
    </row>
    <row r="2" spans="4:5" ht="13.5">
      <c r="D2" s="282" t="s">
        <v>138</v>
      </c>
      <c r="E2" s="282"/>
    </row>
    <row r="3" spans="4:5" ht="12.75" customHeight="1">
      <c r="D3" s="37"/>
      <c r="E3" s="37"/>
    </row>
    <row r="4" spans="1:5" s="184" customFormat="1" ht="21.75" customHeight="1">
      <c r="A4" s="283" t="s">
        <v>152</v>
      </c>
      <c r="B4" s="284"/>
      <c r="C4" s="284"/>
      <c r="D4" s="284"/>
      <c r="E4" s="284"/>
    </row>
    <row r="5" spans="1:5" ht="16.5">
      <c r="A5" s="285" t="s">
        <v>95</v>
      </c>
      <c r="B5" s="286"/>
      <c r="C5" s="286"/>
      <c r="D5" s="286"/>
      <c r="E5" s="286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7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2149636</v>
      </c>
      <c r="E8" s="64">
        <f>D8/C8*100</f>
        <v>65.71326556689887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257871</v>
      </c>
      <c r="D9" s="141">
        <v>154111</v>
      </c>
      <c r="E9" s="67">
        <f>D9/C9*100</f>
        <v>59.762827150009116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42000</v>
      </c>
      <c r="D10" s="141">
        <v>17401</v>
      </c>
      <c r="E10" s="67">
        <f>D10/C10*100</f>
        <v>41.43095238095238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4599575</v>
      </c>
      <c r="D11" s="160">
        <v>3264352</v>
      </c>
      <c r="E11" s="193">
        <f>D11/C11*100</f>
        <v>70.9707309914503</v>
      </c>
      <c r="F11" s="194"/>
      <c r="G11" s="101"/>
      <c r="H11" s="101"/>
      <c r="L11" s="224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8170682</v>
      </c>
      <c r="D12" s="154">
        <f>SUM(D8:D11)</f>
        <v>5585500</v>
      </c>
      <c r="E12" s="162">
        <f>D12/C12*100</f>
        <v>68.36026662156232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Financování!B23</f>
        <v>272233</v>
      </c>
      <c r="C14" s="153">
        <f>Financování!C23</f>
        <v>1015242</v>
      </c>
      <c r="D14" s="153">
        <f>Financování!D23</f>
        <v>577179</v>
      </c>
      <c r="E14" s="163">
        <f>D14/C14*100</f>
        <v>56.85137139716442</v>
      </c>
      <c r="G14" s="34"/>
      <c r="H14" s="34"/>
      <c r="L14" s="224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4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9185924</v>
      </c>
      <c r="D16" s="213">
        <f>SUM(D14+D12)</f>
        <v>6162679</v>
      </c>
      <c r="E16" s="75">
        <f>D16/C16*100</f>
        <v>67.08828638251308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8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72">
        <v>74355</v>
      </c>
      <c r="D19" s="273">
        <v>27578</v>
      </c>
      <c r="E19" s="64">
        <f>D19/C19*100</f>
        <v>37.08963754959317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74">
        <v>4471414</v>
      </c>
      <c r="D20" s="200">
        <v>2980889</v>
      </c>
      <c r="E20" s="67">
        <f aca="true" t="shared" si="0" ref="E20:E34">D20/C20*100</f>
        <v>66.66546644976286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175707</v>
      </c>
      <c r="D21" s="200">
        <v>88894</v>
      </c>
      <c r="E21" s="67">
        <f t="shared" si="0"/>
        <v>50.59217902530918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401043</v>
      </c>
      <c r="D22" s="200">
        <v>195922</v>
      </c>
      <c r="E22" s="67">
        <f t="shared" si="0"/>
        <v>48.85311550133028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3757</v>
      </c>
      <c r="E23" s="67">
        <f t="shared" si="0"/>
        <v>25.92822636300897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75">
        <v>397</v>
      </c>
      <c r="E24" s="67">
        <f t="shared" si="0"/>
        <v>5.880610279958525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1761242</v>
      </c>
      <c r="D25" s="200">
        <v>837947</v>
      </c>
      <c r="E25" s="67">
        <f t="shared" si="0"/>
        <v>47.57705074032984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128787</v>
      </c>
      <c r="D26" s="200">
        <v>98951</v>
      </c>
      <c r="E26" s="67">
        <f t="shared" si="0"/>
        <v>76.83306544915247</v>
      </c>
      <c r="G26" s="97"/>
      <c r="H26" s="97"/>
      <c r="L26" s="53"/>
      <c r="N26" s="222"/>
    </row>
    <row r="27" spans="1:14" ht="15" customHeight="1">
      <c r="A27" s="82" t="s">
        <v>41</v>
      </c>
      <c r="B27" s="83">
        <v>13380</v>
      </c>
      <c r="C27" s="200">
        <v>17699</v>
      </c>
      <c r="D27" s="200">
        <v>11890</v>
      </c>
      <c r="E27" s="67">
        <f t="shared" si="0"/>
        <v>67.17893666308831</v>
      </c>
      <c r="G27" s="97"/>
      <c r="H27" s="97"/>
      <c r="L27" s="53"/>
      <c r="N27" s="223"/>
    </row>
    <row r="28" spans="1:14" ht="12.75" customHeight="1">
      <c r="A28" s="82" t="s">
        <v>77</v>
      </c>
      <c r="B28" s="83">
        <v>52111</v>
      </c>
      <c r="C28" s="200">
        <v>55233</v>
      </c>
      <c r="D28" s="275">
        <v>28446</v>
      </c>
      <c r="E28" s="67">
        <f t="shared" si="0"/>
        <v>51.50181956439085</v>
      </c>
      <c r="G28" s="97"/>
      <c r="H28" s="97"/>
      <c r="L28" s="53"/>
      <c r="N28" s="223"/>
    </row>
    <row r="29" spans="1:14" ht="15" customHeight="1">
      <c r="A29" s="82" t="s">
        <v>78</v>
      </c>
      <c r="B29" s="83">
        <v>260125</v>
      </c>
      <c r="C29" s="200">
        <v>263476</v>
      </c>
      <c r="D29" s="200">
        <v>141665</v>
      </c>
      <c r="E29" s="67">
        <f t="shared" si="0"/>
        <v>53.76770559747377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75">
        <v>14774</v>
      </c>
      <c r="E30" s="67">
        <f t="shared" si="0"/>
        <v>15.75809290171191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74">
        <v>521073</v>
      </c>
      <c r="D31" s="200">
        <v>163090</v>
      </c>
      <c r="E31" s="67">
        <f t="shared" si="0"/>
        <v>31.298877508525674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41790</v>
      </c>
      <c r="D32" s="200">
        <v>14151</v>
      </c>
      <c r="E32" s="67">
        <f t="shared" si="0"/>
        <v>33.862167982771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1771</v>
      </c>
      <c r="E33" s="67">
        <f t="shared" si="0"/>
        <v>36.51546391752578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77983</v>
      </c>
      <c r="D34" s="200">
        <v>51164</v>
      </c>
      <c r="E34" s="67">
        <f t="shared" si="0"/>
        <v>65.60917122962697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92998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6">
        <v>59353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6">
        <v>30779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6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646252</v>
      </c>
      <c r="D39" s="196">
        <f>'Rozpočet kapitola EP'!D20</f>
        <v>265735</v>
      </c>
      <c r="E39" s="67">
        <f>D39/C39*100</f>
        <v>41.11940852794266</v>
      </c>
      <c r="G39" s="97"/>
      <c r="H39" s="97"/>
      <c r="L39" s="223"/>
      <c r="M39" s="218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8848898</v>
      </c>
      <c r="D40" s="156">
        <f>SUM(D19:D39)</f>
        <v>4927021</v>
      </c>
      <c r="E40" s="164">
        <f>D40/C40*100</f>
        <v>55.679486869438435</v>
      </c>
      <c r="G40" s="97"/>
      <c r="H40" s="97"/>
      <c r="L40" s="223"/>
      <c r="M40" s="218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9"/>
      <c r="N41" s="53"/>
    </row>
    <row r="42" spans="1:14" ht="23.25" customHeight="1" thickBot="1">
      <c r="A42" s="152" t="s">
        <v>28</v>
      </c>
      <c r="B42" s="153">
        <f>Financování!B45</f>
        <v>24400</v>
      </c>
      <c r="C42" s="153">
        <f>Financování!C45</f>
        <v>337026</v>
      </c>
      <c r="D42" s="153">
        <f>Financování!D45</f>
        <v>270049</v>
      </c>
      <c r="E42" s="165">
        <f>D42/C42*100</f>
        <v>80.12705251226907</v>
      </c>
      <c r="G42" s="97"/>
      <c r="H42" s="97"/>
      <c r="L42" s="218"/>
      <c r="M42" s="218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3"/>
      <c r="M43" s="218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9185924</v>
      </c>
      <c r="D44" s="94">
        <f>SUM(D42+D40)</f>
        <v>5197070</v>
      </c>
      <c r="E44" s="95">
        <f>D44/C44*100</f>
        <v>56.57645327786296</v>
      </c>
      <c r="G44" s="97"/>
      <c r="H44" s="97"/>
      <c r="L44" s="53"/>
      <c r="M44" s="219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965609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9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9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9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3" t="s">
        <v>151</v>
      </c>
      <c r="B2" s="284"/>
      <c r="C2" s="284"/>
      <c r="D2" s="284"/>
      <c r="E2" s="284"/>
    </row>
    <row r="3" spans="1:5" ht="16.5">
      <c r="A3" s="287" t="s">
        <v>46</v>
      </c>
      <c r="B3" s="286"/>
      <c r="C3" s="286"/>
      <c r="D3" s="286"/>
      <c r="E3" s="286"/>
    </row>
    <row r="4" spans="1:4" ht="17.25">
      <c r="A4" s="106"/>
      <c r="B4" s="106"/>
      <c r="C4" s="210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11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5444</v>
      </c>
      <c r="D8" s="221">
        <v>10658</v>
      </c>
      <c r="E8" s="67">
        <f>D8/C8*100</f>
        <v>195.77516531961794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312761</v>
      </c>
      <c r="D10" s="70">
        <v>330204</v>
      </c>
      <c r="E10" s="108">
        <f>D10/C10*100</f>
        <v>105.57710200440592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318205</v>
      </c>
      <c r="D11" s="150">
        <f>SUM(D7:D10)</f>
        <v>340862</v>
      </c>
      <c r="E11" s="151">
        <f>D11/C11*100</f>
        <v>107.12025266730566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Financování!B21</f>
        <v>256333</v>
      </c>
      <c r="C13" s="154">
        <f>Financování!C21</f>
        <v>619681</v>
      </c>
      <c r="D13" s="154">
        <f>Financování!D21</f>
        <v>432489</v>
      </c>
      <c r="E13" s="151">
        <f>D13/C13*100</f>
        <v>69.79219953492199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937886</v>
      </c>
      <c r="D15" s="74">
        <f>D11+D13</f>
        <v>773351</v>
      </c>
      <c r="E15" s="75">
        <f>D15/C15*100</f>
        <v>82.45682311069788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8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113">
        <v>342896</v>
      </c>
      <c r="D18" s="113">
        <v>145613</v>
      </c>
      <c r="E18" s="114">
        <f>D18/C18*100</f>
        <v>42.46564556016985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116">
        <v>303356</v>
      </c>
      <c r="D19" s="116">
        <v>120122</v>
      </c>
      <c r="E19" s="117">
        <f>D19/C19*100</f>
        <v>39.59770039161909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646252</v>
      </c>
      <c r="D20" s="157">
        <f>SUM(D18:D19)</f>
        <v>265735</v>
      </c>
      <c r="E20" s="164">
        <f>D20/C20*100</f>
        <v>41.11940852794266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Financování!C43</f>
        <v>291634</v>
      </c>
      <c r="D22" s="156">
        <f>Financování!D43</f>
        <v>236862</v>
      </c>
      <c r="E22" s="214">
        <f>D22/C22*100</f>
        <v>81.21892509103876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937886</v>
      </c>
      <c r="D24" s="94">
        <f>D20+D22</f>
        <v>502597</v>
      </c>
      <c r="E24" s="197">
        <f>D24/C24*100</f>
        <v>53.58828258445057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270754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20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9">
      <selection activeCell="B5" sqref="B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83" t="s">
        <v>150</v>
      </c>
      <c r="B2" s="288"/>
      <c r="C2" s="288"/>
      <c r="D2" s="288"/>
      <c r="E2" s="288"/>
    </row>
    <row r="3" spans="1:5" ht="20.25" customHeight="1">
      <c r="A3" s="289" t="s">
        <v>96</v>
      </c>
      <c r="B3" s="290"/>
      <c r="C3" s="290"/>
      <c r="D3" s="290"/>
      <c r="E3" s="290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2149636</v>
      </c>
      <c r="E7" s="64">
        <f>D7/C7*100</f>
        <v>65.71326556689887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75">
        <f>'Rozpočet včetně kapitoly EP'!C9-'Rozpočet kapitola EP'!C8</f>
        <v>252427</v>
      </c>
      <c r="D8" s="273">
        <f>'Rozpočet včetně kapitoly EP'!D9-'Rozpočet kapitola EP'!D8</f>
        <v>143453</v>
      </c>
      <c r="E8" s="67">
        <f>D8/C8*100</f>
        <v>56.82949922155712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42000</v>
      </c>
      <c r="D9" s="68">
        <f>'Rozpočet včetně kapitoly EP'!D10</f>
        <v>17401</v>
      </c>
      <c r="E9" s="67">
        <f>D9/C9*100</f>
        <v>41.43095238095238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356651</v>
      </c>
      <c r="D10" s="279">
        <v>313965</v>
      </c>
      <c r="E10" s="67">
        <f>D10/C10*100</f>
        <v>88.03143689489164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3922314</v>
      </c>
      <c r="D11" s="167">
        <f>SUM(D7:D10)</f>
        <v>2624455</v>
      </c>
      <c r="E11" s="151">
        <f>D11/C11*100</f>
        <v>66.91088474813593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Financování!B13</f>
        <v>15900</v>
      </c>
      <c r="C13" s="153">
        <f>Financování!C13</f>
        <v>395561</v>
      </c>
      <c r="D13" s="153">
        <f>Financování!D13</f>
        <v>144690</v>
      </c>
      <c r="E13" s="165">
        <f>D13/C13*100</f>
        <v>36.57842911712732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4317875</v>
      </c>
      <c r="D15" s="74">
        <f>SUM(D13+D11)</f>
        <v>2769145</v>
      </c>
      <c r="E15" s="75">
        <f>D15/C15*100</f>
        <v>64.13212517731523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74355</v>
      </c>
      <c r="D18" s="139">
        <f>'Rozpočet včetně kapitoly EP'!D19</f>
        <v>27578</v>
      </c>
      <c r="E18" s="64">
        <f aca="true" t="shared" si="0" ref="E18:E33">D18/C18*100</f>
        <v>37.08963754959317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74">
        <v>541250</v>
      </c>
      <c r="D19" s="274">
        <v>378601</v>
      </c>
      <c r="E19" s="67">
        <f t="shared" si="0"/>
        <v>69.949376443418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175707</v>
      </c>
      <c r="D20" s="68">
        <f>'Rozpočet včetně kapitoly EP'!D21</f>
        <v>88894</v>
      </c>
      <c r="E20" s="67">
        <f t="shared" si="0"/>
        <v>50.59217902530918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401043</v>
      </c>
      <c r="D21" s="68">
        <f>'Rozpočet včetně kapitoly EP'!D22</f>
        <v>195922</v>
      </c>
      <c r="E21" s="67">
        <f t="shared" si="0"/>
        <v>48.85311550133028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3757</v>
      </c>
      <c r="E22" s="67">
        <f t="shared" si="0"/>
        <v>25.92822636300897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397</v>
      </c>
      <c r="E23" s="67">
        <f t="shared" si="0"/>
        <v>5.880610279958525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1761242</v>
      </c>
      <c r="D24" s="68">
        <f>'Rozpočet včetně kapitoly EP'!D25</f>
        <v>837947</v>
      </c>
      <c r="E24" s="67">
        <f t="shared" si="0"/>
        <v>47.57705074032984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128787</v>
      </c>
      <c r="D25" s="68">
        <f>'Rozpočet včetně kapitoly EP'!D26</f>
        <v>98951</v>
      </c>
      <c r="E25" s="67">
        <f t="shared" si="0"/>
        <v>76.83306544915247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17699</v>
      </c>
      <c r="D26" s="68">
        <f>'Rozpočet včetně kapitoly EP'!D27</f>
        <v>11890</v>
      </c>
      <c r="E26" s="67">
        <f t="shared" si="0"/>
        <v>67.17893666308831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55233</v>
      </c>
      <c r="D27" s="68">
        <f>'Rozpočet včetně kapitoly EP'!D28</f>
        <v>28446</v>
      </c>
      <c r="E27" s="67">
        <f t="shared" si="0"/>
        <v>51.50181956439085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263476</v>
      </c>
      <c r="D28" s="68">
        <f>'Rozpočet včetně kapitoly EP'!D29</f>
        <v>141665</v>
      </c>
      <c r="E28" s="67">
        <f t="shared" si="0"/>
        <v>53.76770559747377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14774</v>
      </c>
      <c r="E29" s="67">
        <f t="shared" si="0"/>
        <v>15.75809290171191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v>521074</v>
      </c>
      <c r="D30" s="68">
        <v>163090</v>
      </c>
      <c r="E30" s="67">
        <f t="shared" si="0"/>
        <v>31.2988174424362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41790</v>
      </c>
      <c r="D31" s="68">
        <f>'Rozpočet včetně kapitoly EP'!D32</f>
        <v>14151</v>
      </c>
      <c r="E31" s="67">
        <f t="shared" si="0"/>
        <v>33.862167982771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1771</v>
      </c>
      <c r="E32" s="67">
        <f t="shared" si="0"/>
        <v>36.51546391752578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77983</v>
      </c>
      <c r="D33" s="68">
        <f>'Rozpočet včetně kapitoly EP'!D34</f>
        <v>51164</v>
      </c>
      <c r="E33" s="67">
        <f t="shared" si="0"/>
        <v>65.60917122962697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f>'Rozpočet včetně kapitoly EP'!B34</f>
        <v>58864</v>
      </c>
      <c r="C34" s="68">
        <f>'Rozpočet včetně kapitoly EP'!C35</f>
        <v>92998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59353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30779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4272483</v>
      </c>
      <c r="D38" s="156">
        <f>SUM(D18:D37)</f>
        <v>2058998</v>
      </c>
      <c r="E38" s="164">
        <f>D38/C38*100</f>
        <v>48.1920700445151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Financování!C38</f>
        <v>45392</v>
      </c>
      <c r="D40" s="153">
        <f>Financování!D38</f>
        <v>33187</v>
      </c>
      <c r="E40" s="165">
        <f>D40/C40*100</f>
        <v>73.11200211491011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4317875</v>
      </c>
      <c r="D42" s="94">
        <f>SUM(D38+D40)</f>
        <v>2092185</v>
      </c>
      <c r="E42" s="95">
        <f>D42/C42*100</f>
        <v>48.45404278725067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676960</v>
      </c>
      <c r="E44" s="95" t="s">
        <v>19</v>
      </c>
      <c r="G44" s="99"/>
      <c r="H44" s="99"/>
      <c r="I44" s="99"/>
    </row>
    <row r="45" spans="1:9" ht="12.75" customHeight="1">
      <c r="A45" s="265"/>
      <c r="B45" s="266"/>
      <c r="C45" s="266"/>
      <c r="D45" s="266"/>
      <c r="E45" s="267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34">
      <selection activeCell="B5" sqref="B5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2" customFormat="1" ht="22.5" customHeight="1">
      <c r="A1" s="291" t="s">
        <v>149</v>
      </c>
      <c r="B1" s="288"/>
      <c r="C1" s="288"/>
      <c r="D1" s="288"/>
      <c r="E1" s="288"/>
    </row>
    <row r="2" spans="1:5" s="142" customFormat="1" ht="22.5" customHeight="1">
      <c r="A2" s="271"/>
      <c r="B2" s="270"/>
      <c r="C2" s="270"/>
      <c r="D2" s="270"/>
      <c r="E2" s="270"/>
    </row>
    <row r="3" spans="1:5" ht="13.5">
      <c r="A3" s="43" t="s">
        <v>30</v>
      </c>
      <c r="E3" s="57" t="s">
        <v>20</v>
      </c>
    </row>
    <row r="4" spans="1:5" ht="13.5">
      <c r="A4" s="43"/>
      <c r="E4" s="57"/>
    </row>
    <row r="5" spans="1:5" ht="26.2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9">
      <c r="A6" s="233" t="s">
        <v>130</v>
      </c>
      <c r="B6" s="83">
        <v>8000</v>
      </c>
      <c r="C6" s="83">
        <v>8000</v>
      </c>
      <c r="D6" s="83">
        <v>0</v>
      </c>
      <c r="E6" s="83">
        <f aca="true" t="shared" si="0" ref="E6:E13">D6*100/C6</f>
        <v>0</v>
      </c>
    </row>
    <row r="7" spans="1:5" ht="54.75" customHeight="1">
      <c r="A7" s="233" t="s">
        <v>139</v>
      </c>
      <c r="B7" s="83">
        <v>7900</v>
      </c>
      <c r="C7" s="83">
        <v>7900</v>
      </c>
      <c r="D7" s="83">
        <v>4000</v>
      </c>
      <c r="E7" s="83">
        <f t="shared" si="0"/>
        <v>50.63291139240506</v>
      </c>
    </row>
    <row r="8" spans="1:5" ht="38.25" customHeight="1">
      <c r="A8" s="233" t="s">
        <v>119</v>
      </c>
      <c r="B8" s="83">
        <v>0</v>
      </c>
      <c r="C8" s="83">
        <v>3373</v>
      </c>
      <c r="D8" s="83">
        <v>1322</v>
      </c>
      <c r="E8" s="83">
        <f t="shared" si="0"/>
        <v>39.19359620515861</v>
      </c>
    </row>
    <row r="9" spans="1:5" ht="54.75" customHeight="1">
      <c r="A9" s="233" t="s">
        <v>131</v>
      </c>
      <c r="B9" s="83">
        <v>0</v>
      </c>
      <c r="C9" s="83">
        <v>6000</v>
      </c>
      <c r="D9" s="83">
        <v>0</v>
      </c>
      <c r="E9" s="83">
        <f>D9*100/C9</f>
        <v>0</v>
      </c>
    </row>
    <row r="10" spans="1:5" ht="25.5" customHeight="1">
      <c r="A10" s="199" t="s">
        <v>112</v>
      </c>
      <c r="B10" s="200">
        <v>0</v>
      </c>
      <c r="C10" s="200">
        <v>3630</v>
      </c>
      <c r="D10" s="200">
        <v>3630</v>
      </c>
      <c r="E10" s="66">
        <f t="shared" si="0"/>
        <v>100</v>
      </c>
    </row>
    <row r="11" spans="1:5" ht="25.5" customHeight="1">
      <c r="A11" s="233" t="s">
        <v>113</v>
      </c>
      <c r="B11" s="83">
        <v>0</v>
      </c>
      <c r="C11" s="83">
        <v>291448</v>
      </c>
      <c r="D11" s="83">
        <v>110519</v>
      </c>
      <c r="E11" s="66">
        <f t="shared" si="0"/>
        <v>37.920658230627765</v>
      </c>
    </row>
    <row r="12" spans="1:5" ht="25.5" customHeight="1">
      <c r="A12" s="233" t="s">
        <v>134</v>
      </c>
      <c r="B12" s="83">
        <v>0</v>
      </c>
      <c r="C12" s="83">
        <v>75210</v>
      </c>
      <c r="D12" s="83">
        <v>25219</v>
      </c>
      <c r="E12" s="66">
        <f t="shared" si="0"/>
        <v>33.531445286531046</v>
      </c>
    </row>
    <row r="13" spans="1:14" ht="20.25" customHeight="1">
      <c r="A13" s="172" t="s">
        <v>55</v>
      </c>
      <c r="B13" s="168">
        <f>SUM(B6:B12)</f>
        <v>15900</v>
      </c>
      <c r="C13" s="168">
        <f>SUM(C6:C12)</f>
        <v>395561</v>
      </c>
      <c r="D13" s="168">
        <f>SUM(D6:D12)</f>
        <v>144690</v>
      </c>
      <c r="E13" s="168">
        <f t="shared" si="0"/>
        <v>36.57842911712732</v>
      </c>
      <c r="N13" s="53"/>
    </row>
    <row r="14" ht="30" customHeight="1">
      <c r="N14" s="53"/>
    </row>
    <row r="15" spans="1:14" ht="26.25">
      <c r="A15" s="171" t="s">
        <v>56</v>
      </c>
      <c r="B15" s="22" t="s">
        <v>54</v>
      </c>
      <c r="C15" s="22" t="s">
        <v>33</v>
      </c>
      <c r="D15" s="22" t="s">
        <v>87</v>
      </c>
      <c r="E15" s="22" t="s">
        <v>34</v>
      </c>
      <c r="N15" s="53"/>
    </row>
    <row r="16" spans="1:14" ht="15.75" customHeight="1">
      <c r="A16" s="199" t="s">
        <v>98</v>
      </c>
      <c r="B16" s="83">
        <v>70000</v>
      </c>
      <c r="C16" s="200">
        <v>118204</v>
      </c>
      <c r="D16" s="200">
        <v>10779</v>
      </c>
      <c r="E16" s="66">
        <f aca="true" t="shared" si="1" ref="E16:E21">D16*100/C16</f>
        <v>9.118980745152449</v>
      </c>
      <c r="N16" s="53"/>
    </row>
    <row r="17" spans="1:14" ht="26.25">
      <c r="A17" s="201" t="s">
        <v>120</v>
      </c>
      <c r="B17" s="83">
        <v>14464</v>
      </c>
      <c r="C17" s="200">
        <v>322875</v>
      </c>
      <c r="D17" s="200">
        <v>322875</v>
      </c>
      <c r="E17" s="66">
        <f t="shared" si="1"/>
        <v>100</v>
      </c>
      <c r="N17" s="53"/>
    </row>
    <row r="18" spans="1:14" ht="15.75" customHeight="1">
      <c r="A18" s="201" t="s">
        <v>57</v>
      </c>
      <c r="B18" s="83">
        <v>171869</v>
      </c>
      <c r="C18" s="200">
        <v>178472</v>
      </c>
      <c r="D18" s="200">
        <v>98705</v>
      </c>
      <c r="E18" s="66">
        <f t="shared" si="1"/>
        <v>55.30559415482541</v>
      </c>
      <c r="F18" s="212"/>
      <c r="N18" s="53"/>
    </row>
    <row r="19" spans="1:14" ht="39">
      <c r="A19" s="201" t="s">
        <v>114</v>
      </c>
      <c r="B19" s="83">
        <v>0</v>
      </c>
      <c r="C19" s="200">
        <v>10</v>
      </c>
      <c r="D19" s="200">
        <v>10</v>
      </c>
      <c r="E19" s="66">
        <f t="shared" si="1"/>
        <v>100</v>
      </c>
      <c r="F19" s="194"/>
      <c r="N19" s="53"/>
    </row>
    <row r="20" spans="1:14" ht="28.5" customHeight="1">
      <c r="A20" s="201" t="s">
        <v>129</v>
      </c>
      <c r="B20" s="83">
        <v>0</v>
      </c>
      <c r="C20" s="200">
        <v>120</v>
      </c>
      <c r="D20" s="200">
        <v>120</v>
      </c>
      <c r="E20" s="66">
        <f t="shared" si="1"/>
        <v>100</v>
      </c>
      <c r="F20" s="194"/>
      <c r="N20" s="53"/>
    </row>
    <row r="21" spans="1:14" ht="25.5" customHeight="1">
      <c r="A21" s="174" t="s">
        <v>58</v>
      </c>
      <c r="B21" s="168">
        <f>SUM(B16:B20)</f>
        <v>256333</v>
      </c>
      <c r="C21" s="168">
        <f>SUM(C16:C20)</f>
        <v>619681</v>
      </c>
      <c r="D21" s="168">
        <f>SUM(D16:D20)</f>
        <v>432489</v>
      </c>
      <c r="E21" s="168">
        <f t="shared" si="1"/>
        <v>69.792199534922</v>
      </c>
      <c r="N21" s="53"/>
    </row>
    <row r="22" spans="2:14" ht="13.5" thickBot="1">
      <c r="B22" s="8"/>
      <c r="C22" s="8"/>
      <c r="D22" s="8"/>
      <c r="E22" s="8"/>
      <c r="N22" s="53"/>
    </row>
    <row r="23" spans="1:14" ht="18.75" customHeight="1" thickBot="1">
      <c r="A23" s="111" t="s">
        <v>59</v>
      </c>
      <c r="B23" s="74">
        <f>B13+B21</f>
        <v>272233</v>
      </c>
      <c r="C23" s="74">
        <f>SUM(C21+C13)</f>
        <v>1015242</v>
      </c>
      <c r="D23" s="74">
        <f>D21+D13</f>
        <v>577179</v>
      </c>
      <c r="E23" s="75">
        <f>D23/C23*100</f>
        <v>56.85137139716442</v>
      </c>
      <c r="N23" s="53"/>
    </row>
    <row r="24" spans="1:14" ht="14.25" customHeight="1">
      <c r="A24" s="71"/>
      <c r="B24" s="175"/>
      <c r="C24" s="175"/>
      <c r="D24" s="175"/>
      <c r="E24" s="176"/>
      <c r="N24" s="53"/>
    </row>
    <row r="25" spans="1:5" ht="13.5">
      <c r="A25" s="43" t="s">
        <v>28</v>
      </c>
      <c r="E25" s="57" t="s">
        <v>20</v>
      </c>
    </row>
    <row r="26" spans="1:5" ht="13.5">
      <c r="A26" s="43"/>
      <c r="E26" s="57"/>
    </row>
    <row r="27" spans="1:6" ht="12.75" customHeight="1">
      <c r="A27" s="177" t="s">
        <v>60</v>
      </c>
      <c r="B27" s="178" t="s">
        <v>92</v>
      </c>
      <c r="C27" s="178" t="s">
        <v>93</v>
      </c>
      <c r="D27" s="179" t="s">
        <v>87</v>
      </c>
      <c r="E27" s="178" t="s">
        <v>34</v>
      </c>
      <c r="F27" s="183"/>
    </row>
    <row r="28" spans="1:5" ht="9.75" customHeight="1">
      <c r="A28" s="180"/>
      <c r="B28" s="170"/>
      <c r="C28" s="170"/>
      <c r="D28" s="169"/>
      <c r="E28" s="170"/>
    </row>
    <row r="29" spans="1:5" ht="15.75" customHeight="1">
      <c r="A29" s="230" t="s">
        <v>90</v>
      </c>
      <c r="B29" s="83">
        <v>24400</v>
      </c>
      <c r="C29" s="225">
        <v>24400</v>
      </c>
      <c r="D29" s="231">
        <v>12195</v>
      </c>
      <c r="E29" s="225">
        <f aca="true" t="shared" si="2" ref="E29:E38">D29*100/C29</f>
        <v>49.97950819672131</v>
      </c>
    </row>
    <row r="30" spans="1:5" ht="56.25" customHeight="1">
      <c r="A30" s="230" t="s">
        <v>106</v>
      </c>
      <c r="B30" s="83">
        <v>0</v>
      </c>
      <c r="C30" s="225">
        <v>477</v>
      </c>
      <c r="D30" s="277">
        <v>477</v>
      </c>
      <c r="E30" s="225">
        <f t="shared" si="2"/>
        <v>100</v>
      </c>
    </row>
    <row r="31" spans="1:5" ht="52.5">
      <c r="A31" s="232" t="s">
        <v>107</v>
      </c>
      <c r="B31" s="83">
        <v>0</v>
      </c>
      <c r="C31" s="225">
        <v>3106</v>
      </c>
      <c r="D31" s="277">
        <v>3106</v>
      </c>
      <c r="E31" s="225">
        <f t="shared" si="2"/>
        <v>100</v>
      </c>
    </row>
    <row r="32" spans="1:5" ht="39.75" customHeight="1">
      <c r="A32" s="232" t="s">
        <v>133</v>
      </c>
      <c r="B32" s="83">
        <v>0</v>
      </c>
      <c r="C32" s="225">
        <v>85</v>
      </c>
      <c r="D32" s="277">
        <v>85</v>
      </c>
      <c r="E32" s="225">
        <f t="shared" si="2"/>
        <v>100</v>
      </c>
    </row>
    <row r="33" spans="1:5" ht="39">
      <c r="A33" s="232" t="s">
        <v>135</v>
      </c>
      <c r="B33" s="83">
        <v>0</v>
      </c>
      <c r="C33" s="225">
        <v>1989</v>
      </c>
      <c r="D33" s="277">
        <v>1989</v>
      </c>
      <c r="E33" s="225">
        <f t="shared" si="2"/>
        <v>100</v>
      </c>
    </row>
    <row r="34" spans="1:5" ht="45" customHeight="1">
      <c r="A34" s="278" t="s">
        <v>142</v>
      </c>
      <c r="B34" s="83">
        <v>0</v>
      </c>
      <c r="C34" s="225">
        <v>1425</v>
      </c>
      <c r="D34" s="277">
        <v>1425</v>
      </c>
      <c r="E34" s="225">
        <f t="shared" si="2"/>
        <v>100</v>
      </c>
    </row>
    <row r="35" spans="1:5" ht="52.5">
      <c r="A35" s="232" t="s">
        <v>136</v>
      </c>
      <c r="B35" s="83">
        <v>0</v>
      </c>
      <c r="C35" s="225">
        <v>13780</v>
      </c>
      <c r="D35" s="277">
        <v>13780</v>
      </c>
      <c r="E35" s="225">
        <f t="shared" si="2"/>
        <v>100</v>
      </c>
    </row>
    <row r="36" spans="1:5" ht="39">
      <c r="A36" s="232" t="s">
        <v>115</v>
      </c>
      <c r="B36" s="83">
        <v>0</v>
      </c>
      <c r="C36" s="225">
        <v>10</v>
      </c>
      <c r="D36" s="231">
        <v>10</v>
      </c>
      <c r="E36" s="225">
        <f t="shared" si="2"/>
        <v>100</v>
      </c>
    </row>
    <row r="37" spans="1:5" ht="26.25">
      <c r="A37" s="232" t="s">
        <v>128</v>
      </c>
      <c r="B37" s="83">
        <v>0</v>
      </c>
      <c r="C37" s="225">
        <v>120</v>
      </c>
      <c r="D37" s="231">
        <v>120</v>
      </c>
      <c r="E37" s="225">
        <f t="shared" si="2"/>
        <v>100</v>
      </c>
    </row>
    <row r="38" spans="1:5" ht="20.25" customHeight="1">
      <c r="A38" s="172" t="s">
        <v>61</v>
      </c>
      <c r="B38" s="168">
        <f>SUM(B29:B29)</f>
        <v>24400</v>
      </c>
      <c r="C38" s="168">
        <f>SUM(C29:C37)</f>
        <v>45392</v>
      </c>
      <c r="D38" s="168">
        <f>SUM(D29:D37)</f>
        <v>33187</v>
      </c>
      <c r="E38" s="168">
        <f t="shared" si="2"/>
        <v>73.11200211491011</v>
      </c>
    </row>
    <row r="39" spans="1:5" ht="30" customHeight="1">
      <c r="A39" s="280"/>
      <c r="B39" s="182"/>
      <c r="C39" s="182"/>
      <c r="D39" s="182"/>
      <c r="E39" s="182"/>
    </row>
    <row r="40" spans="1:5" ht="26.25">
      <c r="A40" s="171" t="s">
        <v>62</v>
      </c>
      <c r="B40" s="22" t="s">
        <v>54</v>
      </c>
      <c r="C40" s="22" t="s">
        <v>47</v>
      </c>
      <c r="D40" s="22" t="s">
        <v>48</v>
      </c>
      <c r="E40" s="22" t="s">
        <v>34</v>
      </c>
    </row>
    <row r="41" spans="1:5" ht="15.75" customHeight="1">
      <c r="A41" s="173" t="s">
        <v>99</v>
      </c>
      <c r="B41" s="83">
        <v>0</v>
      </c>
      <c r="C41" s="200">
        <v>283375</v>
      </c>
      <c r="D41" s="200">
        <v>228603</v>
      </c>
      <c r="E41" s="83">
        <f>D41*100/C41</f>
        <v>80.67154830172034</v>
      </c>
    </row>
    <row r="42" spans="1:5" ht="15.75" customHeight="1">
      <c r="A42" s="173" t="s">
        <v>63</v>
      </c>
      <c r="B42" s="83">
        <v>0</v>
      </c>
      <c r="C42" s="200">
        <v>8259</v>
      </c>
      <c r="D42" s="200">
        <v>8259</v>
      </c>
      <c r="E42" s="83">
        <f>D42*100/C42</f>
        <v>100</v>
      </c>
    </row>
    <row r="43" spans="1:5" ht="26.25" customHeight="1">
      <c r="A43" s="174" t="s">
        <v>64</v>
      </c>
      <c r="B43" s="168">
        <f>SUM(B41:B42)</f>
        <v>0</v>
      </c>
      <c r="C43" s="168">
        <f>SUM(C41:C42)</f>
        <v>291634</v>
      </c>
      <c r="D43" s="168">
        <f>SUM(D41:D42)</f>
        <v>236862</v>
      </c>
      <c r="E43" s="215">
        <f>D43/C43*100</f>
        <v>81.21892509103876</v>
      </c>
    </row>
    <row r="44" spans="2:5" ht="12" customHeight="1" thickBot="1">
      <c r="B44" s="8"/>
      <c r="C44" s="8"/>
      <c r="D44" s="8"/>
      <c r="E44" s="8"/>
    </row>
    <row r="45" spans="1:5" ht="21.75" customHeight="1" thickBot="1">
      <c r="A45" s="111" t="s">
        <v>65</v>
      </c>
      <c r="B45" s="74">
        <f>SUM(B43+B38)</f>
        <v>24400</v>
      </c>
      <c r="C45" s="74">
        <f>SUM(C43+C38)</f>
        <v>337026</v>
      </c>
      <c r="D45" s="74">
        <f>SUM(D43+D38)</f>
        <v>270049</v>
      </c>
      <c r="E45" s="75">
        <f>D45/C45*100</f>
        <v>80.12705251226907</v>
      </c>
    </row>
    <row r="46" ht="12" customHeight="1" thickBot="1"/>
    <row r="47" spans="1:5" ht="22.5" customHeight="1" thickBot="1">
      <c r="A47" s="111" t="s">
        <v>66</v>
      </c>
      <c r="B47" s="74">
        <f>B23-B45</f>
        <v>247833</v>
      </c>
      <c r="C47" s="74">
        <f>C23-C45</f>
        <v>678216</v>
      </c>
      <c r="D47" s="74">
        <f>D23-D45</f>
        <v>307130</v>
      </c>
      <c r="E47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r:id="rId1"/>
  <headerFooter alignWithMargins="0">
    <oddFooter>&amp;C&amp;P</oddFooter>
  </headerFooter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2.50390625" style="256" customWidth="1"/>
    <col min="2" max="2" width="20.125" style="256" customWidth="1"/>
    <col min="3" max="3" width="5.375" style="256" customWidth="1"/>
    <col min="4" max="15" width="8.00390625" style="256" customWidth="1"/>
    <col min="16" max="16" width="10.625" style="256" customWidth="1"/>
    <col min="17" max="18" width="9.50390625" style="256" customWidth="1"/>
    <col min="19" max="19" width="0" style="256" hidden="1" customWidth="1"/>
    <col min="20" max="20" width="4.00390625" style="256" customWidth="1"/>
    <col min="21" max="16384" width="8.875" style="256" customWidth="1"/>
  </cols>
  <sheetData>
    <row r="1" ht="16.5" customHeight="1"/>
    <row r="2" spans="2:18" ht="15" customHeight="1">
      <c r="B2" s="292" t="s">
        <v>132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ht="14.25" customHeight="1"/>
    <row r="4" spans="2:18" ht="20.25">
      <c r="B4" s="257">
        <v>2013</v>
      </c>
      <c r="C4" s="258"/>
      <c r="D4" s="259" t="s">
        <v>0</v>
      </c>
      <c r="E4" s="259" t="s">
        <v>1</v>
      </c>
      <c r="F4" s="259" t="s">
        <v>2</v>
      </c>
      <c r="G4" s="259" t="s">
        <v>3</v>
      </c>
      <c r="H4" s="259" t="s">
        <v>4</v>
      </c>
      <c r="I4" s="259" t="s">
        <v>5</v>
      </c>
      <c r="J4" s="259" t="s">
        <v>6</v>
      </c>
      <c r="K4" s="259" t="s">
        <v>7</v>
      </c>
      <c r="L4" s="259" t="s">
        <v>8</v>
      </c>
      <c r="M4" s="259" t="s">
        <v>9</v>
      </c>
      <c r="N4" s="259" t="s">
        <v>10</v>
      </c>
      <c r="O4" s="259" t="s">
        <v>11</v>
      </c>
      <c r="P4" s="259" t="s">
        <v>12</v>
      </c>
      <c r="Q4" s="259" t="s">
        <v>15</v>
      </c>
      <c r="R4" s="259" t="s">
        <v>13</v>
      </c>
    </row>
    <row r="5" spans="2:18" ht="20.25">
      <c r="B5" s="260" t="s">
        <v>122</v>
      </c>
      <c r="C5" s="261">
        <v>1111</v>
      </c>
      <c r="D5" s="262">
        <v>109334.73999</v>
      </c>
      <c r="E5" s="262">
        <v>62408.023</v>
      </c>
      <c r="F5" s="262">
        <v>55215.991</v>
      </c>
      <c r="G5" s="262">
        <v>43169.073</v>
      </c>
      <c r="H5" s="262">
        <v>56141.171</v>
      </c>
      <c r="I5" s="262">
        <v>66232.922</v>
      </c>
      <c r="J5" s="262">
        <v>71048.012</v>
      </c>
      <c r="K5" s="262">
        <v>0</v>
      </c>
      <c r="L5" s="262">
        <v>0</v>
      </c>
      <c r="M5" s="262">
        <v>0</v>
      </c>
      <c r="N5" s="262">
        <v>0</v>
      </c>
      <c r="O5" s="262">
        <v>0</v>
      </c>
      <c r="P5" s="262">
        <v>463549.93199</v>
      </c>
      <c r="Q5" s="262">
        <v>688000</v>
      </c>
      <c r="R5" s="268">
        <v>67.37644360319767</v>
      </c>
    </row>
    <row r="6" spans="2:18" ht="30">
      <c r="B6" s="260" t="s">
        <v>123</v>
      </c>
      <c r="C6" s="261">
        <v>1112</v>
      </c>
      <c r="D6" s="262">
        <v>5350.13452</v>
      </c>
      <c r="E6" s="262">
        <v>765.989</v>
      </c>
      <c r="F6" s="262">
        <v>2110.198</v>
      </c>
      <c r="G6" s="262">
        <v>0</v>
      </c>
      <c r="H6" s="262">
        <v>0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0</v>
      </c>
      <c r="O6" s="262">
        <v>0</v>
      </c>
      <c r="P6" s="262">
        <v>8226.32152</v>
      </c>
      <c r="Q6" s="262">
        <v>20000</v>
      </c>
      <c r="R6" s="268">
        <v>41.131607599999995</v>
      </c>
    </row>
    <row r="7" spans="2:18" ht="20.25">
      <c r="B7" s="260" t="s">
        <v>124</v>
      </c>
      <c r="C7" s="261">
        <v>1113</v>
      </c>
      <c r="D7" s="262">
        <v>8118.2882199999995</v>
      </c>
      <c r="E7" s="262">
        <v>14506.183</v>
      </c>
      <c r="F7" s="262">
        <v>4507.092</v>
      </c>
      <c r="G7" s="262">
        <v>4965.766</v>
      </c>
      <c r="H7" s="262">
        <v>6085.932</v>
      </c>
      <c r="I7" s="262">
        <v>6066.176</v>
      </c>
      <c r="J7" s="262">
        <v>6594.655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50844.09222</v>
      </c>
      <c r="Q7" s="262">
        <v>65000</v>
      </c>
      <c r="R7" s="268">
        <v>78.22168033846154</v>
      </c>
    </row>
    <row r="8" spans="2:18" ht="20.25">
      <c r="B8" s="260" t="s">
        <v>125</v>
      </c>
      <c r="C8" s="261">
        <v>1121</v>
      </c>
      <c r="D8" s="262">
        <v>129909.91923999999</v>
      </c>
      <c r="E8" s="262">
        <v>5316.487</v>
      </c>
      <c r="F8" s="262">
        <v>148927.992</v>
      </c>
      <c r="G8" s="262">
        <v>35542.587</v>
      </c>
      <c r="H8" s="262">
        <v>0</v>
      </c>
      <c r="I8" s="262">
        <v>88015.282</v>
      </c>
      <c r="J8" s="262">
        <v>211557.455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619269.72224</v>
      </c>
      <c r="Q8" s="262">
        <v>760000</v>
      </c>
      <c r="R8" s="268">
        <v>81.48285818947369</v>
      </c>
    </row>
    <row r="9" spans="2:18" ht="12.75">
      <c r="B9" s="260" t="s">
        <v>126</v>
      </c>
      <c r="C9" s="261">
        <v>1211</v>
      </c>
      <c r="D9" s="262">
        <v>154897.07353999998</v>
      </c>
      <c r="E9" s="262">
        <v>269836.764</v>
      </c>
      <c r="F9" s="262">
        <v>36850.395</v>
      </c>
      <c r="G9" s="262">
        <v>105131.439</v>
      </c>
      <c r="H9" s="262">
        <v>183014.803</v>
      </c>
      <c r="I9" s="262">
        <v>114138.127</v>
      </c>
      <c r="J9" s="262">
        <v>123298.567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987167.16854</v>
      </c>
      <c r="Q9" s="262">
        <v>1706800</v>
      </c>
      <c r="R9" s="268">
        <v>57.83730774197328</v>
      </c>
    </row>
    <row r="10" spans="2:18" ht="12.75">
      <c r="B10" s="294" t="s">
        <v>14</v>
      </c>
      <c r="C10" s="295"/>
      <c r="D10" s="263">
        <v>407610.15551000007</v>
      </c>
      <c r="E10" s="263">
        <v>352833.446</v>
      </c>
      <c r="F10" s="263">
        <v>247611.668</v>
      </c>
      <c r="G10" s="263">
        <v>188808.865</v>
      </c>
      <c r="H10" s="263">
        <v>245241.906</v>
      </c>
      <c r="I10" s="263">
        <v>274452.507</v>
      </c>
      <c r="J10" s="263">
        <v>412498.689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2129057.23651</v>
      </c>
      <c r="Q10" s="263">
        <v>3239800</v>
      </c>
      <c r="R10" s="269">
        <v>65.71569962682882</v>
      </c>
    </row>
    <row r="11" spans="2:18" ht="12.75"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</row>
    <row r="12" spans="2:18" ht="13.5" customHeight="1">
      <c r="B12" s="296" t="s">
        <v>127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</row>
    <row r="13" spans="2:18" ht="13.5" customHeight="1">
      <c r="B13" s="296" t="s">
        <v>153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3.5" customHeight="1">
      <c r="B14" s="296" t="s">
        <v>148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ht="6.75" customHeight="1"/>
    <row r="16" spans="2:18" ht="30">
      <c r="B16" s="257">
        <v>2012</v>
      </c>
      <c r="C16" s="258"/>
      <c r="D16" s="259" t="s">
        <v>0</v>
      </c>
      <c r="E16" s="259" t="s">
        <v>1</v>
      </c>
      <c r="F16" s="259" t="s">
        <v>2</v>
      </c>
      <c r="G16" s="259" t="s">
        <v>3</v>
      </c>
      <c r="H16" s="259" t="s">
        <v>4</v>
      </c>
      <c r="I16" s="259" t="s">
        <v>5</v>
      </c>
      <c r="J16" s="259" t="s">
        <v>6</v>
      </c>
      <c r="K16" s="259" t="s">
        <v>7</v>
      </c>
      <c r="L16" s="259" t="s">
        <v>8</v>
      </c>
      <c r="M16" s="259" t="s">
        <v>9</v>
      </c>
      <c r="N16" s="259" t="s">
        <v>10</v>
      </c>
      <c r="O16" s="259" t="s">
        <v>11</v>
      </c>
      <c r="P16" s="259" t="s">
        <v>102</v>
      </c>
      <c r="Q16" s="259" t="s">
        <v>16</v>
      </c>
      <c r="R16" s="259" t="s">
        <v>13</v>
      </c>
    </row>
    <row r="17" spans="2:18" ht="20.25">
      <c r="B17" s="260" t="s">
        <v>122</v>
      </c>
      <c r="C17" s="261">
        <v>1111</v>
      </c>
      <c r="D17" s="262">
        <v>101317.66</v>
      </c>
      <c r="E17" s="262">
        <v>70805.978</v>
      </c>
      <c r="F17" s="262">
        <v>54296.157</v>
      </c>
      <c r="G17" s="262">
        <v>44698.108</v>
      </c>
      <c r="H17" s="262">
        <v>52118.758</v>
      </c>
      <c r="I17" s="262">
        <v>66591.147</v>
      </c>
      <c r="J17" s="262">
        <v>64163.601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453991.409</v>
      </c>
      <c r="Q17" s="262">
        <v>785861.40339</v>
      </c>
      <c r="R17" s="268">
        <v>57.76990790508353</v>
      </c>
    </row>
    <row r="18" spans="2:18" ht="30">
      <c r="B18" s="260" t="s">
        <v>123</v>
      </c>
      <c r="C18" s="261">
        <v>1112</v>
      </c>
      <c r="D18" s="262">
        <v>6294.079</v>
      </c>
      <c r="E18" s="262">
        <v>790.727</v>
      </c>
      <c r="F18" s="262">
        <v>1852.046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262">
        <v>0</v>
      </c>
      <c r="P18" s="262">
        <v>8936.851999999999</v>
      </c>
      <c r="Q18" s="262">
        <v>13921.7669</v>
      </c>
      <c r="R18" s="268">
        <v>64.19337476480804</v>
      </c>
    </row>
    <row r="19" spans="2:18" ht="20.25">
      <c r="B19" s="260" t="s">
        <v>124</v>
      </c>
      <c r="C19" s="261">
        <v>1113</v>
      </c>
      <c r="D19" s="262">
        <v>7077.493</v>
      </c>
      <c r="E19" s="262">
        <v>14999.131</v>
      </c>
      <c r="F19" s="262">
        <v>4602.834</v>
      </c>
      <c r="G19" s="262">
        <v>4843.931</v>
      </c>
      <c r="H19" s="262">
        <v>6528.595</v>
      </c>
      <c r="I19" s="262">
        <v>5484.837</v>
      </c>
      <c r="J19" s="262">
        <v>7438.69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50975.511</v>
      </c>
      <c r="Q19" s="262">
        <v>85969.26323000001</v>
      </c>
      <c r="R19" s="268">
        <v>59.29504230322574</v>
      </c>
    </row>
    <row r="20" spans="2:18" ht="20.25">
      <c r="B20" s="260" t="s">
        <v>125</v>
      </c>
      <c r="C20" s="261">
        <v>1121</v>
      </c>
      <c r="D20" s="262">
        <v>133066.754</v>
      </c>
      <c r="E20" s="262">
        <v>4991.52</v>
      </c>
      <c r="F20" s="262">
        <v>148955.966</v>
      </c>
      <c r="G20" s="262">
        <v>39285.277</v>
      </c>
      <c r="H20" s="262">
        <v>0</v>
      </c>
      <c r="I20" s="262">
        <v>153269.306</v>
      </c>
      <c r="J20" s="262">
        <v>166378.278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v>645947.101</v>
      </c>
      <c r="Q20" s="262">
        <v>843291.09162</v>
      </c>
      <c r="R20" s="268">
        <v>76.5983546392156</v>
      </c>
    </row>
    <row r="21" spans="2:18" ht="12.75">
      <c r="B21" s="260" t="s">
        <v>126</v>
      </c>
      <c r="C21" s="261">
        <v>1211</v>
      </c>
      <c r="D21" s="262">
        <v>150626.198</v>
      </c>
      <c r="E21" s="262">
        <v>274565.823</v>
      </c>
      <c r="F21" s="262">
        <v>0</v>
      </c>
      <c r="G21" s="262">
        <v>80981.171</v>
      </c>
      <c r="H21" s="262">
        <v>256311.516</v>
      </c>
      <c r="I21" s="262">
        <v>28913.742</v>
      </c>
      <c r="J21" s="262">
        <v>139617.342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931015.7919999999</v>
      </c>
      <c r="Q21" s="262">
        <v>1699621.544</v>
      </c>
      <c r="R21" s="268">
        <v>54.77782952838351</v>
      </c>
    </row>
    <row r="22" spans="2:18" ht="12.75">
      <c r="B22" s="294" t="s">
        <v>14</v>
      </c>
      <c r="C22" s="295"/>
      <c r="D22" s="263">
        <v>398382.184</v>
      </c>
      <c r="E22" s="263">
        <v>366153.179</v>
      </c>
      <c r="F22" s="263">
        <v>209707.003</v>
      </c>
      <c r="G22" s="263">
        <v>169808.487</v>
      </c>
      <c r="H22" s="263">
        <v>314958.869</v>
      </c>
      <c r="I22" s="263">
        <v>254259.032</v>
      </c>
      <c r="J22" s="263">
        <v>377597.911</v>
      </c>
      <c r="K22" s="263">
        <v>0</v>
      </c>
      <c r="L22" s="263">
        <v>0</v>
      </c>
      <c r="M22" s="263">
        <v>0</v>
      </c>
      <c r="N22" s="263">
        <v>0</v>
      </c>
      <c r="O22" s="263">
        <v>0</v>
      </c>
      <c r="P22" s="263">
        <v>2090866.6650000003</v>
      </c>
      <c r="Q22" s="263">
        <v>3428665.06914</v>
      </c>
      <c r="R22" s="269">
        <v>60.98194553381807</v>
      </c>
    </row>
    <row r="23" spans="2:18" ht="12.75"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</row>
  </sheetData>
  <sheetProtection/>
  <mergeCells count="6">
    <mergeCell ref="B2:R2"/>
    <mergeCell ref="B10:C10"/>
    <mergeCell ref="B12:R12"/>
    <mergeCell ref="B13:R13"/>
    <mergeCell ref="B14:R14"/>
    <mergeCell ref="B22:C22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3">
      <selection activeCell="B5" sqref="B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97" t="s">
        <v>144</v>
      </c>
      <c r="B1" s="297"/>
      <c r="C1" s="297"/>
      <c r="D1" s="297"/>
      <c r="E1" s="297"/>
      <c r="F1" s="11"/>
      <c r="O1" s="20"/>
      <c r="P1" s="20"/>
    </row>
    <row r="2" spans="1:16" ht="17.25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54" t="s">
        <v>116</v>
      </c>
      <c r="B9" s="41">
        <v>6331000</v>
      </c>
      <c r="C9" s="41">
        <v>6382000</v>
      </c>
      <c r="D9" s="203">
        <v>4786500</v>
      </c>
      <c r="E9" s="130">
        <f>D9/C9*100</f>
        <v>75</v>
      </c>
    </row>
    <row r="10" spans="1:5" ht="27" customHeight="1">
      <c r="A10" s="254" t="s">
        <v>117</v>
      </c>
      <c r="B10" s="41">
        <v>191000</v>
      </c>
      <c r="C10" s="41">
        <v>234000</v>
      </c>
      <c r="D10" s="203">
        <v>175500</v>
      </c>
      <c r="E10" s="130">
        <f>D10/C10*100</f>
        <v>75</v>
      </c>
    </row>
    <row r="11" spans="1:5" ht="27" customHeight="1">
      <c r="A11" s="254" t="s">
        <v>24</v>
      </c>
      <c r="B11" s="41">
        <v>342000</v>
      </c>
      <c r="C11" s="41">
        <v>342000</v>
      </c>
      <c r="D11" s="203">
        <v>256500</v>
      </c>
      <c r="E11" s="130">
        <f>D11/C11*100</f>
        <v>75</v>
      </c>
    </row>
    <row r="12" spans="1:5" ht="27" customHeight="1">
      <c r="A12" s="255" t="s">
        <v>111</v>
      </c>
      <c r="B12" s="159">
        <v>0</v>
      </c>
      <c r="C12" s="159">
        <v>0</v>
      </c>
      <c r="D12" s="206">
        <v>32737</v>
      </c>
      <c r="E12" s="227" t="s">
        <v>19</v>
      </c>
    </row>
    <row r="13" spans="1:5" ht="26.25" customHeight="1" thickBot="1">
      <c r="A13" s="243" t="s">
        <v>21</v>
      </c>
      <c r="B13" s="244">
        <f>SUM(B9:B12)</f>
        <v>6864000</v>
      </c>
      <c r="C13" s="244">
        <f>SUM(C9:C12)</f>
        <v>6958000</v>
      </c>
      <c r="D13" s="245">
        <f>SUM(D9:D12)</f>
        <v>5251237</v>
      </c>
      <c r="E13" s="246">
        <f>D13/C13*100</f>
        <v>75.47049439494108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">
      <c r="A16" s="19" t="s">
        <v>26</v>
      </c>
      <c r="B16" s="13"/>
      <c r="C16" s="13"/>
      <c r="D16" s="51">
        <f>SUM(D4+D13)</f>
        <v>9492709.780000001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7" t="s">
        <v>17</v>
      </c>
      <c r="B21" s="41">
        <v>1591000</v>
      </c>
      <c r="C21" s="41">
        <v>1591000</v>
      </c>
      <c r="D21" s="203">
        <v>915000</v>
      </c>
      <c r="E21" s="195">
        <f aca="true" t="shared" si="0" ref="E21:E26">D21/C21*100</f>
        <v>57.510999371464486</v>
      </c>
      <c r="F21" s="6"/>
      <c r="O21" s="5"/>
      <c r="P21" s="6"/>
    </row>
    <row r="22" spans="1:16" ht="27" customHeight="1">
      <c r="A22" s="247" t="s">
        <v>18</v>
      </c>
      <c r="B22" s="41">
        <v>2007000</v>
      </c>
      <c r="C22" s="41">
        <v>2007000</v>
      </c>
      <c r="D22" s="203">
        <v>1120000</v>
      </c>
      <c r="E22" s="195">
        <f t="shared" si="0"/>
        <v>55.804683607374194</v>
      </c>
      <c r="F22" s="18"/>
      <c r="N22" s="12"/>
      <c r="O22" s="12"/>
      <c r="P22" s="18"/>
    </row>
    <row r="23" spans="1:16" ht="39" customHeight="1">
      <c r="A23" s="247" t="s">
        <v>121</v>
      </c>
      <c r="B23" s="41">
        <v>106000</v>
      </c>
      <c r="C23" s="41">
        <v>106000</v>
      </c>
      <c r="D23" s="203">
        <v>65000</v>
      </c>
      <c r="E23" s="195">
        <f t="shared" si="0"/>
        <v>61.32075471698113</v>
      </c>
      <c r="F23" s="18"/>
      <c r="P23" s="18"/>
    </row>
    <row r="24" spans="1:16" ht="27" customHeight="1">
      <c r="A24" s="247" t="s">
        <v>118</v>
      </c>
      <c r="B24" s="41">
        <v>0</v>
      </c>
      <c r="C24" s="41">
        <v>4335473</v>
      </c>
      <c r="D24" s="203">
        <v>1239389.9</v>
      </c>
      <c r="E24" s="195">
        <f t="shared" si="0"/>
        <v>28.587189909843747</v>
      </c>
      <c r="F24" s="18"/>
      <c r="O24" s="12"/>
      <c r="P24" s="18"/>
    </row>
    <row r="25" spans="1:16" ht="27" customHeight="1">
      <c r="A25" s="248" t="s">
        <v>100</v>
      </c>
      <c r="B25" s="159">
        <v>3160000</v>
      </c>
      <c r="C25" s="159">
        <v>3160000</v>
      </c>
      <c r="D25" s="203">
        <v>361677.8</v>
      </c>
      <c r="E25" s="195">
        <f t="shared" si="0"/>
        <v>11.445500000000001</v>
      </c>
      <c r="F25" s="18"/>
      <c r="O25" s="12"/>
      <c r="P25" s="18"/>
    </row>
    <row r="26" spans="1:16" ht="26.25" customHeight="1" thickBot="1">
      <c r="A26" s="243" t="s">
        <v>22</v>
      </c>
      <c r="B26" s="244">
        <f>SUM(B21:B25)</f>
        <v>6864000</v>
      </c>
      <c r="C26" s="244">
        <f>SUM(C21:C25)</f>
        <v>11199473</v>
      </c>
      <c r="D26" s="245">
        <f>SUM(D21:D25)</f>
        <v>3701067.6999999997</v>
      </c>
      <c r="E26" s="249">
        <f t="shared" si="0"/>
        <v>33.046802291500676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">
      <c r="A30" s="1" t="s">
        <v>143</v>
      </c>
      <c r="B30" s="1"/>
      <c r="D30" s="51">
        <f>SUM(D16-D26)</f>
        <v>5791642.080000002</v>
      </c>
      <c r="E30" s="1" t="s">
        <v>91</v>
      </c>
    </row>
    <row r="31" spans="4:7" ht="15" customHeight="1">
      <c r="D31" s="13"/>
      <c r="F31" s="48"/>
      <c r="G31" s="48"/>
    </row>
    <row r="32" spans="1:4" ht="17.25">
      <c r="A32" s="27"/>
      <c r="D32" s="45"/>
    </row>
    <row r="33" spans="1:4" ht="17.25">
      <c r="A33" s="27"/>
      <c r="D33" s="45"/>
    </row>
    <row r="34" ht="17.25">
      <c r="A34" s="29"/>
    </row>
    <row r="35" ht="17.25">
      <c r="A35" s="29"/>
    </row>
    <row r="36" ht="12" customHeight="1">
      <c r="A36" s="31"/>
    </row>
    <row r="37" ht="17.25">
      <c r="A37" s="29"/>
    </row>
    <row r="38" ht="12" customHeight="1">
      <c r="A38" s="29"/>
    </row>
    <row r="39" ht="17.25">
      <c r="A39" s="29"/>
    </row>
    <row r="40" ht="18">
      <c r="A40" s="33"/>
    </row>
    <row r="41" ht="18">
      <c r="A41" s="33"/>
    </row>
    <row r="42" ht="18">
      <c r="A42" s="33"/>
    </row>
    <row r="43" ht="17.25">
      <c r="A43" s="29"/>
    </row>
    <row r="44" ht="17.25">
      <c r="A44" s="29"/>
    </row>
    <row r="45" ht="15">
      <c r="A45" s="32"/>
    </row>
    <row r="46" ht="18">
      <c r="A46" s="30"/>
    </row>
    <row r="47" ht="18">
      <c r="A47" s="30"/>
    </row>
    <row r="48" ht="18">
      <c r="A48" s="30"/>
    </row>
    <row r="49" ht="17.25">
      <c r="A49" s="28"/>
    </row>
    <row r="50" ht="18">
      <c r="A50" s="30"/>
    </row>
    <row r="51" ht="18">
      <c r="A51" s="30"/>
    </row>
    <row r="52" ht="18">
      <c r="A52" s="30"/>
    </row>
    <row r="53" ht="15">
      <c r="A53" s="31"/>
    </row>
    <row r="54" ht="18">
      <c r="A54" s="30"/>
    </row>
    <row r="55" ht="15">
      <c r="A55" s="32"/>
    </row>
    <row r="56" ht="17.25">
      <c r="A56" s="28"/>
    </row>
    <row r="57" ht="15">
      <c r="A57" s="31"/>
    </row>
    <row r="58" ht="15">
      <c r="A58" s="32"/>
    </row>
    <row r="59" ht="15">
      <c r="A59" s="32"/>
    </row>
    <row r="60" ht="18">
      <c r="A60" s="30"/>
    </row>
    <row r="61" spans="1:2" ht="18">
      <c r="A61" s="30"/>
      <c r="B61" s="28"/>
    </row>
    <row r="62" ht="18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297" t="s">
        <v>145</v>
      </c>
      <c r="B1" s="297"/>
      <c r="C1" s="297"/>
      <c r="D1" s="297"/>
      <c r="E1" s="297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">
      <c r="A6" s="19"/>
      <c r="B6" s="54"/>
    </row>
    <row r="7" spans="1:5" ht="15.7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30.75" customHeight="1">
      <c r="A9" s="253" t="s">
        <v>109</v>
      </c>
      <c r="B9" s="159">
        <v>0</v>
      </c>
      <c r="C9" s="206">
        <v>0</v>
      </c>
      <c r="D9" s="234">
        <v>308.64</v>
      </c>
      <c r="E9" s="132" t="s">
        <v>19</v>
      </c>
    </row>
    <row r="10" spans="1:5" ht="26.25" customHeight="1" thickBot="1">
      <c r="A10" s="243" t="s">
        <v>21</v>
      </c>
      <c r="B10" s="244">
        <v>0</v>
      </c>
      <c r="C10" s="245">
        <f>SUM(C9:C9)</f>
        <v>0</v>
      </c>
      <c r="D10" s="245">
        <f>SUM(D9:D9)</f>
        <v>308.64</v>
      </c>
      <c r="E10" s="250" t="s">
        <v>19</v>
      </c>
    </row>
    <row r="11" spans="1:5" ht="18" customHeight="1">
      <c r="A11" s="9"/>
      <c r="D11" s="13"/>
      <c r="E11" s="13"/>
    </row>
    <row r="12" spans="1:5" ht="18" customHeight="1">
      <c r="A12" s="9"/>
      <c r="D12" s="13"/>
      <c r="E12" s="13"/>
    </row>
    <row r="13" spans="1:5" ht="15.75" customHeight="1">
      <c r="A13" s="1" t="s">
        <v>26</v>
      </c>
      <c r="B13" s="1"/>
      <c r="D13" s="202">
        <f>D4+D10</f>
        <v>46939161.160000004</v>
      </c>
      <c r="E13" s="17" t="s">
        <v>91</v>
      </c>
    </row>
    <row r="14" spans="4:5" ht="18" customHeight="1">
      <c r="D14" s="13"/>
      <c r="E14" s="13"/>
    </row>
    <row r="15" ht="18" customHeight="1">
      <c r="J15" t="s">
        <v>94</v>
      </c>
    </row>
    <row r="16" spans="1:5" ht="15.75" thickBot="1">
      <c r="A16" s="1" t="s">
        <v>68</v>
      </c>
      <c r="B16" s="1"/>
      <c r="E16" s="57" t="s">
        <v>85</v>
      </c>
    </row>
    <row r="17" spans="1:5" ht="26.25" customHeight="1">
      <c r="A17" s="131"/>
      <c r="B17" s="186" t="s">
        <v>92</v>
      </c>
      <c r="C17" s="187" t="s">
        <v>93</v>
      </c>
      <c r="D17" s="189" t="s">
        <v>87</v>
      </c>
      <c r="E17" s="129" t="s">
        <v>34</v>
      </c>
    </row>
    <row r="18" spans="1:5" ht="30.75" customHeight="1">
      <c r="A18" s="254" t="s">
        <v>23</v>
      </c>
      <c r="B18" s="41">
        <v>0</v>
      </c>
      <c r="C18" s="41">
        <v>88938853</v>
      </c>
      <c r="D18" s="203">
        <v>16023536</v>
      </c>
      <c r="E18" s="130">
        <f>D18/C18*100</f>
        <v>18.01635107662115</v>
      </c>
    </row>
    <row r="19" spans="1:5" ht="26.25" customHeight="1" thickBot="1">
      <c r="A19" s="243" t="s">
        <v>22</v>
      </c>
      <c r="B19" s="244">
        <f>SUM(B18:B18)</f>
        <v>0</v>
      </c>
      <c r="C19" s="216">
        <f>SUM(C18)</f>
        <v>88938853</v>
      </c>
      <c r="D19" s="217">
        <f>D18</f>
        <v>16023536</v>
      </c>
      <c r="E19" s="249">
        <f>D19/C19*100</f>
        <v>18.01635107662115</v>
      </c>
    </row>
    <row r="20" ht="12" customHeight="1">
      <c r="C20" s="8"/>
    </row>
    <row r="21" spans="3:5" ht="12" customHeight="1">
      <c r="C21" s="8"/>
      <c r="D21" s="7"/>
      <c r="E21" s="7"/>
    </row>
    <row r="22" spans="4:5" ht="12.75">
      <c r="D22" s="21"/>
      <c r="E22" s="13"/>
    </row>
    <row r="23" spans="1:5" ht="15">
      <c r="A23" s="52" t="s">
        <v>146</v>
      </c>
      <c r="D23" s="202">
        <f>D13-D19</f>
        <v>30915625.160000004</v>
      </c>
      <c r="E23" s="134" t="s">
        <v>91</v>
      </c>
    </row>
    <row r="24" spans="4:5" ht="12.75">
      <c r="D24" s="21"/>
      <c r="E24" s="13"/>
    </row>
    <row r="25" spans="4:5" ht="12.75">
      <c r="D25" s="13"/>
      <c r="E25" s="13"/>
    </row>
    <row r="26" spans="4:5" ht="12.75">
      <c r="D26" s="13"/>
      <c r="E26" s="13"/>
    </row>
    <row r="27" spans="4:5" ht="12.75" customHeight="1">
      <c r="D27" s="21"/>
      <c r="E27" s="13"/>
    </row>
    <row r="28" spans="4:5" ht="12.75">
      <c r="D28" s="13"/>
      <c r="E28" s="13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7.25">
      <c r="A1" s="291" t="s">
        <v>147</v>
      </c>
      <c r="B1" s="291"/>
      <c r="C1" s="291"/>
      <c r="D1" s="291"/>
      <c r="E1" s="291"/>
      <c r="F1" s="291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07" t="s">
        <v>110</v>
      </c>
      <c r="B4" s="307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">
      <c r="A7" s="1" t="s">
        <v>97</v>
      </c>
      <c r="C7" s="1"/>
      <c r="F7" s="57" t="s">
        <v>85</v>
      </c>
      <c r="G7" s="142"/>
    </row>
    <row r="8" spans="1:8" ht="26.25" customHeight="1">
      <c r="A8" s="302"/>
      <c r="B8" s="303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08" t="s">
        <v>103</v>
      </c>
      <c r="B9" s="309"/>
      <c r="C9" s="47">
        <v>0</v>
      </c>
      <c r="D9" s="47">
        <v>0</v>
      </c>
      <c r="E9" s="228">
        <v>228602898.38</v>
      </c>
      <c r="F9" s="35" t="s">
        <v>19</v>
      </c>
      <c r="G9" s="143"/>
      <c r="H9" s="144"/>
    </row>
    <row r="10" spans="1:8" ht="64.5" customHeight="1">
      <c r="A10" s="298" t="s">
        <v>140</v>
      </c>
      <c r="B10" s="299"/>
      <c r="C10" s="47">
        <v>0</v>
      </c>
      <c r="D10" s="47">
        <v>0</v>
      </c>
      <c r="E10" s="228">
        <v>20862353.85</v>
      </c>
      <c r="F10" s="35" t="s">
        <v>19</v>
      </c>
      <c r="G10" s="143"/>
      <c r="H10" s="144"/>
    </row>
    <row r="11" spans="1:8" ht="26.25" customHeight="1">
      <c r="A11" s="298" t="s">
        <v>137</v>
      </c>
      <c r="B11" s="299"/>
      <c r="C11" s="47">
        <v>0</v>
      </c>
      <c r="D11" s="47">
        <v>0</v>
      </c>
      <c r="E11" s="228">
        <v>100481249.74</v>
      </c>
      <c r="F11" s="35" t="s">
        <v>19</v>
      </c>
      <c r="G11" s="143"/>
      <c r="H11" s="144"/>
    </row>
    <row r="12" spans="1:8" ht="27" customHeight="1">
      <c r="A12" s="310" t="s">
        <v>89</v>
      </c>
      <c r="B12" s="311"/>
      <c r="C12" s="47">
        <v>0</v>
      </c>
      <c r="D12" s="47">
        <v>0</v>
      </c>
      <c r="E12" s="228">
        <v>78316</v>
      </c>
      <c r="F12" s="35" t="s">
        <v>19</v>
      </c>
      <c r="G12" s="143"/>
      <c r="H12" s="133"/>
    </row>
    <row r="13" spans="1:8" ht="26.25" customHeight="1">
      <c r="A13" s="302" t="s">
        <v>21</v>
      </c>
      <c r="B13" s="303"/>
      <c r="C13" s="251">
        <f>SUM(C9:C12)</f>
        <v>0</v>
      </c>
      <c r="D13" s="251">
        <f>SUM(D9:D12)</f>
        <v>0</v>
      </c>
      <c r="E13" s="252">
        <f>SUM(E9:E12)</f>
        <v>350024817.96999997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451976845.28</v>
      </c>
      <c r="F17" s="191" t="s">
        <v>91</v>
      </c>
      <c r="G17" s="13"/>
      <c r="I17" s="205"/>
    </row>
    <row r="18" spans="1:9" ht="12.75" customHeight="1">
      <c r="A18" s="19"/>
      <c r="B18" s="19"/>
      <c r="C18" s="10"/>
      <c r="D18" s="10"/>
      <c r="E18" s="133"/>
      <c r="F18" s="17"/>
      <c r="G18" s="13"/>
      <c r="I18" s="205"/>
    </row>
    <row r="19" spans="1:6" ht="13.5" customHeight="1">
      <c r="A19" s="13"/>
      <c r="B19" s="13"/>
      <c r="C19" s="13"/>
      <c r="D19" s="13"/>
      <c r="E19" s="133"/>
      <c r="F19" s="17"/>
    </row>
    <row r="20" spans="1:6" ht="15">
      <c r="A20" s="1" t="s">
        <v>104</v>
      </c>
      <c r="F20" s="57" t="s">
        <v>85</v>
      </c>
    </row>
    <row r="21" spans="1:9" ht="26.25" customHeight="1">
      <c r="A21" s="302"/>
      <c r="B21" s="303"/>
      <c r="C21" s="190" t="s">
        <v>92</v>
      </c>
      <c r="D21" s="190" t="s">
        <v>93</v>
      </c>
      <c r="E21" s="3" t="s">
        <v>87</v>
      </c>
      <c r="F21" s="15" t="s">
        <v>34</v>
      </c>
      <c r="G21" s="302"/>
      <c r="H21" s="303"/>
      <c r="I21" s="190"/>
    </row>
    <row r="22" spans="1:9" ht="29.25" customHeight="1">
      <c r="A22" s="306" t="s">
        <v>105</v>
      </c>
      <c r="B22" s="299"/>
      <c r="C22" s="240">
        <v>0</v>
      </c>
      <c r="D22" s="241">
        <v>0</v>
      </c>
      <c r="E22" s="229">
        <v>10779444.06</v>
      </c>
      <c r="F22" s="242" t="s">
        <v>19</v>
      </c>
      <c r="G22" s="236"/>
      <c r="H22" s="237"/>
      <c r="I22" s="190"/>
    </row>
    <row r="23" spans="1:9" ht="39" customHeight="1">
      <c r="A23" s="306" t="s">
        <v>141</v>
      </c>
      <c r="B23" s="299"/>
      <c r="C23" s="238">
        <v>0</v>
      </c>
      <c r="D23" s="239">
        <v>0</v>
      </c>
      <c r="E23" s="229">
        <v>5321674.53</v>
      </c>
      <c r="F23" s="35" t="s">
        <v>19</v>
      </c>
      <c r="G23" s="226"/>
      <c r="H23" s="226"/>
      <c r="I23" s="226"/>
    </row>
    <row r="24" spans="1:256" ht="26.25" customHeight="1">
      <c r="A24" s="302" t="s">
        <v>22</v>
      </c>
      <c r="B24" s="303"/>
      <c r="C24" s="251">
        <v>0</v>
      </c>
      <c r="D24" s="251">
        <v>0</v>
      </c>
      <c r="E24" s="252">
        <f>SUM(E22:E23)</f>
        <v>16101118.59</v>
      </c>
      <c r="F24" s="22" t="s">
        <v>19</v>
      </c>
      <c r="G24" s="300"/>
      <c r="H24" s="301"/>
      <c r="I24" s="4"/>
      <c r="P24" s="10"/>
      <c r="Q24" s="235"/>
      <c r="R24" s="137"/>
      <c r="S24" s="304"/>
      <c r="T24" s="304"/>
      <c r="U24" s="10"/>
      <c r="V24" s="10"/>
      <c r="W24" s="235"/>
      <c r="X24" s="137"/>
      <c r="Y24" s="304"/>
      <c r="Z24" s="304"/>
      <c r="AA24" s="10"/>
      <c r="AB24" s="10"/>
      <c r="AC24" s="235"/>
      <c r="AD24" s="137"/>
      <c r="AE24" s="304"/>
      <c r="AF24" s="304"/>
      <c r="AG24" s="10"/>
      <c r="AH24" s="10"/>
      <c r="AI24" s="235"/>
      <c r="AJ24" s="137"/>
      <c r="AK24" s="304"/>
      <c r="AL24" s="304"/>
      <c r="AM24" s="10"/>
      <c r="AN24" s="10"/>
      <c r="AO24" s="235"/>
      <c r="AP24" s="137"/>
      <c r="AQ24" s="305"/>
      <c r="AR24" s="301"/>
      <c r="AS24" s="4"/>
      <c r="AT24" s="4"/>
      <c r="AU24" s="204"/>
      <c r="AV24" s="145"/>
      <c r="AW24" s="300"/>
      <c r="AX24" s="301"/>
      <c r="AY24" s="4"/>
      <c r="AZ24" s="4"/>
      <c r="BA24" s="204"/>
      <c r="BB24" s="145"/>
      <c r="BC24" s="300"/>
      <c r="BD24" s="301"/>
      <c r="BE24" s="4"/>
      <c r="BF24" s="4"/>
      <c r="BG24" s="204"/>
      <c r="BH24" s="145"/>
      <c r="BI24" s="300"/>
      <c r="BJ24" s="301"/>
      <c r="BK24" s="4"/>
      <c r="BL24" s="4"/>
      <c r="BM24" s="204"/>
      <c r="BN24" s="145"/>
      <c r="BO24" s="300"/>
      <c r="BP24" s="301"/>
      <c r="BQ24" s="4"/>
      <c r="BR24" s="4"/>
      <c r="BS24" s="204"/>
      <c r="BT24" s="145"/>
      <c r="BU24" s="300"/>
      <c r="BV24" s="301"/>
      <c r="BW24" s="4"/>
      <c r="BX24" s="4"/>
      <c r="BY24" s="204"/>
      <c r="BZ24" s="145"/>
      <c r="CA24" s="300"/>
      <c r="CB24" s="301"/>
      <c r="CC24" s="4"/>
      <c r="CD24" s="4"/>
      <c r="CE24" s="204"/>
      <c r="CF24" s="145"/>
      <c r="CG24" s="300"/>
      <c r="CH24" s="301"/>
      <c r="CI24" s="4"/>
      <c r="CJ24" s="4"/>
      <c r="CK24" s="204"/>
      <c r="CL24" s="145"/>
      <c r="CM24" s="300"/>
      <c r="CN24" s="301"/>
      <c r="CO24" s="4"/>
      <c r="CP24" s="4"/>
      <c r="CQ24" s="204"/>
      <c r="CR24" s="145"/>
      <c r="CS24" s="300"/>
      <c r="CT24" s="301"/>
      <c r="CU24" s="4"/>
      <c r="CV24" s="4"/>
      <c r="CW24" s="204"/>
      <c r="CX24" s="145"/>
      <c r="CY24" s="300"/>
      <c r="CZ24" s="301"/>
      <c r="DA24" s="4"/>
      <c r="DB24" s="4"/>
      <c r="DC24" s="204"/>
      <c r="DD24" s="145"/>
      <c r="DE24" s="300"/>
      <c r="DF24" s="301"/>
      <c r="DG24" s="4"/>
      <c r="DH24" s="4"/>
      <c r="DI24" s="204"/>
      <c r="DJ24" s="145"/>
      <c r="DK24" s="300"/>
      <c r="DL24" s="301"/>
      <c r="DM24" s="4"/>
      <c r="DN24" s="4"/>
      <c r="DO24" s="204"/>
      <c r="DP24" s="145"/>
      <c r="DQ24" s="300"/>
      <c r="DR24" s="301"/>
      <c r="DS24" s="4"/>
      <c r="DT24" s="4"/>
      <c r="DU24" s="204"/>
      <c r="DV24" s="145"/>
      <c r="DW24" s="300"/>
      <c r="DX24" s="301"/>
      <c r="DY24" s="4"/>
      <c r="DZ24" s="4"/>
      <c r="EA24" s="204"/>
      <c r="EB24" s="145"/>
      <c r="EC24" s="300"/>
      <c r="ED24" s="301"/>
      <c r="EE24" s="4"/>
      <c r="EF24" s="4"/>
      <c r="EG24" s="204"/>
      <c r="EH24" s="145"/>
      <c r="EI24" s="300"/>
      <c r="EJ24" s="301"/>
      <c r="EK24" s="4"/>
      <c r="EL24" s="4"/>
      <c r="EM24" s="204"/>
      <c r="EN24" s="145"/>
      <c r="EO24" s="300"/>
      <c r="EP24" s="301"/>
      <c r="EQ24" s="4"/>
      <c r="ER24" s="4"/>
      <c r="ES24" s="204"/>
      <c r="ET24" s="145"/>
      <c r="EU24" s="300"/>
      <c r="EV24" s="301"/>
      <c r="EW24" s="4"/>
      <c r="EX24" s="4"/>
      <c r="EY24" s="204"/>
      <c r="EZ24" s="145"/>
      <c r="FA24" s="300"/>
      <c r="FB24" s="301"/>
      <c r="FC24" s="4"/>
      <c r="FD24" s="4"/>
      <c r="FE24" s="204"/>
      <c r="FF24" s="145"/>
      <c r="FG24" s="300"/>
      <c r="FH24" s="301"/>
      <c r="FI24" s="4"/>
      <c r="FJ24" s="4"/>
      <c r="FK24" s="204"/>
      <c r="FL24" s="145"/>
      <c r="FM24" s="300"/>
      <c r="FN24" s="301"/>
      <c r="FO24" s="4"/>
      <c r="FP24" s="4"/>
      <c r="FQ24" s="204"/>
      <c r="FR24" s="145"/>
      <c r="FS24" s="300"/>
      <c r="FT24" s="301"/>
      <c r="FU24" s="4"/>
      <c r="FV24" s="4"/>
      <c r="FW24" s="204"/>
      <c r="FX24" s="145"/>
      <c r="FY24" s="300"/>
      <c r="FZ24" s="301"/>
      <c r="GA24" s="4"/>
      <c r="GB24" s="4"/>
      <c r="GC24" s="204"/>
      <c r="GD24" s="145"/>
      <c r="GE24" s="300"/>
      <c r="GF24" s="301"/>
      <c r="GG24" s="4"/>
      <c r="GH24" s="4"/>
      <c r="GI24" s="204"/>
      <c r="GJ24" s="145"/>
      <c r="GK24" s="300"/>
      <c r="GL24" s="301"/>
      <c r="GM24" s="4"/>
      <c r="GN24" s="4"/>
      <c r="GO24" s="204"/>
      <c r="GP24" s="145"/>
      <c r="GQ24" s="300"/>
      <c r="GR24" s="301"/>
      <c r="GS24" s="4"/>
      <c r="GT24" s="4"/>
      <c r="GU24" s="204"/>
      <c r="GV24" s="145"/>
      <c r="GW24" s="300"/>
      <c r="GX24" s="301"/>
      <c r="GY24" s="4"/>
      <c r="GZ24" s="4"/>
      <c r="HA24" s="204"/>
      <c r="HB24" s="145"/>
      <c r="HC24" s="300"/>
      <c r="HD24" s="301"/>
      <c r="HE24" s="4"/>
      <c r="HF24" s="4"/>
      <c r="HG24" s="204"/>
      <c r="HH24" s="145"/>
      <c r="HI24" s="300"/>
      <c r="HJ24" s="301"/>
      <c r="HK24" s="4"/>
      <c r="HL24" s="4"/>
      <c r="HM24" s="204"/>
      <c r="HN24" s="145"/>
      <c r="HO24" s="300"/>
      <c r="HP24" s="301"/>
      <c r="HQ24" s="4"/>
      <c r="HR24" s="4"/>
      <c r="HS24" s="204"/>
      <c r="HT24" s="145"/>
      <c r="HU24" s="300"/>
      <c r="HV24" s="301"/>
      <c r="HW24" s="4"/>
      <c r="HX24" s="4"/>
      <c r="HY24" s="204"/>
      <c r="HZ24" s="145"/>
      <c r="IA24" s="300"/>
      <c r="IB24" s="301"/>
      <c r="IC24" s="4"/>
      <c r="ID24" s="4"/>
      <c r="IE24" s="204"/>
      <c r="IF24" s="145"/>
      <c r="IG24" s="300"/>
      <c r="IH24" s="301"/>
      <c r="II24" s="4"/>
      <c r="IJ24" s="4"/>
      <c r="IK24" s="204"/>
      <c r="IL24" s="145"/>
      <c r="IM24" s="300"/>
      <c r="IN24" s="301"/>
      <c r="IO24" s="4"/>
      <c r="IP24" s="4"/>
      <c r="IQ24" s="204"/>
      <c r="IR24" s="145"/>
      <c r="IS24" s="300"/>
      <c r="IT24" s="301"/>
      <c r="IU24" s="4"/>
      <c r="IV24" s="4"/>
    </row>
    <row r="27" spans="1:6" ht="15">
      <c r="A27" s="19" t="s">
        <v>146</v>
      </c>
      <c r="B27" s="19"/>
      <c r="C27" s="10"/>
      <c r="D27" s="16"/>
      <c r="E27" s="202">
        <f>E17-E24</f>
        <v>435875726.69</v>
      </c>
      <c r="F27" s="191" t="s">
        <v>91</v>
      </c>
    </row>
  </sheetData>
  <sheetProtection/>
  <mergeCells count="54"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FM24:FN24"/>
    <mergeCell ref="DK24:DL24"/>
    <mergeCell ref="DQ24:DR24"/>
    <mergeCell ref="DW24:DX24"/>
    <mergeCell ref="EC24:ED24"/>
    <mergeCell ref="EI24:EJ24"/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2013-08-22T09:07:40Z</cp:lastPrinted>
  <dcterms:created xsi:type="dcterms:W3CDTF">1997-01-24T11:07:25Z</dcterms:created>
  <dcterms:modified xsi:type="dcterms:W3CDTF">2013-08-22T09:07:47Z</dcterms:modified>
  <cp:category/>
  <cp:version/>
  <cp:contentType/>
  <cp:contentStatus/>
</cp:coreProperties>
</file>