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4280" windowHeight="5712" activeTab="0"/>
  </bookViews>
  <sheets>
    <sheet name="RK-21-2013-07, př. 1" sheetId="1" r:id="rId1"/>
  </sheets>
  <definedNames>
    <definedName name="_xlnm.Print_Titles" localSheetId="0">'RK-21-2013-07, př. 1'!$3:$3</definedName>
  </definedNames>
  <calcPr fullCalcOnLoad="1"/>
</workbook>
</file>

<file path=xl/sharedStrings.xml><?xml version="1.0" encoding="utf-8"?>
<sst xmlns="http://schemas.openxmlformats.org/spreadsheetml/2006/main" count="402" uniqueCount="104">
  <si>
    <t>xx</t>
  </si>
  <si>
    <t>Název školy</t>
  </si>
  <si>
    <t>h</t>
  </si>
  <si>
    <t>l</t>
  </si>
  <si>
    <t>k</t>
  </si>
  <si>
    <t>m</t>
  </si>
  <si>
    <t>n</t>
  </si>
  <si>
    <t>e</t>
  </si>
  <si>
    <t>x</t>
  </si>
  <si>
    <t>okres</t>
  </si>
  <si>
    <t>hb</t>
  </si>
  <si>
    <t>ji</t>
  </si>
  <si>
    <t>pe</t>
  </si>
  <si>
    <t>tr</t>
  </si>
  <si>
    <t>zr</t>
  </si>
  <si>
    <t>Gymnázium Pacov</t>
  </si>
  <si>
    <t>Gymnázium dr. A. Hrdličky, Humpolec, Komenského 147</t>
  </si>
  <si>
    <t>Obchodní akademie, Pelhřimov, Jirsíkova 875</t>
  </si>
  <si>
    <t>Gymnázium Pelhřimov</t>
  </si>
  <si>
    <t>Česká zemědělská akademie v Humpolci, střední škola</t>
  </si>
  <si>
    <t>Střední škola Kamenice nad Lipou</t>
  </si>
  <si>
    <t>Gymnázium Havlíčkův Brod</t>
  </si>
  <si>
    <t>Gymnázium Chotěboř</t>
  </si>
  <si>
    <t>Gymnázium, Střední odborná škola a Vyšší odborná škola Ledeč nad Sázavou</t>
  </si>
  <si>
    <t>Střední průmyslová škola stavební akademika Stanislava Bechyně, Havlíčkův Brod, Jihlavská 628</t>
  </si>
  <si>
    <t>Vyšší odborná škola a Obchodní akademie Chotěboř</t>
  </si>
  <si>
    <t>Střední odborné učiliště technické, Chotěboř, Žižkova 1501</t>
  </si>
  <si>
    <t>Gymnázium Jihlava</t>
  </si>
  <si>
    <t>Gymnázium Otokara Březiny a Střední odborná škola Telč</t>
  </si>
  <si>
    <t>Obchodní akademie a Jazyková škola s právem státní jazykové zkoušky Jihlava</t>
  </si>
  <si>
    <t>Střední průmyslová škola Jihlava</t>
  </si>
  <si>
    <t>Střední škola technická Jihlava</t>
  </si>
  <si>
    <t>Střední škola obchodu a služeb Jihlava</t>
  </si>
  <si>
    <t>Střední odborná škola a Střední odborné učiliště Třešť</t>
  </si>
  <si>
    <t>Střední škola automobilní Jihlava</t>
  </si>
  <si>
    <t>Střední uměleckoprůmyslová škola Jihlava - Helenín, Hálkova 42</t>
  </si>
  <si>
    <t>Gymnázium a Střední odborná škola, Moravské Budějovice, Tyršova 365</t>
  </si>
  <si>
    <t>Gymnázium Třebíč</t>
  </si>
  <si>
    <t>Obchodní akademie Dr. Albína Bráfa a Jazyková škola s právem státní jazykové zkoušky Třebíč</t>
  </si>
  <si>
    <t>Vyšší odborná škola a Střední škola veterinární, zemědělská a zdravotnická Třebíč</t>
  </si>
  <si>
    <t>Střední škola řemesel a služeb Moravské Budějovice</t>
  </si>
  <si>
    <t>Střední škola řemesel Třebíč</t>
  </si>
  <si>
    <t>Střední škola stavební Třebíč</t>
  </si>
  <si>
    <t>Gymnázium Velké Meziříčí</t>
  </si>
  <si>
    <t>Hotelová škola Světlá a Obchodní akademie Velké Meziříčí</t>
  </si>
  <si>
    <t>Vyšší odborná škola a Střední odborná škola zemědělsko-technická Bystřice nad Pernštejnem</t>
  </si>
  <si>
    <t>Gymnázium Vincence Makovského se sportovními třídami Nové Město na Moravě</t>
  </si>
  <si>
    <t>Gymnázium Žďár nad Sázavou</t>
  </si>
  <si>
    <t>Vyšší odborná škola a Střední průmyslová škola, Žďár nad Sázavou, Studentská 1</t>
  </si>
  <si>
    <t>Střední škola řemesel a služeb Velké Meziříčí</t>
  </si>
  <si>
    <t>Střední škola technická Žďár nad Sázavou</t>
  </si>
  <si>
    <t>Gymnázium Bystřice nad Pernštejnem</t>
  </si>
  <si>
    <t>Střední zdravotnická škola a Vyšší odborná škola zdravotnická Havlíčkův Brod</t>
  </si>
  <si>
    <t>Střední zdravotnická škola a Vyšší odborná škola zdravotnická Jihlava</t>
  </si>
  <si>
    <t>Střední zdravotnická škola a Vyšší odborná škola zdravotnická Žďár nad Sázavou</t>
  </si>
  <si>
    <t>Akademie - Vyšší odborná škola, Gymnázium a Střední odborná škola uměleckoprůmyslová Světlá nad Sázavou</t>
  </si>
  <si>
    <t>Obchodní akademie a Hotelová škola Havlíčkův Brod</t>
  </si>
  <si>
    <t>Střední škola stavební Jihlava</t>
  </si>
  <si>
    <t>Hotelová škola Třebíč</t>
  </si>
  <si>
    <t>Střední odborná škola Nové Město na Moravě</t>
  </si>
  <si>
    <t>Střední průmyslová škola Třebíč</t>
  </si>
  <si>
    <t>voš</t>
  </si>
  <si>
    <t>celkem denní</t>
  </si>
  <si>
    <t>gymnázia</t>
  </si>
  <si>
    <t>nástavby</t>
  </si>
  <si>
    <t>s maturitou</t>
  </si>
  <si>
    <t>s výučním listem</t>
  </si>
  <si>
    <t>nižší střední</t>
  </si>
  <si>
    <t>při zaměstnání</t>
  </si>
  <si>
    <t>s vyuč.i mat.</t>
  </si>
  <si>
    <t>Počet žáků 2005/06</t>
  </si>
  <si>
    <t>Počet tříd 2005/06</t>
  </si>
  <si>
    <t>Počet žáků 2009/10</t>
  </si>
  <si>
    <t>Počet tříd 2009/10</t>
  </si>
  <si>
    <t>m+l</t>
  </si>
  <si>
    <t>z</t>
  </si>
  <si>
    <t>Seskupení oborů</t>
  </si>
  <si>
    <t>Naplněnost 2009/10</t>
  </si>
  <si>
    <t>Počet obyv. města k 1.1. 2009</t>
  </si>
  <si>
    <t>Počet žáků 2012/13</t>
  </si>
  <si>
    <t>Počet tříd 2012/13</t>
  </si>
  <si>
    <t>Naplněnost 2012/13</t>
  </si>
  <si>
    <t>Počet obyv. města k 1.1. 2012</t>
  </si>
  <si>
    <t>Počet učeben celkem SV 2012/13</t>
  </si>
  <si>
    <t>Z počtu učeben odborné SV 2012/13</t>
  </si>
  <si>
    <t>h+e</t>
  </si>
  <si>
    <t>Střední průmyslová škola a Střední odborné učiliště Pelhřimov</t>
  </si>
  <si>
    <t>horní</t>
  </si>
  <si>
    <t>dolní</t>
  </si>
  <si>
    <t>Počet učeben celkem SV 2009/10</t>
  </si>
  <si>
    <t>Z počtu učeben odborné SV 2009/10</t>
  </si>
  <si>
    <t xml:space="preserve">Počet žáků 2016/17 - odhad dle 1. ročníku 2012/13 (bez voš) </t>
  </si>
  <si>
    <t>(od 1.1.2013 odloučené pracoviště</t>
  </si>
  <si>
    <t>SPŠaSOU Pelhřimov)</t>
  </si>
  <si>
    <t>Přehled vývoje počtu žáků a počtu tříd středních škol denní formy vzdělávání</t>
  </si>
  <si>
    <t>počet stran: 3</t>
  </si>
  <si>
    <t>kapacita - není totožná se školským rejstříkem</t>
  </si>
  <si>
    <t xml:space="preserve">Počet tříd 2016/17 odhad dle šk. roku 2012/13 (bez voš) </t>
  </si>
  <si>
    <t>Podíl v % evid. abs.na úřadu práce k počtu abs. k 30.9.2011</t>
  </si>
  <si>
    <t>Podíl v % evid. abs.na úřadu práce k počtu abs. k 30.9.2009</t>
  </si>
  <si>
    <t xml:space="preserve">Počet tříd v 1. roč. 2009/10 </t>
  </si>
  <si>
    <t>Počet tříd v 1. roč. 2012/13</t>
  </si>
  <si>
    <t xml:space="preserve">Počet žáků v 1. roč. 2012/13 (tercie a kvinty vícel. gymn.) </t>
  </si>
  <si>
    <t>RK-21-2013-07,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</si>
</sst>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0.0"/>
    <numFmt numFmtId="170" formatCode="00000000"/>
    <numFmt numFmtId="171" formatCode="0.000"/>
    <numFmt numFmtId="172" formatCode="#,##0.000"/>
    <numFmt numFmtId="173" formatCode="[$¥€-2]\ #\ ##,000_);[Red]\([$€-2]\ #\ ##,000\)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_-* #,##0.0\ _K_č_-;\-* #,##0.0\ _K_č_-;_-* &quot;-&quot;??\ _K_č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68" fontId="3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33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168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 vertical="center" textRotation="90" wrapText="1"/>
    </xf>
    <xf numFmtId="3" fontId="3" fillId="0" borderId="12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0" fillId="0" borderId="0" xfId="0" applyNumberFormat="1" applyFill="1" applyAlignment="1">
      <alignment wrapText="1"/>
    </xf>
    <xf numFmtId="3" fontId="3" fillId="0" borderId="16" xfId="0" applyNumberFormat="1" applyFont="1" applyFill="1" applyBorder="1" applyAlignment="1">
      <alignment horizontal="left" vertical="top"/>
    </xf>
    <xf numFmtId="3" fontId="3" fillId="0" borderId="17" xfId="0" applyNumberFormat="1" applyFont="1" applyFill="1" applyBorder="1" applyAlignment="1">
      <alignment horizontal="left" vertical="top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3" fillId="36" borderId="12" xfId="0" applyNumberFormat="1" applyFont="1" applyFill="1" applyBorder="1" applyAlignment="1">
      <alignment horizontal="left" vertical="top" wrapText="1"/>
    </xf>
    <xf numFmtId="3" fontId="3" fillId="36" borderId="18" xfId="0" applyNumberFormat="1" applyFont="1" applyFill="1" applyBorder="1" applyAlignment="1">
      <alignment horizontal="left" vertical="top" wrapText="1"/>
    </xf>
    <xf numFmtId="3" fontId="3" fillId="36" borderId="10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left" vertical="top" wrapText="1"/>
    </xf>
    <xf numFmtId="3" fontId="3" fillId="36" borderId="10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/>
    </xf>
    <xf numFmtId="3" fontId="3" fillId="36" borderId="20" xfId="0" applyNumberFormat="1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 horizontal="right"/>
    </xf>
    <xf numFmtId="3" fontId="3" fillId="36" borderId="15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0" fontId="5" fillId="36" borderId="14" xfId="0" applyFont="1" applyFill="1" applyBorder="1" applyAlignment="1">
      <alignment/>
    </xf>
    <xf numFmtId="3" fontId="3" fillId="36" borderId="13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176" fontId="3" fillId="36" borderId="10" xfId="34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 horizontal="center"/>
    </xf>
    <xf numFmtId="169" fontId="3" fillId="36" borderId="10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/>
    </xf>
    <xf numFmtId="169" fontId="0" fillId="36" borderId="0" xfId="0" applyNumberFormat="1" applyFill="1" applyAlignment="1">
      <alignment/>
    </xf>
    <xf numFmtId="169" fontId="3" fillId="36" borderId="12" xfId="0" applyNumberFormat="1" applyFont="1" applyFill="1" applyBorder="1" applyAlignment="1">
      <alignment horizontal="left" vertical="top" wrapText="1"/>
    </xf>
    <xf numFmtId="169" fontId="3" fillId="36" borderId="13" xfId="0" applyNumberFormat="1" applyFont="1" applyFill="1" applyBorder="1" applyAlignment="1">
      <alignment horizontal="left" vertical="top" wrapText="1"/>
    </xf>
    <xf numFmtId="2" fontId="0" fillId="36" borderId="0" xfId="0" applyNumberFormat="1" applyFont="1" applyFill="1" applyAlignment="1">
      <alignment/>
    </xf>
    <xf numFmtId="2" fontId="3" fillId="36" borderId="12" xfId="0" applyNumberFormat="1" applyFont="1" applyFill="1" applyBorder="1" applyAlignment="1">
      <alignment horizontal="left" vertical="top" wrapText="1"/>
    </xf>
    <xf numFmtId="2" fontId="3" fillId="36" borderId="18" xfId="0" applyNumberFormat="1" applyFont="1" applyFill="1" applyBorder="1" applyAlignment="1">
      <alignment horizontal="left" vertical="top" wrapText="1"/>
    </xf>
    <xf numFmtId="0" fontId="0" fillId="36" borderId="0" xfId="0" applyFont="1" applyFill="1" applyAlignment="1">
      <alignment/>
    </xf>
    <xf numFmtId="3" fontId="3" fillId="36" borderId="12" xfId="0" applyNumberFormat="1" applyFont="1" applyFill="1" applyBorder="1" applyAlignment="1">
      <alignment wrapText="1"/>
    </xf>
    <xf numFmtId="3" fontId="3" fillId="36" borderId="12" xfId="0" applyNumberFormat="1" applyFont="1" applyFill="1" applyBorder="1" applyAlignment="1">
      <alignment vertical="top" wrapText="1"/>
    </xf>
    <xf numFmtId="3" fontId="3" fillId="36" borderId="16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168" fontId="3" fillId="36" borderId="12" xfId="0" applyNumberFormat="1" applyFont="1" applyFill="1" applyBorder="1" applyAlignment="1">
      <alignment horizontal="left" vertical="top" wrapText="1"/>
    </xf>
    <xf numFmtId="168" fontId="3" fillId="0" borderId="18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/>
    </xf>
    <xf numFmtId="3" fontId="0" fillId="36" borderId="12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right"/>
    </xf>
    <xf numFmtId="168" fontId="0" fillId="0" borderId="10" xfId="0" applyNumberFormat="1" applyFill="1" applyBorder="1" applyAlignment="1">
      <alignment/>
    </xf>
    <xf numFmtId="3" fontId="6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zoomScale="85" zoomScaleNormal="85" zoomScalePageLayoutView="0" workbookViewId="0" topLeftCell="I1">
      <pane ySplit="4" topLeftCell="A5" activePane="bottomLeft" state="frozen"/>
      <selection pane="topLeft" activeCell="C1" sqref="C1"/>
      <selection pane="bottomLeft" activeCell="N20" sqref="N20"/>
    </sheetView>
  </sheetViews>
  <sheetFormatPr defaultColWidth="9.125" defaultRowHeight="12.75"/>
  <cols>
    <col min="1" max="1" width="3.875" style="8" customWidth="1"/>
    <col min="2" max="2" width="56.625" style="37" customWidth="1"/>
    <col min="3" max="3" width="7.375" style="6" customWidth="1"/>
    <col min="4" max="4" width="7.875" style="23" customWidth="1"/>
    <col min="5" max="5" width="7.50390625" style="23" customWidth="1"/>
    <col min="6" max="6" width="7.625" style="23" customWidth="1"/>
    <col min="7" max="7" width="7.50390625" style="23" customWidth="1"/>
    <col min="8" max="8" width="7.875" style="23" customWidth="1"/>
    <col min="9" max="9" width="14.375" style="6" customWidth="1"/>
    <col min="10" max="10" width="4.625" style="6" customWidth="1"/>
    <col min="11" max="11" width="7.625" style="6" customWidth="1"/>
    <col min="12" max="12" width="7.875" style="47" customWidth="1"/>
    <col min="13" max="14" width="7.625" style="47" customWidth="1"/>
    <col min="15" max="15" width="7.50390625" style="75" customWidth="1"/>
    <col min="16" max="16" width="9.375" style="68" customWidth="1"/>
    <col min="17" max="19" width="7.50390625" style="47" customWidth="1"/>
    <col min="20" max="20" width="7.50390625" style="6" customWidth="1"/>
    <col min="21" max="21" width="9.00390625" style="65" customWidth="1"/>
    <col min="22" max="22" width="7.625" style="6" customWidth="1"/>
    <col min="23" max="23" width="8.50390625" style="6" customWidth="1"/>
    <col min="24" max="24" width="5.50390625" style="6" customWidth="1"/>
    <col min="25" max="25" width="5.00390625" style="6" customWidth="1"/>
    <col min="26" max="26" width="5.50390625" style="1" customWidth="1"/>
    <col min="27" max="27" width="4.875" style="1" customWidth="1"/>
    <col min="28" max="28" width="9.125" style="1" customWidth="1"/>
    <col min="29" max="16384" width="9.125" style="1" customWidth="1"/>
  </cols>
  <sheetData>
    <row r="1" spans="2:28" ht="15">
      <c r="B1" s="83" t="s">
        <v>94</v>
      </c>
      <c r="AB1" s="81" t="s">
        <v>103</v>
      </c>
    </row>
    <row r="2" ht="13.5">
      <c r="AB2" s="81" t="s">
        <v>95</v>
      </c>
    </row>
    <row r="3" spans="1:30" ht="100.5" customHeight="1">
      <c r="A3" s="33" t="s">
        <v>9</v>
      </c>
      <c r="B3" s="26" t="s">
        <v>1</v>
      </c>
      <c r="C3" s="26" t="s">
        <v>78</v>
      </c>
      <c r="D3" s="48" t="s">
        <v>82</v>
      </c>
      <c r="E3" s="27" t="s">
        <v>89</v>
      </c>
      <c r="F3" s="28" t="s">
        <v>90</v>
      </c>
      <c r="G3" s="73" t="s">
        <v>83</v>
      </c>
      <c r="H3" s="74" t="s">
        <v>84</v>
      </c>
      <c r="I3" s="38" t="s">
        <v>76</v>
      </c>
      <c r="J3" s="39"/>
      <c r="K3" s="48" t="s">
        <v>102</v>
      </c>
      <c r="L3" s="48" t="s">
        <v>79</v>
      </c>
      <c r="M3" s="48" t="s">
        <v>101</v>
      </c>
      <c r="N3" s="48" t="s">
        <v>80</v>
      </c>
      <c r="O3" s="76" t="s">
        <v>81</v>
      </c>
      <c r="P3" s="69" t="s">
        <v>98</v>
      </c>
      <c r="Q3" s="48" t="s">
        <v>72</v>
      </c>
      <c r="R3" s="48" t="s">
        <v>100</v>
      </c>
      <c r="S3" s="48" t="s">
        <v>73</v>
      </c>
      <c r="T3" s="26" t="s">
        <v>77</v>
      </c>
      <c r="U3" s="66" t="s">
        <v>99</v>
      </c>
      <c r="V3" s="26" t="s">
        <v>70</v>
      </c>
      <c r="W3" s="26" t="s">
        <v>71</v>
      </c>
      <c r="X3" s="89" t="s">
        <v>91</v>
      </c>
      <c r="Y3" s="90"/>
      <c r="Z3" s="87" t="s">
        <v>97</v>
      </c>
      <c r="AA3" s="88"/>
      <c r="AB3" s="3" t="s">
        <v>96</v>
      </c>
      <c r="AC3" s="29"/>
      <c r="AD3" s="29"/>
    </row>
    <row r="4" spans="1:28" ht="15" customHeight="1">
      <c r="A4" s="40"/>
      <c r="B4" s="40"/>
      <c r="C4" s="40"/>
      <c r="D4" s="44"/>
      <c r="E4" s="41"/>
      <c r="F4" s="41"/>
      <c r="G4" s="44"/>
      <c r="H4" s="44"/>
      <c r="I4" s="43"/>
      <c r="J4" s="42"/>
      <c r="K4" s="42"/>
      <c r="L4" s="49"/>
      <c r="M4" s="49"/>
      <c r="N4" s="49"/>
      <c r="O4" s="77"/>
      <c r="P4" s="70"/>
      <c r="Q4" s="51"/>
      <c r="R4" s="51"/>
      <c r="S4" s="51"/>
      <c r="T4" s="40"/>
      <c r="U4" s="67"/>
      <c r="V4" s="40"/>
      <c r="W4" s="40"/>
      <c r="X4" s="3" t="s">
        <v>87</v>
      </c>
      <c r="Y4" s="3" t="s">
        <v>88</v>
      </c>
      <c r="Z4" s="3" t="s">
        <v>87</v>
      </c>
      <c r="AA4" s="3" t="s">
        <v>88</v>
      </c>
      <c r="AB4" s="3"/>
    </row>
    <row r="5" spans="1:28" s="2" customFormat="1" ht="12.75">
      <c r="A5" s="11" t="s">
        <v>10</v>
      </c>
      <c r="B5" s="34" t="s">
        <v>21</v>
      </c>
      <c r="C5" s="12">
        <v>24668</v>
      </c>
      <c r="D5" s="45">
        <v>23549</v>
      </c>
      <c r="E5" s="12">
        <v>35</v>
      </c>
      <c r="F5" s="12">
        <v>12</v>
      </c>
      <c r="G5" s="45">
        <v>35</v>
      </c>
      <c r="H5" s="45">
        <v>13</v>
      </c>
      <c r="I5" s="9" t="s">
        <v>63</v>
      </c>
      <c r="J5" s="4" t="s">
        <v>4</v>
      </c>
      <c r="K5" s="4">
        <v>83</v>
      </c>
      <c r="L5" s="50">
        <v>439</v>
      </c>
      <c r="M5" s="50">
        <v>3</v>
      </c>
      <c r="N5" s="50">
        <v>16</v>
      </c>
      <c r="O5" s="78">
        <f>SUM(L5/N5)</f>
        <v>27.4375</v>
      </c>
      <c r="P5" s="63">
        <v>7.3</v>
      </c>
      <c r="Q5" s="52">
        <v>517</v>
      </c>
      <c r="R5" s="52">
        <v>3</v>
      </c>
      <c r="S5" s="52">
        <v>19</v>
      </c>
      <c r="T5" s="7">
        <f aca="true" t="shared" si="0" ref="T5:T33">Q5/S5</f>
        <v>27.210526315789473</v>
      </c>
      <c r="U5" s="63">
        <v>0</v>
      </c>
      <c r="V5" s="5">
        <v>536</v>
      </c>
      <c r="W5" s="5">
        <v>20</v>
      </c>
      <c r="X5" s="5">
        <v>480</v>
      </c>
      <c r="Y5" s="5">
        <v>439</v>
      </c>
      <c r="Z5" s="30">
        <v>16</v>
      </c>
      <c r="AA5" s="30">
        <v>16</v>
      </c>
      <c r="AB5" s="30">
        <v>480</v>
      </c>
    </row>
    <row r="6" spans="1:28" s="2" customFormat="1" ht="12.75">
      <c r="A6" s="15"/>
      <c r="B6" s="35"/>
      <c r="C6" s="16"/>
      <c r="D6" s="19"/>
      <c r="E6" s="16"/>
      <c r="F6" s="16"/>
      <c r="G6" s="19"/>
      <c r="H6" s="14"/>
      <c r="I6" s="24" t="s">
        <v>62</v>
      </c>
      <c r="J6" s="4"/>
      <c r="K6" s="4">
        <f>SUM(K5)</f>
        <v>83</v>
      </c>
      <c r="L6" s="4">
        <f>SUM(L5)</f>
        <v>439</v>
      </c>
      <c r="M6" s="4">
        <f>SUM(M5)</f>
        <v>3</v>
      </c>
      <c r="N6" s="4">
        <f>SUM(N5)</f>
        <v>16</v>
      </c>
      <c r="O6" s="78"/>
      <c r="P6" s="63"/>
      <c r="Q6" s="52">
        <v>517</v>
      </c>
      <c r="R6" s="52"/>
      <c r="S6" s="52">
        <v>19</v>
      </c>
      <c r="T6" s="7">
        <f t="shared" si="0"/>
        <v>27.210526315789473</v>
      </c>
      <c r="U6" s="63"/>
      <c r="V6" s="5">
        <v>536</v>
      </c>
      <c r="W6" s="80">
        <v>20</v>
      </c>
      <c r="X6" s="32">
        <v>480</v>
      </c>
      <c r="Y6" s="32">
        <v>480</v>
      </c>
      <c r="Z6" s="25">
        <v>16</v>
      </c>
      <c r="AA6" s="25">
        <v>16</v>
      </c>
      <c r="AB6" s="30"/>
    </row>
    <row r="7" spans="1:28" s="2" customFormat="1" ht="12.75" customHeight="1">
      <c r="A7" s="11" t="s">
        <v>10</v>
      </c>
      <c r="B7" s="34" t="s">
        <v>56</v>
      </c>
      <c r="C7" s="12">
        <v>24668</v>
      </c>
      <c r="D7" s="45">
        <v>23549</v>
      </c>
      <c r="E7" s="12">
        <v>51</v>
      </c>
      <c r="F7" s="12">
        <v>21</v>
      </c>
      <c r="G7" s="45">
        <v>51</v>
      </c>
      <c r="H7" s="16">
        <v>21</v>
      </c>
      <c r="I7" s="9" t="s">
        <v>64</v>
      </c>
      <c r="J7" s="4" t="s">
        <v>6</v>
      </c>
      <c r="K7" s="4">
        <v>25</v>
      </c>
      <c r="L7" s="50">
        <v>42</v>
      </c>
      <c r="M7" s="50">
        <v>1</v>
      </c>
      <c r="N7" s="50">
        <v>2</v>
      </c>
      <c r="O7" s="78">
        <f aca="true" t="shared" si="1" ref="O7:O62">SUM(L7/N7)</f>
        <v>21</v>
      </c>
      <c r="P7" s="63">
        <v>57.1</v>
      </c>
      <c r="Q7" s="52">
        <v>47</v>
      </c>
      <c r="R7" s="52">
        <v>1</v>
      </c>
      <c r="S7" s="52">
        <v>2</v>
      </c>
      <c r="T7" s="7">
        <f t="shared" si="0"/>
        <v>23.5</v>
      </c>
      <c r="U7" s="63">
        <v>36</v>
      </c>
      <c r="V7" s="18">
        <v>42</v>
      </c>
      <c r="W7" s="18">
        <v>2</v>
      </c>
      <c r="X7" s="5">
        <v>42</v>
      </c>
      <c r="Y7" s="5">
        <v>42</v>
      </c>
      <c r="Z7" s="30">
        <v>2</v>
      </c>
      <c r="AA7" s="30">
        <v>2</v>
      </c>
      <c r="AB7" s="30">
        <v>60</v>
      </c>
    </row>
    <row r="8" spans="1:28" s="2" customFormat="1" ht="12.75">
      <c r="A8" s="15"/>
      <c r="B8" s="35"/>
      <c r="C8" s="17"/>
      <c r="D8" s="19"/>
      <c r="E8" s="16"/>
      <c r="F8" s="16"/>
      <c r="G8" s="19"/>
      <c r="H8" s="16"/>
      <c r="I8" s="9" t="s">
        <v>67</v>
      </c>
      <c r="J8" s="4" t="s">
        <v>7</v>
      </c>
      <c r="K8" s="4">
        <v>13</v>
      </c>
      <c r="L8" s="50">
        <v>22</v>
      </c>
      <c r="M8" s="50">
        <v>1</v>
      </c>
      <c r="N8" s="50">
        <v>2</v>
      </c>
      <c r="O8" s="78">
        <f t="shared" si="1"/>
        <v>11</v>
      </c>
      <c r="P8" s="63" t="s">
        <v>8</v>
      </c>
      <c r="Q8" s="52">
        <v>31</v>
      </c>
      <c r="R8" s="52">
        <v>1</v>
      </c>
      <c r="S8" s="52">
        <v>2</v>
      </c>
      <c r="T8" s="7">
        <f t="shared" si="0"/>
        <v>15.5</v>
      </c>
      <c r="U8" s="63">
        <v>0</v>
      </c>
      <c r="V8" s="5">
        <v>0</v>
      </c>
      <c r="W8" s="5">
        <v>0</v>
      </c>
      <c r="X8" s="5">
        <v>39</v>
      </c>
      <c r="Y8" s="5">
        <v>39</v>
      </c>
      <c r="Z8" s="30">
        <v>3</v>
      </c>
      <c r="AA8" s="30">
        <v>3</v>
      </c>
      <c r="AB8" s="30">
        <v>42</v>
      </c>
    </row>
    <row r="9" spans="1:28" s="2" customFormat="1" ht="12.75">
      <c r="A9" s="15"/>
      <c r="B9" s="35"/>
      <c r="C9" s="17"/>
      <c r="D9" s="19"/>
      <c r="E9" s="16"/>
      <c r="F9" s="16"/>
      <c r="G9" s="19"/>
      <c r="H9" s="16"/>
      <c r="I9" s="10" t="s">
        <v>66</v>
      </c>
      <c r="J9" s="4" t="s">
        <v>2</v>
      </c>
      <c r="K9" s="4">
        <v>66</v>
      </c>
      <c r="L9" s="50">
        <v>178</v>
      </c>
      <c r="M9" s="50">
        <v>3</v>
      </c>
      <c r="N9" s="50">
        <v>8</v>
      </c>
      <c r="O9" s="78">
        <f t="shared" si="1"/>
        <v>22.25</v>
      </c>
      <c r="P9" s="63">
        <v>15.5</v>
      </c>
      <c r="Q9" s="52">
        <v>202</v>
      </c>
      <c r="R9" s="52">
        <v>3</v>
      </c>
      <c r="S9" s="52">
        <v>9</v>
      </c>
      <c r="T9" s="7">
        <f t="shared" si="0"/>
        <v>22.444444444444443</v>
      </c>
      <c r="U9" s="63">
        <v>27.45</v>
      </c>
      <c r="V9" s="5">
        <v>292</v>
      </c>
      <c r="W9" s="5">
        <v>12</v>
      </c>
      <c r="X9" s="5">
        <v>198</v>
      </c>
      <c r="Y9" s="5">
        <v>150</v>
      </c>
      <c r="Z9" s="30">
        <v>9</v>
      </c>
      <c r="AA9" s="30">
        <v>6</v>
      </c>
      <c r="AB9" s="30">
        <v>270</v>
      </c>
    </row>
    <row r="10" spans="1:28" s="2" customFormat="1" ht="12.75">
      <c r="A10" s="15"/>
      <c r="B10" s="35"/>
      <c r="C10" s="17"/>
      <c r="D10" s="19"/>
      <c r="E10" s="16"/>
      <c r="F10" s="16"/>
      <c r="G10" s="19"/>
      <c r="H10" s="16"/>
      <c r="I10" s="9" t="s">
        <v>65</v>
      </c>
      <c r="J10" s="4" t="s">
        <v>5</v>
      </c>
      <c r="K10" s="4">
        <v>90</v>
      </c>
      <c r="L10" s="50">
        <v>360</v>
      </c>
      <c r="M10" s="50">
        <v>3</v>
      </c>
      <c r="N10" s="50">
        <v>14</v>
      </c>
      <c r="O10" s="78">
        <f t="shared" si="1"/>
        <v>25.714285714285715</v>
      </c>
      <c r="P10" s="63">
        <v>5.9</v>
      </c>
      <c r="Q10" s="52">
        <v>429</v>
      </c>
      <c r="R10" s="52">
        <v>4</v>
      </c>
      <c r="S10" s="52">
        <v>16</v>
      </c>
      <c r="T10" s="7">
        <f t="shared" si="0"/>
        <v>26.8125</v>
      </c>
      <c r="U10" s="63">
        <v>14.7</v>
      </c>
      <c r="V10" s="5">
        <v>473</v>
      </c>
      <c r="W10" s="5">
        <v>18</v>
      </c>
      <c r="X10" s="5">
        <v>360</v>
      </c>
      <c r="Y10" s="5">
        <v>300</v>
      </c>
      <c r="Z10" s="30">
        <v>12</v>
      </c>
      <c r="AA10" s="30">
        <v>12</v>
      </c>
      <c r="AB10" s="30">
        <v>360</v>
      </c>
    </row>
    <row r="11" spans="1:28" s="2" customFormat="1" ht="12.75">
      <c r="A11" s="15"/>
      <c r="B11" s="35"/>
      <c r="C11" s="17"/>
      <c r="D11" s="19"/>
      <c r="E11" s="16"/>
      <c r="F11" s="16"/>
      <c r="G11" s="19"/>
      <c r="H11" s="14"/>
      <c r="I11" s="24" t="s">
        <v>62</v>
      </c>
      <c r="J11" s="4"/>
      <c r="K11" s="4">
        <f>SUM(K7:K10)</f>
        <v>194</v>
      </c>
      <c r="L11" s="4">
        <f>SUM(L7:L10)</f>
        <v>602</v>
      </c>
      <c r="M11" s="4">
        <f>SUM(M7:M10)</f>
        <v>8</v>
      </c>
      <c r="N11" s="4">
        <f>SUM(N7:N10)</f>
        <v>26</v>
      </c>
      <c r="O11" s="78"/>
      <c r="P11" s="63"/>
      <c r="Q11" s="52">
        <v>709</v>
      </c>
      <c r="R11" s="52"/>
      <c r="S11" s="52">
        <v>29</v>
      </c>
      <c r="T11" s="7">
        <f t="shared" si="0"/>
        <v>24.448275862068964</v>
      </c>
      <c r="U11" s="63"/>
      <c r="V11" s="5">
        <f>SUM(V7:V10)</f>
        <v>807</v>
      </c>
      <c r="W11" s="80">
        <v>32</v>
      </c>
      <c r="X11" s="32">
        <f>SUM(X8:X10)</f>
        <v>597</v>
      </c>
      <c r="Y11" s="32">
        <f>SUM(Y8:Y10)</f>
        <v>489</v>
      </c>
      <c r="Z11" s="25">
        <v>26</v>
      </c>
      <c r="AA11" s="25">
        <v>23</v>
      </c>
      <c r="AB11" s="30"/>
    </row>
    <row r="12" spans="1:28" s="2" customFormat="1" ht="24" customHeight="1">
      <c r="A12" s="11" t="s">
        <v>10</v>
      </c>
      <c r="B12" s="34" t="s">
        <v>24</v>
      </c>
      <c r="C12" s="12">
        <v>24668</v>
      </c>
      <c r="D12" s="45">
        <v>23549</v>
      </c>
      <c r="E12" s="12">
        <v>33</v>
      </c>
      <c r="F12" s="12">
        <v>9</v>
      </c>
      <c r="G12" s="45">
        <v>23</v>
      </c>
      <c r="H12" s="16">
        <v>11</v>
      </c>
      <c r="I12" s="9" t="s">
        <v>65</v>
      </c>
      <c r="J12" s="4" t="s">
        <v>5</v>
      </c>
      <c r="K12" s="4">
        <v>77</v>
      </c>
      <c r="L12" s="50">
        <v>297</v>
      </c>
      <c r="M12" s="50">
        <v>3</v>
      </c>
      <c r="N12" s="50">
        <v>12</v>
      </c>
      <c r="O12" s="78">
        <f t="shared" si="1"/>
        <v>24.75</v>
      </c>
      <c r="P12" s="63">
        <v>11.3</v>
      </c>
      <c r="Q12" s="52">
        <v>321</v>
      </c>
      <c r="R12" s="52">
        <v>3</v>
      </c>
      <c r="S12" s="52">
        <v>12</v>
      </c>
      <c r="T12" s="7">
        <f t="shared" si="0"/>
        <v>26.75</v>
      </c>
      <c r="U12" s="63">
        <v>5.7</v>
      </c>
      <c r="V12" s="18">
        <v>331</v>
      </c>
      <c r="W12" s="18">
        <v>12</v>
      </c>
      <c r="X12" s="5">
        <v>308</v>
      </c>
      <c r="Y12" s="5">
        <v>240</v>
      </c>
      <c r="Z12" s="30">
        <v>12</v>
      </c>
      <c r="AA12" s="30">
        <v>8</v>
      </c>
      <c r="AB12" s="30">
        <v>360</v>
      </c>
    </row>
    <row r="13" spans="1:28" s="2" customFormat="1" ht="12.75">
      <c r="A13" s="15"/>
      <c r="B13" s="35"/>
      <c r="C13" s="16"/>
      <c r="D13" s="19"/>
      <c r="E13" s="16"/>
      <c r="F13" s="16"/>
      <c r="G13" s="19"/>
      <c r="H13" s="14"/>
      <c r="I13" s="24" t="s">
        <v>62</v>
      </c>
      <c r="J13" s="4"/>
      <c r="K13" s="4">
        <f>SUM(K12)</f>
        <v>77</v>
      </c>
      <c r="L13" s="4">
        <f>SUM(L12)</f>
        <v>297</v>
      </c>
      <c r="M13" s="4">
        <f>SUM(M12)</f>
        <v>3</v>
      </c>
      <c r="N13" s="4">
        <f>SUM(N12)</f>
        <v>12</v>
      </c>
      <c r="O13" s="78"/>
      <c r="P13" s="63"/>
      <c r="Q13" s="52">
        <v>321</v>
      </c>
      <c r="R13" s="52"/>
      <c r="S13" s="52">
        <v>12</v>
      </c>
      <c r="T13" s="7">
        <f t="shared" si="0"/>
        <v>26.75</v>
      </c>
      <c r="U13" s="63"/>
      <c r="V13" s="5">
        <v>331</v>
      </c>
      <c r="W13" s="80">
        <v>12</v>
      </c>
      <c r="X13" s="32">
        <f>SUM(X12)</f>
        <v>308</v>
      </c>
      <c r="Y13" s="32">
        <f>SUM(Y12)</f>
        <v>240</v>
      </c>
      <c r="Z13" s="25">
        <v>12</v>
      </c>
      <c r="AA13" s="25">
        <v>8</v>
      </c>
      <c r="AB13" s="30"/>
    </row>
    <row r="14" spans="1:28" s="2" customFormat="1" ht="27" customHeight="1">
      <c r="A14" s="11" t="s">
        <v>10</v>
      </c>
      <c r="B14" s="34" t="s">
        <v>52</v>
      </c>
      <c r="C14" s="12">
        <v>24668</v>
      </c>
      <c r="D14" s="45">
        <v>23549</v>
      </c>
      <c r="E14" s="12">
        <v>18</v>
      </c>
      <c r="F14" s="12">
        <v>8</v>
      </c>
      <c r="G14" s="45">
        <v>18</v>
      </c>
      <c r="H14" s="16">
        <v>8</v>
      </c>
      <c r="I14" s="9" t="s">
        <v>65</v>
      </c>
      <c r="J14" s="4" t="s">
        <v>5</v>
      </c>
      <c r="K14" s="4">
        <v>56</v>
      </c>
      <c r="L14" s="50">
        <v>211</v>
      </c>
      <c r="M14" s="50">
        <v>2</v>
      </c>
      <c r="N14" s="50">
        <v>8</v>
      </c>
      <c r="O14" s="78">
        <f t="shared" si="1"/>
        <v>26.375</v>
      </c>
      <c r="P14" s="63">
        <v>4.8</v>
      </c>
      <c r="Q14" s="52">
        <v>227</v>
      </c>
      <c r="R14" s="52">
        <v>2</v>
      </c>
      <c r="S14" s="52">
        <v>8</v>
      </c>
      <c r="T14" s="7">
        <f t="shared" si="0"/>
        <v>28.375</v>
      </c>
      <c r="U14" s="63">
        <v>5.9</v>
      </c>
      <c r="V14" s="18">
        <v>215</v>
      </c>
      <c r="W14" s="18">
        <v>8</v>
      </c>
      <c r="X14" s="5">
        <v>224</v>
      </c>
      <c r="Y14" s="5">
        <v>200</v>
      </c>
      <c r="Z14" s="30">
        <v>8</v>
      </c>
      <c r="AA14" s="30">
        <v>8</v>
      </c>
      <c r="AB14" s="30">
        <v>270</v>
      </c>
    </row>
    <row r="15" spans="1:28" s="2" customFormat="1" ht="12.75">
      <c r="A15" s="15"/>
      <c r="B15" s="35"/>
      <c r="C15" s="16"/>
      <c r="D15" s="19"/>
      <c r="E15" s="16"/>
      <c r="F15" s="16"/>
      <c r="G15" s="19"/>
      <c r="H15" s="16"/>
      <c r="I15" s="9" t="s">
        <v>61</v>
      </c>
      <c r="J15" s="4" t="s">
        <v>61</v>
      </c>
      <c r="K15" s="4">
        <v>40</v>
      </c>
      <c r="L15" s="50">
        <v>96</v>
      </c>
      <c r="M15" s="50">
        <v>1</v>
      </c>
      <c r="N15" s="50">
        <v>4</v>
      </c>
      <c r="O15" s="78">
        <f t="shared" si="1"/>
        <v>24</v>
      </c>
      <c r="P15" s="63">
        <v>4</v>
      </c>
      <c r="Q15" s="52">
        <v>128</v>
      </c>
      <c r="R15" s="52">
        <v>1</v>
      </c>
      <c r="S15" s="52">
        <v>6</v>
      </c>
      <c r="T15" s="7">
        <f t="shared" si="0"/>
        <v>21.333333333333332</v>
      </c>
      <c r="U15" s="63">
        <v>0</v>
      </c>
      <c r="V15" s="5">
        <v>112</v>
      </c>
      <c r="W15" s="5">
        <v>5</v>
      </c>
      <c r="X15" s="5"/>
      <c r="Y15" s="5"/>
      <c r="Z15" s="30"/>
      <c r="AA15" s="30"/>
      <c r="AB15" s="30"/>
    </row>
    <row r="16" spans="1:28" s="2" customFormat="1" ht="12.75">
      <c r="A16" s="15"/>
      <c r="B16" s="35"/>
      <c r="C16" s="16"/>
      <c r="D16" s="19"/>
      <c r="E16" s="16"/>
      <c r="F16" s="16"/>
      <c r="G16" s="19"/>
      <c r="H16" s="14"/>
      <c r="I16" s="24" t="s">
        <v>62</v>
      </c>
      <c r="J16" s="4"/>
      <c r="K16" s="4">
        <f>SUM(K14:K15)</f>
        <v>96</v>
      </c>
      <c r="L16" s="4">
        <f>SUM(L14:L15)</f>
        <v>307</v>
      </c>
      <c r="M16" s="4">
        <f>SUM(M14:M15)</f>
        <v>3</v>
      </c>
      <c r="N16" s="4">
        <f>SUM(N14:N15)</f>
        <v>12</v>
      </c>
      <c r="O16" s="78"/>
      <c r="P16" s="63"/>
      <c r="Q16" s="52">
        <v>355</v>
      </c>
      <c r="R16" s="52"/>
      <c r="S16" s="52">
        <v>14</v>
      </c>
      <c r="T16" s="7">
        <f t="shared" si="0"/>
        <v>25.357142857142858</v>
      </c>
      <c r="U16" s="63"/>
      <c r="V16" s="5">
        <f>SUM(V14:V15)</f>
        <v>327</v>
      </c>
      <c r="W16" s="80">
        <v>13</v>
      </c>
      <c r="X16" s="32">
        <f>SUM(X14:X15)</f>
        <v>224</v>
      </c>
      <c r="Y16" s="32">
        <f>SUM(Y14:Y15)</f>
        <v>200</v>
      </c>
      <c r="Z16" s="25">
        <f>SUM(Z14:Z15)</f>
        <v>8</v>
      </c>
      <c r="AA16" s="25">
        <f>SUM(AA14:AA15)</f>
        <v>8</v>
      </c>
      <c r="AB16" s="30"/>
    </row>
    <row r="17" spans="1:28" s="2" customFormat="1" ht="12.75">
      <c r="A17" s="11" t="s">
        <v>10</v>
      </c>
      <c r="B17" s="34" t="s">
        <v>22</v>
      </c>
      <c r="C17" s="12">
        <v>9906</v>
      </c>
      <c r="D17" s="45">
        <v>9560</v>
      </c>
      <c r="E17" s="12">
        <v>25</v>
      </c>
      <c r="F17" s="12">
        <v>19</v>
      </c>
      <c r="G17" s="12">
        <v>28</v>
      </c>
      <c r="H17" s="16">
        <v>22</v>
      </c>
      <c r="I17" s="9" t="s">
        <v>63</v>
      </c>
      <c r="J17" s="4" t="s">
        <v>4</v>
      </c>
      <c r="K17" s="4">
        <v>62</v>
      </c>
      <c r="L17" s="50">
        <v>361</v>
      </c>
      <c r="M17" s="50">
        <v>2</v>
      </c>
      <c r="N17" s="50">
        <v>12</v>
      </c>
      <c r="O17" s="78">
        <f t="shared" si="1"/>
        <v>30.083333333333332</v>
      </c>
      <c r="P17" s="63">
        <v>1.7</v>
      </c>
      <c r="Q17" s="52">
        <v>376</v>
      </c>
      <c r="R17" s="52">
        <v>2</v>
      </c>
      <c r="S17" s="52">
        <v>12</v>
      </c>
      <c r="T17" s="7">
        <f t="shared" si="0"/>
        <v>31.333333333333332</v>
      </c>
      <c r="U17" s="63">
        <v>6.5</v>
      </c>
      <c r="V17" s="18">
        <v>348</v>
      </c>
      <c r="W17" s="18">
        <v>12</v>
      </c>
      <c r="X17" s="5">
        <v>360</v>
      </c>
      <c r="Y17" s="5">
        <v>360</v>
      </c>
      <c r="Z17" s="30">
        <v>12</v>
      </c>
      <c r="AA17" s="30">
        <v>12</v>
      </c>
      <c r="AB17" s="30">
        <v>360</v>
      </c>
    </row>
    <row r="18" spans="1:28" s="2" customFormat="1" ht="12.75">
      <c r="A18" s="15"/>
      <c r="B18" s="35"/>
      <c r="C18" s="16"/>
      <c r="D18" s="19"/>
      <c r="E18" s="16"/>
      <c r="F18" s="16"/>
      <c r="G18" s="14"/>
      <c r="H18" s="14"/>
      <c r="I18" s="24" t="s">
        <v>62</v>
      </c>
      <c r="J18" s="4"/>
      <c r="K18" s="4">
        <f>SUM(K17)</f>
        <v>62</v>
      </c>
      <c r="L18" s="4">
        <f>SUM(L17)</f>
        <v>361</v>
      </c>
      <c r="M18" s="4">
        <f>SUM(M17)</f>
        <v>2</v>
      </c>
      <c r="N18" s="4">
        <f>SUM(N17)</f>
        <v>12</v>
      </c>
      <c r="O18" s="78"/>
      <c r="P18" s="63"/>
      <c r="Q18" s="52">
        <v>376</v>
      </c>
      <c r="R18" s="52"/>
      <c r="S18" s="52">
        <v>12</v>
      </c>
      <c r="T18" s="7">
        <f t="shared" si="0"/>
        <v>31.333333333333332</v>
      </c>
      <c r="U18" s="63"/>
      <c r="V18" s="5">
        <v>348</v>
      </c>
      <c r="W18" s="80">
        <v>12</v>
      </c>
      <c r="X18" s="32">
        <v>360</v>
      </c>
      <c r="Y18" s="32">
        <v>360</v>
      </c>
      <c r="Z18" s="25">
        <v>12</v>
      </c>
      <c r="AA18" s="25">
        <v>12</v>
      </c>
      <c r="AB18" s="30"/>
    </row>
    <row r="19" spans="1:28" s="2" customFormat="1" ht="14.25" customHeight="1">
      <c r="A19" s="11" t="s">
        <v>10</v>
      </c>
      <c r="B19" s="34" t="s">
        <v>26</v>
      </c>
      <c r="C19" s="12">
        <v>9906</v>
      </c>
      <c r="D19" s="45">
        <v>9560</v>
      </c>
      <c r="E19" s="12">
        <v>15</v>
      </c>
      <c r="F19" s="12">
        <v>3</v>
      </c>
      <c r="G19" s="16">
        <v>15</v>
      </c>
      <c r="H19" s="16">
        <v>3</v>
      </c>
      <c r="I19" s="9" t="s">
        <v>64</v>
      </c>
      <c r="J19" s="4" t="s">
        <v>6</v>
      </c>
      <c r="K19" s="4" t="s">
        <v>8</v>
      </c>
      <c r="L19" s="50" t="s">
        <v>8</v>
      </c>
      <c r="M19" s="50" t="s">
        <v>8</v>
      </c>
      <c r="N19" s="50" t="s">
        <v>8</v>
      </c>
      <c r="O19" s="78" t="s">
        <v>8</v>
      </c>
      <c r="P19" s="63" t="s">
        <v>8</v>
      </c>
      <c r="Q19" s="52">
        <v>11</v>
      </c>
      <c r="R19" s="52">
        <v>0</v>
      </c>
      <c r="S19" s="52">
        <v>1</v>
      </c>
      <c r="T19" s="7">
        <f t="shared" si="0"/>
        <v>11</v>
      </c>
      <c r="U19" s="63">
        <v>23.5</v>
      </c>
      <c r="V19" s="18">
        <v>51</v>
      </c>
      <c r="W19" s="18">
        <v>2</v>
      </c>
      <c r="X19" s="5">
        <v>0</v>
      </c>
      <c r="Y19" s="5">
        <v>0</v>
      </c>
      <c r="Z19" s="30">
        <v>0</v>
      </c>
      <c r="AA19" s="30">
        <v>0</v>
      </c>
      <c r="AB19" s="30">
        <v>0</v>
      </c>
    </row>
    <row r="20" spans="1:28" s="2" customFormat="1" ht="12.75">
      <c r="A20" s="15"/>
      <c r="B20" s="35"/>
      <c r="C20" s="17"/>
      <c r="D20" s="19"/>
      <c r="E20" s="16"/>
      <c r="F20" s="16"/>
      <c r="G20" s="16"/>
      <c r="H20" s="16"/>
      <c r="I20" s="10" t="s">
        <v>66</v>
      </c>
      <c r="J20" s="4" t="s">
        <v>85</v>
      </c>
      <c r="K20" s="4">
        <v>46</v>
      </c>
      <c r="L20" s="50">
        <v>145</v>
      </c>
      <c r="M20" s="50">
        <v>2</v>
      </c>
      <c r="N20" s="50">
        <v>6</v>
      </c>
      <c r="O20" s="78">
        <f t="shared" si="1"/>
        <v>24.166666666666668</v>
      </c>
      <c r="P20" s="63">
        <v>4.1</v>
      </c>
      <c r="Q20" s="52">
        <v>144</v>
      </c>
      <c r="R20" s="52">
        <v>2</v>
      </c>
      <c r="S20" s="52">
        <v>6</v>
      </c>
      <c r="T20" s="7">
        <f t="shared" si="0"/>
        <v>24</v>
      </c>
      <c r="U20" s="63">
        <v>30.4</v>
      </c>
      <c r="V20" s="5">
        <v>181</v>
      </c>
      <c r="W20" s="5">
        <v>8</v>
      </c>
      <c r="X20" s="5">
        <v>138</v>
      </c>
      <c r="Y20" s="5">
        <v>120</v>
      </c>
      <c r="Z20" s="30">
        <v>6</v>
      </c>
      <c r="AA20" s="30">
        <v>6</v>
      </c>
      <c r="AB20" s="30">
        <v>180</v>
      </c>
    </row>
    <row r="21" spans="1:28" s="2" customFormat="1" ht="12.75">
      <c r="A21" s="15"/>
      <c r="B21" s="35"/>
      <c r="C21" s="17"/>
      <c r="D21" s="19"/>
      <c r="E21" s="16"/>
      <c r="F21" s="16"/>
      <c r="G21" s="16"/>
      <c r="H21" s="16"/>
      <c r="I21" s="10" t="s">
        <v>69</v>
      </c>
      <c r="J21" s="4" t="s">
        <v>3</v>
      </c>
      <c r="K21" s="4">
        <v>27</v>
      </c>
      <c r="L21" s="50">
        <v>168</v>
      </c>
      <c r="M21" s="50">
        <v>1</v>
      </c>
      <c r="N21" s="50">
        <v>7</v>
      </c>
      <c r="O21" s="78">
        <f t="shared" si="1"/>
        <v>24</v>
      </c>
      <c r="P21" s="63">
        <v>6.1</v>
      </c>
      <c r="Q21" s="52">
        <v>199</v>
      </c>
      <c r="R21" s="52">
        <v>2</v>
      </c>
      <c r="S21" s="52">
        <v>8</v>
      </c>
      <c r="T21" s="7">
        <f t="shared" si="0"/>
        <v>24.875</v>
      </c>
      <c r="U21" s="63">
        <v>16.7</v>
      </c>
      <c r="V21" s="5">
        <v>130</v>
      </c>
      <c r="W21" s="5">
        <v>6</v>
      </c>
      <c r="X21" s="5">
        <v>108</v>
      </c>
      <c r="Y21" s="5">
        <v>100</v>
      </c>
      <c r="Z21" s="30">
        <v>4</v>
      </c>
      <c r="AA21" s="30">
        <v>4</v>
      </c>
      <c r="AB21" s="30">
        <v>120</v>
      </c>
    </row>
    <row r="22" spans="1:28" s="2" customFormat="1" ht="12.75">
      <c r="A22" s="13"/>
      <c r="B22" s="36"/>
      <c r="C22" s="18"/>
      <c r="D22" s="46"/>
      <c r="E22" s="14"/>
      <c r="F22" s="14"/>
      <c r="G22" s="14"/>
      <c r="H22" s="14"/>
      <c r="I22" s="24" t="s">
        <v>62</v>
      </c>
      <c r="J22" s="4"/>
      <c r="K22" s="4">
        <f>SUM(K20:K21)</f>
        <v>73</v>
      </c>
      <c r="L22" s="4">
        <f>SUM(L20:L21)</f>
        <v>313</v>
      </c>
      <c r="M22" s="4">
        <f>SUM(M20:M21)</f>
        <v>3</v>
      </c>
      <c r="N22" s="4">
        <f>SUM(N20:N21)</f>
        <v>13</v>
      </c>
      <c r="O22" s="78"/>
      <c r="P22" s="63"/>
      <c r="Q22" s="52">
        <v>354</v>
      </c>
      <c r="R22" s="52"/>
      <c r="S22" s="52">
        <v>15</v>
      </c>
      <c r="T22" s="7">
        <f t="shared" si="0"/>
        <v>23.6</v>
      </c>
      <c r="U22" s="63"/>
      <c r="V22" s="5">
        <f>V19+V20+V21</f>
        <v>362</v>
      </c>
      <c r="W22" s="80">
        <v>16</v>
      </c>
      <c r="X22" s="32">
        <f>X19+X20+X21</f>
        <v>246</v>
      </c>
      <c r="Y22" s="32">
        <f>Y19+Y20+Y21</f>
        <v>220</v>
      </c>
      <c r="Z22" s="25">
        <f>Z19+Z20+Z21</f>
        <v>10</v>
      </c>
      <c r="AA22" s="25">
        <f>AA19+AA20+AA21</f>
        <v>10</v>
      </c>
      <c r="AB22" s="30"/>
    </row>
    <row r="23" spans="1:28" s="2" customFormat="1" ht="15" customHeight="1">
      <c r="A23" s="11" t="s">
        <v>10</v>
      </c>
      <c r="B23" s="72" t="s">
        <v>25</v>
      </c>
      <c r="C23" s="12">
        <v>9906</v>
      </c>
      <c r="D23" s="45">
        <v>9560</v>
      </c>
      <c r="E23" s="12">
        <v>23</v>
      </c>
      <c r="F23" s="12">
        <v>9</v>
      </c>
      <c r="G23" s="16">
        <v>23</v>
      </c>
      <c r="H23" s="16">
        <v>9</v>
      </c>
      <c r="I23" s="9" t="s">
        <v>65</v>
      </c>
      <c r="J23" s="4" t="s">
        <v>5</v>
      </c>
      <c r="K23" s="4">
        <v>26</v>
      </c>
      <c r="L23" s="50">
        <v>134</v>
      </c>
      <c r="M23" s="50">
        <v>1</v>
      </c>
      <c r="N23" s="50">
        <v>5</v>
      </c>
      <c r="O23" s="78">
        <f t="shared" si="1"/>
        <v>26.8</v>
      </c>
      <c r="P23" s="63">
        <v>0</v>
      </c>
      <c r="Q23" s="52">
        <v>197</v>
      </c>
      <c r="R23" s="52">
        <v>2</v>
      </c>
      <c r="S23" s="52">
        <v>8</v>
      </c>
      <c r="T23" s="7">
        <f t="shared" si="0"/>
        <v>24.625</v>
      </c>
      <c r="U23" s="63">
        <v>8</v>
      </c>
      <c r="V23" s="18">
        <v>216</v>
      </c>
      <c r="W23" s="18">
        <v>8</v>
      </c>
      <c r="X23" s="5">
        <v>104</v>
      </c>
      <c r="Y23" s="5">
        <v>100</v>
      </c>
      <c r="Z23" s="30">
        <v>4</v>
      </c>
      <c r="AA23" s="30">
        <v>4</v>
      </c>
      <c r="AB23" s="30">
        <v>120</v>
      </c>
    </row>
    <row r="24" spans="1:28" s="2" customFormat="1" ht="12.75">
      <c r="A24" s="15"/>
      <c r="B24" s="35"/>
      <c r="C24" s="16"/>
      <c r="D24" s="19"/>
      <c r="E24" s="16"/>
      <c r="F24" s="16"/>
      <c r="G24" s="16"/>
      <c r="H24" s="16"/>
      <c r="I24" s="9" t="s">
        <v>61</v>
      </c>
      <c r="J24" s="4" t="s">
        <v>61</v>
      </c>
      <c r="K24" s="4">
        <v>55</v>
      </c>
      <c r="L24" s="50">
        <v>96</v>
      </c>
      <c r="M24" s="50">
        <v>2</v>
      </c>
      <c r="N24" s="50">
        <v>4</v>
      </c>
      <c r="O24" s="78">
        <f t="shared" si="1"/>
        <v>24</v>
      </c>
      <c r="P24" s="63" t="s">
        <v>8</v>
      </c>
      <c r="Q24" s="52">
        <v>95</v>
      </c>
      <c r="R24" s="52">
        <v>1</v>
      </c>
      <c r="S24" s="52">
        <v>4</v>
      </c>
      <c r="T24" s="7">
        <f t="shared" si="0"/>
        <v>23.75</v>
      </c>
      <c r="U24" s="63">
        <v>28.9</v>
      </c>
      <c r="V24" s="5">
        <v>142</v>
      </c>
      <c r="W24" s="5">
        <v>6</v>
      </c>
      <c r="X24" s="5"/>
      <c r="Y24" s="5"/>
      <c r="Z24" s="30"/>
      <c r="AA24" s="30"/>
      <c r="AB24" s="30"/>
    </row>
    <row r="25" spans="1:28" s="2" customFormat="1" ht="12.75">
      <c r="A25" s="15"/>
      <c r="B25" s="35"/>
      <c r="C25" s="16"/>
      <c r="D25" s="19"/>
      <c r="E25" s="16"/>
      <c r="F25" s="16"/>
      <c r="G25" s="14"/>
      <c r="H25" s="14"/>
      <c r="I25" s="24" t="s">
        <v>62</v>
      </c>
      <c r="J25" s="4"/>
      <c r="K25" s="4">
        <f>SUM(K23:K24)</f>
        <v>81</v>
      </c>
      <c r="L25" s="4">
        <f>SUM(L23:L24)</f>
        <v>230</v>
      </c>
      <c r="M25" s="4">
        <f>SUM(M23:M24)</f>
        <v>3</v>
      </c>
      <c r="N25" s="4">
        <f>SUM(N23:N24)</f>
        <v>9</v>
      </c>
      <c r="O25" s="78"/>
      <c r="P25" s="63"/>
      <c r="Q25" s="52">
        <v>292</v>
      </c>
      <c r="R25" s="52"/>
      <c r="S25" s="52">
        <v>12</v>
      </c>
      <c r="T25" s="7">
        <f t="shared" si="0"/>
        <v>24.333333333333332</v>
      </c>
      <c r="U25" s="63"/>
      <c r="V25" s="5">
        <f>SUM(V23:V24)</f>
        <v>358</v>
      </c>
      <c r="W25" s="80">
        <v>14</v>
      </c>
      <c r="X25" s="32">
        <f>SUM(X23:X24)</f>
        <v>104</v>
      </c>
      <c r="Y25" s="32">
        <f>SUM(Y23:Y24)</f>
        <v>100</v>
      </c>
      <c r="Z25" s="25">
        <f>SUM(Z23:Z24)</f>
        <v>4</v>
      </c>
      <c r="AA25" s="25">
        <f>SUM(AA23:AA24)</f>
        <v>4</v>
      </c>
      <c r="AB25" s="30"/>
    </row>
    <row r="26" spans="1:28" s="2" customFormat="1" ht="24" customHeight="1">
      <c r="A26" s="11" t="s">
        <v>10</v>
      </c>
      <c r="B26" s="34" t="s">
        <v>23</v>
      </c>
      <c r="C26" s="12">
        <v>5760</v>
      </c>
      <c r="D26" s="45">
        <v>5486</v>
      </c>
      <c r="E26" s="12">
        <v>39</v>
      </c>
      <c r="F26" s="12">
        <v>10</v>
      </c>
      <c r="G26" s="16">
        <v>34</v>
      </c>
      <c r="H26" s="16">
        <v>13</v>
      </c>
      <c r="I26" s="10" t="s">
        <v>66</v>
      </c>
      <c r="J26" s="4" t="s">
        <v>2</v>
      </c>
      <c r="K26" s="4">
        <v>13</v>
      </c>
      <c r="L26" s="50">
        <v>33</v>
      </c>
      <c r="M26" s="50">
        <v>1</v>
      </c>
      <c r="N26" s="50">
        <v>3</v>
      </c>
      <c r="O26" s="78">
        <f t="shared" si="1"/>
        <v>11</v>
      </c>
      <c r="P26" s="63">
        <v>0</v>
      </c>
      <c r="Q26" s="52">
        <v>53</v>
      </c>
      <c r="R26" s="52">
        <v>1</v>
      </c>
      <c r="S26" s="52">
        <v>3</v>
      </c>
      <c r="T26" s="7">
        <f t="shared" si="0"/>
        <v>17.666666666666668</v>
      </c>
      <c r="U26" s="63">
        <v>63.6</v>
      </c>
      <c r="V26" s="18">
        <v>76</v>
      </c>
      <c r="W26" s="18">
        <v>4</v>
      </c>
      <c r="X26" s="5">
        <v>60</v>
      </c>
      <c r="Y26" s="5">
        <v>0</v>
      </c>
      <c r="Z26" s="30">
        <v>3</v>
      </c>
      <c r="AA26" s="30">
        <v>0</v>
      </c>
      <c r="AB26" s="30">
        <v>90</v>
      </c>
    </row>
    <row r="27" spans="1:28" s="2" customFormat="1" ht="12.75">
      <c r="A27" s="15"/>
      <c r="B27" s="35"/>
      <c r="C27" s="17"/>
      <c r="D27" s="19"/>
      <c r="E27" s="16"/>
      <c r="F27" s="16"/>
      <c r="G27" s="16"/>
      <c r="H27" s="16"/>
      <c r="I27" s="9" t="s">
        <v>63</v>
      </c>
      <c r="J27" s="4" t="s">
        <v>4</v>
      </c>
      <c r="K27" s="4">
        <v>28</v>
      </c>
      <c r="L27" s="50">
        <v>244</v>
      </c>
      <c r="M27" s="50">
        <v>2</v>
      </c>
      <c r="N27" s="50">
        <v>12</v>
      </c>
      <c r="O27" s="78">
        <f t="shared" si="1"/>
        <v>20.333333333333332</v>
      </c>
      <c r="P27" s="63">
        <v>4</v>
      </c>
      <c r="Q27" s="52">
        <v>323</v>
      </c>
      <c r="R27" s="52">
        <v>2</v>
      </c>
      <c r="S27" s="52">
        <v>12</v>
      </c>
      <c r="T27" s="7">
        <f t="shared" si="0"/>
        <v>26.916666666666668</v>
      </c>
      <c r="U27" s="63">
        <v>5.7</v>
      </c>
      <c r="V27" s="5">
        <v>333</v>
      </c>
      <c r="W27" s="5">
        <v>12</v>
      </c>
      <c r="X27" s="5">
        <v>280</v>
      </c>
      <c r="Y27" s="5">
        <v>240</v>
      </c>
      <c r="Z27" s="30">
        <v>8</v>
      </c>
      <c r="AA27" s="30">
        <v>8</v>
      </c>
      <c r="AB27" s="30">
        <v>240</v>
      </c>
    </row>
    <row r="28" spans="1:28" s="2" customFormat="1" ht="12.75">
      <c r="A28" s="15"/>
      <c r="B28" s="35"/>
      <c r="C28" s="17"/>
      <c r="D28" s="19"/>
      <c r="E28" s="16"/>
      <c r="F28" s="16"/>
      <c r="G28" s="16"/>
      <c r="H28" s="16"/>
      <c r="I28" s="9" t="s">
        <v>65</v>
      </c>
      <c r="J28" s="4" t="s">
        <v>5</v>
      </c>
      <c r="K28" s="4">
        <v>14</v>
      </c>
      <c r="L28" s="50">
        <v>103</v>
      </c>
      <c r="M28" s="50">
        <v>1</v>
      </c>
      <c r="N28" s="50">
        <v>7</v>
      </c>
      <c r="O28" s="78">
        <f t="shared" si="1"/>
        <v>14.714285714285714</v>
      </c>
      <c r="P28" s="63">
        <v>8.1</v>
      </c>
      <c r="Q28" s="52">
        <v>187</v>
      </c>
      <c r="R28" s="52">
        <v>2</v>
      </c>
      <c r="S28" s="52">
        <v>8</v>
      </c>
      <c r="T28" s="7">
        <f t="shared" si="0"/>
        <v>23.375</v>
      </c>
      <c r="U28" s="63">
        <v>10.8</v>
      </c>
      <c r="V28" s="5">
        <v>178</v>
      </c>
      <c r="W28" s="5">
        <v>8</v>
      </c>
      <c r="X28" s="5">
        <v>56</v>
      </c>
      <c r="Y28" s="5">
        <v>0</v>
      </c>
      <c r="Z28" s="30">
        <v>4</v>
      </c>
      <c r="AA28" s="30">
        <v>0</v>
      </c>
      <c r="AB28" s="30">
        <v>120</v>
      </c>
    </row>
    <row r="29" spans="1:28" s="2" customFormat="1" ht="12.75">
      <c r="A29" s="15"/>
      <c r="B29" s="35"/>
      <c r="C29" s="17"/>
      <c r="D29" s="19"/>
      <c r="E29" s="16"/>
      <c r="F29" s="16"/>
      <c r="G29" s="16"/>
      <c r="H29" s="16"/>
      <c r="I29" s="9" t="s">
        <v>61</v>
      </c>
      <c r="J29" s="4" t="s">
        <v>61</v>
      </c>
      <c r="K29" s="4">
        <v>34</v>
      </c>
      <c r="L29" s="50">
        <v>73</v>
      </c>
      <c r="M29" s="50">
        <v>1</v>
      </c>
      <c r="N29" s="50">
        <v>3</v>
      </c>
      <c r="O29" s="78">
        <f t="shared" si="1"/>
        <v>24.333333333333332</v>
      </c>
      <c r="P29" s="63">
        <v>20</v>
      </c>
      <c r="Q29" s="52">
        <v>85</v>
      </c>
      <c r="R29" s="52">
        <v>2</v>
      </c>
      <c r="S29" s="52">
        <v>4</v>
      </c>
      <c r="T29" s="7">
        <f t="shared" si="0"/>
        <v>21.25</v>
      </c>
      <c r="U29" s="63">
        <v>5.3</v>
      </c>
      <c r="V29" s="5">
        <v>86</v>
      </c>
      <c r="W29" s="5">
        <v>4</v>
      </c>
      <c r="X29" s="5"/>
      <c r="Y29" s="5"/>
      <c r="Z29" s="30"/>
      <c r="AA29" s="30"/>
      <c r="AB29" s="30"/>
    </row>
    <row r="30" spans="1:28" s="2" customFormat="1" ht="12.75">
      <c r="A30" s="15"/>
      <c r="B30" s="35"/>
      <c r="C30" s="17"/>
      <c r="D30" s="19"/>
      <c r="E30" s="16"/>
      <c r="F30" s="16"/>
      <c r="G30" s="14"/>
      <c r="H30" s="14"/>
      <c r="I30" s="24" t="s">
        <v>62</v>
      </c>
      <c r="J30" s="4"/>
      <c r="K30" s="4">
        <f>SUM(K26:K28,K29)</f>
        <v>89</v>
      </c>
      <c r="L30" s="4">
        <f>SUM(L26:L28,L29)</f>
        <v>453</v>
      </c>
      <c r="M30" s="4">
        <f>SUM(M26:M28,M29)</f>
        <v>5</v>
      </c>
      <c r="N30" s="4">
        <f>SUM(N26:N28,N29)</f>
        <v>25</v>
      </c>
      <c r="O30" s="78"/>
      <c r="P30" s="63"/>
      <c r="Q30" s="52">
        <v>648</v>
      </c>
      <c r="R30" s="52"/>
      <c r="S30" s="52">
        <v>27</v>
      </c>
      <c r="T30" s="7">
        <f t="shared" si="0"/>
        <v>24</v>
      </c>
      <c r="U30" s="63"/>
      <c r="V30" s="5">
        <f>V26+V27+V28+V29</f>
        <v>673</v>
      </c>
      <c r="W30" s="80">
        <v>28</v>
      </c>
      <c r="X30" s="32">
        <f>X26+X27+X28+X29</f>
        <v>396</v>
      </c>
      <c r="Y30" s="32">
        <f>Y26+Y27+Y28+Y29</f>
        <v>240</v>
      </c>
      <c r="Z30" s="31">
        <f>Z26+Z27+Z28+Z29</f>
        <v>15</v>
      </c>
      <c r="AA30" s="31">
        <f>AA26+AA27+AA28+AA29</f>
        <v>8</v>
      </c>
      <c r="AB30" s="82"/>
    </row>
    <row r="31" spans="1:28" s="2" customFormat="1" ht="26.25" customHeight="1">
      <c r="A31" s="11" t="s">
        <v>10</v>
      </c>
      <c r="B31" s="85" t="s">
        <v>55</v>
      </c>
      <c r="C31" s="12">
        <v>6957</v>
      </c>
      <c r="D31" s="45">
        <v>6791</v>
      </c>
      <c r="E31" s="12">
        <v>25</v>
      </c>
      <c r="F31" s="12">
        <v>8</v>
      </c>
      <c r="G31" s="16">
        <v>25</v>
      </c>
      <c r="H31" s="16">
        <v>8</v>
      </c>
      <c r="I31" s="10" t="s">
        <v>66</v>
      </c>
      <c r="J31" s="4" t="s">
        <v>2</v>
      </c>
      <c r="K31" s="4">
        <v>59</v>
      </c>
      <c r="L31" s="50">
        <v>120</v>
      </c>
      <c r="M31" s="50">
        <v>2</v>
      </c>
      <c r="N31" s="50">
        <v>4</v>
      </c>
      <c r="O31" s="78">
        <f t="shared" si="1"/>
        <v>30</v>
      </c>
      <c r="P31" s="63">
        <v>6.8</v>
      </c>
      <c r="Q31" s="52">
        <v>62</v>
      </c>
      <c r="R31" s="52">
        <v>1</v>
      </c>
      <c r="S31" s="52">
        <v>3</v>
      </c>
      <c r="T31" s="7">
        <f t="shared" si="0"/>
        <v>20.666666666666668</v>
      </c>
      <c r="U31" s="63">
        <v>11.1</v>
      </c>
      <c r="V31" s="18">
        <v>51</v>
      </c>
      <c r="W31" s="18">
        <v>3</v>
      </c>
      <c r="X31" s="5">
        <v>177</v>
      </c>
      <c r="Y31" s="5">
        <v>150</v>
      </c>
      <c r="Z31" s="30">
        <v>6</v>
      </c>
      <c r="AA31" s="30">
        <v>6</v>
      </c>
      <c r="AB31" s="30">
        <v>180</v>
      </c>
    </row>
    <row r="32" spans="1:28" s="2" customFormat="1" ht="12.75">
      <c r="A32" s="15"/>
      <c r="B32" s="86"/>
      <c r="C32" s="17"/>
      <c r="D32" s="19"/>
      <c r="E32" s="16"/>
      <c r="F32" s="16"/>
      <c r="G32" s="16"/>
      <c r="H32" s="16"/>
      <c r="I32" s="9" t="s">
        <v>63</v>
      </c>
      <c r="J32" s="4" t="s">
        <v>4</v>
      </c>
      <c r="K32" s="4">
        <v>19</v>
      </c>
      <c r="L32" s="50">
        <v>78</v>
      </c>
      <c r="M32" s="50">
        <v>1</v>
      </c>
      <c r="N32" s="50">
        <v>4</v>
      </c>
      <c r="O32" s="78">
        <f t="shared" si="1"/>
        <v>19.5</v>
      </c>
      <c r="P32" s="63">
        <v>0</v>
      </c>
      <c r="Q32" s="52">
        <v>104</v>
      </c>
      <c r="R32" s="52">
        <v>1</v>
      </c>
      <c r="S32" s="52">
        <v>4</v>
      </c>
      <c r="T32" s="7">
        <f t="shared" si="0"/>
        <v>26</v>
      </c>
      <c r="U32" s="63">
        <v>3.6</v>
      </c>
      <c r="V32" s="5">
        <v>118</v>
      </c>
      <c r="W32" s="5">
        <v>4</v>
      </c>
      <c r="X32" s="5">
        <v>76</v>
      </c>
      <c r="Y32" s="5">
        <v>0</v>
      </c>
      <c r="Z32" s="30">
        <v>4</v>
      </c>
      <c r="AA32" s="30">
        <v>0</v>
      </c>
      <c r="AB32" s="30">
        <v>120</v>
      </c>
    </row>
    <row r="33" spans="1:28" s="2" customFormat="1" ht="12.75">
      <c r="A33" s="15"/>
      <c r="B33" s="86"/>
      <c r="C33" s="17"/>
      <c r="D33" s="19"/>
      <c r="E33" s="16"/>
      <c r="F33" s="16"/>
      <c r="G33" s="16"/>
      <c r="H33" s="16"/>
      <c r="I33" s="9" t="s">
        <v>65</v>
      </c>
      <c r="J33" s="4" t="s">
        <v>74</v>
      </c>
      <c r="K33" s="4">
        <v>75</v>
      </c>
      <c r="L33" s="50">
        <v>264</v>
      </c>
      <c r="M33" s="50">
        <v>3</v>
      </c>
      <c r="N33" s="50">
        <v>12</v>
      </c>
      <c r="O33" s="78">
        <f t="shared" si="1"/>
        <v>22</v>
      </c>
      <c r="P33" s="63">
        <v>25</v>
      </c>
      <c r="Q33" s="52">
        <v>160</v>
      </c>
      <c r="R33" s="52">
        <v>2</v>
      </c>
      <c r="S33" s="52">
        <v>8</v>
      </c>
      <c r="T33" s="7">
        <f t="shared" si="0"/>
        <v>20</v>
      </c>
      <c r="U33" s="63">
        <v>8</v>
      </c>
      <c r="V33" s="5">
        <v>218</v>
      </c>
      <c r="W33" s="5">
        <v>9</v>
      </c>
      <c r="X33" s="5">
        <v>300</v>
      </c>
      <c r="Y33" s="5">
        <v>270</v>
      </c>
      <c r="Z33" s="30">
        <v>12</v>
      </c>
      <c r="AA33" s="30">
        <v>9</v>
      </c>
      <c r="AB33" s="30">
        <v>360</v>
      </c>
    </row>
    <row r="34" spans="1:28" s="2" customFormat="1" ht="12.75">
      <c r="A34" s="15"/>
      <c r="B34" s="35"/>
      <c r="C34" s="17"/>
      <c r="D34" s="19"/>
      <c r="E34" s="16"/>
      <c r="F34" s="16"/>
      <c r="G34" s="16"/>
      <c r="H34" s="16"/>
      <c r="I34" s="9" t="s">
        <v>61</v>
      </c>
      <c r="J34" s="4" t="s">
        <v>61</v>
      </c>
      <c r="K34" s="4">
        <v>29</v>
      </c>
      <c r="L34" s="50">
        <v>52</v>
      </c>
      <c r="M34" s="50">
        <v>1</v>
      </c>
      <c r="N34" s="50">
        <v>3</v>
      </c>
      <c r="O34" s="78">
        <f t="shared" si="1"/>
        <v>17.333333333333332</v>
      </c>
      <c r="P34" s="63">
        <v>14.3</v>
      </c>
      <c r="Q34" s="52">
        <v>70</v>
      </c>
      <c r="R34" s="52">
        <v>2</v>
      </c>
      <c r="S34" s="52">
        <v>4</v>
      </c>
      <c r="T34" s="7">
        <f aca="true" t="shared" si="2" ref="T34:T59">Q34/S34</f>
        <v>17.5</v>
      </c>
      <c r="U34" s="63">
        <v>36.4</v>
      </c>
      <c r="V34" s="5">
        <v>26</v>
      </c>
      <c r="W34" s="5">
        <v>1</v>
      </c>
      <c r="X34" s="5"/>
      <c r="Y34" s="5"/>
      <c r="Z34" s="30"/>
      <c r="AA34" s="30"/>
      <c r="AB34" s="30"/>
    </row>
    <row r="35" spans="1:28" s="2" customFormat="1" ht="12.75">
      <c r="A35" s="13"/>
      <c r="B35" s="36"/>
      <c r="C35" s="18"/>
      <c r="D35" s="46"/>
      <c r="E35" s="14"/>
      <c r="F35" s="14"/>
      <c r="G35" s="14"/>
      <c r="H35" s="14"/>
      <c r="I35" s="24" t="s">
        <v>62</v>
      </c>
      <c r="J35" s="4"/>
      <c r="K35" s="4">
        <f>SUM(K31:K33,K34)</f>
        <v>182</v>
      </c>
      <c r="L35" s="4">
        <f>SUM(L31:L33,L34)</f>
        <v>514</v>
      </c>
      <c r="M35" s="4">
        <f>SUM(M31:M33,M34)</f>
        <v>7</v>
      </c>
      <c r="N35" s="4">
        <f>SUM(N31:N33,N34)</f>
        <v>23</v>
      </c>
      <c r="O35" s="78"/>
      <c r="P35" s="63"/>
      <c r="Q35" s="52">
        <v>396</v>
      </c>
      <c r="R35" s="52"/>
      <c r="S35" s="52">
        <v>19</v>
      </c>
      <c r="T35" s="7">
        <f t="shared" si="2"/>
        <v>20.842105263157894</v>
      </c>
      <c r="U35" s="63"/>
      <c r="V35" s="5">
        <f>V31+V32+V33+V34</f>
        <v>413</v>
      </c>
      <c r="W35" s="80">
        <v>17</v>
      </c>
      <c r="X35" s="32">
        <f>X31+X32+X33+X34</f>
        <v>553</v>
      </c>
      <c r="Y35" s="32">
        <f>Y31+Y32+Y33+Y34</f>
        <v>420</v>
      </c>
      <c r="Z35" s="31">
        <f>Z31+Z32+Z33+Z34</f>
        <v>22</v>
      </c>
      <c r="AA35" s="31">
        <f>AA31+AA32+AA33+AA34</f>
        <v>15</v>
      </c>
      <c r="AB35" s="82"/>
    </row>
    <row r="36" spans="1:28" s="2" customFormat="1" ht="12.75">
      <c r="A36" s="15" t="s">
        <v>11</v>
      </c>
      <c r="B36" s="35" t="s">
        <v>27</v>
      </c>
      <c r="C36" s="16">
        <v>51143</v>
      </c>
      <c r="D36" s="19">
        <v>50669</v>
      </c>
      <c r="E36" s="16">
        <v>50</v>
      </c>
      <c r="F36" s="16">
        <v>22</v>
      </c>
      <c r="G36" s="16">
        <v>46</v>
      </c>
      <c r="H36" s="16">
        <v>16</v>
      </c>
      <c r="I36" s="9" t="s">
        <v>63</v>
      </c>
      <c r="J36" s="4" t="s">
        <v>4</v>
      </c>
      <c r="K36" s="4">
        <v>145</v>
      </c>
      <c r="L36" s="50">
        <v>766</v>
      </c>
      <c r="M36" s="50">
        <v>5</v>
      </c>
      <c r="N36" s="50">
        <v>26</v>
      </c>
      <c r="O36" s="78">
        <f t="shared" si="1"/>
        <v>29.46153846153846</v>
      </c>
      <c r="P36" s="63">
        <v>1.2</v>
      </c>
      <c r="Q36" s="52">
        <v>837</v>
      </c>
      <c r="R36" s="52">
        <v>5</v>
      </c>
      <c r="S36" s="52">
        <v>28</v>
      </c>
      <c r="T36" s="7">
        <f t="shared" si="2"/>
        <v>29.892857142857142</v>
      </c>
      <c r="U36" s="63">
        <v>0</v>
      </c>
      <c r="V36" s="18">
        <v>843</v>
      </c>
      <c r="W36" s="18">
        <v>28</v>
      </c>
      <c r="X36" s="5">
        <v>780</v>
      </c>
      <c r="Y36" s="5">
        <v>780</v>
      </c>
      <c r="Z36" s="30">
        <v>26</v>
      </c>
      <c r="AA36" s="30">
        <v>26</v>
      </c>
      <c r="AB36" s="30">
        <v>780</v>
      </c>
    </row>
    <row r="37" spans="1:28" s="2" customFormat="1" ht="12.75">
      <c r="A37" s="15"/>
      <c r="B37" s="35"/>
      <c r="C37" s="16"/>
      <c r="D37" s="16"/>
      <c r="E37" s="16"/>
      <c r="F37" s="16"/>
      <c r="G37" s="14"/>
      <c r="H37" s="14"/>
      <c r="I37" s="22" t="s">
        <v>62</v>
      </c>
      <c r="J37" s="4"/>
      <c r="K37" s="4">
        <f>SUM(K36)</f>
        <v>145</v>
      </c>
      <c r="L37" s="4">
        <f>SUM(L36)</f>
        <v>766</v>
      </c>
      <c r="M37" s="4">
        <f>SUM(M36)</f>
        <v>5</v>
      </c>
      <c r="N37" s="4">
        <f>SUM(N36)</f>
        <v>26</v>
      </c>
      <c r="O37" s="78"/>
      <c r="P37" s="63"/>
      <c r="Q37" s="52">
        <v>837</v>
      </c>
      <c r="R37" s="52"/>
      <c r="S37" s="52">
        <v>28</v>
      </c>
      <c r="T37" s="7">
        <f t="shared" si="2"/>
        <v>29.892857142857142</v>
      </c>
      <c r="U37" s="63"/>
      <c r="V37" s="5">
        <v>843</v>
      </c>
      <c r="W37" s="80">
        <v>28</v>
      </c>
      <c r="X37" s="32">
        <v>780</v>
      </c>
      <c r="Y37" s="32">
        <v>780</v>
      </c>
      <c r="Z37" s="25">
        <v>26</v>
      </c>
      <c r="AA37" s="25">
        <v>26</v>
      </c>
      <c r="AB37" s="30"/>
    </row>
    <row r="38" spans="1:28" s="2" customFormat="1" ht="27.75" customHeight="1">
      <c r="A38" s="11" t="s">
        <v>11</v>
      </c>
      <c r="B38" s="34" t="s">
        <v>29</v>
      </c>
      <c r="C38" s="12">
        <v>51143</v>
      </c>
      <c r="D38" s="45">
        <v>50669</v>
      </c>
      <c r="E38" s="12">
        <v>29</v>
      </c>
      <c r="F38" s="12">
        <v>15</v>
      </c>
      <c r="G38" s="16">
        <v>29</v>
      </c>
      <c r="H38" s="16">
        <v>15</v>
      </c>
      <c r="I38" s="9" t="s">
        <v>65</v>
      </c>
      <c r="J38" s="4" t="s">
        <v>5</v>
      </c>
      <c r="K38" s="4">
        <v>70</v>
      </c>
      <c r="L38" s="50">
        <v>289</v>
      </c>
      <c r="M38" s="50">
        <v>3</v>
      </c>
      <c r="N38" s="50">
        <v>12</v>
      </c>
      <c r="O38" s="78">
        <f t="shared" si="1"/>
        <v>24.083333333333332</v>
      </c>
      <c r="P38" s="63">
        <v>7</v>
      </c>
      <c r="Q38" s="52">
        <v>355</v>
      </c>
      <c r="R38" s="52">
        <v>3</v>
      </c>
      <c r="S38" s="52">
        <v>12</v>
      </c>
      <c r="T38" s="7">
        <f t="shared" si="2"/>
        <v>29.583333333333332</v>
      </c>
      <c r="U38" s="63">
        <v>7.1</v>
      </c>
      <c r="V38" s="18">
        <v>357</v>
      </c>
      <c r="W38" s="18">
        <v>12</v>
      </c>
      <c r="X38" s="5">
        <v>280</v>
      </c>
      <c r="Y38" s="5">
        <v>240</v>
      </c>
      <c r="Z38" s="30">
        <v>12</v>
      </c>
      <c r="AA38" s="30">
        <v>8</v>
      </c>
      <c r="AB38" s="30">
        <v>360</v>
      </c>
    </row>
    <row r="39" spans="1:28" s="2" customFormat="1" ht="12.75">
      <c r="A39" s="13"/>
      <c r="B39" s="36"/>
      <c r="C39" s="18"/>
      <c r="D39" s="46"/>
      <c r="E39" s="14"/>
      <c r="F39" s="14"/>
      <c r="G39" s="14"/>
      <c r="H39" s="14"/>
      <c r="I39" s="24" t="s">
        <v>62</v>
      </c>
      <c r="J39" s="4"/>
      <c r="K39" s="4">
        <f>SUM(K38)</f>
        <v>70</v>
      </c>
      <c r="L39" s="4">
        <f>SUM(L38)</f>
        <v>289</v>
      </c>
      <c r="M39" s="4">
        <f>SUM(M38)</f>
        <v>3</v>
      </c>
      <c r="N39" s="4">
        <f>SUM(N38)</f>
        <v>12</v>
      </c>
      <c r="O39" s="78"/>
      <c r="P39" s="63"/>
      <c r="Q39" s="52">
        <v>355</v>
      </c>
      <c r="R39" s="52"/>
      <c r="S39" s="52">
        <v>12</v>
      </c>
      <c r="T39" s="7">
        <f t="shared" si="2"/>
        <v>29.583333333333332</v>
      </c>
      <c r="U39" s="63"/>
      <c r="V39" s="5">
        <v>357</v>
      </c>
      <c r="W39" s="80">
        <v>12</v>
      </c>
      <c r="X39" s="32">
        <f>X38</f>
        <v>280</v>
      </c>
      <c r="Y39" s="32">
        <f>Y38</f>
        <v>240</v>
      </c>
      <c r="Z39" s="31">
        <f>Z38</f>
        <v>12</v>
      </c>
      <c r="AA39" s="31">
        <f>AA38</f>
        <v>8</v>
      </c>
      <c r="AB39" s="82"/>
    </row>
    <row r="40" spans="1:28" s="2" customFormat="1" ht="12.75">
      <c r="A40" s="15" t="s">
        <v>11</v>
      </c>
      <c r="B40" s="35" t="s">
        <v>30</v>
      </c>
      <c r="C40" s="16">
        <v>51143</v>
      </c>
      <c r="D40" s="19">
        <v>50669</v>
      </c>
      <c r="E40" s="16">
        <v>43</v>
      </c>
      <c r="F40" s="16">
        <v>22</v>
      </c>
      <c r="G40" s="16">
        <v>43</v>
      </c>
      <c r="H40" s="16">
        <v>22</v>
      </c>
      <c r="I40" s="9" t="s">
        <v>65</v>
      </c>
      <c r="J40" s="4" t="s">
        <v>5</v>
      </c>
      <c r="K40" s="4">
        <v>131</v>
      </c>
      <c r="L40" s="50">
        <v>490</v>
      </c>
      <c r="M40" s="50">
        <v>5</v>
      </c>
      <c r="N40" s="50">
        <v>19</v>
      </c>
      <c r="O40" s="78">
        <f t="shared" si="1"/>
        <v>25.789473684210527</v>
      </c>
      <c r="P40" s="63">
        <v>9.5</v>
      </c>
      <c r="Q40" s="52">
        <v>579</v>
      </c>
      <c r="R40" s="52">
        <v>5</v>
      </c>
      <c r="S40" s="52">
        <v>20</v>
      </c>
      <c r="T40" s="7">
        <f t="shared" si="2"/>
        <v>28.95</v>
      </c>
      <c r="U40" s="63">
        <v>8.4</v>
      </c>
      <c r="V40" s="18">
        <v>553</v>
      </c>
      <c r="W40" s="18">
        <v>20</v>
      </c>
      <c r="X40" s="5">
        <v>524</v>
      </c>
      <c r="Y40" s="5">
        <v>480</v>
      </c>
      <c r="Z40" s="30">
        <v>20</v>
      </c>
      <c r="AA40" s="30">
        <v>16</v>
      </c>
      <c r="AB40" s="30">
        <v>600</v>
      </c>
    </row>
    <row r="41" spans="1:28" s="2" customFormat="1" ht="12.75">
      <c r="A41" s="15"/>
      <c r="B41" s="35"/>
      <c r="C41" s="16"/>
      <c r="D41" s="16"/>
      <c r="E41" s="16"/>
      <c r="F41" s="16"/>
      <c r="G41" s="14"/>
      <c r="H41" s="14"/>
      <c r="I41" s="22" t="s">
        <v>62</v>
      </c>
      <c r="J41" s="4"/>
      <c r="K41" s="4">
        <f>SUM(K40)</f>
        <v>131</v>
      </c>
      <c r="L41" s="4">
        <f>SUM(L40)</f>
        <v>490</v>
      </c>
      <c r="M41" s="4">
        <f>SUM(M40)</f>
        <v>5</v>
      </c>
      <c r="N41" s="4">
        <f>SUM(N40)</f>
        <v>19</v>
      </c>
      <c r="O41" s="78"/>
      <c r="P41" s="63"/>
      <c r="Q41" s="52">
        <v>579</v>
      </c>
      <c r="R41" s="52"/>
      <c r="S41" s="52">
        <v>20</v>
      </c>
      <c r="T41" s="7">
        <f t="shared" si="2"/>
        <v>28.95</v>
      </c>
      <c r="U41" s="63"/>
      <c r="V41" s="5">
        <v>553</v>
      </c>
      <c r="W41" s="80">
        <v>20</v>
      </c>
      <c r="X41" s="32">
        <f>SUM(X40)</f>
        <v>524</v>
      </c>
      <c r="Y41" s="32">
        <f>SUM(Y40)</f>
        <v>480</v>
      </c>
      <c r="Z41" s="25">
        <v>20</v>
      </c>
      <c r="AA41" s="25">
        <v>16</v>
      </c>
      <c r="AB41" s="30"/>
    </row>
    <row r="42" spans="1:28" s="2" customFormat="1" ht="12.75">
      <c r="A42" s="11" t="s">
        <v>11</v>
      </c>
      <c r="B42" s="34" t="s">
        <v>34</v>
      </c>
      <c r="C42" s="12">
        <v>51143</v>
      </c>
      <c r="D42" s="45">
        <v>50669</v>
      </c>
      <c r="E42" s="12">
        <v>13</v>
      </c>
      <c r="F42" s="12">
        <v>4</v>
      </c>
      <c r="G42" s="16">
        <v>13</v>
      </c>
      <c r="H42" s="16">
        <v>4</v>
      </c>
      <c r="I42" s="10" t="s">
        <v>66</v>
      </c>
      <c r="J42" s="4" t="s">
        <v>2</v>
      </c>
      <c r="K42" s="4">
        <v>68</v>
      </c>
      <c r="L42" s="50">
        <v>196</v>
      </c>
      <c r="M42" s="50">
        <v>3</v>
      </c>
      <c r="N42" s="50">
        <v>8</v>
      </c>
      <c r="O42" s="78">
        <f t="shared" si="1"/>
        <v>24.5</v>
      </c>
      <c r="P42" s="63">
        <v>12.3</v>
      </c>
      <c r="Q42" s="52">
        <v>242</v>
      </c>
      <c r="R42" s="52">
        <v>3</v>
      </c>
      <c r="S42" s="52">
        <v>9</v>
      </c>
      <c r="T42" s="7">
        <f t="shared" si="2"/>
        <v>26.88888888888889</v>
      </c>
      <c r="U42" s="63">
        <v>35</v>
      </c>
      <c r="V42" s="18">
        <v>311</v>
      </c>
      <c r="W42" s="18">
        <v>12</v>
      </c>
      <c r="X42" s="5">
        <v>204</v>
      </c>
      <c r="Y42" s="5">
        <v>150</v>
      </c>
      <c r="Z42" s="30">
        <v>9</v>
      </c>
      <c r="AA42" s="30">
        <v>6</v>
      </c>
      <c r="AB42" s="30">
        <v>270</v>
      </c>
    </row>
    <row r="43" spans="1:28" s="2" customFormat="1" ht="12.75">
      <c r="A43" s="15"/>
      <c r="B43" s="35"/>
      <c r="C43" s="17"/>
      <c r="D43" s="19"/>
      <c r="E43" s="16"/>
      <c r="F43" s="16"/>
      <c r="G43" s="16"/>
      <c r="H43" s="16"/>
      <c r="I43" s="10" t="s">
        <v>69</v>
      </c>
      <c r="J43" s="4" t="s">
        <v>3</v>
      </c>
      <c r="K43" s="4">
        <v>30</v>
      </c>
      <c r="L43" s="50">
        <v>111</v>
      </c>
      <c r="M43" s="50">
        <v>1</v>
      </c>
      <c r="N43" s="50">
        <v>4</v>
      </c>
      <c r="O43" s="78">
        <f t="shared" si="1"/>
        <v>27.75</v>
      </c>
      <c r="P43" s="63">
        <v>23.8</v>
      </c>
      <c r="Q43" s="52">
        <v>109</v>
      </c>
      <c r="R43" s="52">
        <v>1</v>
      </c>
      <c r="S43" s="52">
        <v>4</v>
      </c>
      <c r="T43" s="7">
        <f t="shared" si="2"/>
        <v>27.25</v>
      </c>
      <c r="U43" s="63">
        <v>27.3</v>
      </c>
      <c r="V43" s="5">
        <v>29</v>
      </c>
      <c r="W43" s="5">
        <v>1</v>
      </c>
      <c r="X43" s="5">
        <v>120</v>
      </c>
      <c r="Y43" s="5">
        <v>100</v>
      </c>
      <c r="Z43" s="30">
        <v>4</v>
      </c>
      <c r="AA43" s="30">
        <v>4</v>
      </c>
      <c r="AB43" s="30">
        <v>120</v>
      </c>
    </row>
    <row r="44" spans="1:28" s="2" customFormat="1" ht="12.75">
      <c r="A44" s="15"/>
      <c r="B44" s="35"/>
      <c r="C44" s="17"/>
      <c r="D44" s="19"/>
      <c r="E44" s="16"/>
      <c r="F44" s="16"/>
      <c r="G44" s="16"/>
      <c r="H44" s="16"/>
      <c r="I44" s="64" t="s">
        <v>64</v>
      </c>
      <c r="J44" s="50" t="s">
        <v>6</v>
      </c>
      <c r="K44" s="50">
        <v>30</v>
      </c>
      <c r="L44" s="50">
        <v>30</v>
      </c>
      <c r="M44" s="50">
        <v>1</v>
      </c>
      <c r="N44" s="50">
        <v>1</v>
      </c>
      <c r="O44" s="78">
        <f t="shared" si="1"/>
        <v>30</v>
      </c>
      <c r="P44" s="63" t="s">
        <v>8</v>
      </c>
      <c r="Q44" s="52">
        <v>20</v>
      </c>
      <c r="R44" s="52">
        <v>0</v>
      </c>
      <c r="S44" s="52">
        <v>1</v>
      </c>
      <c r="T44" s="7"/>
      <c r="U44" s="63"/>
      <c r="V44" s="5">
        <v>23</v>
      </c>
      <c r="W44" s="5">
        <v>1</v>
      </c>
      <c r="X44" s="5">
        <v>30</v>
      </c>
      <c r="Y44" s="5">
        <v>0</v>
      </c>
      <c r="Z44" s="30">
        <v>1</v>
      </c>
      <c r="AA44" s="30">
        <v>0</v>
      </c>
      <c r="AB44" s="30">
        <v>30</v>
      </c>
    </row>
    <row r="45" spans="1:28" s="2" customFormat="1" ht="12.75">
      <c r="A45" s="15"/>
      <c r="B45" s="35"/>
      <c r="C45" s="17"/>
      <c r="D45" s="19"/>
      <c r="E45" s="16"/>
      <c r="F45" s="16"/>
      <c r="G45" s="14"/>
      <c r="H45" s="14"/>
      <c r="I45" s="24" t="s">
        <v>62</v>
      </c>
      <c r="J45" s="4"/>
      <c r="K45" s="4">
        <f>SUM(K42:K43,K44)</f>
        <v>128</v>
      </c>
      <c r="L45" s="4">
        <f>SUM(L42:L43,L44)</f>
        <v>337</v>
      </c>
      <c r="M45" s="4">
        <f>SUM(M42:M43,M44)</f>
        <v>5</v>
      </c>
      <c r="N45" s="4">
        <f>SUM(N42:N43,N44)</f>
        <v>13</v>
      </c>
      <c r="O45" s="78"/>
      <c r="P45" s="63"/>
      <c r="Q45" s="52">
        <v>391</v>
      </c>
      <c r="R45" s="52"/>
      <c r="S45" s="52">
        <v>14</v>
      </c>
      <c r="T45" s="7">
        <f t="shared" si="2"/>
        <v>27.928571428571427</v>
      </c>
      <c r="U45" s="63"/>
      <c r="V45" s="5">
        <f>V42+V43+V44</f>
        <v>363</v>
      </c>
      <c r="W45" s="80">
        <v>13</v>
      </c>
      <c r="X45" s="32">
        <f>X42+X43</f>
        <v>324</v>
      </c>
      <c r="Y45" s="32">
        <f>Y42+Y43</f>
        <v>250</v>
      </c>
      <c r="Z45" s="31">
        <v>14</v>
      </c>
      <c r="AA45" s="31">
        <f>AA42+AA43</f>
        <v>10</v>
      </c>
      <c r="AB45" s="82"/>
    </row>
    <row r="46" spans="1:28" s="2" customFormat="1" ht="14.25" customHeight="1">
      <c r="A46" s="11" t="s">
        <v>11</v>
      </c>
      <c r="B46" s="34" t="s">
        <v>32</v>
      </c>
      <c r="C46" s="12">
        <v>51143</v>
      </c>
      <c r="D46" s="45">
        <v>50669</v>
      </c>
      <c r="E46" s="12">
        <v>60</v>
      </c>
      <c r="F46" s="12">
        <v>40</v>
      </c>
      <c r="G46" s="16">
        <v>56</v>
      </c>
      <c r="H46" s="16">
        <v>10</v>
      </c>
      <c r="I46" s="10" t="s">
        <v>66</v>
      </c>
      <c r="J46" s="4" t="s">
        <v>2</v>
      </c>
      <c r="K46" s="4">
        <v>129</v>
      </c>
      <c r="L46" s="50">
        <v>290</v>
      </c>
      <c r="M46" s="50">
        <v>5</v>
      </c>
      <c r="N46" s="50">
        <v>11</v>
      </c>
      <c r="O46" s="78">
        <f t="shared" si="1"/>
        <v>26.363636363636363</v>
      </c>
      <c r="P46" s="63">
        <v>22.2</v>
      </c>
      <c r="Q46" s="52">
        <v>367</v>
      </c>
      <c r="R46" s="52">
        <v>5</v>
      </c>
      <c r="S46" s="52">
        <v>15</v>
      </c>
      <c r="T46" s="7">
        <f t="shared" si="2"/>
        <v>24.466666666666665</v>
      </c>
      <c r="U46" s="63">
        <v>28.6</v>
      </c>
      <c r="V46" s="18">
        <v>414</v>
      </c>
      <c r="W46" s="18">
        <v>18</v>
      </c>
      <c r="X46" s="5">
        <v>387</v>
      </c>
      <c r="Y46" s="5">
        <v>300</v>
      </c>
      <c r="Z46" s="30">
        <v>15</v>
      </c>
      <c r="AA46" s="30">
        <v>12</v>
      </c>
      <c r="AB46" s="30">
        <v>450</v>
      </c>
    </row>
    <row r="47" spans="1:28" s="2" customFormat="1" ht="12.75">
      <c r="A47" s="15"/>
      <c r="B47" s="35"/>
      <c r="C47" s="17"/>
      <c r="D47" s="19"/>
      <c r="E47" s="16"/>
      <c r="F47" s="16"/>
      <c r="G47" s="16"/>
      <c r="H47" s="16"/>
      <c r="I47" s="9" t="s">
        <v>65</v>
      </c>
      <c r="J47" s="4" t="s">
        <v>74</v>
      </c>
      <c r="K47" s="4">
        <v>68</v>
      </c>
      <c r="L47" s="50">
        <v>380</v>
      </c>
      <c r="M47" s="50">
        <v>3</v>
      </c>
      <c r="N47" s="50">
        <v>16</v>
      </c>
      <c r="O47" s="78">
        <f t="shared" si="1"/>
        <v>23.75</v>
      </c>
      <c r="P47" s="63">
        <v>21.8</v>
      </c>
      <c r="Q47" s="52">
        <v>501</v>
      </c>
      <c r="R47" s="52">
        <v>4</v>
      </c>
      <c r="S47" s="52">
        <v>19</v>
      </c>
      <c r="T47" s="7">
        <f t="shared" si="2"/>
        <v>26.36842105263158</v>
      </c>
      <c r="U47" s="63">
        <v>25.3</v>
      </c>
      <c r="V47" s="5">
        <v>533</v>
      </c>
      <c r="W47" s="5">
        <v>19</v>
      </c>
      <c r="X47" s="5">
        <v>272</v>
      </c>
      <c r="Y47" s="5">
        <v>200</v>
      </c>
      <c r="Z47" s="30">
        <v>12</v>
      </c>
      <c r="AA47" s="30">
        <v>8</v>
      </c>
      <c r="AB47" s="30">
        <v>360</v>
      </c>
    </row>
    <row r="48" spans="1:28" s="2" customFormat="1" ht="12.75">
      <c r="A48" s="13"/>
      <c r="B48" s="36"/>
      <c r="C48" s="18"/>
      <c r="D48" s="46"/>
      <c r="E48" s="14"/>
      <c r="F48" s="14"/>
      <c r="G48" s="14"/>
      <c r="H48" s="14"/>
      <c r="I48" s="24" t="s">
        <v>62</v>
      </c>
      <c r="J48" s="4"/>
      <c r="K48" s="4">
        <f>SUM(K46:K47)</f>
        <v>197</v>
      </c>
      <c r="L48" s="4">
        <f>SUM(L46:L47)</f>
        <v>670</v>
      </c>
      <c r="M48" s="4">
        <f>SUM(M46:M47)</f>
        <v>8</v>
      </c>
      <c r="N48" s="4">
        <f>SUM(N46:N47)</f>
        <v>27</v>
      </c>
      <c r="O48" s="78">
        <f>SUM(O46:O47)</f>
        <v>50.11363636363636</v>
      </c>
      <c r="P48" s="63"/>
      <c r="Q48" s="52">
        <v>868</v>
      </c>
      <c r="R48" s="52"/>
      <c r="S48" s="52">
        <v>34</v>
      </c>
      <c r="T48" s="7">
        <f t="shared" si="2"/>
        <v>25.529411764705884</v>
      </c>
      <c r="U48" s="63"/>
      <c r="V48" s="5">
        <f>V46+V47</f>
        <v>947</v>
      </c>
      <c r="W48" s="80">
        <v>37</v>
      </c>
      <c r="X48" s="32">
        <f>X46+X47</f>
        <v>659</v>
      </c>
      <c r="Y48" s="32">
        <f>Y46+Y47</f>
        <v>500</v>
      </c>
      <c r="Z48" s="25">
        <f>Z46+Z47</f>
        <v>27</v>
      </c>
      <c r="AA48" s="25">
        <f>AA46+AA47</f>
        <v>20</v>
      </c>
      <c r="AB48" s="30"/>
    </row>
    <row r="49" spans="1:28" s="2" customFormat="1" ht="12.75">
      <c r="A49" s="15" t="s">
        <v>11</v>
      </c>
      <c r="B49" s="35" t="s">
        <v>57</v>
      </c>
      <c r="C49" s="16">
        <v>51143</v>
      </c>
      <c r="D49" s="19">
        <v>50669</v>
      </c>
      <c r="E49" s="16">
        <v>24</v>
      </c>
      <c r="F49" s="16">
        <v>10</v>
      </c>
      <c r="G49" s="16">
        <v>40</v>
      </c>
      <c r="H49" s="16">
        <v>26</v>
      </c>
      <c r="I49" s="9" t="s">
        <v>64</v>
      </c>
      <c r="J49" s="4" t="s">
        <v>6</v>
      </c>
      <c r="K49" s="4">
        <v>38</v>
      </c>
      <c r="L49" s="50">
        <v>44</v>
      </c>
      <c r="M49" s="50">
        <v>1</v>
      </c>
      <c r="N49" s="50">
        <v>2</v>
      </c>
      <c r="O49" s="78">
        <f t="shared" si="1"/>
        <v>22</v>
      </c>
      <c r="P49" s="63">
        <v>30</v>
      </c>
      <c r="Q49" s="52">
        <v>55</v>
      </c>
      <c r="R49" s="52">
        <v>1</v>
      </c>
      <c r="S49" s="52">
        <v>2</v>
      </c>
      <c r="T49" s="7">
        <f t="shared" si="2"/>
        <v>27.5</v>
      </c>
      <c r="U49" s="63">
        <v>46.2</v>
      </c>
      <c r="V49" s="18">
        <v>44</v>
      </c>
      <c r="W49" s="18">
        <v>2</v>
      </c>
      <c r="X49" s="5">
        <v>44</v>
      </c>
      <c r="Y49" s="5">
        <v>0</v>
      </c>
      <c r="Z49" s="30">
        <v>2</v>
      </c>
      <c r="AA49" s="30">
        <v>0</v>
      </c>
      <c r="AB49" s="30">
        <v>60</v>
      </c>
    </row>
    <row r="50" spans="1:28" s="2" customFormat="1" ht="12.75">
      <c r="A50" s="15"/>
      <c r="B50" s="35"/>
      <c r="C50" s="17"/>
      <c r="D50" s="19"/>
      <c r="E50" s="16"/>
      <c r="F50" s="16"/>
      <c r="G50" s="16"/>
      <c r="H50" s="16"/>
      <c r="I50" s="9" t="s">
        <v>67</v>
      </c>
      <c r="J50" s="4" t="s">
        <v>7</v>
      </c>
      <c r="K50" s="4">
        <v>8</v>
      </c>
      <c r="L50" s="50">
        <v>21</v>
      </c>
      <c r="M50" s="50">
        <v>1</v>
      </c>
      <c r="N50" s="50">
        <v>2</v>
      </c>
      <c r="O50" s="78">
        <f t="shared" si="1"/>
        <v>10.5</v>
      </c>
      <c r="P50" s="63">
        <v>100</v>
      </c>
      <c r="Q50" s="52">
        <v>25</v>
      </c>
      <c r="R50" s="52">
        <v>1</v>
      </c>
      <c r="S50" s="52">
        <v>2</v>
      </c>
      <c r="T50" s="7">
        <f t="shared" si="2"/>
        <v>12.5</v>
      </c>
      <c r="U50" s="63">
        <v>76.5</v>
      </c>
      <c r="V50" s="5"/>
      <c r="W50" s="5"/>
      <c r="X50" s="5">
        <v>24</v>
      </c>
      <c r="Y50" s="5">
        <v>0</v>
      </c>
      <c r="Z50" s="30">
        <v>3</v>
      </c>
      <c r="AA50" s="30">
        <v>0</v>
      </c>
      <c r="AB50" s="30">
        <v>42</v>
      </c>
    </row>
    <row r="51" spans="1:28" s="2" customFormat="1" ht="12.75">
      <c r="A51" s="15"/>
      <c r="B51" s="35"/>
      <c r="C51" s="17"/>
      <c r="D51" s="19"/>
      <c r="E51" s="16"/>
      <c r="F51" s="16"/>
      <c r="G51" s="16"/>
      <c r="H51" s="16"/>
      <c r="I51" s="10" t="s">
        <v>66</v>
      </c>
      <c r="J51" s="4" t="s">
        <v>2</v>
      </c>
      <c r="K51" s="4">
        <v>107</v>
      </c>
      <c r="L51" s="50">
        <v>357</v>
      </c>
      <c r="M51" s="50">
        <v>4</v>
      </c>
      <c r="N51" s="50">
        <v>14</v>
      </c>
      <c r="O51" s="78">
        <f t="shared" si="1"/>
        <v>25.5</v>
      </c>
      <c r="P51" s="63">
        <v>23.4</v>
      </c>
      <c r="Q51" s="52">
        <v>370</v>
      </c>
      <c r="R51" s="52">
        <v>5</v>
      </c>
      <c r="S51" s="52">
        <v>13</v>
      </c>
      <c r="T51" s="7">
        <f t="shared" si="2"/>
        <v>28.46153846153846</v>
      </c>
      <c r="U51" s="63">
        <v>26</v>
      </c>
      <c r="V51" s="5">
        <v>369</v>
      </c>
      <c r="W51" s="5">
        <v>16</v>
      </c>
      <c r="X51" s="5">
        <v>321</v>
      </c>
      <c r="Y51" s="5">
        <v>225</v>
      </c>
      <c r="Z51" s="30">
        <v>12</v>
      </c>
      <c r="AA51" s="30">
        <v>9</v>
      </c>
      <c r="AB51" s="30">
        <v>360</v>
      </c>
    </row>
    <row r="52" spans="1:28" s="2" customFormat="1" ht="12.75">
      <c r="A52" s="15"/>
      <c r="B52" s="35"/>
      <c r="C52" s="17"/>
      <c r="D52" s="19"/>
      <c r="E52" s="16"/>
      <c r="F52" s="16"/>
      <c r="G52" s="16"/>
      <c r="H52" s="16"/>
      <c r="I52" s="9" t="s">
        <v>65</v>
      </c>
      <c r="J52" s="4" t="s">
        <v>5</v>
      </c>
      <c r="K52" s="4">
        <v>49</v>
      </c>
      <c r="L52" s="50">
        <v>267</v>
      </c>
      <c r="M52" s="50">
        <v>2</v>
      </c>
      <c r="N52" s="50">
        <v>11</v>
      </c>
      <c r="O52" s="78">
        <f t="shared" si="1"/>
        <v>24.272727272727273</v>
      </c>
      <c r="P52" s="63">
        <v>22.8</v>
      </c>
      <c r="Q52" s="52">
        <v>310</v>
      </c>
      <c r="R52" s="52">
        <v>3</v>
      </c>
      <c r="S52" s="52">
        <v>12</v>
      </c>
      <c r="T52" s="7">
        <f t="shared" si="2"/>
        <v>25.833333333333332</v>
      </c>
      <c r="U52" s="63">
        <v>13.4</v>
      </c>
      <c r="V52" s="5">
        <v>294</v>
      </c>
      <c r="W52" s="5">
        <v>11</v>
      </c>
      <c r="X52" s="5">
        <v>196</v>
      </c>
      <c r="Y52" s="5">
        <v>196</v>
      </c>
      <c r="Z52" s="30">
        <v>8</v>
      </c>
      <c r="AA52" s="30">
        <v>8</v>
      </c>
      <c r="AB52" s="30">
        <v>240</v>
      </c>
    </row>
    <row r="53" spans="1:28" s="2" customFormat="1" ht="12.75">
      <c r="A53" s="15"/>
      <c r="B53" s="35"/>
      <c r="C53" s="17"/>
      <c r="D53" s="16"/>
      <c r="E53" s="16"/>
      <c r="F53" s="16"/>
      <c r="G53" s="14"/>
      <c r="H53" s="14"/>
      <c r="I53" s="22" t="s">
        <v>62</v>
      </c>
      <c r="J53" s="4"/>
      <c r="K53" s="4">
        <f>SUM(K49:K52)</f>
        <v>202</v>
      </c>
      <c r="L53" s="4">
        <f>SUM(L49:L52)</f>
        <v>689</v>
      </c>
      <c r="M53" s="4">
        <f>SUM(M49:M52)</f>
        <v>8</v>
      </c>
      <c r="N53" s="4">
        <f>SUM(N49:N52)</f>
        <v>29</v>
      </c>
      <c r="O53" s="78"/>
      <c r="P53" s="63"/>
      <c r="Q53" s="52">
        <v>760</v>
      </c>
      <c r="R53" s="53"/>
      <c r="S53" s="53">
        <v>29</v>
      </c>
      <c r="T53" s="7">
        <f t="shared" si="2"/>
        <v>26.20689655172414</v>
      </c>
      <c r="U53" s="63"/>
      <c r="V53" s="5">
        <f>V49+V50+V51+V52</f>
        <v>707</v>
      </c>
      <c r="W53" s="80">
        <v>29</v>
      </c>
      <c r="X53" s="32">
        <f>SUM(X51:X52)</f>
        <v>517</v>
      </c>
      <c r="Y53" s="32">
        <f>SUM(Y51:Y52)</f>
        <v>421</v>
      </c>
      <c r="Z53" s="25">
        <v>25</v>
      </c>
      <c r="AA53" s="25">
        <f>SUM(AA51:AA52)</f>
        <v>17</v>
      </c>
      <c r="AB53" s="30"/>
    </row>
    <row r="54" spans="1:28" s="2" customFormat="1" ht="12.75">
      <c r="A54" s="11" t="s">
        <v>11</v>
      </c>
      <c r="B54" s="34" t="s">
        <v>31</v>
      </c>
      <c r="C54" s="12">
        <v>51143</v>
      </c>
      <c r="D54" s="45">
        <v>50669</v>
      </c>
      <c r="E54" s="12">
        <v>19</v>
      </c>
      <c r="F54" s="12">
        <v>5</v>
      </c>
      <c r="G54" s="16">
        <v>16</v>
      </c>
      <c r="H54" s="16">
        <v>5</v>
      </c>
      <c r="I54" s="64" t="s">
        <v>64</v>
      </c>
      <c r="J54" s="50" t="s">
        <v>6</v>
      </c>
      <c r="K54" s="4">
        <v>0</v>
      </c>
      <c r="L54" s="50">
        <v>17</v>
      </c>
      <c r="M54" s="50">
        <v>0</v>
      </c>
      <c r="N54" s="50">
        <v>1</v>
      </c>
      <c r="O54" s="78">
        <f t="shared" si="1"/>
        <v>17</v>
      </c>
      <c r="P54" s="63">
        <v>0</v>
      </c>
      <c r="Q54" s="52">
        <v>33</v>
      </c>
      <c r="R54" s="53">
        <v>1</v>
      </c>
      <c r="S54" s="53">
        <v>1</v>
      </c>
      <c r="T54" s="7">
        <f t="shared" si="2"/>
        <v>33</v>
      </c>
      <c r="U54" s="63">
        <v>45.5</v>
      </c>
      <c r="V54" s="18">
        <v>30</v>
      </c>
      <c r="W54" s="18">
        <v>1</v>
      </c>
      <c r="X54" s="5">
        <v>30</v>
      </c>
      <c r="Y54" s="5">
        <v>0</v>
      </c>
      <c r="Z54" s="30">
        <v>2</v>
      </c>
      <c r="AA54" s="30">
        <v>0</v>
      </c>
      <c r="AB54" s="30">
        <v>60</v>
      </c>
    </row>
    <row r="55" spans="1:28" s="2" customFormat="1" ht="12.75">
      <c r="A55" s="15"/>
      <c r="B55" s="35"/>
      <c r="C55" s="17"/>
      <c r="D55" s="19"/>
      <c r="E55" s="16"/>
      <c r="F55" s="16"/>
      <c r="G55" s="16"/>
      <c r="H55" s="16"/>
      <c r="I55" s="10" t="s">
        <v>66</v>
      </c>
      <c r="J55" s="4" t="s">
        <v>2</v>
      </c>
      <c r="K55" s="4">
        <v>77</v>
      </c>
      <c r="L55" s="50">
        <v>160</v>
      </c>
      <c r="M55" s="50">
        <v>3</v>
      </c>
      <c r="N55" s="50">
        <v>7</v>
      </c>
      <c r="O55" s="78">
        <f t="shared" si="1"/>
        <v>22.857142857142858</v>
      </c>
      <c r="P55" s="63">
        <v>15.5</v>
      </c>
      <c r="Q55" s="54">
        <v>202</v>
      </c>
      <c r="R55" s="54">
        <v>3</v>
      </c>
      <c r="S55" s="52">
        <v>9</v>
      </c>
      <c r="T55" s="7">
        <f t="shared" si="2"/>
        <v>22.444444444444443</v>
      </c>
      <c r="U55" s="63">
        <v>34.2</v>
      </c>
      <c r="V55" s="5">
        <v>177</v>
      </c>
      <c r="W55" s="5">
        <v>8</v>
      </c>
      <c r="X55" s="5">
        <v>231</v>
      </c>
      <c r="Y55" s="5">
        <v>150</v>
      </c>
      <c r="Z55" s="30">
        <v>9</v>
      </c>
      <c r="AA55" s="30">
        <v>6</v>
      </c>
      <c r="AB55" s="30">
        <v>270</v>
      </c>
    </row>
    <row r="56" spans="1:28" s="2" customFormat="1" ht="12.75">
      <c r="A56" s="15"/>
      <c r="B56" s="35"/>
      <c r="C56" s="17"/>
      <c r="D56" s="19"/>
      <c r="E56" s="16"/>
      <c r="F56" s="16"/>
      <c r="G56" s="16"/>
      <c r="H56" s="16"/>
      <c r="I56" s="10" t="s">
        <v>65</v>
      </c>
      <c r="J56" s="4" t="s">
        <v>74</v>
      </c>
      <c r="K56" s="4">
        <v>55</v>
      </c>
      <c r="L56" s="50">
        <v>169</v>
      </c>
      <c r="M56" s="50">
        <v>2</v>
      </c>
      <c r="N56" s="50">
        <v>7</v>
      </c>
      <c r="O56" s="78">
        <f t="shared" si="1"/>
        <v>24.142857142857142</v>
      </c>
      <c r="P56" s="63">
        <v>4.9</v>
      </c>
      <c r="Q56" s="52">
        <v>171</v>
      </c>
      <c r="R56" s="55">
        <v>2</v>
      </c>
      <c r="S56" s="55">
        <v>10</v>
      </c>
      <c r="T56" s="7">
        <f t="shared" si="2"/>
        <v>17.1</v>
      </c>
      <c r="U56" s="63">
        <v>22.2</v>
      </c>
      <c r="V56" s="5">
        <v>217</v>
      </c>
      <c r="W56" s="5">
        <v>10</v>
      </c>
      <c r="X56" s="5">
        <v>220</v>
      </c>
      <c r="Y56" s="5">
        <v>200</v>
      </c>
      <c r="Z56" s="30">
        <v>8</v>
      </c>
      <c r="AA56" s="30">
        <v>8</v>
      </c>
      <c r="AB56" s="30">
        <v>240</v>
      </c>
    </row>
    <row r="57" spans="1:28" s="2" customFormat="1" ht="12.75">
      <c r="A57" s="15"/>
      <c r="B57" s="35"/>
      <c r="C57" s="17"/>
      <c r="D57" s="19"/>
      <c r="E57" s="16"/>
      <c r="F57" s="16"/>
      <c r="G57" s="16"/>
      <c r="H57" s="16"/>
      <c r="I57" s="9" t="s">
        <v>68</v>
      </c>
      <c r="J57" s="4" t="s">
        <v>75</v>
      </c>
      <c r="K57" s="4">
        <v>32</v>
      </c>
      <c r="L57" s="50">
        <v>58</v>
      </c>
      <c r="M57" s="50" t="s">
        <v>8</v>
      </c>
      <c r="N57" s="50" t="s">
        <v>8</v>
      </c>
      <c r="O57" s="78" t="s">
        <v>8</v>
      </c>
      <c r="P57" s="63" t="s">
        <v>8</v>
      </c>
      <c r="Q57" s="52">
        <v>8</v>
      </c>
      <c r="R57" s="52" t="s">
        <v>0</v>
      </c>
      <c r="S57" s="52" t="s">
        <v>0</v>
      </c>
      <c r="T57" s="7" t="s">
        <v>0</v>
      </c>
      <c r="U57" s="63" t="s">
        <v>0</v>
      </c>
      <c r="V57" s="5"/>
      <c r="W57" s="5"/>
      <c r="X57" s="5"/>
      <c r="Y57" s="5"/>
      <c r="Z57" s="30"/>
      <c r="AA57" s="30"/>
      <c r="AB57" s="30"/>
    </row>
    <row r="58" spans="1:28" s="2" customFormat="1" ht="12.75">
      <c r="A58" s="15"/>
      <c r="B58" s="35"/>
      <c r="C58" s="17"/>
      <c r="D58" s="16"/>
      <c r="E58" s="16"/>
      <c r="F58" s="16"/>
      <c r="G58" s="14"/>
      <c r="H58" s="14"/>
      <c r="I58" s="22" t="s">
        <v>62</v>
      </c>
      <c r="J58" s="4"/>
      <c r="K58" s="4">
        <f>SUM(K54:K56)</f>
        <v>132</v>
      </c>
      <c r="L58" s="4">
        <f>SUM(L54:L56)</f>
        <v>346</v>
      </c>
      <c r="M58" s="4">
        <f>SUM(M54:M56)</f>
        <v>5</v>
      </c>
      <c r="N58" s="4">
        <f>SUM(N54:N56)</f>
        <v>15</v>
      </c>
      <c r="O58" s="78"/>
      <c r="P58" s="63"/>
      <c r="Q58" s="52">
        <v>406</v>
      </c>
      <c r="R58" s="52"/>
      <c r="S58" s="52">
        <v>19</v>
      </c>
      <c r="T58" s="7">
        <f t="shared" si="2"/>
        <v>21.36842105263158</v>
      </c>
      <c r="U58" s="63"/>
      <c r="V58" s="5">
        <f>V54+V55+V56</f>
        <v>424</v>
      </c>
      <c r="W58" s="80">
        <v>19</v>
      </c>
      <c r="X58" s="32">
        <f>X54+X55+X56</f>
        <v>481</v>
      </c>
      <c r="Y58" s="32">
        <f>Y54+Y55+Y56</f>
        <v>350</v>
      </c>
      <c r="Z58" s="31">
        <f>Z54+Z55+Z56</f>
        <v>19</v>
      </c>
      <c r="AA58" s="31">
        <f>AA54+AA55+AA56</f>
        <v>14</v>
      </c>
      <c r="AB58" s="82"/>
    </row>
    <row r="59" spans="1:28" s="2" customFormat="1" ht="24" customHeight="1">
      <c r="A59" s="11" t="s">
        <v>11</v>
      </c>
      <c r="B59" s="34" t="s">
        <v>53</v>
      </c>
      <c r="C59" s="12">
        <v>51143</v>
      </c>
      <c r="D59" s="45">
        <v>50669</v>
      </c>
      <c r="E59" s="12">
        <v>15</v>
      </c>
      <c r="F59" s="12">
        <v>7</v>
      </c>
      <c r="G59" s="16">
        <v>16</v>
      </c>
      <c r="H59" s="16">
        <v>7</v>
      </c>
      <c r="I59" s="9" t="s">
        <v>65</v>
      </c>
      <c r="J59" s="4" t="s">
        <v>5</v>
      </c>
      <c r="K59" s="4">
        <v>49</v>
      </c>
      <c r="L59" s="50">
        <v>208</v>
      </c>
      <c r="M59" s="50">
        <v>2</v>
      </c>
      <c r="N59" s="50">
        <v>8</v>
      </c>
      <c r="O59" s="78">
        <f t="shared" si="1"/>
        <v>26</v>
      </c>
      <c r="P59" s="63">
        <v>6.1</v>
      </c>
      <c r="Q59" s="52">
        <v>212</v>
      </c>
      <c r="R59" s="52">
        <v>2</v>
      </c>
      <c r="S59" s="52">
        <v>8</v>
      </c>
      <c r="T59" s="7">
        <f t="shared" si="2"/>
        <v>26.5</v>
      </c>
      <c r="U59" s="63">
        <v>6</v>
      </c>
      <c r="V59" s="18">
        <v>208</v>
      </c>
      <c r="W59" s="18">
        <v>8</v>
      </c>
      <c r="X59" s="5">
        <v>196</v>
      </c>
      <c r="Y59" s="5">
        <v>196</v>
      </c>
      <c r="Z59" s="30">
        <v>8</v>
      </c>
      <c r="AA59" s="30">
        <v>8</v>
      </c>
      <c r="AB59" s="30">
        <v>240</v>
      </c>
    </row>
    <row r="60" spans="1:28" s="2" customFormat="1" ht="12.75">
      <c r="A60" s="15"/>
      <c r="B60" s="35"/>
      <c r="C60" s="17"/>
      <c r="D60" s="19"/>
      <c r="E60" s="16"/>
      <c r="F60" s="16"/>
      <c r="G60" s="16"/>
      <c r="H60" s="16"/>
      <c r="I60" s="9" t="s">
        <v>61</v>
      </c>
      <c r="J60" s="4" t="s">
        <v>61</v>
      </c>
      <c r="K60" s="4" t="s">
        <v>8</v>
      </c>
      <c r="L60" s="50" t="s">
        <v>8</v>
      </c>
      <c r="M60" s="50" t="s">
        <v>8</v>
      </c>
      <c r="N60" s="50" t="s">
        <v>8</v>
      </c>
      <c r="O60" s="78" t="s">
        <v>8</v>
      </c>
      <c r="P60" s="63" t="s">
        <v>8</v>
      </c>
      <c r="Q60" s="52">
        <v>55</v>
      </c>
      <c r="R60" s="52">
        <v>0</v>
      </c>
      <c r="S60" s="52">
        <v>3</v>
      </c>
      <c r="T60" s="7">
        <f aca="true" t="shared" si="3" ref="T60:T89">Q60/S60</f>
        <v>18.333333333333332</v>
      </c>
      <c r="U60" s="63">
        <v>0</v>
      </c>
      <c r="V60" s="5">
        <v>95</v>
      </c>
      <c r="W60" s="5">
        <v>4</v>
      </c>
      <c r="X60" s="5"/>
      <c r="Y60" s="5"/>
      <c r="Z60" s="30"/>
      <c r="AA60" s="30"/>
      <c r="AB60" s="30"/>
    </row>
    <row r="61" spans="1:28" s="2" customFormat="1" ht="12.75">
      <c r="A61" s="13"/>
      <c r="B61" s="36"/>
      <c r="C61" s="18"/>
      <c r="D61" s="46"/>
      <c r="E61" s="14"/>
      <c r="F61" s="14"/>
      <c r="G61" s="14"/>
      <c r="H61" s="14"/>
      <c r="I61" s="24" t="s">
        <v>62</v>
      </c>
      <c r="J61" s="4"/>
      <c r="K61" s="4">
        <f>SUM(K59)</f>
        <v>49</v>
      </c>
      <c r="L61" s="4">
        <f>SUM(L59)</f>
        <v>208</v>
      </c>
      <c r="M61" s="4">
        <f>SUM(M59)</f>
        <v>2</v>
      </c>
      <c r="N61" s="4">
        <f>SUM(N59)</f>
        <v>8</v>
      </c>
      <c r="O61" s="78"/>
      <c r="P61" s="63"/>
      <c r="Q61" s="52">
        <v>267</v>
      </c>
      <c r="R61" s="52"/>
      <c r="S61" s="52">
        <v>11</v>
      </c>
      <c r="T61" s="7">
        <f t="shared" si="3"/>
        <v>24.272727272727273</v>
      </c>
      <c r="U61" s="63"/>
      <c r="V61" s="5">
        <f>V59+V60</f>
        <v>303</v>
      </c>
      <c r="W61" s="80">
        <v>12</v>
      </c>
      <c r="X61" s="32">
        <f>X59+X60</f>
        <v>196</v>
      </c>
      <c r="Y61" s="32">
        <f>Y59+Y60</f>
        <v>196</v>
      </c>
      <c r="Z61" s="31">
        <f>Z59+Z60</f>
        <v>8</v>
      </c>
      <c r="AA61" s="31">
        <f>AA59+AA60</f>
        <v>8</v>
      </c>
      <c r="AB61" s="82"/>
    </row>
    <row r="62" spans="1:28" s="2" customFormat="1" ht="13.5" customHeight="1">
      <c r="A62" s="15" t="s">
        <v>11</v>
      </c>
      <c r="B62" s="35" t="s">
        <v>35</v>
      </c>
      <c r="C62" s="16">
        <v>51143</v>
      </c>
      <c r="D62" s="19">
        <v>50669</v>
      </c>
      <c r="E62" s="16">
        <v>20</v>
      </c>
      <c r="F62" s="16">
        <v>9</v>
      </c>
      <c r="G62" s="12">
        <v>24</v>
      </c>
      <c r="H62" s="16">
        <v>11</v>
      </c>
      <c r="I62" s="9" t="s">
        <v>65</v>
      </c>
      <c r="J62" s="4" t="s">
        <v>5</v>
      </c>
      <c r="K62" s="4">
        <v>81</v>
      </c>
      <c r="L62" s="50">
        <v>304</v>
      </c>
      <c r="M62" s="50">
        <v>3</v>
      </c>
      <c r="N62" s="50">
        <v>12</v>
      </c>
      <c r="O62" s="78">
        <f t="shared" si="1"/>
        <v>25.333333333333332</v>
      </c>
      <c r="P62" s="63">
        <v>16.7</v>
      </c>
      <c r="Q62" s="52">
        <v>312</v>
      </c>
      <c r="R62" s="52">
        <v>3</v>
      </c>
      <c r="S62" s="52">
        <v>12</v>
      </c>
      <c r="T62" s="7">
        <f t="shared" si="3"/>
        <v>26</v>
      </c>
      <c r="U62" s="63">
        <v>18.5</v>
      </c>
      <c r="V62" s="18">
        <v>305</v>
      </c>
      <c r="W62" s="18">
        <v>12</v>
      </c>
      <c r="X62" s="5">
        <v>324</v>
      </c>
      <c r="Y62" s="5">
        <v>300</v>
      </c>
      <c r="Z62" s="30">
        <v>12</v>
      </c>
      <c r="AA62" s="30">
        <v>12</v>
      </c>
      <c r="AB62" s="30">
        <v>360</v>
      </c>
    </row>
    <row r="63" spans="1:28" s="2" customFormat="1" ht="12.75">
      <c r="A63" s="15"/>
      <c r="B63" s="35"/>
      <c r="C63" s="16"/>
      <c r="D63" s="16"/>
      <c r="E63" s="16"/>
      <c r="F63" s="16"/>
      <c r="G63" s="14"/>
      <c r="H63" s="14"/>
      <c r="I63" s="22" t="s">
        <v>62</v>
      </c>
      <c r="J63" s="4"/>
      <c r="K63" s="4">
        <f>SUM(K62)</f>
        <v>81</v>
      </c>
      <c r="L63" s="4">
        <f>SUM(L62)</f>
        <v>304</v>
      </c>
      <c r="M63" s="4">
        <f>SUM(M62)</f>
        <v>3</v>
      </c>
      <c r="N63" s="4">
        <f>SUM(N62)</f>
        <v>12</v>
      </c>
      <c r="O63" s="78"/>
      <c r="P63" s="63"/>
      <c r="Q63" s="52">
        <v>312</v>
      </c>
      <c r="R63" s="52"/>
      <c r="S63" s="52">
        <v>12</v>
      </c>
      <c r="T63" s="7">
        <f t="shared" si="3"/>
        <v>26</v>
      </c>
      <c r="U63" s="63"/>
      <c r="V63" s="5">
        <v>305</v>
      </c>
      <c r="W63" s="80">
        <v>12</v>
      </c>
      <c r="X63" s="32">
        <f>SUM(X62)</f>
        <v>324</v>
      </c>
      <c r="Y63" s="32">
        <f>SUM(Y62)</f>
        <v>300</v>
      </c>
      <c r="Z63" s="25">
        <v>12</v>
      </c>
      <c r="AA63" s="25">
        <v>12</v>
      </c>
      <c r="AB63" s="30"/>
    </row>
    <row r="64" spans="1:28" s="2" customFormat="1" ht="12" customHeight="1">
      <c r="A64" s="11" t="s">
        <v>11</v>
      </c>
      <c r="B64" s="34" t="s">
        <v>28</v>
      </c>
      <c r="C64" s="12">
        <v>5714</v>
      </c>
      <c r="D64" s="45">
        <v>5602</v>
      </c>
      <c r="E64" s="12">
        <v>28</v>
      </c>
      <c r="F64" s="12">
        <v>10</v>
      </c>
      <c r="G64" s="16">
        <v>30</v>
      </c>
      <c r="H64" s="16">
        <v>8</v>
      </c>
      <c r="I64" s="9" t="s">
        <v>63</v>
      </c>
      <c r="J64" s="4" t="s">
        <v>4</v>
      </c>
      <c r="K64" s="4">
        <v>50</v>
      </c>
      <c r="L64" s="50">
        <v>313</v>
      </c>
      <c r="M64" s="50">
        <v>2</v>
      </c>
      <c r="N64" s="50">
        <v>12</v>
      </c>
      <c r="O64" s="78">
        <f aca="true" t="shared" si="4" ref="O64:O119">SUM(L64/N64)</f>
        <v>26.083333333333332</v>
      </c>
      <c r="P64" s="63">
        <v>5</v>
      </c>
      <c r="Q64" s="52">
        <v>346</v>
      </c>
      <c r="R64" s="52">
        <v>2</v>
      </c>
      <c r="S64" s="52">
        <v>13</v>
      </c>
      <c r="T64" s="7">
        <f t="shared" si="3"/>
        <v>26.615384615384617</v>
      </c>
      <c r="U64" s="63">
        <v>1.9</v>
      </c>
      <c r="V64" s="18">
        <v>348</v>
      </c>
      <c r="W64" s="18">
        <v>12</v>
      </c>
      <c r="X64" s="5">
        <v>313</v>
      </c>
      <c r="Y64" s="5">
        <v>300</v>
      </c>
      <c r="Z64" s="30">
        <v>12</v>
      </c>
      <c r="AA64" s="30">
        <v>12</v>
      </c>
      <c r="AB64" s="30">
        <v>360</v>
      </c>
    </row>
    <row r="65" spans="1:28" s="2" customFormat="1" ht="12.75">
      <c r="A65" s="15"/>
      <c r="B65" s="35"/>
      <c r="C65" s="17"/>
      <c r="D65" s="19"/>
      <c r="E65" s="16"/>
      <c r="F65" s="16"/>
      <c r="G65" s="16"/>
      <c r="H65" s="16"/>
      <c r="I65" s="9" t="s">
        <v>65</v>
      </c>
      <c r="J65" s="4" t="s">
        <v>5</v>
      </c>
      <c r="K65" s="4">
        <v>17</v>
      </c>
      <c r="L65" s="50">
        <v>82</v>
      </c>
      <c r="M65" s="50">
        <v>1</v>
      </c>
      <c r="N65" s="50">
        <v>4</v>
      </c>
      <c r="O65" s="78">
        <f t="shared" si="4"/>
        <v>20.5</v>
      </c>
      <c r="P65" s="63">
        <v>14.3</v>
      </c>
      <c r="Q65" s="52">
        <v>147</v>
      </c>
      <c r="R65" s="52">
        <v>1</v>
      </c>
      <c r="S65" s="52">
        <v>5</v>
      </c>
      <c r="T65" s="7">
        <f t="shared" si="3"/>
        <v>29.4</v>
      </c>
      <c r="U65" s="63">
        <v>18</v>
      </c>
      <c r="V65" s="5">
        <v>219</v>
      </c>
      <c r="W65" s="5">
        <v>8</v>
      </c>
      <c r="X65" s="5">
        <v>68</v>
      </c>
      <c r="Y65" s="5">
        <v>0</v>
      </c>
      <c r="Z65" s="30">
        <v>4</v>
      </c>
      <c r="AA65" s="30">
        <v>0</v>
      </c>
      <c r="AB65" s="30"/>
    </row>
    <row r="66" spans="1:28" s="2" customFormat="1" ht="12.75">
      <c r="A66" s="15"/>
      <c r="B66" s="35"/>
      <c r="C66" s="17"/>
      <c r="D66" s="16"/>
      <c r="E66" s="16"/>
      <c r="F66" s="16"/>
      <c r="G66" s="14"/>
      <c r="H66" s="14"/>
      <c r="I66" s="22" t="s">
        <v>62</v>
      </c>
      <c r="J66" s="4"/>
      <c r="K66" s="4">
        <f>SUM(K64:K65)</f>
        <v>67</v>
      </c>
      <c r="L66" s="4">
        <f>SUM(L64:L65)</f>
        <v>395</v>
      </c>
      <c r="M66" s="4">
        <f>SUM(M64:M65)</f>
        <v>3</v>
      </c>
      <c r="N66" s="4">
        <f>SUM(N64:N65)</f>
        <v>16</v>
      </c>
      <c r="O66" s="78"/>
      <c r="P66" s="63"/>
      <c r="Q66" s="52">
        <v>493</v>
      </c>
      <c r="R66" s="52"/>
      <c r="S66" s="52">
        <v>18</v>
      </c>
      <c r="T66" s="7">
        <f t="shared" si="3"/>
        <v>27.38888888888889</v>
      </c>
      <c r="U66" s="63"/>
      <c r="V66" s="5">
        <f>SUM(V64:V65)</f>
        <v>567</v>
      </c>
      <c r="W66" s="80">
        <v>20</v>
      </c>
      <c r="X66" s="32">
        <f>SUM(X64:X65)</f>
        <v>381</v>
      </c>
      <c r="Y66" s="32">
        <f>SUM(Y64:Y65)</f>
        <v>300</v>
      </c>
      <c r="Z66" s="25">
        <f>SUM(Z64:Z65)</f>
        <v>16</v>
      </c>
      <c r="AA66" s="25">
        <f>SUM(AA64:AA65)</f>
        <v>12</v>
      </c>
      <c r="AB66" s="30"/>
    </row>
    <row r="67" spans="1:28" s="2" customFormat="1" ht="14.25" customHeight="1">
      <c r="A67" s="11" t="s">
        <v>11</v>
      </c>
      <c r="B67" s="34" t="s">
        <v>33</v>
      </c>
      <c r="C67" s="12">
        <v>5897</v>
      </c>
      <c r="D67" s="45">
        <v>5835</v>
      </c>
      <c r="E67" s="12">
        <v>38</v>
      </c>
      <c r="F67" s="12">
        <v>7</v>
      </c>
      <c r="G67" s="16">
        <v>38</v>
      </c>
      <c r="H67" s="16">
        <v>7</v>
      </c>
      <c r="I67" s="9" t="s">
        <v>67</v>
      </c>
      <c r="J67" s="4" t="s">
        <v>7</v>
      </c>
      <c r="K67" s="4">
        <v>68</v>
      </c>
      <c r="L67" s="50">
        <v>185</v>
      </c>
      <c r="M67" s="50">
        <v>4</v>
      </c>
      <c r="N67" s="50">
        <v>12</v>
      </c>
      <c r="O67" s="78">
        <f t="shared" si="4"/>
        <v>15.416666666666666</v>
      </c>
      <c r="P67" s="63">
        <v>50</v>
      </c>
      <c r="Q67" s="52">
        <v>183</v>
      </c>
      <c r="R67" s="52">
        <v>5</v>
      </c>
      <c r="S67" s="52">
        <v>14</v>
      </c>
      <c r="T67" s="7">
        <f t="shared" si="3"/>
        <v>13.071428571428571</v>
      </c>
      <c r="U67" s="63">
        <v>72.1</v>
      </c>
      <c r="V67" s="18"/>
      <c r="W67" s="18"/>
      <c r="X67" s="5">
        <v>204</v>
      </c>
      <c r="Y67" s="5">
        <v>168</v>
      </c>
      <c r="Z67" s="30">
        <v>12</v>
      </c>
      <c r="AA67" s="30">
        <v>12</v>
      </c>
      <c r="AB67" s="30">
        <v>168</v>
      </c>
    </row>
    <row r="68" spans="1:28" s="2" customFormat="1" ht="12.75">
      <c r="A68" s="15"/>
      <c r="B68" s="35"/>
      <c r="C68" s="17"/>
      <c r="D68" s="19"/>
      <c r="E68" s="16"/>
      <c r="F68" s="16"/>
      <c r="G68" s="16"/>
      <c r="H68" s="16"/>
      <c r="I68" s="10" t="s">
        <v>66</v>
      </c>
      <c r="J68" s="4" t="s">
        <v>2</v>
      </c>
      <c r="K68" s="4">
        <v>68</v>
      </c>
      <c r="L68" s="50">
        <v>182</v>
      </c>
      <c r="M68" s="50">
        <v>3</v>
      </c>
      <c r="N68" s="50">
        <v>8</v>
      </c>
      <c r="O68" s="78">
        <f t="shared" si="4"/>
        <v>22.75</v>
      </c>
      <c r="P68" s="63">
        <v>23.6</v>
      </c>
      <c r="Q68" s="52">
        <v>254</v>
      </c>
      <c r="R68" s="52">
        <v>4</v>
      </c>
      <c r="S68" s="52">
        <v>9</v>
      </c>
      <c r="T68" s="7">
        <f t="shared" si="3"/>
        <v>28.22222222222222</v>
      </c>
      <c r="U68" s="63">
        <v>23.8</v>
      </c>
      <c r="V68" s="5">
        <v>597</v>
      </c>
      <c r="W68" s="5">
        <v>34</v>
      </c>
      <c r="X68" s="5">
        <v>204</v>
      </c>
      <c r="Y68" s="5">
        <v>150</v>
      </c>
      <c r="Z68" s="30">
        <v>9</v>
      </c>
      <c r="AA68" s="30">
        <v>6</v>
      </c>
      <c r="AB68" s="30">
        <v>270</v>
      </c>
    </row>
    <row r="69" spans="1:28" s="2" customFormat="1" ht="12.75">
      <c r="A69" s="15"/>
      <c r="B69" s="35"/>
      <c r="C69" s="17"/>
      <c r="D69" s="19"/>
      <c r="E69" s="16"/>
      <c r="F69" s="16"/>
      <c r="G69" s="16"/>
      <c r="H69" s="16"/>
      <c r="I69" s="9" t="s">
        <v>64</v>
      </c>
      <c r="J69" s="4" t="s">
        <v>6</v>
      </c>
      <c r="K69" s="4">
        <v>26</v>
      </c>
      <c r="L69" s="50">
        <v>46</v>
      </c>
      <c r="M69" s="50">
        <v>1</v>
      </c>
      <c r="N69" s="50">
        <v>2</v>
      </c>
      <c r="O69" s="78">
        <f t="shared" si="4"/>
        <v>23</v>
      </c>
      <c r="P69" s="63">
        <v>31.8</v>
      </c>
      <c r="Q69" s="52">
        <v>60</v>
      </c>
      <c r="R69" s="52">
        <v>1</v>
      </c>
      <c r="S69" s="52">
        <v>2</v>
      </c>
      <c r="T69" s="7">
        <f t="shared" si="3"/>
        <v>30</v>
      </c>
      <c r="U69" s="63">
        <v>56.3</v>
      </c>
      <c r="V69" s="5">
        <v>55</v>
      </c>
      <c r="W69" s="5">
        <v>2</v>
      </c>
      <c r="X69" s="5">
        <v>46</v>
      </c>
      <c r="Y69" s="5">
        <v>0</v>
      </c>
      <c r="Z69" s="30">
        <v>2</v>
      </c>
      <c r="AA69" s="30">
        <v>0</v>
      </c>
      <c r="AB69" s="30">
        <v>60</v>
      </c>
    </row>
    <row r="70" spans="1:28" s="2" customFormat="1" ht="12.75">
      <c r="A70" s="15"/>
      <c r="B70" s="35"/>
      <c r="C70" s="17"/>
      <c r="D70" s="19"/>
      <c r="E70" s="16"/>
      <c r="F70" s="16"/>
      <c r="G70" s="16"/>
      <c r="H70" s="16"/>
      <c r="I70" s="9" t="s">
        <v>65</v>
      </c>
      <c r="J70" s="4" t="s">
        <v>5</v>
      </c>
      <c r="K70" s="4">
        <v>0</v>
      </c>
      <c r="L70" s="50">
        <v>34</v>
      </c>
      <c r="M70" s="50">
        <v>0</v>
      </c>
      <c r="N70" s="50">
        <v>2</v>
      </c>
      <c r="O70" s="78">
        <f t="shared" si="4"/>
        <v>17</v>
      </c>
      <c r="P70" s="63">
        <v>100</v>
      </c>
      <c r="Q70" s="52">
        <v>110</v>
      </c>
      <c r="R70" s="52">
        <v>1</v>
      </c>
      <c r="S70" s="52">
        <v>4</v>
      </c>
      <c r="T70" s="7">
        <f t="shared" si="3"/>
        <v>27.5</v>
      </c>
      <c r="U70" s="63">
        <v>0</v>
      </c>
      <c r="V70" s="5">
        <v>19</v>
      </c>
      <c r="W70" s="5">
        <v>1</v>
      </c>
      <c r="X70" s="5">
        <v>0</v>
      </c>
      <c r="Y70" s="5">
        <v>0</v>
      </c>
      <c r="Z70" s="30">
        <v>0</v>
      </c>
      <c r="AA70" s="30">
        <v>0</v>
      </c>
      <c r="AB70" s="30">
        <v>0</v>
      </c>
    </row>
    <row r="71" spans="1:28" s="2" customFormat="1" ht="12.75">
      <c r="A71" s="15"/>
      <c r="B71" s="35"/>
      <c r="C71" s="17"/>
      <c r="D71" s="19"/>
      <c r="E71" s="16"/>
      <c r="F71" s="16"/>
      <c r="G71" s="14"/>
      <c r="H71" s="14"/>
      <c r="I71" s="24" t="s">
        <v>62</v>
      </c>
      <c r="J71" s="4"/>
      <c r="K71" s="4">
        <f>SUM(K67:K70)</f>
        <v>162</v>
      </c>
      <c r="L71" s="4">
        <f>SUM(L67:L70)</f>
        <v>447</v>
      </c>
      <c r="M71" s="4">
        <f>SUM(M67:M70)</f>
        <v>8</v>
      </c>
      <c r="N71" s="4">
        <f>SUM(N67:N70)</f>
        <v>24</v>
      </c>
      <c r="O71" s="78"/>
      <c r="P71" s="63"/>
      <c r="Q71" s="52">
        <v>607</v>
      </c>
      <c r="R71" s="52"/>
      <c r="S71" s="52">
        <v>29</v>
      </c>
      <c r="T71" s="7">
        <f t="shared" si="3"/>
        <v>20.93103448275862</v>
      </c>
      <c r="U71" s="63"/>
      <c r="V71" s="5">
        <f>SUM(V67:V70)</f>
        <v>671</v>
      </c>
      <c r="W71" s="80">
        <v>37</v>
      </c>
      <c r="X71" s="32">
        <f>X67+X68+X69+X70</f>
        <v>454</v>
      </c>
      <c r="Y71" s="32">
        <f>Y67+Y68+Y69+Y70</f>
        <v>318</v>
      </c>
      <c r="Z71" s="31">
        <f>Z67+Z68+Z69+Z70</f>
        <v>23</v>
      </c>
      <c r="AA71" s="31">
        <f>AA67+AA68+AA69+AA70</f>
        <v>18</v>
      </c>
      <c r="AB71" s="82"/>
    </row>
    <row r="72" spans="1:28" s="2" customFormat="1" ht="13.5" customHeight="1">
      <c r="A72" s="11" t="s">
        <v>12</v>
      </c>
      <c r="B72" s="34" t="s">
        <v>19</v>
      </c>
      <c r="C72" s="12">
        <v>11161</v>
      </c>
      <c r="D72" s="45">
        <v>10910</v>
      </c>
      <c r="E72" s="12">
        <v>55</v>
      </c>
      <c r="F72" s="12">
        <v>16</v>
      </c>
      <c r="G72" s="16">
        <v>36</v>
      </c>
      <c r="H72" s="16">
        <v>10</v>
      </c>
      <c r="I72" s="9" t="s">
        <v>64</v>
      </c>
      <c r="J72" s="4" t="s">
        <v>6</v>
      </c>
      <c r="K72" s="4">
        <v>21</v>
      </c>
      <c r="L72" s="50">
        <v>35</v>
      </c>
      <c r="M72" s="50">
        <v>1</v>
      </c>
      <c r="N72" s="50">
        <v>2</v>
      </c>
      <c r="O72" s="78">
        <f t="shared" si="4"/>
        <v>17.5</v>
      </c>
      <c r="P72" s="63">
        <v>9.1</v>
      </c>
      <c r="Q72" s="52">
        <v>94</v>
      </c>
      <c r="R72" s="52">
        <v>2</v>
      </c>
      <c r="S72" s="52">
        <v>4</v>
      </c>
      <c r="T72" s="7">
        <f t="shared" si="3"/>
        <v>23.5</v>
      </c>
      <c r="U72" s="63">
        <v>48.3</v>
      </c>
      <c r="V72" s="18">
        <v>139</v>
      </c>
      <c r="W72" s="18">
        <v>6</v>
      </c>
      <c r="X72" s="5">
        <v>35</v>
      </c>
      <c r="Y72" s="5">
        <v>0</v>
      </c>
      <c r="Z72" s="30">
        <v>2</v>
      </c>
      <c r="AA72" s="30">
        <v>0</v>
      </c>
      <c r="AB72" s="30">
        <v>60</v>
      </c>
    </row>
    <row r="73" spans="1:28" s="2" customFormat="1" ht="12.75">
      <c r="A73" s="15"/>
      <c r="B73" s="35"/>
      <c r="C73" s="20"/>
      <c r="D73" s="19"/>
      <c r="E73" s="20"/>
      <c r="F73" s="16"/>
      <c r="G73" s="16"/>
      <c r="H73" s="16"/>
      <c r="I73" s="10" t="s">
        <v>66</v>
      </c>
      <c r="J73" s="4" t="s">
        <v>2</v>
      </c>
      <c r="K73" s="4">
        <v>84</v>
      </c>
      <c r="L73" s="50">
        <v>273</v>
      </c>
      <c r="M73" s="50">
        <v>3</v>
      </c>
      <c r="N73" s="50">
        <v>11</v>
      </c>
      <c r="O73" s="78">
        <f t="shared" si="4"/>
        <v>24.818181818181817</v>
      </c>
      <c r="P73" s="63">
        <v>10.5</v>
      </c>
      <c r="Q73" s="52">
        <v>415</v>
      </c>
      <c r="R73" s="52">
        <v>7</v>
      </c>
      <c r="S73" s="52">
        <v>19</v>
      </c>
      <c r="T73" s="7">
        <f t="shared" si="3"/>
        <v>21.842105263157894</v>
      </c>
      <c r="U73" s="63">
        <v>31</v>
      </c>
      <c r="V73" s="5">
        <v>396</v>
      </c>
      <c r="W73" s="5">
        <v>17</v>
      </c>
      <c r="X73" s="5">
        <v>252</v>
      </c>
      <c r="Y73" s="5">
        <v>225</v>
      </c>
      <c r="Z73" s="30">
        <v>9</v>
      </c>
      <c r="AA73" s="30">
        <v>9</v>
      </c>
      <c r="AB73" s="30">
        <v>270</v>
      </c>
    </row>
    <row r="74" spans="1:28" s="2" customFormat="1" ht="12.75">
      <c r="A74" s="15"/>
      <c r="B74" s="35"/>
      <c r="C74" s="20"/>
      <c r="D74" s="19"/>
      <c r="E74" s="20"/>
      <c r="F74" s="16"/>
      <c r="G74" s="16"/>
      <c r="H74" s="16"/>
      <c r="I74" s="9" t="s">
        <v>65</v>
      </c>
      <c r="J74" s="4" t="s">
        <v>5</v>
      </c>
      <c r="K74" s="4">
        <v>45</v>
      </c>
      <c r="L74" s="50">
        <v>252</v>
      </c>
      <c r="M74" s="50">
        <v>2</v>
      </c>
      <c r="N74" s="50">
        <v>11</v>
      </c>
      <c r="O74" s="78">
        <f t="shared" si="4"/>
        <v>22.90909090909091</v>
      </c>
      <c r="P74" s="63">
        <v>9.5</v>
      </c>
      <c r="Q74" s="52">
        <v>434</v>
      </c>
      <c r="R74" s="52">
        <v>4</v>
      </c>
      <c r="S74" s="52">
        <v>17</v>
      </c>
      <c r="T74" s="7">
        <f t="shared" si="3"/>
        <v>25.529411764705884</v>
      </c>
      <c r="U74" s="63">
        <v>27</v>
      </c>
      <c r="V74" s="5">
        <v>458</v>
      </c>
      <c r="W74" s="5">
        <v>19</v>
      </c>
      <c r="X74" s="5">
        <v>180</v>
      </c>
      <c r="Y74" s="5">
        <v>120</v>
      </c>
      <c r="Z74" s="30">
        <v>8</v>
      </c>
      <c r="AA74" s="30">
        <v>4</v>
      </c>
      <c r="AB74" s="30">
        <v>240</v>
      </c>
    </row>
    <row r="75" spans="1:28" s="2" customFormat="1" ht="12.75">
      <c r="A75" s="13"/>
      <c r="B75" s="36"/>
      <c r="C75" s="21"/>
      <c r="D75" s="46"/>
      <c r="E75" s="21"/>
      <c r="F75" s="14"/>
      <c r="G75" s="14"/>
      <c r="H75" s="14"/>
      <c r="I75" s="24" t="s">
        <v>62</v>
      </c>
      <c r="J75" s="4"/>
      <c r="K75" s="4">
        <f>SUM(K72:K74)</f>
        <v>150</v>
      </c>
      <c r="L75" s="4">
        <f>SUM(L72:L74)</f>
        <v>560</v>
      </c>
      <c r="M75" s="4">
        <f>SUM(M72:M74)</f>
        <v>6</v>
      </c>
      <c r="N75" s="4">
        <f>SUM(N72:N74)</f>
        <v>24</v>
      </c>
      <c r="O75" s="78"/>
      <c r="P75" s="63"/>
      <c r="Q75" s="52">
        <v>943</v>
      </c>
      <c r="R75" s="52"/>
      <c r="S75" s="52">
        <v>40</v>
      </c>
      <c r="T75" s="7">
        <f t="shared" si="3"/>
        <v>23.575</v>
      </c>
      <c r="U75" s="63"/>
      <c r="V75" s="5">
        <f>V72+V73+V74</f>
        <v>993</v>
      </c>
      <c r="W75" s="80">
        <v>42</v>
      </c>
      <c r="X75" s="32">
        <f>X72+X73+X74</f>
        <v>467</v>
      </c>
      <c r="Y75" s="32">
        <f>Y72+Y73+Y74</f>
        <v>345</v>
      </c>
      <c r="Z75" s="31">
        <f>Z72+Z73+Z74</f>
        <v>19</v>
      </c>
      <c r="AA75" s="31">
        <f>AA72+AA73+AA74</f>
        <v>13</v>
      </c>
      <c r="AB75" s="82"/>
    </row>
    <row r="76" spans="1:28" s="2" customFormat="1" ht="13.5" customHeight="1">
      <c r="A76" s="15" t="s">
        <v>12</v>
      </c>
      <c r="B76" s="35" t="s">
        <v>16</v>
      </c>
      <c r="C76" s="16">
        <v>11161</v>
      </c>
      <c r="D76" s="19">
        <v>10910</v>
      </c>
      <c r="E76" s="16">
        <v>25</v>
      </c>
      <c r="F76" s="16">
        <v>4</v>
      </c>
      <c r="G76" s="16">
        <v>25</v>
      </c>
      <c r="H76" s="16">
        <v>4</v>
      </c>
      <c r="I76" s="9" t="s">
        <v>63</v>
      </c>
      <c r="J76" s="4" t="s">
        <v>4</v>
      </c>
      <c r="K76" s="4">
        <v>59</v>
      </c>
      <c r="L76" s="50">
        <v>329</v>
      </c>
      <c r="M76" s="50">
        <v>2</v>
      </c>
      <c r="N76" s="50">
        <v>12</v>
      </c>
      <c r="O76" s="78">
        <f t="shared" si="4"/>
        <v>27.416666666666668</v>
      </c>
      <c r="P76" s="63">
        <v>3.1</v>
      </c>
      <c r="Q76" s="52">
        <v>359</v>
      </c>
      <c r="R76" s="52">
        <v>2</v>
      </c>
      <c r="S76" s="52">
        <v>12</v>
      </c>
      <c r="T76" s="7">
        <f t="shared" si="3"/>
        <v>29.916666666666668</v>
      </c>
      <c r="U76" s="63">
        <v>7.8</v>
      </c>
      <c r="V76" s="18">
        <v>354</v>
      </c>
      <c r="W76" s="18">
        <v>12</v>
      </c>
      <c r="X76" s="5">
        <v>360</v>
      </c>
      <c r="Y76" s="5">
        <v>329</v>
      </c>
      <c r="Z76" s="30">
        <v>12</v>
      </c>
      <c r="AA76" s="30">
        <v>12</v>
      </c>
      <c r="AB76" s="30">
        <v>360</v>
      </c>
    </row>
    <row r="77" spans="1:28" s="2" customFormat="1" ht="12.75">
      <c r="A77" s="15"/>
      <c r="B77" s="35"/>
      <c r="C77" s="16"/>
      <c r="D77" s="16"/>
      <c r="E77" s="16"/>
      <c r="F77" s="16"/>
      <c r="G77" s="14"/>
      <c r="H77" s="14"/>
      <c r="I77" s="22" t="s">
        <v>62</v>
      </c>
      <c r="J77" s="4"/>
      <c r="K77" s="4">
        <f>SUM(K76)</f>
        <v>59</v>
      </c>
      <c r="L77" s="4">
        <f>SUM(L76)</f>
        <v>329</v>
      </c>
      <c r="M77" s="4">
        <f>SUM(M76)</f>
        <v>2</v>
      </c>
      <c r="N77" s="4">
        <f>SUM(N76)</f>
        <v>12</v>
      </c>
      <c r="O77" s="78"/>
      <c r="P77" s="63"/>
      <c r="Q77" s="52">
        <v>359</v>
      </c>
      <c r="R77" s="52"/>
      <c r="S77" s="52">
        <v>12</v>
      </c>
      <c r="T77" s="7">
        <f t="shared" si="3"/>
        <v>29.916666666666668</v>
      </c>
      <c r="U77" s="63"/>
      <c r="V77" s="5">
        <v>354</v>
      </c>
      <c r="W77" s="80">
        <v>12</v>
      </c>
      <c r="X77" s="32">
        <v>360</v>
      </c>
      <c r="Y77" s="32">
        <v>329</v>
      </c>
      <c r="Z77" s="25">
        <v>12</v>
      </c>
      <c r="AA77" s="25">
        <v>12</v>
      </c>
      <c r="AB77" s="30"/>
    </row>
    <row r="78" spans="1:28" s="2" customFormat="1" ht="12.75">
      <c r="A78" s="11" t="s">
        <v>12</v>
      </c>
      <c r="B78" s="34" t="s">
        <v>20</v>
      </c>
      <c r="C78" s="12">
        <v>4111</v>
      </c>
      <c r="D78" s="45">
        <v>3920</v>
      </c>
      <c r="E78" s="12">
        <v>14</v>
      </c>
      <c r="F78" s="12">
        <v>7</v>
      </c>
      <c r="G78" s="16">
        <v>16</v>
      </c>
      <c r="H78" s="16">
        <v>9</v>
      </c>
      <c r="I78" s="9" t="s">
        <v>64</v>
      </c>
      <c r="J78" s="4" t="s">
        <v>6</v>
      </c>
      <c r="K78" s="4">
        <v>22</v>
      </c>
      <c r="L78" s="50">
        <v>37</v>
      </c>
      <c r="M78" s="50">
        <v>1</v>
      </c>
      <c r="N78" s="50">
        <v>2</v>
      </c>
      <c r="O78" s="78">
        <f t="shared" si="4"/>
        <v>18.5</v>
      </c>
      <c r="P78" s="63">
        <v>18.2</v>
      </c>
      <c r="Q78" s="52">
        <v>48</v>
      </c>
      <c r="R78" s="52">
        <v>1</v>
      </c>
      <c r="S78" s="52">
        <v>2</v>
      </c>
      <c r="T78" s="7">
        <f t="shared" si="3"/>
        <v>24</v>
      </c>
      <c r="U78" s="63">
        <v>7.7</v>
      </c>
      <c r="V78" s="18">
        <v>62</v>
      </c>
      <c r="W78" s="18">
        <v>2</v>
      </c>
      <c r="X78" s="5"/>
      <c r="Y78" s="5"/>
      <c r="Z78" s="30"/>
      <c r="AA78" s="30"/>
      <c r="AB78" s="30"/>
    </row>
    <row r="79" spans="1:28" s="2" customFormat="1" ht="12.75">
      <c r="A79" s="15"/>
      <c r="B79" s="35" t="s">
        <v>92</v>
      </c>
      <c r="C79" s="17"/>
      <c r="D79" s="19"/>
      <c r="E79" s="16"/>
      <c r="F79" s="16"/>
      <c r="G79" s="16"/>
      <c r="H79" s="16"/>
      <c r="I79" s="10" t="s">
        <v>66</v>
      </c>
      <c r="J79" s="4" t="s">
        <v>2</v>
      </c>
      <c r="K79" s="4">
        <v>41</v>
      </c>
      <c r="L79" s="50">
        <v>136</v>
      </c>
      <c r="M79" s="50">
        <v>2</v>
      </c>
      <c r="N79" s="50">
        <v>6</v>
      </c>
      <c r="O79" s="78">
        <f t="shared" si="4"/>
        <v>22.666666666666668</v>
      </c>
      <c r="P79" s="63">
        <v>3.6</v>
      </c>
      <c r="Q79" s="52">
        <v>140</v>
      </c>
      <c r="R79" s="52">
        <v>2</v>
      </c>
      <c r="S79" s="52">
        <v>6</v>
      </c>
      <c r="T79" s="7">
        <f t="shared" si="3"/>
        <v>23.333333333333332</v>
      </c>
      <c r="U79" s="63">
        <v>17.1</v>
      </c>
      <c r="V79" s="5">
        <v>125</v>
      </c>
      <c r="W79" s="5">
        <v>6</v>
      </c>
      <c r="X79" s="5">
        <v>66</v>
      </c>
      <c r="Y79" s="5">
        <v>66</v>
      </c>
      <c r="Z79" s="30">
        <v>3</v>
      </c>
      <c r="AA79" s="30">
        <v>3</v>
      </c>
      <c r="AB79" s="30"/>
    </row>
    <row r="80" spans="1:28" s="2" customFormat="1" ht="12.75">
      <c r="A80" s="15"/>
      <c r="B80" s="35" t="s">
        <v>93</v>
      </c>
      <c r="C80" s="17"/>
      <c r="D80" s="19"/>
      <c r="E80" s="16"/>
      <c r="F80" s="16"/>
      <c r="G80" s="14"/>
      <c r="H80" s="14"/>
      <c r="I80" s="24" t="s">
        <v>62</v>
      </c>
      <c r="J80" s="4"/>
      <c r="K80" s="4">
        <f>SUM(K78:K79)</f>
        <v>63</v>
      </c>
      <c r="L80" s="4">
        <f>SUM(L78:L79)</f>
        <v>173</v>
      </c>
      <c r="M80" s="4">
        <f>SUM(M78:M79)</f>
        <v>3</v>
      </c>
      <c r="N80" s="4">
        <f>SUM(N78:N79)</f>
        <v>8</v>
      </c>
      <c r="O80" s="78"/>
      <c r="P80" s="63"/>
      <c r="Q80" s="52">
        <v>188</v>
      </c>
      <c r="R80" s="52"/>
      <c r="S80" s="52">
        <v>8</v>
      </c>
      <c r="T80" s="7">
        <f t="shared" si="3"/>
        <v>23.5</v>
      </c>
      <c r="U80" s="63"/>
      <c r="V80" s="5">
        <f>SUM(V78:V79)</f>
        <v>187</v>
      </c>
      <c r="W80" s="80">
        <v>9</v>
      </c>
      <c r="X80" s="32">
        <f>SUM(X79)</f>
        <v>66</v>
      </c>
      <c r="Y80" s="32">
        <f>SUM(Y79)</f>
        <v>66</v>
      </c>
      <c r="Z80" s="25">
        <f>SUM(Z79)</f>
        <v>3</v>
      </c>
      <c r="AA80" s="25">
        <f>SUM(AA79)</f>
        <v>3</v>
      </c>
      <c r="AB80" s="30"/>
    </row>
    <row r="81" spans="1:28" s="2" customFormat="1" ht="12.75">
      <c r="A81" s="11" t="s">
        <v>12</v>
      </c>
      <c r="B81" s="34" t="s">
        <v>15</v>
      </c>
      <c r="C81" s="12">
        <v>5078</v>
      </c>
      <c r="D81" s="45">
        <v>4933</v>
      </c>
      <c r="E81" s="12">
        <v>12</v>
      </c>
      <c r="F81" s="12">
        <v>6</v>
      </c>
      <c r="G81" s="16">
        <v>12</v>
      </c>
      <c r="H81" s="16">
        <v>6</v>
      </c>
      <c r="I81" s="9" t="s">
        <v>63</v>
      </c>
      <c r="J81" s="4" t="s">
        <v>4</v>
      </c>
      <c r="K81" s="4">
        <v>26</v>
      </c>
      <c r="L81" s="50">
        <v>152</v>
      </c>
      <c r="M81" s="50">
        <v>1</v>
      </c>
      <c r="N81" s="50">
        <v>6</v>
      </c>
      <c r="O81" s="78">
        <f t="shared" si="4"/>
        <v>25.333333333333332</v>
      </c>
      <c r="P81" s="63">
        <v>13</v>
      </c>
      <c r="Q81" s="52">
        <v>162</v>
      </c>
      <c r="R81" s="52">
        <v>1</v>
      </c>
      <c r="S81" s="52">
        <v>6</v>
      </c>
      <c r="T81" s="7">
        <f t="shared" si="3"/>
        <v>27</v>
      </c>
      <c r="U81" s="63">
        <v>3.3</v>
      </c>
      <c r="V81" s="18">
        <v>161</v>
      </c>
      <c r="W81" s="18">
        <v>6</v>
      </c>
      <c r="X81" s="5">
        <v>152</v>
      </c>
      <c r="Y81" s="5">
        <v>150</v>
      </c>
      <c r="Z81" s="30">
        <v>6</v>
      </c>
      <c r="AA81" s="30">
        <v>6</v>
      </c>
      <c r="AB81" s="30">
        <v>180</v>
      </c>
    </row>
    <row r="82" spans="1:28" s="2" customFormat="1" ht="12.75">
      <c r="A82" s="15"/>
      <c r="B82" s="35"/>
      <c r="C82" s="16"/>
      <c r="D82" s="19"/>
      <c r="E82" s="16"/>
      <c r="F82" s="16"/>
      <c r="G82" s="14"/>
      <c r="H82" s="14"/>
      <c r="I82" s="24" t="s">
        <v>62</v>
      </c>
      <c r="J82" s="4"/>
      <c r="K82" s="4">
        <f>SUM(K81)</f>
        <v>26</v>
      </c>
      <c r="L82" s="4">
        <f>SUM(L81)</f>
        <v>152</v>
      </c>
      <c r="M82" s="4">
        <f>SUM(M81)</f>
        <v>1</v>
      </c>
      <c r="N82" s="4">
        <f>SUM(N81)</f>
        <v>6</v>
      </c>
      <c r="O82" s="78"/>
      <c r="P82" s="63"/>
      <c r="Q82" s="52">
        <v>162</v>
      </c>
      <c r="R82" s="52"/>
      <c r="S82" s="52">
        <v>6</v>
      </c>
      <c r="T82" s="7">
        <f t="shared" si="3"/>
        <v>27</v>
      </c>
      <c r="U82" s="63"/>
      <c r="V82" s="5">
        <v>161</v>
      </c>
      <c r="W82" s="80">
        <v>6</v>
      </c>
      <c r="X82" s="32">
        <v>152</v>
      </c>
      <c r="Y82" s="32">
        <v>120</v>
      </c>
      <c r="Z82" s="25">
        <v>6</v>
      </c>
      <c r="AA82" s="25">
        <v>6</v>
      </c>
      <c r="AB82" s="30"/>
    </row>
    <row r="83" spans="1:28" s="2" customFormat="1" ht="12.75">
      <c r="A83" s="11" t="s">
        <v>12</v>
      </c>
      <c r="B83" s="34" t="s">
        <v>18</v>
      </c>
      <c r="C83" s="12">
        <v>16741</v>
      </c>
      <c r="D83" s="45">
        <v>16318</v>
      </c>
      <c r="E83" s="12">
        <v>30</v>
      </c>
      <c r="F83" s="12">
        <v>14</v>
      </c>
      <c r="G83" s="16">
        <v>30</v>
      </c>
      <c r="H83" s="16">
        <v>14</v>
      </c>
      <c r="I83" s="9" t="s">
        <v>63</v>
      </c>
      <c r="J83" s="4" t="s">
        <v>4</v>
      </c>
      <c r="K83" s="4">
        <v>84</v>
      </c>
      <c r="L83" s="50">
        <v>409</v>
      </c>
      <c r="M83" s="50">
        <v>3</v>
      </c>
      <c r="N83" s="50">
        <v>16</v>
      </c>
      <c r="O83" s="78">
        <f t="shared" si="4"/>
        <v>25.5625</v>
      </c>
      <c r="P83" s="63">
        <v>4</v>
      </c>
      <c r="Q83" s="52">
        <v>446</v>
      </c>
      <c r="R83" s="52">
        <v>3</v>
      </c>
      <c r="S83" s="52">
        <v>16</v>
      </c>
      <c r="T83" s="7">
        <f t="shared" si="3"/>
        <v>27.875</v>
      </c>
      <c r="U83" s="63">
        <v>1.2</v>
      </c>
      <c r="V83" s="18">
        <v>449</v>
      </c>
      <c r="W83" s="18">
        <v>16</v>
      </c>
      <c r="X83" s="5">
        <v>480</v>
      </c>
      <c r="Y83" s="5">
        <v>400</v>
      </c>
      <c r="Z83" s="30">
        <v>16</v>
      </c>
      <c r="AA83" s="30">
        <v>16</v>
      </c>
      <c r="AB83" s="30">
        <v>480</v>
      </c>
    </row>
    <row r="84" spans="1:28" s="2" customFormat="1" ht="12.75">
      <c r="A84" s="15"/>
      <c r="B84" s="35"/>
      <c r="C84" s="16"/>
      <c r="D84" s="19"/>
      <c r="E84" s="16"/>
      <c r="F84" s="16"/>
      <c r="G84" s="14"/>
      <c r="H84" s="14"/>
      <c r="I84" s="24" t="s">
        <v>62</v>
      </c>
      <c r="J84" s="4"/>
      <c r="K84" s="4">
        <f>SUM(K83)</f>
        <v>84</v>
      </c>
      <c r="L84" s="4">
        <f>SUM(L83)</f>
        <v>409</v>
      </c>
      <c r="M84" s="4">
        <f>SUM(M83)</f>
        <v>3</v>
      </c>
      <c r="N84" s="4">
        <f>SUM(N83)</f>
        <v>16</v>
      </c>
      <c r="O84" s="78"/>
      <c r="P84" s="63"/>
      <c r="Q84" s="52">
        <v>446</v>
      </c>
      <c r="R84" s="52"/>
      <c r="S84" s="52">
        <v>16</v>
      </c>
      <c r="T84" s="7">
        <f t="shared" si="3"/>
        <v>27.875</v>
      </c>
      <c r="U84" s="63"/>
      <c r="V84" s="5">
        <v>449</v>
      </c>
      <c r="W84" s="80">
        <v>16</v>
      </c>
      <c r="X84" s="32">
        <v>480</v>
      </c>
      <c r="Y84" s="32">
        <v>400</v>
      </c>
      <c r="Z84" s="25">
        <v>16</v>
      </c>
      <c r="AA84" s="25">
        <v>16</v>
      </c>
      <c r="AB84" s="30"/>
    </row>
    <row r="85" spans="1:28" s="2" customFormat="1" ht="12" customHeight="1">
      <c r="A85" s="11" t="s">
        <v>12</v>
      </c>
      <c r="B85" s="34" t="s">
        <v>17</v>
      </c>
      <c r="C85" s="12">
        <v>16741</v>
      </c>
      <c r="D85" s="45">
        <v>16318</v>
      </c>
      <c r="E85" s="12">
        <v>25</v>
      </c>
      <c r="F85" s="12">
        <v>13</v>
      </c>
      <c r="G85" s="16">
        <v>25</v>
      </c>
      <c r="H85" s="16">
        <v>14</v>
      </c>
      <c r="I85" s="9" t="s">
        <v>65</v>
      </c>
      <c r="J85" s="4" t="s">
        <v>5</v>
      </c>
      <c r="K85" s="4">
        <v>38</v>
      </c>
      <c r="L85" s="50">
        <v>233</v>
      </c>
      <c r="M85" s="50">
        <v>2</v>
      </c>
      <c r="N85" s="50">
        <v>10</v>
      </c>
      <c r="O85" s="78">
        <f t="shared" si="4"/>
        <v>23.3</v>
      </c>
      <c r="P85" s="63">
        <v>6.8</v>
      </c>
      <c r="Q85" s="52">
        <v>324</v>
      </c>
      <c r="R85" s="52">
        <v>3</v>
      </c>
      <c r="S85" s="52">
        <v>12</v>
      </c>
      <c r="T85" s="7">
        <f t="shared" si="3"/>
        <v>27</v>
      </c>
      <c r="U85" s="63">
        <v>9.8</v>
      </c>
      <c r="V85" s="18">
        <v>347</v>
      </c>
      <c r="W85" s="18">
        <v>12</v>
      </c>
      <c r="X85" s="5">
        <v>152</v>
      </c>
      <c r="Y85" s="5">
        <v>120</v>
      </c>
      <c r="Z85" s="30">
        <v>8</v>
      </c>
      <c r="AA85" s="30">
        <v>4</v>
      </c>
      <c r="AB85" s="30">
        <v>240</v>
      </c>
    </row>
    <row r="86" spans="1:28" s="2" customFormat="1" ht="12.75">
      <c r="A86" s="13"/>
      <c r="B86" s="36"/>
      <c r="C86" s="14"/>
      <c r="D86" s="46"/>
      <c r="E86" s="14"/>
      <c r="F86" s="14"/>
      <c r="G86" s="14"/>
      <c r="H86" s="14"/>
      <c r="I86" s="24" t="s">
        <v>62</v>
      </c>
      <c r="J86" s="4"/>
      <c r="K86" s="4">
        <f>SUM(K85)</f>
        <v>38</v>
      </c>
      <c r="L86" s="4">
        <f>SUM(L85)</f>
        <v>233</v>
      </c>
      <c r="M86" s="4">
        <f>SUM(M85)</f>
        <v>2</v>
      </c>
      <c r="N86" s="4">
        <f>SUM(N85)</f>
        <v>10</v>
      </c>
      <c r="O86" s="78"/>
      <c r="P86" s="63"/>
      <c r="Q86" s="52">
        <v>324</v>
      </c>
      <c r="R86" s="52"/>
      <c r="S86" s="52">
        <v>12</v>
      </c>
      <c r="T86" s="7">
        <f t="shared" si="3"/>
        <v>27</v>
      </c>
      <c r="U86" s="63"/>
      <c r="V86" s="5">
        <v>347</v>
      </c>
      <c r="W86" s="80">
        <v>12</v>
      </c>
      <c r="X86" s="32">
        <v>152</v>
      </c>
      <c r="Y86" s="32">
        <v>120</v>
      </c>
      <c r="Z86" s="25">
        <v>8</v>
      </c>
      <c r="AA86" s="25">
        <v>4</v>
      </c>
      <c r="AB86" s="30"/>
    </row>
    <row r="87" spans="1:28" s="2" customFormat="1" ht="14.25" customHeight="1">
      <c r="A87" s="15" t="s">
        <v>12</v>
      </c>
      <c r="B87" s="35" t="s">
        <v>86</v>
      </c>
      <c r="C87" s="16">
        <v>16741</v>
      </c>
      <c r="D87" s="19">
        <v>16318</v>
      </c>
      <c r="E87" s="16">
        <v>48</v>
      </c>
      <c r="F87" s="16">
        <v>16</v>
      </c>
      <c r="G87" s="16">
        <v>53</v>
      </c>
      <c r="H87" s="16">
        <v>21</v>
      </c>
      <c r="I87" s="9" t="s">
        <v>64</v>
      </c>
      <c r="J87" s="4" t="s">
        <v>6</v>
      </c>
      <c r="K87" s="4">
        <v>31</v>
      </c>
      <c r="L87" s="50">
        <v>46</v>
      </c>
      <c r="M87" s="50">
        <v>1</v>
      </c>
      <c r="N87" s="50">
        <v>2</v>
      </c>
      <c r="O87" s="78">
        <f t="shared" si="4"/>
        <v>23</v>
      </c>
      <c r="P87" s="63">
        <v>9.1</v>
      </c>
      <c r="Q87" s="52">
        <v>52</v>
      </c>
      <c r="R87" s="52">
        <v>1</v>
      </c>
      <c r="S87" s="52">
        <v>2</v>
      </c>
      <c r="T87" s="7">
        <f t="shared" si="3"/>
        <v>26</v>
      </c>
      <c r="U87" s="63">
        <v>27.3</v>
      </c>
      <c r="V87" s="18">
        <v>39</v>
      </c>
      <c r="W87" s="18">
        <v>2</v>
      </c>
      <c r="X87" s="5">
        <v>46</v>
      </c>
      <c r="Y87" s="5">
        <v>0</v>
      </c>
      <c r="Z87" s="30">
        <v>2</v>
      </c>
      <c r="AA87" s="30">
        <v>0</v>
      </c>
      <c r="AB87" s="30">
        <v>60</v>
      </c>
    </row>
    <row r="88" spans="1:28" s="2" customFormat="1" ht="12.75">
      <c r="A88" s="15"/>
      <c r="B88" s="35"/>
      <c r="C88" s="20"/>
      <c r="D88" s="19"/>
      <c r="E88" s="20"/>
      <c r="F88" s="16"/>
      <c r="G88" s="16"/>
      <c r="H88" s="16"/>
      <c r="I88" s="10" t="s">
        <v>66</v>
      </c>
      <c r="J88" s="4" t="s">
        <v>2</v>
      </c>
      <c r="K88" s="4">
        <v>61</v>
      </c>
      <c r="L88" s="50">
        <v>179</v>
      </c>
      <c r="M88" s="50">
        <v>2</v>
      </c>
      <c r="N88" s="50">
        <v>7</v>
      </c>
      <c r="O88" s="78">
        <f t="shared" si="4"/>
        <v>25.571428571428573</v>
      </c>
      <c r="P88" s="63">
        <v>16.3</v>
      </c>
      <c r="Q88" s="52">
        <v>217</v>
      </c>
      <c r="R88" s="52">
        <v>3</v>
      </c>
      <c r="S88" s="52">
        <v>8</v>
      </c>
      <c r="T88" s="7">
        <f t="shared" si="3"/>
        <v>27.125</v>
      </c>
      <c r="U88" s="63">
        <v>31.8</v>
      </c>
      <c r="V88" s="5">
        <v>271</v>
      </c>
      <c r="W88" s="5">
        <v>10</v>
      </c>
      <c r="X88" s="5">
        <v>183</v>
      </c>
      <c r="Y88" s="5">
        <v>150</v>
      </c>
      <c r="Z88" s="30">
        <v>6</v>
      </c>
      <c r="AA88" s="30">
        <v>6</v>
      </c>
      <c r="AB88" s="30">
        <v>180</v>
      </c>
    </row>
    <row r="89" spans="1:28" s="2" customFormat="1" ht="12.75">
      <c r="A89" s="15"/>
      <c r="B89" s="35"/>
      <c r="C89" s="20"/>
      <c r="D89" s="19"/>
      <c r="E89" s="20"/>
      <c r="F89" s="16"/>
      <c r="G89" s="16"/>
      <c r="H89" s="16"/>
      <c r="I89" s="9" t="s">
        <v>65</v>
      </c>
      <c r="J89" s="4" t="s">
        <v>74</v>
      </c>
      <c r="K89" s="4">
        <v>59</v>
      </c>
      <c r="L89" s="50">
        <v>308</v>
      </c>
      <c r="M89" s="50">
        <v>3</v>
      </c>
      <c r="N89" s="50">
        <v>13</v>
      </c>
      <c r="O89" s="78">
        <f t="shared" si="4"/>
        <v>23.692307692307693</v>
      </c>
      <c r="P89" s="63">
        <v>14.7</v>
      </c>
      <c r="Q89" s="52">
        <v>488</v>
      </c>
      <c r="R89" s="52">
        <v>4</v>
      </c>
      <c r="S89" s="52">
        <v>20</v>
      </c>
      <c r="T89" s="7">
        <f t="shared" si="3"/>
        <v>24.4</v>
      </c>
      <c r="U89" s="63">
        <v>19</v>
      </c>
      <c r="V89" s="5">
        <v>516</v>
      </c>
      <c r="W89" s="5">
        <v>21</v>
      </c>
      <c r="X89" s="5">
        <v>236</v>
      </c>
      <c r="Y89" s="5">
        <v>200</v>
      </c>
      <c r="Z89" s="30">
        <v>12</v>
      </c>
      <c r="AA89" s="30">
        <v>8</v>
      </c>
      <c r="AB89" s="30">
        <v>360</v>
      </c>
    </row>
    <row r="90" spans="1:28" s="2" customFormat="1" ht="12.75">
      <c r="A90" s="15"/>
      <c r="B90" s="35"/>
      <c r="C90" s="20"/>
      <c r="D90" s="16"/>
      <c r="E90" s="20"/>
      <c r="F90" s="16"/>
      <c r="G90" s="14"/>
      <c r="H90" s="14"/>
      <c r="I90" s="22" t="s">
        <v>62</v>
      </c>
      <c r="J90" s="4"/>
      <c r="K90" s="4">
        <f>SUM(K87:K89)</f>
        <v>151</v>
      </c>
      <c r="L90" s="4">
        <f>SUM(L87:L89)</f>
        <v>533</v>
      </c>
      <c r="M90" s="4">
        <f>SUM(M87:M89)</f>
        <v>6</v>
      </c>
      <c r="N90" s="4">
        <f>SUM(N87:N89)</f>
        <v>22</v>
      </c>
      <c r="O90" s="78"/>
      <c r="P90" s="63"/>
      <c r="Q90" s="52">
        <v>757</v>
      </c>
      <c r="R90" s="52"/>
      <c r="S90" s="52">
        <v>30</v>
      </c>
      <c r="T90" s="7">
        <f aca="true" t="shared" si="5" ref="T90:T114">Q90/S90</f>
        <v>25.233333333333334</v>
      </c>
      <c r="U90" s="63"/>
      <c r="V90" s="5">
        <f>V87+V88+V89</f>
        <v>826</v>
      </c>
      <c r="W90" s="80">
        <v>33</v>
      </c>
      <c r="X90" s="32">
        <f>X87+X88+X89</f>
        <v>465</v>
      </c>
      <c r="Y90" s="32">
        <f>Y87+Y88+Y89</f>
        <v>350</v>
      </c>
      <c r="Z90" s="31">
        <f>Z87+Z88+Z89</f>
        <v>20</v>
      </c>
      <c r="AA90" s="31">
        <f>AA87+AA88+AA89</f>
        <v>14</v>
      </c>
      <c r="AB90" s="82"/>
    </row>
    <row r="91" spans="1:28" s="2" customFormat="1" ht="22.5" customHeight="1">
      <c r="A91" s="11" t="s">
        <v>13</v>
      </c>
      <c r="B91" s="84" t="s">
        <v>36</v>
      </c>
      <c r="C91" s="12">
        <v>7853</v>
      </c>
      <c r="D91" s="60">
        <v>7602</v>
      </c>
      <c r="E91" s="12">
        <v>41</v>
      </c>
      <c r="F91" s="12">
        <v>21</v>
      </c>
      <c r="G91" s="16">
        <v>41</v>
      </c>
      <c r="H91" s="16">
        <v>21</v>
      </c>
      <c r="I91" s="9" t="s">
        <v>63</v>
      </c>
      <c r="J91" s="4" t="s">
        <v>4</v>
      </c>
      <c r="K91" s="4">
        <v>20</v>
      </c>
      <c r="L91" s="50">
        <v>217</v>
      </c>
      <c r="M91" s="50">
        <v>1</v>
      </c>
      <c r="N91" s="50">
        <v>9</v>
      </c>
      <c r="O91" s="78">
        <f t="shared" si="4"/>
        <v>24.11111111111111</v>
      </c>
      <c r="P91" s="63">
        <v>10</v>
      </c>
      <c r="Q91" s="52">
        <v>316</v>
      </c>
      <c r="R91" s="52">
        <v>2</v>
      </c>
      <c r="S91" s="52">
        <v>11</v>
      </c>
      <c r="T91" s="7">
        <f t="shared" si="5"/>
        <v>28.727272727272727</v>
      </c>
      <c r="U91" s="63">
        <v>4.5</v>
      </c>
      <c r="V91" s="18">
        <v>324</v>
      </c>
      <c r="W91" s="18">
        <v>10</v>
      </c>
      <c r="X91" s="5">
        <v>250</v>
      </c>
      <c r="Y91" s="5">
        <v>200</v>
      </c>
      <c r="Z91" s="30">
        <v>10</v>
      </c>
      <c r="AA91" s="30">
        <v>8</v>
      </c>
      <c r="AB91" s="30">
        <v>300</v>
      </c>
    </row>
    <row r="92" spans="1:28" s="2" customFormat="1" ht="12.75">
      <c r="A92" s="15"/>
      <c r="B92" s="35"/>
      <c r="C92" s="17"/>
      <c r="D92" s="57"/>
      <c r="E92" s="16"/>
      <c r="F92" s="16"/>
      <c r="G92" s="16"/>
      <c r="H92" s="16"/>
      <c r="I92" s="9" t="s">
        <v>65</v>
      </c>
      <c r="J92" s="4" t="s">
        <v>5</v>
      </c>
      <c r="K92" s="4">
        <v>34</v>
      </c>
      <c r="L92" s="50">
        <v>153</v>
      </c>
      <c r="M92" s="50">
        <v>2</v>
      </c>
      <c r="N92" s="50">
        <v>8</v>
      </c>
      <c r="O92" s="78">
        <f t="shared" si="4"/>
        <v>19.125</v>
      </c>
      <c r="P92" s="63">
        <v>11.1</v>
      </c>
      <c r="Q92" s="52">
        <v>190</v>
      </c>
      <c r="R92" s="52">
        <v>2</v>
      </c>
      <c r="S92" s="52">
        <v>8</v>
      </c>
      <c r="T92" s="7">
        <f t="shared" si="5"/>
        <v>23.75</v>
      </c>
      <c r="U92" s="63">
        <v>28</v>
      </c>
      <c r="V92" s="5">
        <v>213</v>
      </c>
      <c r="W92" s="5">
        <v>9</v>
      </c>
      <c r="X92" s="5">
        <v>136</v>
      </c>
      <c r="Y92" s="5">
        <v>120</v>
      </c>
      <c r="Z92" s="30">
        <v>8</v>
      </c>
      <c r="AA92" s="30">
        <v>4</v>
      </c>
      <c r="AB92" s="30">
        <v>240</v>
      </c>
    </row>
    <row r="93" spans="1:28" s="2" customFormat="1" ht="12.75">
      <c r="A93" s="15"/>
      <c r="B93" s="35"/>
      <c r="C93" s="17"/>
      <c r="D93" s="59"/>
      <c r="E93" s="16"/>
      <c r="F93" s="16"/>
      <c r="G93" s="14"/>
      <c r="H93" s="14"/>
      <c r="I93" s="22" t="s">
        <v>62</v>
      </c>
      <c r="J93" s="4"/>
      <c r="K93" s="4">
        <f>SUM(K91:K92)</f>
        <v>54</v>
      </c>
      <c r="L93" s="4">
        <f>SUM(L91:L92)</f>
        <v>370</v>
      </c>
      <c r="M93" s="4">
        <f>SUM(M91:M92)</f>
        <v>3</v>
      </c>
      <c r="N93" s="4">
        <f>SUM(N91:N92)</f>
        <v>17</v>
      </c>
      <c r="O93" s="78"/>
      <c r="P93" s="63"/>
      <c r="Q93" s="52">
        <v>506</v>
      </c>
      <c r="R93" s="52"/>
      <c r="S93" s="52">
        <v>19</v>
      </c>
      <c r="T93" s="7">
        <f t="shared" si="5"/>
        <v>26.63157894736842</v>
      </c>
      <c r="U93" s="63"/>
      <c r="V93" s="5">
        <f>V91+V92</f>
        <v>537</v>
      </c>
      <c r="W93" s="80">
        <v>19</v>
      </c>
      <c r="X93" s="32">
        <f>X91+X92</f>
        <v>386</v>
      </c>
      <c r="Y93" s="32">
        <f>Y91+Y92</f>
        <v>320</v>
      </c>
      <c r="Z93" s="31">
        <f>Z91+Z92</f>
        <v>18</v>
      </c>
      <c r="AA93" s="31">
        <f>AA91+AA92</f>
        <v>12</v>
      </c>
      <c r="AB93" s="82"/>
    </row>
    <row r="94" spans="1:28" s="2" customFormat="1" ht="14.25" customHeight="1">
      <c r="A94" s="11" t="s">
        <v>13</v>
      </c>
      <c r="B94" s="34" t="s">
        <v>40</v>
      </c>
      <c r="C94" s="12">
        <v>7853</v>
      </c>
      <c r="D94" s="58">
        <v>7602</v>
      </c>
      <c r="E94" s="12">
        <v>26</v>
      </c>
      <c r="F94" s="12">
        <v>10</v>
      </c>
      <c r="G94" s="16">
        <v>26</v>
      </c>
      <c r="H94" s="16">
        <v>10</v>
      </c>
      <c r="I94" s="10" t="s">
        <v>66</v>
      </c>
      <c r="J94" s="4" t="s">
        <v>2</v>
      </c>
      <c r="K94" s="4">
        <v>87</v>
      </c>
      <c r="L94" s="50">
        <v>294</v>
      </c>
      <c r="M94" s="50">
        <v>3</v>
      </c>
      <c r="N94" s="50">
        <v>10</v>
      </c>
      <c r="O94" s="78">
        <f t="shared" si="4"/>
        <v>29.4</v>
      </c>
      <c r="P94" s="63">
        <v>15.9</v>
      </c>
      <c r="Q94" s="52">
        <v>313</v>
      </c>
      <c r="R94" s="52">
        <v>4</v>
      </c>
      <c r="S94" s="52">
        <v>12</v>
      </c>
      <c r="T94" s="7">
        <f t="shared" si="5"/>
        <v>26.083333333333332</v>
      </c>
      <c r="U94" s="63">
        <v>30.9</v>
      </c>
      <c r="V94" s="18">
        <v>357</v>
      </c>
      <c r="W94" s="18">
        <v>15</v>
      </c>
      <c r="X94" s="5">
        <v>261</v>
      </c>
      <c r="Y94" s="5">
        <v>225</v>
      </c>
      <c r="Z94" s="30">
        <v>9</v>
      </c>
      <c r="AA94" s="30">
        <v>9</v>
      </c>
      <c r="AB94" s="30">
        <v>270</v>
      </c>
    </row>
    <row r="95" spans="1:28" s="2" customFormat="1" ht="12.75">
      <c r="A95" s="15"/>
      <c r="B95" s="35"/>
      <c r="C95" s="20"/>
      <c r="D95" s="19"/>
      <c r="E95" s="20"/>
      <c r="F95" s="16"/>
      <c r="G95" s="16"/>
      <c r="H95" s="16"/>
      <c r="I95" s="10" t="s">
        <v>69</v>
      </c>
      <c r="J95" s="4" t="s">
        <v>3</v>
      </c>
      <c r="K95" s="4">
        <v>30</v>
      </c>
      <c r="L95" s="50">
        <v>121</v>
      </c>
      <c r="M95" s="50">
        <v>1</v>
      </c>
      <c r="N95" s="50">
        <v>5</v>
      </c>
      <c r="O95" s="78">
        <f t="shared" si="4"/>
        <v>24.2</v>
      </c>
      <c r="P95" s="63">
        <v>6.3</v>
      </c>
      <c r="Q95" s="52">
        <v>164</v>
      </c>
      <c r="R95" s="52">
        <v>2</v>
      </c>
      <c r="S95" s="52">
        <v>7</v>
      </c>
      <c r="T95" s="7">
        <f t="shared" si="5"/>
        <v>23.428571428571427</v>
      </c>
      <c r="U95" s="63">
        <v>25</v>
      </c>
      <c r="V95" s="5">
        <v>33</v>
      </c>
      <c r="W95" s="5">
        <v>1</v>
      </c>
      <c r="X95" s="5">
        <v>120</v>
      </c>
      <c r="Y95" s="5">
        <v>100</v>
      </c>
      <c r="Z95" s="30">
        <v>4</v>
      </c>
      <c r="AA95" s="30">
        <v>4</v>
      </c>
      <c r="AB95" s="30">
        <v>120</v>
      </c>
    </row>
    <row r="96" spans="1:28" s="2" customFormat="1" ht="12.75">
      <c r="A96" s="15"/>
      <c r="B96" s="35"/>
      <c r="C96" s="20"/>
      <c r="D96" s="19"/>
      <c r="E96" s="20"/>
      <c r="F96" s="16"/>
      <c r="G96" s="16"/>
      <c r="H96" s="16"/>
      <c r="I96" s="9" t="s">
        <v>64</v>
      </c>
      <c r="J96" s="4" t="s">
        <v>6</v>
      </c>
      <c r="K96" s="4">
        <v>31</v>
      </c>
      <c r="L96" s="50">
        <v>46</v>
      </c>
      <c r="M96" s="50">
        <v>1</v>
      </c>
      <c r="N96" s="50">
        <v>2</v>
      </c>
      <c r="O96" s="78">
        <f t="shared" si="4"/>
        <v>23</v>
      </c>
      <c r="P96" s="63">
        <v>40</v>
      </c>
      <c r="Q96" s="52">
        <v>87</v>
      </c>
      <c r="R96" s="52">
        <v>2</v>
      </c>
      <c r="S96" s="52">
        <v>4</v>
      </c>
      <c r="T96" s="7">
        <f t="shared" si="5"/>
        <v>21.75</v>
      </c>
      <c r="U96" s="63">
        <v>37.5</v>
      </c>
      <c r="V96" s="5">
        <v>101</v>
      </c>
      <c r="W96" s="5">
        <v>4</v>
      </c>
      <c r="X96" s="5">
        <v>46</v>
      </c>
      <c r="Y96" s="5">
        <v>0</v>
      </c>
      <c r="Z96" s="30">
        <v>2</v>
      </c>
      <c r="AA96" s="30">
        <v>0</v>
      </c>
      <c r="AB96" s="30">
        <v>60</v>
      </c>
    </row>
    <row r="97" spans="1:28" s="2" customFormat="1" ht="12.75">
      <c r="A97" s="13"/>
      <c r="B97" s="36"/>
      <c r="C97" s="21"/>
      <c r="D97" s="46"/>
      <c r="E97" s="21"/>
      <c r="F97" s="14"/>
      <c r="G97" s="14"/>
      <c r="H97" s="14"/>
      <c r="I97" s="24" t="s">
        <v>62</v>
      </c>
      <c r="J97" s="4"/>
      <c r="K97" s="4">
        <f>SUM(K94:K96)</f>
        <v>148</v>
      </c>
      <c r="L97" s="4">
        <f>SUM(L94:L96)</f>
        <v>461</v>
      </c>
      <c r="M97" s="4">
        <f>SUM(M94:M96)</f>
        <v>5</v>
      </c>
      <c r="N97" s="4">
        <f>SUM(N94:N96)</f>
        <v>17</v>
      </c>
      <c r="O97" s="78"/>
      <c r="P97" s="63"/>
      <c r="Q97" s="52">
        <v>564</v>
      </c>
      <c r="R97" s="52"/>
      <c r="S97" s="52">
        <v>23</v>
      </c>
      <c r="T97" s="7">
        <f t="shared" si="5"/>
        <v>24.52173913043478</v>
      </c>
      <c r="U97" s="63"/>
      <c r="V97" s="5">
        <f>V94+V95+V96</f>
        <v>491</v>
      </c>
      <c r="W97" s="80">
        <v>20</v>
      </c>
      <c r="X97" s="32">
        <f>X94+X95+X96</f>
        <v>427</v>
      </c>
      <c r="Y97" s="32">
        <f>Y94+Y95+Y96</f>
        <v>325</v>
      </c>
      <c r="Z97" s="31">
        <f>Z94+Z95+Z96</f>
        <v>15</v>
      </c>
      <c r="AA97" s="31">
        <f>AA94+AA95+AA96</f>
        <v>13</v>
      </c>
      <c r="AB97" s="82"/>
    </row>
    <row r="98" spans="1:28" s="2" customFormat="1" ht="12.75">
      <c r="A98" s="15" t="s">
        <v>13</v>
      </c>
      <c r="B98" s="35" t="s">
        <v>37</v>
      </c>
      <c r="C98" s="16">
        <v>38362</v>
      </c>
      <c r="D98" s="19">
        <v>37575</v>
      </c>
      <c r="E98" s="16">
        <v>30</v>
      </c>
      <c r="F98" s="16">
        <v>4</v>
      </c>
      <c r="G98" s="16">
        <v>28</v>
      </c>
      <c r="H98" s="16">
        <v>4</v>
      </c>
      <c r="I98" s="9" t="s">
        <v>63</v>
      </c>
      <c r="J98" s="4" t="s">
        <v>4</v>
      </c>
      <c r="K98" s="4">
        <v>112</v>
      </c>
      <c r="L98" s="50">
        <v>580</v>
      </c>
      <c r="M98" s="50">
        <v>4</v>
      </c>
      <c r="N98" s="50">
        <v>20</v>
      </c>
      <c r="O98" s="78">
        <f t="shared" si="4"/>
        <v>29</v>
      </c>
      <c r="P98" s="63">
        <v>4.4</v>
      </c>
      <c r="Q98" s="52">
        <v>596</v>
      </c>
      <c r="R98" s="52">
        <v>4</v>
      </c>
      <c r="S98" s="52">
        <v>20</v>
      </c>
      <c r="T98" s="7">
        <f t="shared" si="5"/>
        <v>29.8</v>
      </c>
      <c r="U98" s="63">
        <v>6</v>
      </c>
      <c r="V98" s="18">
        <v>566</v>
      </c>
      <c r="W98" s="18">
        <v>19</v>
      </c>
      <c r="X98" s="5">
        <v>600</v>
      </c>
      <c r="Y98" s="5">
        <v>580</v>
      </c>
      <c r="Z98" s="30">
        <v>20</v>
      </c>
      <c r="AA98" s="30">
        <v>20</v>
      </c>
      <c r="AB98" s="30">
        <v>600</v>
      </c>
    </row>
    <row r="99" spans="1:28" s="2" customFormat="1" ht="12.75">
      <c r="A99" s="15"/>
      <c r="B99" s="35"/>
      <c r="C99" s="16"/>
      <c r="D99" s="16"/>
      <c r="E99" s="16"/>
      <c r="F99" s="16"/>
      <c r="G99" s="14"/>
      <c r="H99" s="14"/>
      <c r="I99" s="22" t="s">
        <v>62</v>
      </c>
      <c r="J99" s="4"/>
      <c r="K99" s="4">
        <f>SUM(K98)</f>
        <v>112</v>
      </c>
      <c r="L99" s="4">
        <f>SUM(L98)</f>
        <v>580</v>
      </c>
      <c r="M99" s="4">
        <f>SUM(M98)</f>
        <v>4</v>
      </c>
      <c r="N99" s="4">
        <f>SUM(N98)</f>
        <v>20</v>
      </c>
      <c r="O99" s="78"/>
      <c r="P99" s="63"/>
      <c r="Q99" s="52">
        <v>596</v>
      </c>
      <c r="R99" s="52"/>
      <c r="S99" s="52">
        <v>20</v>
      </c>
      <c r="T99" s="7">
        <f t="shared" si="5"/>
        <v>29.8</v>
      </c>
      <c r="U99" s="63"/>
      <c r="V99" s="5">
        <v>566</v>
      </c>
      <c r="W99" s="80">
        <v>19</v>
      </c>
      <c r="X99" s="32">
        <v>600</v>
      </c>
      <c r="Y99" s="32">
        <v>580</v>
      </c>
      <c r="Z99" s="25">
        <v>20</v>
      </c>
      <c r="AA99" s="25">
        <v>20</v>
      </c>
      <c r="AB99" s="30"/>
    </row>
    <row r="100" spans="1:28" s="2" customFormat="1" ht="12.75">
      <c r="A100" s="11" t="s">
        <v>13</v>
      </c>
      <c r="B100" s="34" t="s">
        <v>58</v>
      </c>
      <c r="C100" s="12">
        <v>38362</v>
      </c>
      <c r="D100" s="45">
        <v>37575</v>
      </c>
      <c r="E100" s="12">
        <v>54</v>
      </c>
      <c r="F100" s="12">
        <v>27</v>
      </c>
      <c r="G100" s="16">
        <v>54</v>
      </c>
      <c r="H100" s="16">
        <v>28</v>
      </c>
      <c r="I100" s="9" t="s">
        <v>64</v>
      </c>
      <c r="J100" s="4" t="s">
        <v>6</v>
      </c>
      <c r="K100" s="4">
        <v>66</v>
      </c>
      <c r="L100" s="50">
        <v>109</v>
      </c>
      <c r="M100" s="50">
        <v>2</v>
      </c>
      <c r="N100" s="50">
        <v>4</v>
      </c>
      <c r="O100" s="78">
        <f t="shared" si="4"/>
        <v>27.25</v>
      </c>
      <c r="P100" s="63">
        <v>18.2</v>
      </c>
      <c r="Q100" s="52">
        <v>97</v>
      </c>
      <c r="R100" s="52">
        <v>2</v>
      </c>
      <c r="S100" s="52">
        <v>4</v>
      </c>
      <c r="T100" s="7">
        <f t="shared" si="5"/>
        <v>24.25</v>
      </c>
      <c r="U100" s="63">
        <v>61.9</v>
      </c>
      <c r="V100" s="18">
        <v>58</v>
      </c>
      <c r="W100" s="18">
        <v>2</v>
      </c>
      <c r="X100" s="5">
        <v>109</v>
      </c>
      <c r="Y100" s="5">
        <v>90</v>
      </c>
      <c r="Z100" s="30">
        <v>2</v>
      </c>
      <c r="AA100" s="30">
        <v>2</v>
      </c>
      <c r="AB100" s="30">
        <v>120</v>
      </c>
    </row>
    <row r="101" spans="1:28" s="2" customFormat="1" ht="12.75">
      <c r="A101" s="15"/>
      <c r="B101" s="35"/>
      <c r="C101" s="17"/>
      <c r="D101" s="19"/>
      <c r="E101" s="16"/>
      <c r="F101" s="16"/>
      <c r="G101" s="16"/>
      <c r="H101" s="16"/>
      <c r="I101" s="10" t="s">
        <v>66</v>
      </c>
      <c r="J101" s="4" t="s">
        <v>2</v>
      </c>
      <c r="K101" s="4">
        <v>130</v>
      </c>
      <c r="L101" s="50">
        <v>357</v>
      </c>
      <c r="M101" s="50">
        <v>4</v>
      </c>
      <c r="N101" s="50">
        <v>14</v>
      </c>
      <c r="O101" s="78">
        <f t="shared" si="4"/>
        <v>25.5</v>
      </c>
      <c r="P101" s="63">
        <v>37</v>
      </c>
      <c r="Q101" s="52">
        <v>449</v>
      </c>
      <c r="R101" s="52">
        <v>6</v>
      </c>
      <c r="S101" s="52">
        <v>18</v>
      </c>
      <c r="T101" s="7">
        <f t="shared" si="5"/>
        <v>24.944444444444443</v>
      </c>
      <c r="U101" s="63">
        <v>46.4</v>
      </c>
      <c r="V101" s="5">
        <v>551</v>
      </c>
      <c r="W101" s="5">
        <v>21</v>
      </c>
      <c r="X101" s="5">
        <v>390</v>
      </c>
      <c r="Y101" s="5">
        <v>300</v>
      </c>
      <c r="Z101" s="30">
        <v>12</v>
      </c>
      <c r="AA101" s="30">
        <v>12</v>
      </c>
      <c r="AB101" s="30">
        <v>360</v>
      </c>
    </row>
    <row r="102" spans="1:28" s="2" customFormat="1" ht="12.75">
      <c r="A102" s="15"/>
      <c r="B102" s="35"/>
      <c r="C102" s="17"/>
      <c r="D102" s="19"/>
      <c r="E102" s="16"/>
      <c r="F102" s="16"/>
      <c r="G102" s="16"/>
      <c r="H102" s="16"/>
      <c r="I102" s="9" t="s">
        <v>65</v>
      </c>
      <c r="J102" s="4" t="s">
        <v>74</v>
      </c>
      <c r="K102" s="4">
        <v>54</v>
      </c>
      <c r="L102" s="50">
        <v>215</v>
      </c>
      <c r="M102" s="50">
        <v>2</v>
      </c>
      <c r="N102" s="50">
        <v>8</v>
      </c>
      <c r="O102" s="78">
        <f t="shared" si="4"/>
        <v>26.875</v>
      </c>
      <c r="P102" s="63">
        <v>8.9</v>
      </c>
      <c r="Q102" s="52">
        <v>235</v>
      </c>
      <c r="R102" s="52">
        <v>2</v>
      </c>
      <c r="S102" s="52">
        <v>8</v>
      </c>
      <c r="T102" s="7">
        <f t="shared" si="5"/>
        <v>29.375</v>
      </c>
      <c r="U102" s="63">
        <v>12.5</v>
      </c>
      <c r="V102" s="5">
        <v>216</v>
      </c>
      <c r="W102" s="5">
        <v>8</v>
      </c>
      <c r="X102" s="5">
        <v>216</v>
      </c>
      <c r="Y102" s="5">
        <v>200</v>
      </c>
      <c r="Z102" s="30">
        <v>8</v>
      </c>
      <c r="AA102" s="30">
        <v>8</v>
      </c>
      <c r="AB102" s="30">
        <v>240</v>
      </c>
    </row>
    <row r="103" spans="1:28" s="2" customFormat="1" ht="12.75">
      <c r="A103" s="13"/>
      <c r="B103" s="36"/>
      <c r="C103" s="18"/>
      <c r="D103" s="46"/>
      <c r="E103" s="14"/>
      <c r="F103" s="14"/>
      <c r="G103" s="14"/>
      <c r="H103" s="14"/>
      <c r="I103" s="24" t="s">
        <v>62</v>
      </c>
      <c r="J103" s="4"/>
      <c r="K103" s="4">
        <f>SUM(K100:K102)</f>
        <v>250</v>
      </c>
      <c r="L103" s="4">
        <f>SUM(L100:L102)</f>
        <v>681</v>
      </c>
      <c r="M103" s="4">
        <f>SUM(M100:M102)</f>
        <v>8</v>
      </c>
      <c r="N103" s="4">
        <f>SUM(N100:N102)</f>
        <v>26</v>
      </c>
      <c r="O103" s="78"/>
      <c r="P103" s="63"/>
      <c r="Q103" s="52">
        <v>781</v>
      </c>
      <c r="R103" s="52"/>
      <c r="S103" s="52">
        <v>30</v>
      </c>
      <c r="T103" s="7">
        <f t="shared" si="5"/>
        <v>26.033333333333335</v>
      </c>
      <c r="U103" s="63"/>
      <c r="V103" s="5">
        <f>V100+V101+V102</f>
        <v>825</v>
      </c>
      <c r="W103" s="80">
        <v>31</v>
      </c>
      <c r="X103" s="32">
        <f>X100+X101+X102</f>
        <v>715</v>
      </c>
      <c r="Y103" s="32">
        <f>Y100+Y101+Y102</f>
        <v>590</v>
      </c>
      <c r="Z103" s="31">
        <f>Z100+Z101+Z102</f>
        <v>22</v>
      </c>
      <c r="AA103" s="31">
        <f>AA100+AA101+AA102</f>
        <v>22</v>
      </c>
      <c r="AB103" s="82"/>
    </row>
    <row r="104" spans="1:28" s="2" customFormat="1" ht="27" customHeight="1">
      <c r="A104" s="15" t="s">
        <v>13</v>
      </c>
      <c r="B104" s="35" t="s">
        <v>38</v>
      </c>
      <c r="C104" s="16">
        <v>38362</v>
      </c>
      <c r="D104" s="19">
        <v>37575</v>
      </c>
      <c r="E104" s="16">
        <v>27</v>
      </c>
      <c r="F104" s="16">
        <v>8</v>
      </c>
      <c r="G104" s="16">
        <v>29</v>
      </c>
      <c r="H104" s="16">
        <v>10</v>
      </c>
      <c r="I104" s="9" t="s">
        <v>65</v>
      </c>
      <c r="J104" s="4" t="s">
        <v>5</v>
      </c>
      <c r="K104" s="4">
        <v>65</v>
      </c>
      <c r="L104" s="50">
        <v>293</v>
      </c>
      <c r="M104" s="50">
        <v>3</v>
      </c>
      <c r="N104" s="50">
        <v>12</v>
      </c>
      <c r="O104" s="78">
        <f t="shared" si="4"/>
        <v>24.416666666666668</v>
      </c>
      <c r="P104" s="63">
        <v>15.9</v>
      </c>
      <c r="Q104" s="52">
        <v>398</v>
      </c>
      <c r="R104" s="52">
        <v>3</v>
      </c>
      <c r="S104" s="52">
        <v>14</v>
      </c>
      <c r="T104" s="7">
        <f t="shared" si="5"/>
        <v>28.428571428571427</v>
      </c>
      <c r="U104" s="63">
        <v>12.8</v>
      </c>
      <c r="V104" s="18">
        <v>375</v>
      </c>
      <c r="W104" s="18">
        <v>13</v>
      </c>
      <c r="X104" s="5">
        <v>260</v>
      </c>
      <c r="Y104" s="5">
        <v>200</v>
      </c>
      <c r="Z104" s="30">
        <v>12</v>
      </c>
      <c r="AA104" s="30">
        <v>8</v>
      </c>
      <c r="AB104" s="30">
        <v>360</v>
      </c>
    </row>
    <row r="105" spans="1:28" s="2" customFormat="1" ht="12.75">
      <c r="A105" s="15"/>
      <c r="B105" s="35"/>
      <c r="C105" s="16"/>
      <c r="D105" s="19"/>
      <c r="E105" s="16"/>
      <c r="F105" s="16"/>
      <c r="G105" s="14"/>
      <c r="H105" s="14"/>
      <c r="I105" s="24" t="s">
        <v>62</v>
      </c>
      <c r="J105" s="4"/>
      <c r="K105" s="4">
        <f>SUM(K104)</f>
        <v>65</v>
      </c>
      <c r="L105" s="4">
        <f>SUM(L104)</f>
        <v>293</v>
      </c>
      <c r="M105" s="4">
        <f>SUM(M104)</f>
        <v>3</v>
      </c>
      <c r="N105" s="4">
        <f>SUM(N104)</f>
        <v>12</v>
      </c>
      <c r="O105" s="78"/>
      <c r="P105" s="63"/>
      <c r="Q105" s="52">
        <v>398</v>
      </c>
      <c r="R105" s="52"/>
      <c r="S105" s="52">
        <v>14</v>
      </c>
      <c r="T105" s="7">
        <f t="shared" si="5"/>
        <v>28.428571428571427</v>
      </c>
      <c r="U105" s="63"/>
      <c r="V105" s="5">
        <v>375</v>
      </c>
      <c r="W105" s="80">
        <v>13</v>
      </c>
      <c r="X105" s="32">
        <v>260</v>
      </c>
      <c r="Y105" s="32">
        <v>200</v>
      </c>
      <c r="Z105" s="25">
        <v>12</v>
      </c>
      <c r="AA105" s="25">
        <v>8</v>
      </c>
      <c r="AB105" s="30"/>
    </row>
    <row r="106" spans="1:28" s="2" customFormat="1" ht="12.75">
      <c r="A106" s="11" t="s">
        <v>13</v>
      </c>
      <c r="B106" s="34" t="s">
        <v>60</v>
      </c>
      <c r="C106" s="12">
        <v>38362</v>
      </c>
      <c r="D106" s="45">
        <v>37575</v>
      </c>
      <c r="E106" s="12">
        <v>65</v>
      </c>
      <c r="F106" s="12">
        <v>25</v>
      </c>
      <c r="G106" s="16">
        <v>71</v>
      </c>
      <c r="H106" s="16">
        <v>34</v>
      </c>
      <c r="I106" s="10" t="s">
        <v>66</v>
      </c>
      <c r="J106" s="4" t="s">
        <v>2</v>
      </c>
      <c r="K106" s="4">
        <v>23</v>
      </c>
      <c r="L106" s="50">
        <v>71</v>
      </c>
      <c r="M106" s="50">
        <v>1</v>
      </c>
      <c r="N106" s="50">
        <v>3</v>
      </c>
      <c r="O106" s="78">
        <f t="shared" si="4"/>
        <v>23.666666666666668</v>
      </c>
      <c r="P106" s="63">
        <v>26.1</v>
      </c>
      <c r="Q106" s="52">
        <v>83</v>
      </c>
      <c r="R106" s="52">
        <v>1</v>
      </c>
      <c r="S106" s="52">
        <v>3</v>
      </c>
      <c r="T106" s="7">
        <f t="shared" si="5"/>
        <v>27.666666666666668</v>
      </c>
      <c r="U106" s="63">
        <v>25</v>
      </c>
      <c r="V106" s="18">
        <v>136</v>
      </c>
      <c r="W106" s="18">
        <v>6</v>
      </c>
      <c r="X106" s="5">
        <v>69</v>
      </c>
      <c r="Y106" s="5">
        <v>69</v>
      </c>
      <c r="Z106" s="30">
        <v>3</v>
      </c>
      <c r="AA106" s="30">
        <v>3</v>
      </c>
      <c r="AB106" s="30">
        <v>90</v>
      </c>
    </row>
    <row r="107" spans="1:28" s="2" customFormat="1" ht="12.75">
      <c r="A107" s="15"/>
      <c r="B107" s="35"/>
      <c r="C107" s="17"/>
      <c r="D107" s="19"/>
      <c r="E107" s="16"/>
      <c r="F107" s="16"/>
      <c r="G107" s="16"/>
      <c r="H107" s="16"/>
      <c r="I107" s="9" t="s">
        <v>65</v>
      </c>
      <c r="J107" s="4" t="s">
        <v>74</v>
      </c>
      <c r="K107" s="4">
        <v>196</v>
      </c>
      <c r="L107" s="50">
        <v>717</v>
      </c>
      <c r="M107" s="50">
        <v>7</v>
      </c>
      <c r="N107" s="50">
        <v>29</v>
      </c>
      <c r="O107" s="78">
        <f t="shared" si="4"/>
        <v>24.724137931034484</v>
      </c>
      <c r="P107" s="63">
        <v>15.8</v>
      </c>
      <c r="Q107" s="52">
        <v>792</v>
      </c>
      <c r="R107" s="52">
        <v>9</v>
      </c>
      <c r="S107" s="52">
        <v>33</v>
      </c>
      <c r="T107" s="7">
        <f t="shared" si="5"/>
        <v>24</v>
      </c>
      <c r="U107" s="63">
        <v>13.3</v>
      </c>
      <c r="V107" s="5">
        <v>782</v>
      </c>
      <c r="W107" s="5">
        <v>31</v>
      </c>
      <c r="X107" s="5">
        <v>784</v>
      </c>
      <c r="Y107" s="5">
        <v>720</v>
      </c>
      <c r="Z107" s="30">
        <v>28</v>
      </c>
      <c r="AA107" s="30">
        <v>24</v>
      </c>
      <c r="AB107" s="30">
        <v>840</v>
      </c>
    </row>
    <row r="108" spans="1:28" s="2" customFormat="1" ht="12.75">
      <c r="A108" s="15"/>
      <c r="B108" s="35"/>
      <c r="C108" s="17"/>
      <c r="D108" s="19"/>
      <c r="E108" s="16"/>
      <c r="F108" s="16"/>
      <c r="G108" s="14"/>
      <c r="H108" s="14"/>
      <c r="I108" s="24" t="s">
        <v>62</v>
      </c>
      <c r="J108" s="4"/>
      <c r="K108" s="4">
        <f>SUM(K106:K107)</f>
        <v>219</v>
      </c>
      <c r="L108" s="4">
        <f>SUM(L106:L107)</f>
        <v>788</v>
      </c>
      <c r="M108" s="4">
        <f>SUM(M106:M107)</f>
        <v>8</v>
      </c>
      <c r="N108" s="4">
        <f>SUM(N106:N107)</f>
        <v>32</v>
      </c>
      <c r="O108" s="78"/>
      <c r="P108" s="63"/>
      <c r="Q108" s="52">
        <v>875</v>
      </c>
      <c r="R108" s="52"/>
      <c r="S108" s="52">
        <v>36</v>
      </c>
      <c r="T108" s="7">
        <f t="shared" si="5"/>
        <v>24.305555555555557</v>
      </c>
      <c r="U108" s="63"/>
      <c r="V108" s="5">
        <f>V106+V107</f>
        <v>918</v>
      </c>
      <c r="W108" s="80">
        <v>37</v>
      </c>
      <c r="X108" s="32">
        <f>X106+X107</f>
        <v>853</v>
      </c>
      <c r="Y108" s="32">
        <f>Y106+Y107</f>
        <v>789</v>
      </c>
      <c r="Z108" s="31">
        <f>Z106+Z107</f>
        <v>31</v>
      </c>
      <c r="AA108" s="31">
        <f>AA106+AA107</f>
        <v>27</v>
      </c>
      <c r="AB108" s="82"/>
    </row>
    <row r="109" spans="1:28" s="2" customFormat="1" ht="12.75">
      <c r="A109" s="11" t="s">
        <v>13</v>
      </c>
      <c r="B109" s="34" t="s">
        <v>41</v>
      </c>
      <c r="C109" s="12">
        <v>38362</v>
      </c>
      <c r="D109" s="45">
        <v>37575</v>
      </c>
      <c r="E109" s="12">
        <v>25</v>
      </c>
      <c r="F109" s="12">
        <v>2</v>
      </c>
      <c r="G109" s="16">
        <v>25</v>
      </c>
      <c r="H109" s="16">
        <v>2</v>
      </c>
      <c r="I109" s="9" t="s">
        <v>64</v>
      </c>
      <c r="J109" s="4" t="s">
        <v>6</v>
      </c>
      <c r="K109" s="4">
        <v>23</v>
      </c>
      <c r="L109" s="50">
        <v>50</v>
      </c>
      <c r="M109" s="50">
        <v>1</v>
      </c>
      <c r="N109" s="50">
        <v>2</v>
      </c>
      <c r="O109" s="78">
        <f t="shared" si="4"/>
        <v>25</v>
      </c>
      <c r="P109" s="71">
        <v>41.2</v>
      </c>
      <c r="Q109" s="52">
        <v>56</v>
      </c>
      <c r="R109" s="52">
        <v>1</v>
      </c>
      <c r="S109" s="52">
        <v>2</v>
      </c>
      <c r="T109" s="7">
        <f t="shared" si="5"/>
        <v>28</v>
      </c>
      <c r="U109" s="63">
        <v>63.2</v>
      </c>
      <c r="V109" s="18">
        <v>48</v>
      </c>
      <c r="W109" s="18">
        <v>2</v>
      </c>
      <c r="X109" s="5">
        <v>50</v>
      </c>
      <c r="Y109" s="5">
        <v>0</v>
      </c>
      <c r="Z109" s="30">
        <v>2</v>
      </c>
      <c r="AA109" s="30">
        <v>0</v>
      </c>
      <c r="AB109" s="30">
        <v>60</v>
      </c>
    </row>
    <row r="110" spans="1:28" s="2" customFormat="1" ht="12.75">
      <c r="A110" s="15"/>
      <c r="B110" s="35"/>
      <c r="C110" s="20"/>
      <c r="D110" s="19"/>
      <c r="E110" s="20"/>
      <c r="F110" s="16"/>
      <c r="G110" s="16"/>
      <c r="H110" s="16"/>
      <c r="I110" s="10" t="s">
        <v>66</v>
      </c>
      <c r="J110" s="4" t="s">
        <v>2</v>
      </c>
      <c r="K110" s="4">
        <v>68</v>
      </c>
      <c r="L110" s="50">
        <v>277</v>
      </c>
      <c r="M110" s="50">
        <v>2</v>
      </c>
      <c r="N110" s="50">
        <v>9</v>
      </c>
      <c r="O110" s="78">
        <f t="shared" si="4"/>
        <v>30.77777777777778</v>
      </c>
      <c r="P110" s="63">
        <v>34.3</v>
      </c>
      <c r="Q110" s="52">
        <v>288</v>
      </c>
      <c r="R110" s="52">
        <v>3</v>
      </c>
      <c r="S110" s="52">
        <v>10</v>
      </c>
      <c r="T110" s="7">
        <f t="shared" si="5"/>
        <v>28.8</v>
      </c>
      <c r="U110" s="63">
        <v>53.4</v>
      </c>
      <c r="V110" s="5">
        <v>345</v>
      </c>
      <c r="W110" s="5">
        <v>12</v>
      </c>
      <c r="X110" s="5">
        <v>204</v>
      </c>
      <c r="Y110" s="5">
        <v>150</v>
      </c>
      <c r="Z110" s="30">
        <v>9</v>
      </c>
      <c r="AA110" s="30">
        <v>6</v>
      </c>
      <c r="AB110" s="30">
        <v>270</v>
      </c>
    </row>
    <row r="111" spans="1:28" s="2" customFormat="1" ht="12.75">
      <c r="A111" s="15"/>
      <c r="B111" s="35"/>
      <c r="C111" s="20"/>
      <c r="D111" s="19"/>
      <c r="E111" s="20"/>
      <c r="F111" s="16"/>
      <c r="G111" s="16"/>
      <c r="H111" s="16"/>
      <c r="I111" s="10" t="s">
        <v>69</v>
      </c>
      <c r="J111" s="4" t="s">
        <v>3</v>
      </c>
      <c r="K111" s="4">
        <v>31</v>
      </c>
      <c r="L111" s="50">
        <v>137</v>
      </c>
      <c r="M111" s="50">
        <v>1</v>
      </c>
      <c r="N111" s="50">
        <v>5</v>
      </c>
      <c r="O111" s="78">
        <f t="shared" si="4"/>
        <v>27.4</v>
      </c>
      <c r="P111" s="63">
        <v>20</v>
      </c>
      <c r="Q111" s="52">
        <v>184</v>
      </c>
      <c r="R111" s="52">
        <v>2</v>
      </c>
      <c r="S111" s="52">
        <v>8</v>
      </c>
      <c r="T111" s="7">
        <f t="shared" si="5"/>
        <v>23</v>
      </c>
      <c r="U111" s="63">
        <v>38.5</v>
      </c>
      <c r="V111" s="5">
        <v>53</v>
      </c>
      <c r="W111" s="5">
        <v>4</v>
      </c>
      <c r="X111" s="5">
        <v>124</v>
      </c>
      <c r="Y111" s="5">
        <v>100</v>
      </c>
      <c r="Z111" s="30">
        <v>4</v>
      </c>
      <c r="AA111" s="30">
        <v>4</v>
      </c>
      <c r="AB111" s="30">
        <v>120</v>
      </c>
    </row>
    <row r="112" spans="1:28" s="2" customFormat="1" ht="12.75">
      <c r="A112" s="15"/>
      <c r="B112" s="35"/>
      <c r="C112" s="20"/>
      <c r="D112" s="19"/>
      <c r="E112" s="20"/>
      <c r="F112" s="16"/>
      <c r="G112" s="14"/>
      <c r="H112" s="14"/>
      <c r="I112" s="24" t="s">
        <v>62</v>
      </c>
      <c r="J112" s="4"/>
      <c r="K112" s="4">
        <f>SUM(K109:K111)</f>
        <v>122</v>
      </c>
      <c r="L112" s="4">
        <f>SUM(L109:L111)</f>
        <v>464</v>
      </c>
      <c r="M112" s="4">
        <f>SUM(M109:M111)</f>
        <v>4</v>
      </c>
      <c r="N112" s="4">
        <f>SUM(N109:N111)</f>
        <v>16</v>
      </c>
      <c r="O112" s="78"/>
      <c r="P112" s="63"/>
      <c r="Q112" s="52">
        <v>528</v>
      </c>
      <c r="R112" s="52"/>
      <c r="S112" s="52">
        <v>20</v>
      </c>
      <c r="T112" s="7">
        <f t="shared" si="5"/>
        <v>26.4</v>
      </c>
      <c r="U112" s="63"/>
      <c r="V112" s="5">
        <f>SUM(V109:V111)</f>
        <v>446</v>
      </c>
      <c r="W112" s="80">
        <v>18</v>
      </c>
      <c r="X112" s="32">
        <f>SUM(X110:X111)</f>
        <v>328</v>
      </c>
      <c r="Y112" s="32">
        <f>SUM(Y110:Y111)</f>
        <v>250</v>
      </c>
      <c r="Z112" s="25">
        <v>15</v>
      </c>
      <c r="AA112" s="25">
        <f>SUM(AA110:AA111)</f>
        <v>10</v>
      </c>
      <c r="AB112" s="30"/>
    </row>
    <row r="113" spans="1:28" s="2" customFormat="1" ht="12.75">
      <c r="A113" s="11" t="s">
        <v>13</v>
      </c>
      <c r="B113" s="34" t="s">
        <v>42</v>
      </c>
      <c r="C113" s="12">
        <v>38362</v>
      </c>
      <c r="D113" s="45">
        <v>37575</v>
      </c>
      <c r="E113" s="12">
        <v>37</v>
      </c>
      <c r="F113" s="12">
        <v>14</v>
      </c>
      <c r="G113" s="16">
        <v>37</v>
      </c>
      <c r="H113" s="16">
        <v>14</v>
      </c>
      <c r="I113" s="9" t="s">
        <v>64</v>
      </c>
      <c r="J113" s="4" t="s">
        <v>6</v>
      </c>
      <c r="K113" s="4">
        <v>22</v>
      </c>
      <c r="L113" s="50">
        <v>37</v>
      </c>
      <c r="M113" s="50">
        <v>1</v>
      </c>
      <c r="N113" s="50">
        <v>2</v>
      </c>
      <c r="O113" s="78">
        <f t="shared" si="4"/>
        <v>18.5</v>
      </c>
      <c r="P113" s="63">
        <v>60</v>
      </c>
      <c r="Q113" s="52">
        <v>56</v>
      </c>
      <c r="R113" s="52">
        <v>1</v>
      </c>
      <c r="S113" s="52">
        <v>2</v>
      </c>
      <c r="T113" s="7">
        <f t="shared" si="5"/>
        <v>28</v>
      </c>
      <c r="U113" s="63">
        <v>0</v>
      </c>
      <c r="V113" s="18"/>
      <c r="W113" s="18"/>
      <c r="X113" s="5">
        <v>37</v>
      </c>
      <c r="Y113" s="5">
        <v>0</v>
      </c>
      <c r="Z113" s="30">
        <v>2</v>
      </c>
      <c r="AA113" s="30">
        <v>0</v>
      </c>
      <c r="AB113" s="30">
        <v>60</v>
      </c>
    </row>
    <row r="114" spans="1:28" s="2" customFormat="1" ht="12.75">
      <c r="A114" s="15"/>
      <c r="B114" s="35"/>
      <c r="C114" s="17"/>
      <c r="D114" s="19"/>
      <c r="E114" s="16"/>
      <c r="F114" s="16"/>
      <c r="G114" s="16"/>
      <c r="H114" s="16"/>
      <c r="I114" s="10" t="s">
        <v>66</v>
      </c>
      <c r="J114" s="4" t="s">
        <v>2</v>
      </c>
      <c r="K114" s="4">
        <v>76</v>
      </c>
      <c r="L114" s="50">
        <v>261</v>
      </c>
      <c r="M114" s="61">
        <v>2.8</v>
      </c>
      <c r="N114" s="61">
        <v>9.8</v>
      </c>
      <c r="O114" s="78">
        <f t="shared" si="4"/>
        <v>26.632653061224488</v>
      </c>
      <c r="P114" s="63">
        <v>27.1</v>
      </c>
      <c r="Q114" s="52">
        <v>253</v>
      </c>
      <c r="R114" s="52">
        <v>3</v>
      </c>
      <c r="S114" s="52">
        <v>11</v>
      </c>
      <c r="T114" s="7">
        <f t="shared" si="5"/>
        <v>23</v>
      </c>
      <c r="U114" s="63">
        <v>43.8</v>
      </c>
      <c r="V114" s="5">
        <v>254</v>
      </c>
      <c r="W114" s="5">
        <v>12</v>
      </c>
      <c r="X114" s="5">
        <v>243</v>
      </c>
      <c r="Y114" s="5">
        <v>225</v>
      </c>
      <c r="Z114" s="30">
        <v>9</v>
      </c>
      <c r="AA114" s="30">
        <v>9</v>
      </c>
      <c r="AB114" s="30">
        <v>270</v>
      </c>
    </row>
    <row r="115" spans="1:28" s="2" customFormat="1" ht="12.75">
      <c r="A115" s="15"/>
      <c r="B115" s="35"/>
      <c r="C115" s="17"/>
      <c r="D115" s="19"/>
      <c r="E115" s="16"/>
      <c r="F115" s="16"/>
      <c r="G115" s="16"/>
      <c r="H115" s="16"/>
      <c r="I115" s="9" t="s">
        <v>67</v>
      </c>
      <c r="J115" s="4" t="s">
        <v>7</v>
      </c>
      <c r="K115" s="4">
        <v>5</v>
      </c>
      <c r="L115" s="50">
        <v>19</v>
      </c>
      <c r="M115" s="61">
        <v>0.2</v>
      </c>
      <c r="N115" s="61">
        <v>1.2</v>
      </c>
      <c r="O115" s="78">
        <f t="shared" si="4"/>
        <v>15.833333333333334</v>
      </c>
      <c r="P115" s="63">
        <v>100</v>
      </c>
      <c r="Q115" s="52">
        <v>19</v>
      </c>
      <c r="R115" s="52">
        <v>1</v>
      </c>
      <c r="S115" s="52">
        <v>3</v>
      </c>
      <c r="T115" s="7">
        <f aca="true" t="shared" si="6" ref="T115:T142">Q115/S115</f>
        <v>6.333333333333333</v>
      </c>
      <c r="U115" s="63">
        <v>0</v>
      </c>
      <c r="V115" s="5"/>
      <c r="W115" s="5"/>
      <c r="X115" s="5"/>
      <c r="Y115" s="5"/>
      <c r="Z115" s="30"/>
      <c r="AA115" s="30"/>
      <c r="AB115" s="30"/>
    </row>
    <row r="116" spans="1:28" s="2" customFormat="1" ht="12.75">
      <c r="A116" s="15"/>
      <c r="B116" s="35"/>
      <c r="C116" s="17"/>
      <c r="D116" s="19"/>
      <c r="E116" s="16"/>
      <c r="F116" s="16"/>
      <c r="G116" s="16"/>
      <c r="H116" s="16"/>
      <c r="I116" s="9" t="s">
        <v>65</v>
      </c>
      <c r="J116" s="4" t="s">
        <v>5</v>
      </c>
      <c r="K116" s="4">
        <v>52</v>
      </c>
      <c r="L116" s="50">
        <v>250</v>
      </c>
      <c r="M116" s="50">
        <v>2</v>
      </c>
      <c r="N116" s="50">
        <v>10</v>
      </c>
      <c r="O116" s="78">
        <f t="shared" si="4"/>
        <v>25</v>
      </c>
      <c r="P116" s="63">
        <v>21.2</v>
      </c>
      <c r="Q116" s="52">
        <v>342</v>
      </c>
      <c r="R116" s="52">
        <v>3</v>
      </c>
      <c r="S116" s="52">
        <v>12</v>
      </c>
      <c r="T116" s="7">
        <f t="shared" si="6"/>
        <v>28.5</v>
      </c>
      <c r="U116" s="63">
        <v>11.7</v>
      </c>
      <c r="V116" s="5">
        <v>308</v>
      </c>
      <c r="W116" s="5">
        <v>11</v>
      </c>
      <c r="X116" s="5">
        <v>208</v>
      </c>
      <c r="Y116" s="5">
        <v>200</v>
      </c>
      <c r="Z116" s="30">
        <v>8</v>
      </c>
      <c r="AA116" s="30">
        <v>8</v>
      </c>
      <c r="AB116" s="30">
        <v>240</v>
      </c>
    </row>
    <row r="117" spans="1:28" s="2" customFormat="1" ht="12.75">
      <c r="A117" s="15"/>
      <c r="B117" s="35"/>
      <c r="C117" s="17"/>
      <c r="D117" s="19"/>
      <c r="E117" s="16"/>
      <c r="F117" s="16"/>
      <c r="G117" s="14"/>
      <c r="H117" s="14"/>
      <c r="I117" s="24" t="s">
        <v>62</v>
      </c>
      <c r="J117" s="4"/>
      <c r="K117" s="4">
        <f>SUM(K113:K116)</f>
        <v>155</v>
      </c>
      <c r="L117" s="4">
        <f>SUM(L113:L116)</f>
        <v>567</v>
      </c>
      <c r="M117" s="4">
        <f>SUM(M113:M116)</f>
        <v>6</v>
      </c>
      <c r="N117" s="4">
        <f>SUM(N113:N116)</f>
        <v>23</v>
      </c>
      <c r="O117" s="78"/>
      <c r="P117" s="63"/>
      <c r="Q117" s="52">
        <v>670</v>
      </c>
      <c r="R117" s="52"/>
      <c r="S117" s="52">
        <v>28</v>
      </c>
      <c r="T117" s="7">
        <f t="shared" si="6"/>
        <v>23.928571428571427</v>
      </c>
      <c r="U117" s="63"/>
      <c r="V117" s="5">
        <f>SUM(V113:V116)</f>
        <v>562</v>
      </c>
      <c r="W117" s="80">
        <v>23</v>
      </c>
      <c r="X117" s="32">
        <f>SUM(X114:X116)</f>
        <v>451</v>
      </c>
      <c r="Y117" s="32">
        <f>SUM(Y114:Y116)</f>
        <v>425</v>
      </c>
      <c r="Z117" s="25">
        <v>19</v>
      </c>
      <c r="AA117" s="25">
        <f>SUM(AA114:AA116)</f>
        <v>17</v>
      </c>
      <c r="AB117" s="30"/>
    </row>
    <row r="118" spans="1:28" s="2" customFormat="1" ht="23.25" customHeight="1">
      <c r="A118" s="11" t="s">
        <v>13</v>
      </c>
      <c r="B118" s="34" t="s">
        <v>39</v>
      </c>
      <c r="C118" s="12">
        <v>38362</v>
      </c>
      <c r="D118" s="45">
        <v>37575</v>
      </c>
      <c r="E118" s="12">
        <v>34</v>
      </c>
      <c r="F118" s="12">
        <v>17</v>
      </c>
      <c r="G118" s="16">
        <v>39</v>
      </c>
      <c r="H118" s="16">
        <v>21</v>
      </c>
      <c r="I118" s="9" t="s">
        <v>65</v>
      </c>
      <c r="J118" s="4" t="s">
        <v>5</v>
      </c>
      <c r="K118" s="4">
        <v>98</v>
      </c>
      <c r="L118" s="50">
        <v>367</v>
      </c>
      <c r="M118" s="50">
        <v>4</v>
      </c>
      <c r="N118" s="50">
        <v>16</v>
      </c>
      <c r="O118" s="78">
        <f t="shared" si="4"/>
        <v>22.9375</v>
      </c>
      <c r="P118" s="63">
        <v>11.7</v>
      </c>
      <c r="Q118" s="52">
        <v>398</v>
      </c>
      <c r="R118" s="52">
        <v>4</v>
      </c>
      <c r="S118" s="52">
        <v>16</v>
      </c>
      <c r="T118" s="7">
        <f t="shared" si="6"/>
        <v>24.875</v>
      </c>
      <c r="U118" s="63">
        <v>14.5</v>
      </c>
      <c r="V118" s="18">
        <v>403</v>
      </c>
      <c r="W118" s="18">
        <v>15</v>
      </c>
      <c r="X118" s="5">
        <v>392</v>
      </c>
      <c r="Y118" s="5">
        <v>392</v>
      </c>
      <c r="Z118" s="30">
        <v>16</v>
      </c>
      <c r="AA118" s="30">
        <v>16</v>
      </c>
      <c r="AB118" s="30">
        <v>480</v>
      </c>
    </row>
    <row r="119" spans="1:28" s="2" customFormat="1" ht="12.75">
      <c r="A119" s="15"/>
      <c r="B119" s="35"/>
      <c r="C119" s="16"/>
      <c r="D119" s="19"/>
      <c r="E119" s="16"/>
      <c r="F119" s="16"/>
      <c r="G119" s="16"/>
      <c r="H119" s="16"/>
      <c r="I119" s="9" t="s">
        <v>61</v>
      </c>
      <c r="J119" s="4" t="s">
        <v>61</v>
      </c>
      <c r="K119" s="4">
        <v>69</v>
      </c>
      <c r="L119" s="50">
        <v>105</v>
      </c>
      <c r="M119" s="50">
        <v>2</v>
      </c>
      <c r="N119" s="50">
        <v>5</v>
      </c>
      <c r="O119" s="78">
        <f t="shared" si="4"/>
        <v>21</v>
      </c>
      <c r="P119" s="63">
        <v>4.4</v>
      </c>
      <c r="Q119" s="52">
        <v>140</v>
      </c>
      <c r="R119" s="52">
        <v>2</v>
      </c>
      <c r="S119" s="52">
        <v>7</v>
      </c>
      <c r="T119" s="7">
        <f t="shared" si="6"/>
        <v>20</v>
      </c>
      <c r="U119" s="63">
        <v>13.1</v>
      </c>
      <c r="V119" s="5">
        <v>136</v>
      </c>
      <c r="W119" s="5">
        <v>7</v>
      </c>
      <c r="X119" s="5"/>
      <c r="Y119" s="5"/>
      <c r="Z119" s="30"/>
      <c r="AA119" s="30"/>
      <c r="AB119" s="30"/>
    </row>
    <row r="120" spans="1:28" s="2" customFormat="1" ht="12.75">
      <c r="A120" s="13"/>
      <c r="B120" s="36"/>
      <c r="C120" s="18"/>
      <c r="D120" s="46"/>
      <c r="E120" s="14"/>
      <c r="F120" s="14"/>
      <c r="G120" s="14"/>
      <c r="H120" s="14"/>
      <c r="I120" s="24" t="s">
        <v>62</v>
      </c>
      <c r="J120" s="4"/>
      <c r="K120" s="4">
        <f>SUM(K118:K119)</f>
        <v>167</v>
      </c>
      <c r="L120" s="4">
        <f>SUM(L118:L119)</f>
        <v>472</v>
      </c>
      <c r="M120" s="4">
        <f>SUM(M118:M119)</f>
        <v>6</v>
      </c>
      <c r="N120" s="4">
        <f>SUM(N118:N119)</f>
        <v>21</v>
      </c>
      <c r="O120" s="78"/>
      <c r="P120" s="63"/>
      <c r="Q120" s="52">
        <v>538</v>
      </c>
      <c r="R120" s="52"/>
      <c r="S120" s="52">
        <v>23</v>
      </c>
      <c r="T120" s="7">
        <f t="shared" si="6"/>
        <v>23.391304347826086</v>
      </c>
      <c r="U120" s="63"/>
      <c r="V120" s="5">
        <f>V118+V119</f>
        <v>539</v>
      </c>
      <c r="W120" s="80">
        <v>22</v>
      </c>
      <c r="X120" s="32">
        <f>X118+X119</f>
        <v>392</v>
      </c>
      <c r="Y120" s="32">
        <f>Y118+Y119</f>
        <v>392</v>
      </c>
      <c r="Z120" s="31">
        <f>Z118+Z119</f>
        <v>16</v>
      </c>
      <c r="AA120" s="31">
        <f>AA118+AA119</f>
        <v>16</v>
      </c>
      <c r="AB120" s="82"/>
    </row>
    <row r="121" spans="1:28" s="2" customFormat="1" ht="14.25" customHeight="1">
      <c r="A121" s="15" t="s">
        <v>14</v>
      </c>
      <c r="B121" s="35" t="s">
        <v>51</v>
      </c>
      <c r="C121" s="16">
        <v>8783</v>
      </c>
      <c r="D121" s="19">
        <v>8571</v>
      </c>
      <c r="E121" s="16">
        <v>40</v>
      </c>
      <c r="F121" s="16">
        <v>15</v>
      </c>
      <c r="G121" s="16">
        <v>21</v>
      </c>
      <c r="H121" s="16">
        <v>8</v>
      </c>
      <c r="I121" s="9" t="s">
        <v>63</v>
      </c>
      <c r="J121" s="4" t="s">
        <v>4</v>
      </c>
      <c r="K121" s="4">
        <v>58</v>
      </c>
      <c r="L121" s="50">
        <v>303</v>
      </c>
      <c r="M121" s="50">
        <v>2</v>
      </c>
      <c r="N121" s="50">
        <v>12</v>
      </c>
      <c r="O121" s="78">
        <f aca="true" t="shared" si="7" ref="O121:O152">SUM(L121/N121)</f>
        <v>25.25</v>
      </c>
      <c r="P121" s="63">
        <v>3.6</v>
      </c>
      <c r="Q121" s="52">
        <v>335</v>
      </c>
      <c r="R121" s="52">
        <v>2</v>
      </c>
      <c r="S121" s="52">
        <v>12</v>
      </c>
      <c r="T121" s="7">
        <f t="shared" si="6"/>
        <v>27.916666666666668</v>
      </c>
      <c r="U121" s="63">
        <v>3.5</v>
      </c>
      <c r="V121" s="18">
        <v>357</v>
      </c>
      <c r="W121" s="18">
        <v>12</v>
      </c>
      <c r="X121" s="5">
        <v>360</v>
      </c>
      <c r="Y121" s="5">
        <v>303</v>
      </c>
      <c r="Z121" s="30">
        <v>12</v>
      </c>
      <c r="AA121" s="30">
        <v>12</v>
      </c>
      <c r="AB121" s="30">
        <v>360</v>
      </c>
    </row>
    <row r="122" spans="1:28" s="2" customFormat="1" ht="12.75">
      <c r="A122" s="15"/>
      <c r="B122" s="35"/>
      <c r="C122" s="16"/>
      <c r="D122" s="16"/>
      <c r="E122" s="16"/>
      <c r="F122" s="16"/>
      <c r="G122" s="14"/>
      <c r="H122" s="14"/>
      <c r="I122" s="22" t="s">
        <v>62</v>
      </c>
      <c r="J122" s="4"/>
      <c r="K122" s="4">
        <f>SUM(K121)</f>
        <v>58</v>
      </c>
      <c r="L122" s="4">
        <f>SUM(L121)</f>
        <v>303</v>
      </c>
      <c r="M122" s="4">
        <f>SUM(M121)</f>
        <v>2</v>
      </c>
      <c r="N122" s="4">
        <f>SUM(N121)</f>
        <v>12</v>
      </c>
      <c r="O122" s="78"/>
      <c r="P122" s="63"/>
      <c r="Q122" s="52">
        <v>335</v>
      </c>
      <c r="R122" s="52"/>
      <c r="S122" s="52">
        <v>12</v>
      </c>
      <c r="T122" s="7">
        <f t="shared" si="6"/>
        <v>27.916666666666668</v>
      </c>
      <c r="U122" s="63"/>
      <c r="V122" s="5">
        <v>357</v>
      </c>
      <c r="W122" s="80">
        <v>12</v>
      </c>
      <c r="X122" s="32">
        <v>360</v>
      </c>
      <c r="Y122" s="32">
        <v>303</v>
      </c>
      <c r="Z122" s="25">
        <v>12</v>
      </c>
      <c r="AA122" s="25">
        <v>12</v>
      </c>
      <c r="AB122" s="30"/>
    </row>
    <row r="123" spans="1:28" s="2" customFormat="1" ht="26.25" customHeight="1">
      <c r="A123" s="11" t="s">
        <v>14</v>
      </c>
      <c r="B123" s="34" t="s">
        <v>45</v>
      </c>
      <c r="C123" s="12">
        <v>8783</v>
      </c>
      <c r="D123" s="45">
        <v>8571</v>
      </c>
      <c r="E123" s="12">
        <v>30</v>
      </c>
      <c r="F123" s="12">
        <v>15</v>
      </c>
      <c r="G123" s="16">
        <v>32</v>
      </c>
      <c r="H123" s="16">
        <v>24</v>
      </c>
      <c r="I123" s="9" t="s">
        <v>67</v>
      </c>
      <c r="J123" s="4" t="s">
        <v>7</v>
      </c>
      <c r="K123" s="4">
        <v>26</v>
      </c>
      <c r="L123" s="50">
        <v>83</v>
      </c>
      <c r="M123" s="50">
        <v>2</v>
      </c>
      <c r="N123" s="50">
        <v>6</v>
      </c>
      <c r="O123" s="78">
        <f t="shared" si="7"/>
        <v>13.833333333333334</v>
      </c>
      <c r="P123" s="63"/>
      <c r="Q123" s="52">
        <v>74</v>
      </c>
      <c r="R123" s="52">
        <v>1</v>
      </c>
      <c r="S123" s="52">
        <v>6</v>
      </c>
      <c r="T123" s="7">
        <f t="shared" si="6"/>
        <v>12.333333333333334</v>
      </c>
      <c r="U123" s="63">
        <v>45.5</v>
      </c>
      <c r="V123" s="18"/>
      <c r="W123" s="18"/>
      <c r="X123" s="5">
        <v>78</v>
      </c>
      <c r="Y123" s="5">
        <v>40</v>
      </c>
      <c r="Z123" s="30">
        <v>6</v>
      </c>
      <c r="AA123" s="30">
        <v>6</v>
      </c>
      <c r="AB123" s="30">
        <v>84</v>
      </c>
    </row>
    <row r="124" spans="1:28" s="2" customFormat="1" ht="12.75">
      <c r="A124" s="15"/>
      <c r="B124" s="35"/>
      <c r="C124" s="17"/>
      <c r="D124" s="19"/>
      <c r="E124" s="16"/>
      <c r="F124" s="16"/>
      <c r="G124" s="16"/>
      <c r="H124" s="16"/>
      <c r="I124" s="10" t="s">
        <v>66</v>
      </c>
      <c r="J124" s="4" t="s">
        <v>2</v>
      </c>
      <c r="K124" s="4">
        <v>32</v>
      </c>
      <c r="L124" s="50">
        <v>95</v>
      </c>
      <c r="M124" s="50">
        <v>1</v>
      </c>
      <c r="N124" s="50">
        <v>4</v>
      </c>
      <c r="O124" s="78">
        <f t="shared" si="7"/>
        <v>23.75</v>
      </c>
      <c r="P124" s="63">
        <v>52.9</v>
      </c>
      <c r="Q124" s="52">
        <v>100</v>
      </c>
      <c r="R124" s="52">
        <v>2</v>
      </c>
      <c r="S124" s="52">
        <v>5</v>
      </c>
      <c r="T124" s="7">
        <f t="shared" si="6"/>
        <v>20</v>
      </c>
      <c r="U124" s="63">
        <v>22.2</v>
      </c>
      <c r="V124" s="5">
        <v>191</v>
      </c>
      <c r="W124" s="5">
        <v>12</v>
      </c>
      <c r="X124" s="5">
        <v>96</v>
      </c>
      <c r="Y124" s="5">
        <v>90</v>
      </c>
      <c r="Z124" s="30">
        <v>6</v>
      </c>
      <c r="AA124" s="30">
        <v>3</v>
      </c>
      <c r="AB124" s="30">
        <v>180</v>
      </c>
    </row>
    <row r="125" spans="1:28" s="2" customFormat="1" ht="12.75">
      <c r="A125" s="15"/>
      <c r="B125" s="35"/>
      <c r="C125" s="17"/>
      <c r="D125" s="19"/>
      <c r="E125" s="16"/>
      <c r="F125" s="16"/>
      <c r="G125" s="16"/>
      <c r="H125" s="16"/>
      <c r="I125" s="9" t="s">
        <v>64</v>
      </c>
      <c r="J125" s="4" t="s">
        <v>6</v>
      </c>
      <c r="K125" s="4">
        <v>0</v>
      </c>
      <c r="L125" s="50">
        <v>0</v>
      </c>
      <c r="M125" s="50">
        <v>0</v>
      </c>
      <c r="N125" s="50">
        <v>0</v>
      </c>
      <c r="O125" s="78">
        <v>0</v>
      </c>
      <c r="P125" s="63">
        <v>50</v>
      </c>
      <c r="Q125" s="52">
        <v>58</v>
      </c>
      <c r="R125" s="52">
        <v>2</v>
      </c>
      <c r="S125" s="52">
        <v>2</v>
      </c>
      <c r="T125" s="7">
        <f t="shared" si="6"/>
        <v>29</v>
      </c>
      <c r="U125" s="63">
        <v>34.8</v>
      </c>
      <c r="V125" s="5">
        <v>48</v>
      </c>
      <c r="W125" s="5">
        <v>2</v>
      </c>
      <c r="X125" s="5">
        <v>0</v>
      </c>
      <c r="Y125" s="5">
        <v>0</v>
      </c>
      <c r="Z125" s="30">
        <v>0</v>
      </c>
      <c r="AA125" s="30">
        <v>0</v>
      </c>
      <c r="AB125" s="30">
        <v>0</v>
      </c>
    </row>
    <row r="126" spans="1:28" s="2" customFormat="1" ht="12.75">
      <c r="A126" s="15"/>
      <c r="B126" s="35"/>
      <c r="C126" s="17"/>
      <c r="D126" s="19"/>
      <c r="E126" s="16"/>
      <c r="F126" s="16"/>
      <c r="G126" s="16"/>
      <c r="H126" s="16"/>
      <c r="I126" s="9" t="s">
        <v>65</v>
      </c>
      <c r="J126" s="4" t="s">
        <v>5</v>
      </c>
      <c r="K126" s="4">
        <v>16</v>
      </c>
      <c r="L126" s="50">
        <v>118</v>
      </c>
      <c r="M126" s="50">
        <v>1</v>
      </c>
      <c r="N126" s="50">
        <v>6</v>
      </c>
      <c r="O126" s="78">
        <f t="shared" si="7"/>
        <v>19.666666666666668</v>
      </c>
      <c r="P126" s="63">
        <v>35.5</v>
      </c>
      <c r="Q126" s="52">
        <v>167</v>
      </c>
      <c r="R126" s="52">
        <v>2</v>
      </c>
      <c r="S126" s="52">
        <v>8</v>
      </c>
      <c r="T126" s="7">
        <f t="shared" si="6"/>
        <v>20.875</v>
      </c>
      <c r="U126" s="63">
        <v>28.3</v>
      </c>
      <c r="V126" s="5">
        <v>211</v>
      </c>
      <c r="W126" s="5">
        <v>8</v>
      </c>
      <c r="X126" s="5">
        <v>64</v>
      </c>
      <c r="Y126" s="5">
        <v>0</v>
      </c>
      <c r="Z126" s="30">
        <v>4</v>
      </c>
      <c r="AA126" s="30">
        <v>0</v>
      </c>
      <c r="AB126" s="30">
        <v>120</v>
      </c>
    </row>
    <row r="127" spans="1:28" s="2" customFormat="1" ht="12.75">
      <c r="A127" s="15"/>
      <c r="B127" s="35"/>
      <c r="C127" s="17"/>
      <c r="D127" s="19"/>
      <c r="E127" s="16"/>
      <c r="F127" s="16"/>
      <c r="G127" s="16"/>
      <c r="H127" s="16"/>
      <c r="I127" s="9" t="s">
        <v>61</v>
      </c>
      <c r="J127" s="4" t="s">
        <v>61</v>
      </c>
      <c r="K127" s="4">
        <v>32</v>
      </c>
      <c r="L127" s="50">
        <v>78</v>
      </c>
      <c r="M127" s="50">
        <v>1</v>
      </c>
      <c r="N127" s="50">
        <v>3</v>
      </c>
      <c r="O127" s="78">
        <f t="shared" si="7"/>
        <v>26</v>
      </c>
      <c r="P127" s="63">
        <v>17.6</v>
      </c>
      <c r="Q127" s="52">
        <v>64</v>
      </c>
      <c r="R127" s="52">
        <v>1</v>
      </c>
      <c r="S127" s="52">
        <v>3</v>
      </c>
      <c r="T127" s="7">
        <f t="shared" si="6"/>
        <v>21.333333333333332</v>
      </c>
      <c r="U127" s="63">
        <v>6.3</v>
      </c>
      <c r="V127" s="5">
        <v>90</v>
      </c>
      <c r="W127" s="5">
        <v>6</v>
      </c>
      <c r="X127" s="5"/>
      <c r="Y127" s="5"/>
      <c r="Z127" s="30"/>
      <c r="AA127" s="30"/>
      <c r="AB127" s="30"/>
    </row>
    <row r="128" spans="1:28" s="2" customFormat="1" ht="12.75">
      <c r="A128" s="15"/>
      <c r="B128" s="35"/>
      <c r="C128" s="17"/>
      <c r="D128" s="19"/>
      <c r="E128" s="16"/>
      <c r="F128" s="16"/>
      <c r="G128" s="14"/>
      <c r="H128" s="14"/>
      <c r="I128" s="24" t="s">
        <v>62</v>
      </c>
      <c r="J128" s="4"/>
      <c r="K128" s="4">
        <f>SUM(K123:K127)</f>
        <v>106</v>
      </c>
      <c r="L128" s="4">
        <f>SUM(L123:L127)</f>
        <v>374</v>
      </c>
      <c r="M128" s="4">
        <f>SUM(M123:M127)</f>
        <v>5</v>
      </c>
      <c r="N128" s="4">
        <f>SUM(N123:N127)</f>
        <v>19</v>
      </c>
      <c r="O128" s="78"/>
      <c r="P128" s="63"/>
      <c r="Q128" s="52">
        <v>463</v>
      </c>
      <c r="R128" s="52"/>
      <c r="S128" s="52">
        <v>24</v>
      </c>
      <c r="T128" s="7">
        <f t="shared" si="6"/>
        <v>19.291666666666668</v>
      </c>
      <c r="U128" s="63"/>
      <c r="V128" s="5">
        <f>V123+V124+V125+V126+V127</f>
        <v>540</v>
      </c>
      <c r="W128" s="80">
        <v>28</v>
      </c>
      <c r="X128" s="32">
        <f>X123+X124+X125+X126+X127</f>
        <v>238</v>
      </c>
      <c r="Y128" s="32">
        <f>Y123+Y124+Y125+Y126+Y127</f>
        <v>130</v>
      </c>
      <c r="Z128" s="31">
        <f>Z123+Z124+Z125+Z126+Z127</f>
        <v>16</v>
      </c>
      <c r="AA128" s="31">
        <f>AA123+AA124+AA125+AA126+AA127</f>
        <v>9</v>
      </c>
      <c r="AB128" s="82"/>
    </row>
    <row r="129" spans="1:28" s="2" customFormat="1" ht="27.75" customHeight="1">
      <c r="A129" s="11" t="s">
        <v>14</v>
      </c>
      <c r="B129" s="34" t="s">
        <v>46</v>
      </c>
      <c r="C129" s="12">
        <v>10708</v>
      </c>
      <c r="D129" s="45">
        <v>10247</v>
      </c>
      <c r="E129" s="12">
        <v>28</v>
      </c>
      <c r="F129" s="12">
        <v>14</v>
      </c>
      <c r="G129" s="16">
        <v>28</v>
      </c>
      <c r="H129" s="16">
        <v>14</v>
      </c>
      <c r="I129" s="9" t="s">
        <v>63</v>
      </c>
      <c r="J129" s="4" t="s">
        <v>4</v>
      </c>
      <c r="K129" s="4">
        <v>60</v>
      </c>
      <c r="L129" s="50">
        <v>353</v>
      </c>
      <c r="M129" s="50">
        <v>3</v>
      </c>
      <c r="N129" s="50">
        <v>16</v>
      </c>
      <c r="O129" s="78">
        <f t="shared" si="7"/>
        <v>22.0625</v>
      </c>
      <c r="P129" s="63">
        <v>5.9</v>
      </c>
      <c r="Q129" s="52">
        <v>421</v>
      </c>
      <c r="R129" s="52">
        <v>3</v>
      </c>
      <c r="S129" s="52">
        <v>16</v>
      </c>
      <c r="T129" s="7">
        <f t="shared" si="6"/>
        <v>26.3125</v>
      </c>
      <c r="U129" s="63">
        <v>2.4</v>
      </c>
      <c r="V129" s="18">
        <v>432</v>
      </c>
      <c r="W129" s="18">
        <v>16</v>
      </c>
      <c r="X129" s="5">
        <v>444</v>
      </c>
      <c r="Y129" s="5">
        <v>353</v>
      </c>
      <c r="Z129" s="30">
        <v>16</v>
      </c>
      <c r="AA129" s="30">
        <v>12</v>
      </c>
      <c r="AB129" s="30">
        <v>444</v>
      </c>
    </row>
    <row r="130" spans="1:28" s="2" customFormat="1" ht="12.75">
      <c r="A130" s="15"/>
      <c r="B130" s="35"/>
      <c r="C130" s="16"/>
      <c r="D130" s="19"/>
      <c r="E130" s="16"/>
      <c r="F130" s="16"/>
      <c r="G130" s="14"/>
      <c r="H130" s="14"/>
      <c r="I130" s="24" t="s">
        <v>62</v>
      </c>
      <c r="J130" s="4"/>
      <c r="K130" s="4">
        <f>SUM(K129)</f>
        <v>60</v>
      </c>
      <c r="L130" s="4">
        <f>SUM(L129)</f>
        <v>353</v>
      </c>
      <c r="M130" s="4">
        <f>SUM(M129)</f>
        <v>3</v>
      </c>
      <c r="N130" s="4">
        <f>SUM(N129)</f>
        <v>16</v>
      </c>
      <c r="O130" s="78"/>
      <c r="P130" s="63"/>
      <c r="Q130" s="52">
        <v>421</v>
      </c>
      <c r="R130" s="52"/>
      <c r="S130" s="52">
        <v>16</v>
      </c>
      <c r="T130" s="7">
        <f t="shared" si="6"/>
        <v>26.3125</v>
      </c>
      <c r="U130" s="63"/>
      <c r="V130" s="5">
        <v>432</v>
      </c>
      <c r="W130" s="80">
        <v>16</v>
      </c>
      <c r="X130" s="32">
        <v>353</v>
      </c>
      <c r="Y130" s="32">
        <v>432</v>
      </c>
      <c r="Z130" s="25">
        <v>16</v>
      </c>
      <c r="AA130" s="25">
        <v>12</v>
      </c>
      <c r="AB130" s="30"/>
    </row>
    <row r="131" spans="1:28" s="2" customFormat="1" ht="13.5" customHeight="1">
      <c r="A131" s="11" t="s">
        <v>14</v>
      </c>
      <c r="B131" s="34" t="s">
        <v>59</v>
      </c>
      <c r="C131" s="12">
        <v>10708</v>
      </c>
      <c r="D131" s="45">
        <v>10247</v>
      </c>
      <c r="E131" s="12">
        <v>26</v>
      </c>
      <c r="F131" s="12">
        <v>8</v>
      </c>
      <c r="G131" s="16">
        <v>29</v>
      </c>
      <c r="H131" s="16">
        <v>15</v>
      </c>
      <c r="I131" s="9" t="s">
        <v>64</v>
      </c>
      <c r="J131" s="4" t="s">
        <v>6</v>
      </c>
      <c r="K131" s="4">
        <v>30</v>
      </c>
      <c r="L131" s="50">
        <v>44</v>
      </c>
      <c r="M131" s="50">
        <v>1</v>
      </c>
      <c r="N131" s="50">
        <v>2</v>
      </c>
      <c r="O131" s="78">
        <f t="shared" si="7"/>
        <v>22</v>
      </c>
      <c r="P131" s="63">
        <v>10</v>
      </c>
      <c r="Q131" s="52">
        <v>56</v>
      </c>
      <c r="R131" s="52">
        <v>1</v>
      </c>
      <c r="S131" s="52">
        <v>2</v>
      </c>
      <c r="T131" s="7">
        <f t="shared" si="6"/>
        <v>28</v>
      </c>
      <c r="U131" s="63">
        <v>0</v>
      </c>
      <c r="V131" s="18">
        <v>24</v>
      </c>
      <c r="W131" s="18">
        <v>1</v>
      </c>
      <c r="X131" s="5">
        <v>44</v>
      </c>
      <c r="Y131" s="5">
        <v>0</v>
      </c>
      <c r="Z131" s="30">
        <v>2</v>
      </c>
      <c r="AA131" s="30">
        <v>1</v>
      </c>
      <c r="AB131" s="30">
        <v>60</v>
      </c>
    </row>
    <row r="132" spans="1:28" s="2" customFormat="1" ht="12.75">
      <c r="A132" s="15"/>
      <c r="B132" s="35"/>
      <c r="C132" s="17"/>
      <c r="D132" s="19"/>
      <c r="E132" s="16"/>
      <c r="F132" s="16"/>
      <c r="G132" s="16"/>
      <c r="H132" s="16"/>
      <c r="I132" s="10" t="s">
        <v>66</v>
      </c>
      <c r="J132" s="4" t="s">
        <v>2</v>
      </c>
      <c r="K132" s="4">
        <v>56</v>
      </c>
      <c r="L132" s="50">
        <v>224</v>
      </c>
      <c r="M132" s="50">
        <v>2</v>
      </c>
      <c r="N132" s="50">
        <v>8</v>
      </c>
      <c r="O132" s="78">
        <f t="shared" si="7"/>
        <v>28</v>
      </c>
      <c r="P132" s="63">
        <v>13.3</v>
      </c>
      <c r="Q132" s="52">
        <v>256</v>
      </c>
      <c r="R132" s="52">
        <v>3</v>
      </c>
      <c r="S132" s="52">
        <v>9</v>
      </c>
      <c r="T132" s="7">
        <f t="shared" si="6"/>
        <v>28.444444444444443</v>
      </c>
      <c r="U132" s="63">
        <v>31.2</v>
      </c>
      <c r="V132" s="5">
        <v>248</v>
      </c>
      <c r="W132" s="5">
        <v>9</v>
      </c>
      <c r="X132" s="5">
        <v>168</v>
      </c>
      <c r="Y132" s="5">
        <v>150</v>
      </c>
      <c r="Z132" s="30">
        <v>6</v>
      </c>
      <c r="AA132" s="30">
        <v>6</v>
      </c>
      <c r="AB132" s="30">
        <v>180</v>
      </c>
    </row>
    <row r="133" spans="1:28" s="2" customFormat="1" ht="12.75">
      <c r="A133" s="15"/>
      <c r="B133" s="35"/>
      <c r="C133" s="17"/>
      <c r="D133" s="19"/>
      <c r="E133" s="16"/>
      <c r="F133" s="16"/>
      <c r="G133" s="16"/>
      <c r="H133" s="16"/>
      <c r="I133" s="9" t="s">
        <v>65</v>
      </c>
      <c r="J133" s="4" t="s">
        <v>5</v>
      </c>
      <c r="K133" s="4">
        <v>26</v>
      </c>
      <c r="L133" s="50">
        <v>120</v>
      </c>
      <c r="M133" s="50">
        <v>1</v>
      </c>
      <c r="N133" s="50">
        <v>5</v>
      </c>
      <c r="O133" s="78">
        <f t="shared" si="7"/>
        <v>24</v>
      </c>
      <c r="P133" s="63">
        <v>30.8</v>
      </c>
      <c r="Q133" s="52">
        <v>127</v>
      </c>
      <c r="R133" s="52">
        <v>2</v>
      </c>
      <c r="S133" s="52">
        <v>6</v>
      </c>
      <c r="T133" s="7">
        <f t="shared" si="6"/>
        <v>21.166666666666668</v>
      </c>
      <c r="U133" s="63">
        <v>27.8</v>
      </c>
      <c r="V133" s="5">
        <v>220</v>
      </c>
      <c r="W133" s="5">
        <v>9</v>
      </c>
      <c r="X133" s="5">
        <v>104</v>
      </c>
      <c r="Y133" s="5">
        <v>100</v>
      </c>
      <c r="Z133" s="30">
        <v>4</v>
      </c>
      <c r="AA133" s="30">
        <v>4</v>
      </c>
      <c r="AB133" s="30">
        <v>120</v>
      </c>
    </row>
    <row r="134" spans="1:28" s="2" customFormat="1" ht="12.75">
      <c r="A134" s="15"/>
      <c r="B134" s="35"/>
      <c r="C134" s="17"/>
      <c r="D134" s="19"/>
      <c r="E134" s="16"/>
      <c r="F134" s="16"/>
      <c r="G134" s="14"/>
      <c r="H134" s="14"/>
      <c r="I134" s="24" t="s">
        <v>62</v>
      </c>
      <c r="J134" s="4"/>
      <c r="K134" s="4">
        <f>SUM(K131:K133)</f>
        <v>112</v>
      </c>
      <c r="L134" s="4">
        <f>SUM(L131:L133)</f>
        <v>388</v>
      </c>
      <c r="M134" s="4">
        <f>SUM(M131:M133)</f>
        <v>4</v>
      </c>
      <c r="N134" s="4">
        <f>SUM(N131:N133)</f>
        <v>15</v>
      </c>
      <c r="O134" s="78"/>
      <c r="P134" s="63"/>
      <c r="Q134" s="52">
        <v>439</v>
      </c>
      <c r="R134" s="52"/>
      <c r="S134" s="52">
        <v>17</v>
      </c>
      <c r="T134" s="7">
        <f t="shared" si="6"/>
        <v>25.823529411764707</v>
      </c>
      <c r="U134" s="63"/>
      <c r="V134" s="5">
        <f>V131+V132+V133</f>
        <v>492</v>
      </c>
      <c r="W134" s="80">
        <v>19</v>
      </c>
      <c r="X134" s="32">
        <f>X131+X132+X133</f>
        <v>316</v>
      </c>
      <c r="Y134" s="32">
        <f>Y131+Y132+Y133</f>
        <v>250</v>
      </c>
      <c r="Z134" s="31">
        <f>Z131+Z132+Z133</f>
        <v>12</v>
      </c>
      <c r="AA134" s="31">
        <f>AA131+AA132+AA133</f>
        <v>11</v>
      </c>
      <c r="AB134" s="82"/>
    </row>
    <row r="135" spans="1:28" s="2" customFormat="1" ht="12.75">
      <c r="A135" s="11" t="s">
        <v>14</v>
      </c>
      <c r="B135" s="34" t="s">
        <v>43</v>
      </c>
      <c r="C135" s="12">
        <v>11837</v>
      </c>
      <c r="D135" s="45">
        <v>11750</v>
      </c>
      <c r="E135" s="12">
        <v>22</v>
      </c>
      <c r="F135" s="12">
        <v>12</v>
      </c>
      <c r="G135" s="16">
        <v>22</v>
      </c>
      <c r="H135" s="16">
        <v>12</v>
      </c>
      <c r="I135" s="9" t="s">
        <v>63</v>
      </c>
      <c r="J135" s="4" t="s">
        <v>4</v>
      </c>
      <c r="K135" s="4">
        <v>65</v>
      </c>
      <c r="L135" s="50">
        <v>359</v>
      </c>
      <c r="M135" s="50">
        <v>2</v>
      </c>
      <c r="N135" s="50">
        <v>12</v>
      </c>
      <c r="O135" s="78">
        <f t="shared" si="7"/>
        <v>29.916666666666668</v>
      </c>
      <c r="P135" s="63">
        <v>7.1</v>
      </c>
      <c r="Q135" s="52">
        <v>351</v>
      </c>
      <c r="R135" s="52">
        <v>2</v>
      </c>
      <c r="S135" s="52">
        <v>12</v>
      </c>
      <c r="T135" s="7">
        <f t="shared" si="6"/>
        <v>29.25</v>
      </c>
      <c r="U135" s="63">
        <v>6.7</v>
      </c>
      <c r="V135" s="18">
        <v>355</v>
      </c>
      <c r="W135" s="18">
        <v>12</v>
      </c>
      <c r="X135" s="5">
        <v>360</v>
      </c>
      <c r="Y135" s="5">
        <v>359</v>
      </c>
      <c r="Z135" s="30">
        <v>12</v>
      </c>
      <c r="AA135" s="30">
        <v>12</v>
      </c>
      <c r="AB135" s="30">
        <v>360</v>
      </c>
    </row>
    <row r="136" spans="1:28" s="2" customFormat="1" ht="12.75">
      <c r="A136" s="13"/>
      <c r="B136" s="36"/>
      <c r="C136" s="14"/>
      <c r="D136" s="46"/>
      <c r="E136" s="14"/>
      <c r="F136" s="14"/>
      <c r="G136" s="14"/>
      <c r="H136" s="14"/>
      <c r="I136" s="24" t="s">
        <v>62</v>
      </c>
      <c r="J136" s="4"/>
      <c r="K136" s="4">
        <f>SUM(K135)</f>
        <v>65</v>
      </c>
      <c r="L136" s="4">
        <f>SUM(L135)</f>
        <v>359</v>
      </c>
      <c r="M136" s="4">
        <f>SUM(M135)</f>
        <v>2</v>
      </c>
      <c r="N136" s="4">
        <f>SUM(N135)</f>
        <v>12</v>
      </c>
      <c r="O136" s="78"/>
      <c r="P136" s="63"/>
      <c r="Q136" s="52">
        <v>351</v>
      </c>
      <c r="R136" s="52"/>
      <c r="S136" s="52">
        <v>12</v>
      </c>
      <c r="T136" s="7">
        <f t="shared" si="6"/>
        <v>29.25</v>
      </c>
      <c r="U136" s="63"/>
      <c r="V136" s="5">
        <v>355</v>
      </c>
      <c r="W136" s="80">
        <v>12</v>
      </c>
      <c r="X136" s="32">
        <v>360</v>
      </c>
      <c r="Y136" s="32">
        <v>359</v>
      </c>
      <c r="Z136" s="25">
        <v>12</v>
      </c>
      <c r="AA136" s="25">
        <v>12</v>
      </c>
      <c r="AB136" s="30"/>
    </row>
    <row r="137" spans="1:28" s="2" customFormat="1" ht="14.25" customHeight="1">
      <c r="A137" s="11" t="s">
        <v>14</v>
      </c>
      <c r="B137" s="34" t="s">
        <v>44</v>
      </c>
      <c r="C137" s="12">
        <v>11837</v>
      </c>
      <c r="D137" s="45">
        <v>11750</v>
      </c>
      <c r="E137" s="12">
        <v>31</v>
      </c>
      <c r="F137" s="12">
        <v>11</v>
      </c>
      <c r="G137" s="16">
        <v>34</v>
      </c>
      <c r="H137" s="16">
        <v>14</v>
      </c>
      <c r="I137" s="9" t="s">
        <v>65</v>
      </c>
      <c r="J137" s="4" t="s">
        <v>5</v>
      </c>
      <c r="K137" s="4">
        <v>69</v>
      </c>
      <c r="L137" s="50">
        <v>333</v>
      </c>
      <c r="M137" s="50">
        <v>3</v>
      </c>
      <c r="N137" s="50">
        <v>14</v>
      </c>
      <c r="O137" s="78">
        <f t="shared" si="7"/>
        <v>23.785714285714285</v>
      </c>
      <c r="P137" s="63">
        <v>15.8</v>
      </c>
      <c r="Q137" s="52">
        <v>531</v>
      </c>
      <c r="R137" s="52">
        <v>5</v>
      </c>
      <c r="S137" s="52">
        <v>20</v>
      </c>
      <c r="T137" s="7">
        <f t="shared" si="6"/>
        <v>26.55</v>
      </c>
      <c r="U137" s="63">
        <v>22</v>
      </c>
      <c r="V137" s="18">
        <v>572</v>
      </c>
      <c r="W137" s="18">
        <v>20</v>
      </c>
      <c r="X137" s="5">
        <v>276</v>
      </c>
      <c r="Y137" s="5">
        <v>240</v>
      </c>
      <c r="Z137" s="30">
        <v>12</v>
      </c>
      <c r="AA137" s="30">
        <v>12</v>
      </c>
      <c r="AB137" s="30">
        <v>360</v>
      </c>
    </row>
    <row r="138" spans="1:28" s="2" customFormat="1" ht="12.75">
      <c r="A138" s="15"/>
      <c r="B138" s="35"/>
      <c r="C138" s="16"/>
      <c r="D138" s="19"/>
      <c r="E138" s="16"/>
      <c r="F138" s="16"/>
      <c r="G138" s="14"/>
      <c r="H138" s="14"/>
      <c r="I138" s="24" t="s">
        <v>62</v>
      </c>
      <c r="J138" s="4"/>
      <c r="K138" s="4">
        <f>SUM(K137)</f>
        <v>69</v>
      </c>
      <c r="L138" s="4">
        <f>SUM(L137)</f>
        <v>333</v>
      </c>
      <c r="M138" s="4">
        <f>SUM(M137)</f>
        <v>3</v>
      </c>
      <c r="N138" s="4">
        <f>SUM(N137)</f>
        <v>14</v>
      </c>
      <c r="O138" s="78"/>
      <c r="P138" s="63"/>
      <c r="Q138" s="52">
        <v>531</v>
      </c>
      <c r="R138" s="52"/>
      <c r="S138" s="52">
        <v>20</v>
      </c>
      <c r="T138" s="7">
        <f t="shared" si="6"/>
        <v>26.55</v>
      </c>
      <c r="U138" s="63"/>
      <c r="V138" s="5">
        <v>572</v>
      </c>
      <c r="W138" s="80">
        <v>20</v>
      </c>
      <c r="X138" s="32">
        <v>276</v>
      </c>
      <c r="Y138" s="32">
        <v>240</v>
      </c>
      <c r="Z138" s="25">
        <v>12</v>
      </c>
      <c r="AA138" s="25">
        <v>12</v>
      </c>
      <c r="AB138" s="30"/>
    </row>
    <row r="139" spans="1:28" s="2" customFormat="1" ht="12.75" customHeight="1">
      <c r="A139" s="11" t="s">
        <v>14</v>
      </c>
      <c r="B139" s="34" t="s">
        <v>49</v>
      </c>
      <c r="C139" s="12">
        <v>11837</v>
      </c>
      <c r="D139" s="45">
        <v>11750</v>
      </c>
      <c r="E139" s="12">
        <v>18</v>
      </c>
      <c r="F139" s="12">
        <v>7</v>
      </c>
      <c r="G139" s="16">
        <v>18</v>
      </c>
      <c r="H139" s="16">
        <v>7</v>
      </c>
      <c r="I139" s="9" t="s">
        <v>64</v>
      </c>
      <c r="J139" s="4" t="s">
        <v>6</v>
      </c>
      <c r="K139" s="4">
        <v>28</v>
      </c>
      <c r="L139" s="50">
        <v>52</v>
      </c>
      <c r="M139" s="50">
        <v>1</v>
      </c>
      <c r="N139" s="50">
        <v>2</v>
      </c>
      <c r="O139" s="78">
        <f t="shared" si="7"/>
        <v>26</v>
      </c>
      <c r="P139" s="63">
        <v>35</v>
      </c>
      <c r="Q139" s="52">
        <v>58</v>
      </c>
      <c r="R139" s="52">
        <v>1</v>
      </c>
      <c r="S139" s="52">
        <v>2</v>
      </c>
      <c r="T139" s="7">
        <f t="shared" si="6"/>
        <v>29</v>
      </c>
      <c r="U139" s="63">
        <v>42.1</v>
      </c>
      <c r="V139" s="18">
        <v>59</v>
      </c>
      <c r="W139" s="18">
        <v>2</v>
      </c>
      <c r="X139" s="5">
        <v>52</v>
      </c>
      <c r="Y139" s="5">
        <v>0</v>
      </c>
      <c r="Z139" s="30">
        <v>2</v>
      </c>
      <c r="AA139" s="30">
        <v>0</v>
      </c>
      <c r="AB139" s="30">
        <v>60</v>
      </c>
    </row>
    <row r="140" spans="1:28" s="2" customFormat="1" ht="12.75">
      <c r="A140" s="15"/>
      <c r="B140" s="35"/>
      <c r="C140" s="17"/>
      <c r="D140" s="19"/>
      <c r="E140" s="16"/>
      <c r="F140" s="16"/>
      <c r="G140" s="16"/>
      <c r="H140" s="16"/>
      <c r="I140" s="10" t="s">
        <v>66</v>
      </c>
      <c r="J140" s="4" t="s">
        <v>2</v>
      </c>
      <c r="K140" s="15">
        <v>57</v>
      </c>
      <c r="L140" s="62">
        <v>190</v>
      </c>
      <c r="M140" s="62">
        <v>2</v>
      </c>
      <c r="N140" s="62">
        <v>7</v>
      </c>
      <c r="O140" s="78">
        <f t="shared" si="7"/>
        <v>27.142857142857142</v>
      </c>
      <c r="P140" s="63">
        <v>23.2</v>
      </c>
      <c r="Q140" s="52">
        <v>282</v>
      </c>
      <c r="R140" s="52">
        <v>3</v>
      </c>
      <c r="S140" s="52">
        <v>10</v>
      </c>
      <c r="T140" s="7">
        <f t="shared" si="6"/>
        <v>28.2</v>
      </c>
      <c r="U140" s="63">
        <v>38.2</v>
      </c>
      <c r="V140" s="5">
        <v>255</v>
      </c>
      <c r="W140" s="5">
        <v>9</v>
      </c>
      <c r="X140" s="5">
        <v>171</v>
      </c>
      <c r="Y140" s="5">
        <v>150</v>
      </c>
      <c r="Z140" s="30">
        <v>6</v>
      </c>
      <c r="AA140" s="30">
        <v>6</v>
      </c>
      <c r="AB140" s="30">
        <v>180</v>
      </c>
    </row>
    <row r="141" spans="1:28" s="2" customFormat="1" ht="12.75">
      <c r="A141" s="15"/>
      <c r="B141" s="35"/>
      <c r="C141" s="18"/>
      <c r="D141" s="46"/>
      <c r="E141" s="14"/>
      <c r="F141" s="14"/>
      <c r="G141" s="14"/>
      <c r="H141" s="14"/>
      <c r="I141" s="24" t="s">
        <v>62</v>
      </c>
      <c r="J141" s="4"/>
      <c r="K141" s="4">
        <f>SUM(K139:K140)</f>
        <v>85</v>
      </c>
      <c r="L141" s="4">
        <f>SUM(L139:L140)</f>
        <v>242</v>
      </c>
      <c r="M141" s="4">
        <f>SUM(M139:M140)</f>
        <v>3</v>
      </c>
      <c r="N141" s="4">
        <f>SUM(N139:N140)</f>
        <v>9</v>
      </c>
      <c r="O141" s="78"/>
      <c r="P141" s="63"/>
      <c r="Q141" s="52">
        <v>340</v>
      </c>
      <c r="R141" s="52"/>
      <c r="S141" s="52">
        <v>12</v>
      </c>
      <c r="T141" s="7">
        <f t="shared" si="6"/>
        <v>28.333333333333332</v>
      </c>
      <c r="U141" s="63"/>
      <c r="V141" s="5">
        <f>V139+V140</f>
        <v>314</v>
      </c>
      <c r="W141" s="80">
        <v>11</v>
      </c>
      <c r="X141" s="32">
        <f>X139+X140</f>
        <v>223</v>
      </c>
      <c r="Y141" s="32">
        <f>Y139+Y140</f>
        <v>150</v>
      </c>
      <c r="Z141" s="31">
        <f>Z139+Z140</f>
        <v>8</v>
      </c>
      <c r="AA141" s="31">
        <f>AA139+AA140</f>
        <v>6</v>
      </c>
      <c r="AB141" s="82"/>
    </row>
    <row r="142" spans="1:28" s="2" customFormat="1" ht="12.75">
      <c r="A142" s="11" t="s">
        <v>14</v>
      </c>
      <c r="B142" s="34" t="s">
        <v>47</v>
      </c>
      <c r="C142" s="19">
        <v>23478</v>
      </c>
      <c r="D142" s="79">
        <v>22068</v>
      </c>
      <c r="E142" s="16">
        <v>30</v>
      </c>
      <c r="F142" s="16">
        <v>9</v>
      </c>
      <c r="G142" s="16">
        <v>30</v>
      </c>
      <c r="H142" s="16">
        <v>9</v>
      </c>
      <c r="I142" s="9" t="s">
        <v>63</v>
      </c>
      <c r="J142" s="4" t="s">
        <v>4</v>
      </c>
      <c r="K142" s="4">
        <v>88</v>
      </c>
      <c r="L142" s="50">
        <v>473</v>
      </c>
      <c r="M142" s="50">
        <v>3</v>
      </c>
      <c r="N142" s="50">
        <v>16</v>
      </c>
      <c r="O142" s="78">
        <f t="shared" si="7"/>
        <v>29.5625</v>
      </c>
      <c r="P142" s="63">
        <v>4.4</v>
      </c>
      <c r="Q142" s="52">
        <v>477</v>
      </c>
      <c r="R142" s="52">
        <v>3</v>
      </c>
      <c r="S142" s="52">
        <v>16</v>
      </c>
      <c r="T142" s="7">
        <f t="shared" si="6"/>
        <v>29.8125</v>
      </c>
      <c r="U142" s="63">
        <v>0</v>
      </c>
      <c r="V142" s="18">
        <v>472</v>
      </c>
      <c r="W142" s="18">
        <v>16</v>
      </c>
      <c r="X142" s="5">
        <v>480</v>
      </c>
      <c r="Y142" s="5">
        <v>473</v>
      </c>
      <c r="Z142" s="30">
        <v>16</v>
      </c>
      <c r="AA142" s="30">
        <v>16</v>
      </c>
      <c r="AB142" s="30">
        <v>480</v>
      </c>
    </row>
    <row r="143" spans="1:28" s="2" customFormat="1" ht="12.75">
      <c r="A143" s="13"/>
      <c r="B143" s="36"/>
      <c r="C143" s="19"/>
      <c r="D143" s="57"/>
      <c r="E143" s="16"/>
      <c r="F143" s="16"/>
      <c r="G143" s="14"/>
      <c r="H143" s="14"/>
      <c r="I143" s="22" t="s">
        <v>62</v>
      </c>
      <c r="J143" s="4"/>
      <c r="K143" s="4">
        <f>SUM(K142)</f>
        <v>88</v>
      </c>
      <c r="L143" s="4">
        <f>SUM(L142)</f>
        <v>473</v>
      </c>
      <c r="M143" s="4">
        <f>SUM(M142)</f>
        <v>3</v>
      </c>
      <c r="N143" s="4">
        <f>SUM(N142)</f>
        <v>16</v>
      </c>
      <c r="O143" s="78"/>
      <c r="P143" s="63"/>
      <c r="Q143" s="52">
        <v>477</v>
      </c>
      <c r="R143" s="52"/>
      <c r="S143" s="52">
        <v>16</v>
      </c>
      <c r="T143" s="7">
        <f aca="true" t="shared" si="8" ref="T143:T153">Q143/S143</f>
        <v>29.8125</v>
      </c>
      <c r="U143" s="63"/>
      <c r="V143" s="5">
        <v>472</v>
      </c>
      <c r="W143" s="80">
        <v>16</v>
      </c>
      <c r="X143" s="32">
        <v>480</v>
      </c>
      <c r="Y143" s="32">
        <v>473</v>
      </c>
      <c r="Z143" s="25">
        <v>16</v>
      </c>
      <c r="AA143" s="25">
        <v>16</v>
      </c>
      <c r="AB143" s="30"/>
    </row>
    <row r="144" spans="1:28" s="2" customFormat="1" ht="15" customHeight="1">
      <c r="A144" s="15" t="s">
        <v>14</v>
      </c>
      <c r="B144" s="35" t="s">
        <v>50</v>
      </c>
      <c r="C144" s="12">
        <v>23478</v>
      </c>
      <c r="D144" s="79">
        <v>22068</v>
      </c>
      <c r="E144" s="12">
        <v>29</v>
      </c>
      <c r="F144" s="12">
        <v>11</v>
      </c>
      <c r="G144" s="16">
        <v>26</v>
      </c>
      <c r="H144" s="16">
        <v>11</v>
      </c>
      <c r="I144" s="9" t="s">
        <v>64</v>
      </c>
      <c r="J144" s="4" t="s">
        <v>6</v>
      </c>
      <c r="K144" s="4">
        <v>0</v>
      </c>
      <c r="L144" s="50">
        <v>12</v>
      </c>
      <c r="M144" s="50">
        <v>0</v>
      </c>
      <c r="N144" s="50">
        <v>1</v>
      </c>
      <c r="O144" s="78">
        <f t="shared" si="7"/>
        <v>12</v>
      </c>
      <c r="P144" s="63">
        <v>0</v>
      </c>
      <c r="Q144" s="52">
        <v>29</v>
      </c>
      <c r="R144" s="52">
        <v>1</v>
      </c>
      <c r="S144" s="52">
        <v>1</v>
      </c>
      <c r="T144" s="7">
        <f t="shared" si="8"/>
        <v>29</v>
      </c>
      <c r="U144" s="63">
        <v>55</v>
      </c>
      <c r="V144" s="18">
        <v>21</v>
      </c>
      <c r="W144" s="18">
        <v>1</v>
      </c>
      <c r="X144" s="5">
        <v>0</v>
      </c>
      <c r="Y144" s="5">
        <v>0</v>
      </c>
      <c r="Z144" s="30">
        <v>0</v>
      </c>
      <c r="AA144" s="30">
        <v>0</v>
      </c>
      <c r="AB144" s="30">
        <v>0</v>
      </c>
    </row>
    <row r="145" spans="1:28" s="2" customFormat="1" ht="12.75">
      <c r="A145" s="15"/>
      <c r="B145" s="35"/>
      <c r="C145" s="17"/>
      <c r="D145" s="56"/>
      <c r="E145" s="16"/>
      <c r="F145" s="16"/>
      <c r="G145" s="16"/>
      <c r="H145" s="16"/>
      <c r="I145" s="10" t="s">
        <v>66</v>
      </c>
      <c r="J145" s="4" t="s">
        <v>2</v>
      </c>
      <c r="K145" s="4">
        <v>54</v>
      </c>
      <c r="L145" s="50">
        <v>138</v>
      </c>
      <c r="M145" s="50">
        <v>3</v>
      </c>
      <c r="N145" s="50">
        <v>7</v>
      </c>
      <c r="O145" s="78">
        <f t="shared" si="7"/>
        <v>19.714285714285715</v>
      </c>
      <c r="P145" s="63">
        <v>4</v>
      </c>
      <c r="Q145" s="52">
        <v>142</v>
      </c>
      <c r="R145" s="52">
        <v>2</v>
      </c>
      <c r="S145" s="52">
        <v>6</v>
      </c>
      <c r="T145" s="7">
        <f t="shared" si="8"/>
        <v>23.666666666666668</v>
      </c>
      <c r="U145" s="63">
        <v>38.3</v>
      </c>
      <c r="V145" s="5">
        <v>188</v>
      </c>
      <c r="W145" s="5">
        <v>8</v>
      </c>
      <c r="X145" s="5">
        <v>162</v>
      </c>
      <c r="Y145" s="5">
        <v>150</v>
      </c>
      <c r="Z145" s="30">
        <v>9</v>
      </c>
      <c r="AA145" s="30">
        <v>6</v>
      </c>
      <c r="AB145" s="30">
        <v>270</v>
      </c>
    </row>
    <row r="146" spans="1:28" s="2" customFormat="1" ht="12.75">
      <c r="A146" s="15"/>
      <c r="B146" s="35"/>
      <c r="C146" s="17"/>
      <c r="D146" s="56"/>
      <c r="E146" s="16"/>
      <c r="F146" s="16"/>
      <c r="G146" s="16"/>
      <c r="H146" s="16"/>
      <c r="I146" s="10" t="s">
        <v>69</v>
      </c>
      <c r="J146" s="4" t="s">
        <v>3</v>
      </c>
      <c r="K146" s="4">
        <v>61</v>
      </c>
      <c r="L146" s="50">
        <v>252</v>
      </c>
      <c r="M146" s="50">
        <v>2</v>
      </c>
      <c r="N146" s="50">
        <v>9</v>
      </c>
      <c r="O146" s="78">
        <f t="shared" si="7"/>
        <v>28</v>
      </c>
      <c r="P146" s="63">
        <v>16.2</v>
      </c>
      <c r="Q146" s="52">
        <v>359</v>
      </c>
      <c r="R146" s="52">
        <v>3</v>
      </c>
      <c r="S146" s="52">
        <v>14</v>
      </c>
      <c r="T146" s="7">
        <f t="shared" si="8"/>
        <v>25.642857142857142</v>
      </c>
      <c r="U146" s="63">
        <v>21</v>
      </c>
      <c r="V146" s="5">
        <v>303</v>
      </c>
      <c r="W146" s="5">
        <v>13</v>
      </c>
      <c r="X146" s="5">
        <v>244</v>
      </c>
      <c r="Y146" s="5">
        <v>200</v>
      </c>
      <c r="Z146" s="30">
        <v>8</v>
      </c>
      <c r="AA146" s="30">
        <v>8</v>
      </c>
      <c r="AB146" s="30">
        <v>240</v>
      </c>
    </row>
    <row r="147" spans="1:28" s="2" customFormat="1" ht="12.75">
      <c r="A147" s="15"/>
      <c r="B147" s="35"/>
      <c r="C147" s="17"/>
      <c r="D147" s="57"/>
      <c r="E147" s="16"/>
      <c r="F147" s="16"/>
      <c r="G147" s="14"/>
      <c r="H147" s="14"/>
      <c r="I147" s="22" t="s">
        <v>62</v>
      </c>
      <c r="J147" s="4"/>
      <c r="K147" s="4">
        <f>SUM(K144:K146)</f>
        <v>115</v>
      </c>
      <c r="L147" s="4">
        <f>SUM(L144:L146)</f>
        <v>402</v>
      </c>
      <c r="M147" s="4">
        <f>SUM(M144:M146)</f>
        <v>5</v>
      </c>
      <c r="N147" s="4">
        <f>SUM(N144:N146)</f>
        <v>17</v>
      </c>
      <c r="O147" s="78"/>
      <c r="P147" s="63"/>
      <c r="Q147" s="52">
        <v>530</v>
      </c>
      <c r="R147" s="52"/>
      <c r="S147" s="52">
        <v>21</v>
      </c>
      <c r="T147" s="7">
        <f t="shared" si="8"/>
        <v>25.238095238095237</v>
      </c>
      <c r="U147" s="63"/>
      <c r="V147" s="5">
        <f>SUM(V144:V146)</f>
        <v>512</v>
      </c>
      <c r="W147" s="80">
        <v>22</v>
      </c>
      <c r="X147" s="32">
        <f>SUM(X145:X146)</f>
        <v>406</v>
      </c>
      <c r="Y147" s="32">
        <f>SUM(Y145:Y146)</f>
        <v>350</v>
      </c>
      <c r="Z147" s="25">
        <f>SUM(Z145:Z146)</f>
        <v>17</v>
      </c>
      <c r="AA147" s="25">
        <f>SUM(AA145:AA146)</f>
        <v>14</v>
      </c>
      <c r="AB147" s="30"/>
    </row>
    <row r="148" spans="1:28" s="2" customFormat="1" ht="24" customHeight="1">
      <c r="A148" s="11" t="s">
        <v>14</v>
      </c>
      <c r="B148" s="34" t="s">
        <v>54</v>
      </c>
      <c r="C148" s="12">
        <v>23478</v>
      </c>
      <c r="D148" s="79">
        <v>22068</v>
      </c>
      <c r="E148" s="12">
        <v>17</v>
      </c>
      <c r="F148" s="12">
        <v>9</v>
      </c>
      <c r="G148" s="16">
        <v>17</v>
      </c>
      <c r="H148" s="16">
        <v>9</v>
      </c>
      <c r="I148" s="9" t="s">
        <v>65</v>
      </c>
      <c r="J148" s="4" t="s">
        <v>5</v>
      </c>
      <c r="K148" s="4">
        <v>61</v>
      </c>
      <c r="L148" s="50">
        <v>216</v>
      </c>
      <c r="M148" s="50">
        <v>2</v>
      </c>
      <c r="N148" s="50">
        <v>8</v>
      </c>
      <c r="O148" s="78">
        <f t="shared" si="7"/>
        <v>27</v>
      </c>
      <c r="P148" s="63">
        <v>0</v>
      </c>
      <c r="Q148" s="52">
        <v>207</v>
      </c>
      <c r="R148" s="52">
        <v>2</v>
      </c>
      <c r="S148" s="52">
        <v>8</v>
      </c>
      <c r="T148" s="7">
        <f t="shared" si="8"/>
        <v>25.875</v>
      </c>
      <c r="U148" s="63">
        <v>0</v>
      </c>
      <c r="V148" s="18">
        <v>215</v>
      </c>
      <c r="W148" s="18">
        <v>8</v>
      </c>
      <c r="X148" s="5">
        <v>244</v>
      </c>
      <c r="Y148" s="5">
        <v>200</v>
      </c>
      <c r="Z148" s="30">
        <v>8</v>
      </c>
      <c r="AA148" s="30">
        <v>8</v>
      </c>
      <c r="AB148" s="30">
        <v>240</v>
      </c>
    </row>
    <row r="149" spans="1:28" s="2" customFormat="1" ht="12.75">
      <c r="A149" s="15"/>
      <c r="B149" s="35"/>
      <c r="C149" s="17"/>
      <c r="D149" s="56"/>
      <c r="E149" s="16"/>
      <c r="F149" s="16"/>
      <c r="G149" s="16"/>
      <c r="H149" s="16"/>
      <c r="I149" s="9" t="s">
        <v>61</v>
      </c>
      <c r="J149" s="4" t="s">
        <v>61</v>
      </c>
      <c r="K149" s="4">
        <v>37</v>
      </c>
      <c r="L149" s="50">
        <v>79</v>
      </c>
      <c r="M149" s="50">
        <v>1</v>
      </c>
      <c r="N149" s="50">
        <v>3</v>
      </c>
      <c r="O149" s="78">
        <f t="shared" si="7"/>
        <v>26.333333333333332</v>
      </c>
      <c r="P149" s="63">
        <v>6.5</v>
      </c>
      <c r="Q149" s="52">
        <v>83</v>
      </c>
      <c r="R149" s="52">
        <v>1</v>
      </c>
      <c r="S149" s="52">
        <v>4</v>
      </c>
      <c r="T149" s="7">
        <f t="shared" si="8"/>
        <v>20.75</v>
      </c>
      <c r="U149" s="63">
        <v>0</v>
      </c>
      <c r="V149" s="5">
        <v>71</v>
      </c>
      <c r="W149" s="5">
        <v>3</v>
      </c>
      <c r="X149" s="5"/>
      <c r="Y149" s="5"/>
      <c r="Z149" s="30"/>
      <c r="AA149" s="30"/>
      <c r="AB149" s="30"/>
    </row>
    <row r="150" spans="1:28" s="2" customFormat="1" ht="12.75">
      <c r="A150" s="15"/>
      <c r="B150" s="35"/>
      <c r="C150" s="17"/>
      <c r="D150" s="56"/>
      <c r="E150" s="16"/>
      <c r="F150" s="16"/>
      <c r="G150" s="16"/>
      <c r="H150" s="19"/>
      <c r="I150" s="24" t="s">
        <v>62</v>
      </c>
      <c r="J150" s="4"/>
      <c r="K150" s="4">
        <f>SUM(K148,K149)</f>
        <v>98</v>
      </c>
      <c r="L150" s="4">
        <f>SUM(L148,L149)</f>
        <v>295</v>
      </c>
      <c r="M150" s="4">
        <f>SUM(M148,M149)</f>
        <v>3</v>
      </c>
      <c r="N150" s="4">
        <f>SUM(N148,N149)</f>
        <v>11</v>
      </c>
      <c r="O150" s="78"/>
      <c r="P150" s="63"/>
      <c r="Q150" s="52">
        <v>290</v>
      </c>
      <c r="R150" s="52"/>
      <c r="S150" s="52">
        <v>12</v>
      </c>
      <c r="T150" s="7">
        <f t="shared" si="8"/>
        <v>24.166666666666668</v>
      </c>
      <c r="U150" s="63"/>
      <c r="V150" s="5">
        <f>V148+V149</f>
        <v>286</v>
      </c>
      <c r="W150" s="80">
        <v>11</v>
      </c>
      <c r="X150" s="32">
        <f>X148+X149</f>
        <v>244</v>
      </c>
      <c r="Y150" s="32">
        <f>Y148+Y149</f>
        <v>200</v>
      </c>
      <c r="Z150" s="31">
        <f>Z148+Z149</f>
        <v>8</v>
      </c>
      <c r="AA150" s="31">
        <f>AA148+AA149</f>
        <v>8</v>
      </c>
      <c r="AB150" s="82"/>
    </row>
    <row r="151" spans="1:28" s="2" customFormat="1" ht="23.25" customHeight="1">
      <c r="A151" s="11" t="s">
        <v>14</v>
      </c>
      <c r="B151" s="34" t="s">
        <v>48</v>
      </c>
      <c r="C151" s="12">
        <v>23478</v>
      </c>
      <c r="D151" s="79">
        <v>22068</v>
      </c>
      <c r="E151" s="12">
        <v>39</v>
      </c>
      <c r="F151" s="12">
        <v>16</v>
      </c>
      <c r="G151" s="12">
        <v>41</v>
      </c>
      <c r="H151" s="45">
        <v>20</v>
      </c>
      <c r="I151" s="9" t="s">
        <v>65</v>
      </c>
      <c r="J151" s="4" t="s">
        <v>5</v>
      </c>
      <c r="K151" s="4">
        <v>153</v>
      </c>
      <c r="L151" s="50">
        <v>550</v>
      </c>
      <c r="M151" s="50">
        <v>5</v>
      </c>
      <c r="N151" s="50">
        <v>20</v>
      </c>
      <c r="O151" s="78">
        <f t="shared" si="7"/>
        <v>27.5</v>
      </c>
      <c r="P151" s="63">
        <v>11.8</v>
      </c>
      <c r="Q151" s="52">
        <v>614</v>
      </c>
      <c r="R151" s="52">
        <v>5</v>
      </c>
      <c r="S151" s="52">
        <v>20</v>
      </c>
      <c r="T151" s="7">
        <f t="shared" si="8"/>
        <v>30.7</v>
      </c>
      <c r="U151" s="63">
        <v>7.5</v>
      </c>
      <c r="V151" s="5">
        <v>613</v>
      </c>
      <c r="W151" s="5">
        <v>20</v>
      </c>
      <c r="X151" s="5">
        <v>612</v>
      </c>
      <c r="Y151" s="5">
        <v>500</v>
      </c>
      <c r="Z151" s="30">
        <v>20</v>
      </c>
      <c r="AA151" s="30">
        <v>20</v>
      </c>
      <c r="AB151" s="30">
        <v>600</v>
      </c>
    </row>
    <row r="152" spans="1:28" s="2" customFormat="1" ht="12.75">
      <c r="A152" s="15"/>
      <c r="B152" s="35"/>
      <c r="C152" s="16"/>
      <c r="D152" s="19"/>
      <c r="E152" s="16"/>
      <c r="F152" s="16"/>
      <c r="G152" s="16"/>
      <c r="H152" s="19"/>
      <c r="I152" s="9" t="s">
        <v>61</v>
      </c>
      <c r="J152" s="4" t="s">
        <v>61</v>
      </c>
      <c r="K152" s="4">
        <v>73</v>
      </c>
      <c r="L152" s="50">
        <v>144</v>
      </c>
      <c r="M152" s="50">
        <v>3</v>
      </c>
      <c r="N152" s="50">
        <v>9</v>
      </c>
      <c r="O152" s="78">
        <f t="shared" si="7"/>
        <v>16</v>
      </c>
      <c r="P152" s="63">
        <v>14.7</v>
      </c>
      <c r="Q152" s="52">
        <v>137</v>
      </c>
      <c r="R152" s="52">
        <v>3</v>
      </c>
      <c r="S152" s="52">
        <v>8</v>
      </c>
      <c r="T152" s="7">
        <f t="shared" si="8"/>
        <v>17.125</v>
      </c>
      <c r="U152" s="63">
        <v>19.2</v>
      </c>
      <c r="V152" s="5">
        <v>131</v>
      </c>
      <c r="W152" s="5">
        <v>6</v>
      </c>
      <c r="X152" s="5"/>
      <c r="Y152" s="5"/>
      <c r="Z152" s="30"/>
      <c r="AA152" s="30"/>
      <c r="AB152" s="30"/>
    </row>
    <row r="153" spans="1:28" s="2" customFormat="1" ht="12.75">
      <c r="A153" s="13"/>
      <c r="B153" s="36"/>
      <c r="C153" s="18"/>
      <c r="D153" s="46"/>
      <c r="E153" s="14"/>
      <c r="F153" s="14"/>
      <c r="G153" s="14"/>
      <c r="H153" s="46"/>
      <c r="I153" s="24" t="s">
        <v>62</v>
      </c>
      <c r="J153" s="4"/>
      <c r="K153" s="4">
        <f>SUM(K151:K152)</f>
        <v>226</v>
      </c>
      <c r="L153" s="4">
        <f>SUM(L151:L152)</f>
        <v>694</v>
      </c>
      <c r="M153" s="4">
        <f>SUM(M151:M152)</f>
        <v>8</v>
      </c>
      <c r="N153" s="4">
        <f>SUM(N151:N152)</f>
        <v>29</v>
      </c>
      <c r="O153" s="78"/>
      <c r="P153" s="63"/>
      <c r="Q153" s="52">
        <v>751</v>
      </c>
      <c r="R153" s="52"/>
      <c r="S153" s="52">
        <v>28</v>
      </c>
      <c r="T153" s="7">
        <f t="shared" si="8"/>
        <v>26.821428571428573</v>
      </c>
      <c r="U153" s="63"/>
      <c r="V153" s="5">
        <f>V151+V152</f>
        <v>744</v>
      </c>
      <c r="W153" s="80">
        <v>26</v>
      </c>
      <c r="X153" s="32">
        <f>X151+X152</f>
        <v>612</v>
      </c>
      <c r="Y153" s="32">
        <f>Y151+Y152</f>
        <v>500</v>
      </c>
      <c r="Z153" s="31">
        <f>Z151+Z152</f>
        <v>20</v>
      </c>
      <c r="AA153" s="31">
        <f>AA151+AA152</f>
        <v>20</v>
      </c>
      <c r="AB153" s="82"/>
    </row>
    <row r="156" spans="26:28" ht="12.75">
      <c r="Z156" s="6"/>
      <c r="AA156" s="6"/>
      <c r="AB156" s="6"/>
    </row>
  </sheetData>
  <sheetProtection/>
  <mergeCells count="3">
    <mergeCell ref="B31:B33"/>
    <mergeCell ref="Z3:AA3"/>
    <mergeCell ref="X3:Y3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dolezelova</dc:creator>
  <cp:keywords/>
  <dc:description/>
  <cp:lastModifiedBy>Jakoubková Marie</cp:lastModifiedBy>
  <cp:lastPrinted>2013-06-06T13:08:37Z</cp:lastPrinted>
  <dcterms:created xsi:type="dcterms:W3CDTF">2009-12-02T13:47:08Z</dcterms:created>
  <dcterms:modified xsi:type="dcterms:W3CDTF">2013-06-06T13:08:42Z</dcterms:modified>
  <cp:category/>
  <cp:version/>
  <cp:contentType/>
  <cp:contentStatus/>
</cp:coreProperties>
</file>