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96" windowHeight="3996" tabRatio="622" activeTab="0"/>
  </bookViews>
  <sheets>
    <sheet name="RK-11-2013-22, př. 3" sheetId="1" r:id="rId1"/>
  </sheets>
  <definedNames>
    <definedName name="_xlnm.Print_Titles" localSheetId="0">'RK-11-2013-22, př. 3'!$3:$5</definedName>
    <definedName name="_xlnm.Print_Area" localSheetId="0">'RK-11-2013-22, př. 3'!$A$1:$V$95</definedName>
  </definedNames>
  <calcPr fullCalcOnLoad="1"/>
</workbook>
</file>

<file path=xl/sharedStrings.xml><?xml version="1.0" encoding="utf-8"?>
<sst xmlns="http://schemas.openxmlformats.org/spreadsheetml/2006/main" count="167" uniqueCount="166">
  <si>
    <t>Organizace</t>
  </si>
  <si>
    <t>Gymnázium Chotěboř</t>
  </si>
  <si>
    <t>Gymnázium Jihlava</t>
  </si>
  <si>
    <t>Gymnázium Pacov</t>
  </si>
  <si>
    <t>Gymnázium Pelhřimov</t>
  </si>
  <si>
    <t>Gymnázium Třebíč</t>
  </si>
  <si>
    <t>§3114 - celkem</t>
  </si>
  <si>
    <t>§ 3125 - celkem</t>
  </si>
  <si>
    <t>§ 3147 - celkem</t>
  </si>
  <si>
    <t>Celkem</t>
  </si>
  <si>
    <t>Gymnázium Velké Meziříčí</t>
  </si>
  <si>
    <t>Gymnázium Žďár nad Sázavou</t>
  </si>
  <si>
    <t>SOŠ a SOU Třešť</t>
  </si>
  <si>
    <t>Střední škola technická Jihlava</t>
  </si>
  <si>
    <t>Střední škola stavební Jihlava</t>
  </si>
  <si>
    <t>Hotelová škola Třebíč</t>
  </si>
  <si>
    <t>Střední škola řemesel Třebíč</t>
  </si>
  <si>
    <t>SOŠ Nové Město na Moravě</t>
  </si>
  <si>
    <t>§ 3124 - celkem</t>
  </si>
  <si>
    <t>Obchodní akademie, Pelhřimov, Jirsíkova 875</t>
  </si>
  <si>
    <t>ZŠ Humpolec, Husova 391</t>
  </si>
  <si>
    <t xml:space="preserve">název akce </t>
  </si>
  <si>
    <t>v tis.Kč</t>
  </si>
  <si>
    <t>v tis. Kč</t>
  </si>
  <si>
    <t xml:space="preserve">§3121 </t>
  </si>
  <si>
    <t>Gymnázium Havlíčkův Brod</t>
  </si>
  <si>
    <t xml:space="preserve">§ 3122 </t>
  </si>
  <si>
    <t>Střední škola stavební Třebíč</t>
  </si>
  <si>
    <t xml:space="preserve">§ 3123 </t>
  </si>
  <si>
    <t>SOU technické, Chotěboř, Žižkova 1501</t>
  </si>
  <si>
    <t>Střední škola řemesel a služeb Moravské Budějovice</t>
  </si>
  <si>
    <t>Školní statek, Humpolec, Dusilov 384</t>
  </si>
  <si>
    <t xml:space="preserve">§ 3146 </t>
  </si>
  <si>
    <t>§ 3299</t>
  </si>
  <si>
    <t xml:space="preserve">§ 4322 </t>
  </si>
  <si>
    <t>Gymnázium Bystřice nad Pernštejnem</t>
  </si>
  <si>
    <t>Česká zemědělská akademie v Humpolci, střední škola</t>
  </si>
  <si>
    <t>Pořízení movitého majetku</t>
  </si>
  <si>
    <t>Technické zhodnocení nem. maj., údržba a opravy maj., který PO používá k činnosti</t>
  </si>
  <si>
    <t>Střední škola automobilní Jihlava</t>
  </si>
  <si>
    <t>Střední škola technická Žďár nad Sázavou</t>
  </si>
  <si>
    <t>Střední škola řemesel a služeb Velké Meziříčí</t>
  </si>
  <si>
    <t>Gymnázium Otokara Březiny a SOŠ Telč</t>
  </si>
  <si>
    <t>Gymnázium dr. A. Hrdličky, Humpolec, Komenského 147</t>
  </si>
  <si>
    <t>Gymnázium Vincence Makovského se sportovními třídami Nové Město na Moravě</t>
  </si>
  <si>
    <t>Gymnázium a SOŠ, Moravské Budějovice, Tyršova 365</t>
  </si>
  <si>
    <t>ZŠ Ledeč nad Sázavou,  Habrecká 378</t>
  </si>
  <si>
    <t>ZŠ Pelhřimov, Komenského 1326</t>
  </si>
  <si>
    <t>ZŠ speciální a Praktická škola Černovice</t>
  </si>
  <si>
    <t>Praktická škola a SPC Ždár n/Sázavou</t>
  </si>
  <si>
    <t>ZŠ při dětské  psych. léčebně Velká  Bíteš</t>
  </si>
  <si>
    <t>ZŠ Nové Město na Moravě, Malá 154</t>
  </si>
  <si>
    <t>ZŠ a Praktická škola Chotěboř</t>
  </si>
  <si>
    <t>ZŠ Třebíč, Cyrilometodějská  22</t>
  </si>
  <si>
    <t>ZŠ a Praktická škola Velké Meziříčí</t>
  </si>
  <si>
    <t>Vyšší odborná škola a Obchodní akademie Chotěboř</t>
  </si>
  <si>
    <t>Střední průmyslová škola stavební akademika Stanislava  Bechyně, Havlíčkův Brod, Jihlavská 628</t>
  </si>
  <si>
    <t>Střední zdravotnická škola a Vyšší odborná škola zdravotnická  Havlíčkův Brod</t>
  </si>
  <si>
    <t>Obchodní akademie a Jazyková škola s právem státní jazykové zkoušky Jihlava</t>
  </si>
  <si>
    <t>Střední průmyslová škola Jihlava</t>
  </si>
  <si>
    <t>Střední uměleckoprůmyslová škola Jihlava - Helenín, Hálkova 42</t>
  </si>
  <si>
    <t>Střední zdravotnická škola a Vyšší odborná škola zdravotnická Jihlava</t>
  </si>
  <si>
    <t>Střední průmyslová škola Třebíč</t>
  </si>
  <si>
    <t>Vyšší odborná škola a Střední škola veterinární, zemědělská a zdravotická Třebíč</t>
  </si>
  <si>
    <t>Hotelová škola Světlá a Obchodní akademie Velké Meziříčí</t>
  </si>
  <si>
    <t>Vyšší odborná škola a Střední odborná škola zemědělsko - technická  Bystřice nad Pernštejnem</t>
  </si>
  <si>
    <t>Střední zdravotnická škola a Vyšší odborná škola zdravotnická  Žďár nad Sázavou</t>
  </si>
  <si>
    <t>Obchodní akademie Dr. Albína Bráfa a Jazyková  škola s právem státní  jazykové  zkoušky Třebíč</t>
  </si>
  <si>
    <t>Vyšší odborná škola a Střední průmyslová škola, Žďár nad Sázavou, Studentská 1</t>
  </si>
  <si>
    <t>Domov mládeže a Školní jídelna Jihlava</t>
  </si>
  <si>
    <t>Odborné učiliště a Praktická škola Černovice</t>
  </si>
  <si>
    <t>Dětský domov, Nová Ves u Chotěboře 1</t>
  </si>
  <si>
    <t>Dětský domov, Telč, Štěpnická 111</t>
  </si>
  <si>
    <t>Dětský domov, Humpolec, Libická 928</t>
  </si>
  <si>
    <t>Dětský domov, Senožaty 199</t>
  </si>
  <si>
    <t>Dětský domov, Budkov 1</t>
  </si>
  <si>
    <t>Dětský domov, Hrotovice, Sokolská 362</t>
  </si>
  <si>
    <t>Dětský domov, Jemnice, Třešňová 748</t>
  </si>
  <si>
    <t>Dětský domov, Náměšť nad Oslavou, Krátká 284</t>
  </si>
  <si>
    <t>Dětský domov, Rovečné 40</t>
  </si>
  <si>
    <t>Celkem školství</t>
  </si>
  <si>
    <t xml:space="preserve">                    počet stran: 3</t>
  </si>
  <si>
    <t>ZŠ a Praktická škola Moravské  Budějovice, Dobrovského 11</t>
  </si>
  <si>
    <t>Střední průmyslová škola a Střední odborné učiliště Pelhřimov</t>
  </si>
  <si>
    <t>Plán čerpání investičního fondu na rok 2013</t>
  </si>
  <si>
    <t>rekonstrukce školního hřiště ulice Bratříků 2 300 tis. Kč</t>
  </si>
  <si>
    <t>užitkový vůz do 3,5 t (náhrada za stávající vozidla) 250 tis. Kč, chladící systém na nově pořízený užitkový vůz 150 tis. Kč</t>
  </si>
  <si>
    <t>myčka do školní jídelny - výdejny 150 tis. Kč</t>
  </si>
  <si>
    <t>řezací plotter s příslušenstvím 65 tis. Kč, barevná tiskárna A3 s duplexem 73 tis. Kč</t>
  </si>
  <si>
    <t>univerzální frézky 2 800 tis. Kč (investiční dotace zřizovatele 1 900 tis. Kč)</t>
  </si>
  <si>
    <t>trenažér na autoškolu 320 tis. Kč, válcová zkušebna motoru 250 tis. Kč, svařovací trenažer 430 tis. Kč a plazmový řezací stroj 190 tis. Kč (investiční dotace od zřizovatele 560 tis. Kč)</t>
  </si>
  <si>
    <t>ZŠ a Praktická škola, U Trojice 2104 Havlíčkův Brod</t>
  </si>
  <si>
    <t>odvětrávání v nářaďovně u velké tělocvičny 80 tis. Kč</t>
  </si>
  <si>
    <t>kopírka do sborovny 60 tis. Kč</t>
  </si>
  <si>
    <t>oprava vstupních dveří do šaten 3 ks 147 tis. Kč</t>
  </si>
  <si>
    <t>florbalové mantinely 140 tis. Kč</t>
  </si>
  <si>
    <t>virtualizace počítačů ve škole 150 tis. Kč</t>
  </si>
  <si>
    <t>interaktivní systém 130 tis. Kč</t>
  </si>
  <si>
    <t>výmalba a oprava sádrokartonů v učebnách 100 tis. Kč</t>
  </si>
  <si>
    <t>gastronádoba - skříň udržovací 150 tis. Kč</t>
  </si>
  <si>
    <t>nátěr podlahy v tělocvičně 400 tis. Kč, výmalba tříd 50 tis. Kč</t>
  </si>
  <si>
    <t>oprava chemické laboratoře 40 tis. Kč</t>
  </si>
  <si>
    <t>digestoř - chemická laboratoř 80 tis. Kč</t>
  </si>
  <si>
    <t>oprava podlah v tělocvičně a učebnách 230 tis. Kč</t>
  </si>
  <si>
    <t>počítačová učebna 200 tis. Kč</t>
  </si>
  <si>
    <t>rekonstrukce oken v tělocvičně 200 tis. Kč, rekonstrukce střechy šatny včetně zateplení 220 tis. Kč, rekonstrukce brány 250 tis. Kč, rekonstrukce bočního vchodu do školy 60 tis. Kč, doplatek za připojení k distribuční soustavě (k rekonstrukci areálu po MV ČR) 25 tis. Kč</t>
  </si>
  <si>
    <t>dokončení vstupu do sklepních prostor 80 tis. Kč, dokončení vstupního prostoru přízemí 194 tis. Kč, revitalizace zahrady spolupodíl školy k projektu ŽP 320 tis. Kč, revitalizace zahrady - projekt ŽP 958 tis. Kč, zateplení školní kuchyně a jídelny 300 tis. Kč, žaluzie do školní jídelny 60 tis. Kč, úložiště na kontejnery 50 tis. Kč</t>
  </si>
  <si>
    <t>rekonstrukce robotického pracoviště 1 600 tis. Kč (schváleno 1 300 tis. Kč usnesením 0165/04/2013/RK), rekonstrukce elektroinstalace - budova A 300 tis. Kč</t>
  </si>
  <si>
    <r>
      <t xml:space="preserve">tiskové multifunkční zařízení 90 tis. Kč, server terminálový 170 tis. Kč, Windows server 50 klientů 170 tis. Kč, model chovného prasete 100 tis. Kč, model torzo lidského těla 90 tis. Kč, multifunkční model do ošetřovatelství 90 tis. Kč, </t>
    </r>
    <r>
      <rPr>
        <sz val="8"/>
        <rFont val="Arial"/>
        <family val="2"/>
      </rPr>
      <t>vodní fritéza 60 tis. Kč</t>
    </r>
  </si>
  <si>
    <t>bojlerový konvektomat 450 tis. Kč</t>
  </si>
  <si>
    <t>malby a nátěry v prostorách školy a domova mládeže 180 tis. Kč</t>
  </si>
  <si>
    <t>výrobník čaje a kávy 140 tis. Kč</t>
  </si>
  <si>
    <t>elektrická parní trouba (konvektomat) 150 tis. Kč</t>
  </si>
  <si>
    <t>oprava terénu ve dvoře DM 125 tis. Kč, oprava dlažby v atriu DM 160 tis. Kč, oprava dlažby - vstup před vchodem DM 170 tis. Kč, oprava sociálního zařízení v přízemí 150 tis. Kč, malířské práce 40 tis. Kč, oprava podlahové krytiny v kancelářích 80 tis. Kč</t>
  </si>
  <si>
    <t>přestavba kravína na ustájení koní 1 000 tis. Kč, napojení na městský vodovod 450 tis. Kč, opravy elektroinstalace, rozvodů vody a energií 200 tis. Kč, opravy střech, zateplení a opravy plášťů budov 180 tis. Kč, opravy komunikací 50 tis. Kč, opravy a údržba bytů 90 tis. Kč, opravy strojů a vybavení 280 tis. Kč, opravy silážních žlabů 600 tis. Kč</t>
  </si>
  <si>
    <t>osobní automobil pro autoškolu - výměna 300 tis. Kč , interaktivní tabule 100 tis. Kč</t>
  </si>
  <si>
    <t>osobní automobil (výměna) 400 tis. Kč, učebna výpočetní techniky 600 tis. Kč, kamerový systém 100 tis. Kč</t>
  </si>
  <si>
    <t>automobil (výměna) 300 tis. Kč</t>
  </si>
  <si>
    <t>dokončení hygienických koutků v učebnách 215 tis. Kč, opravy podlah v učebnách 80 tis. Kč, drobné stavební práce, oprava el. instalací - učebny v uvolněném bytě 116 tis. Kč, oprava sociálního zařízení v dílnách 100 tis. Kč</t>
  </si>
  <si>
    <t>lednice 80 tis. Kč</t>
  </si>
  <si>
    <t>osobní automobil - výměna 350 tis. Kč</t>
  </si>
  <si>
    <t>šikmá schodišťová plošina (na venkovní schodiště) 221 tis. Kč</t>
  </si>
  <si>
    <t>travní traktor 90 tis. Kč,  mandl 45 tis. Kč (investiční dotace od zřizovatele 100 tis. Kč)</t>
  </si>
  <si>
    <t>9ti místný osobní automobil - výměna 580 tis. Kč (investiční dotace od zřizovatele 200 tis.Kč)</t>
  </si>
  <si>
    <t>oprava výdejních oken ve školní jídelně 80 tis. Kč</t>
  </si>
  <si>
    <t xml:space="preserve">napájecí zdroj pro výpočetní  techniku 100 tis. Kč </t>
  </si>
  <si>
    <t>bidety - dívčí WC 2 ks 45 tis. Kč, kotel s malým výkonem na ohřev TUV (mimo topnou sezónu) 60 tis. Kč, opravy podlah, malování, drobné opravy 25 tis. Kč, kotlové čerpadlo 30 tis. Kč</t>
  </si>
  <si>
    <t>oprava zářivkového osvětlení 18 tis. Kč, výmalba v kancelářích a kabinetech 12 tis. Kč, výměna plynového kotle ve školním bytě 56 tis. Kč</t>
  </si>
  <si>
    <t>výdejní ohřívací pult pro ohřev gastronádob s jídlem 80 tis. Kč, universální dřevoobráběcí stroj 50 tis. Kč, chladící vitrína 60 tis. Kč</t>
  </si>
  <si>
    <t>zasíťování učebny PC 60 tis. Kč, oprava trafa na odloučeném pracovišti v Lipnici nad Sáz. 70 tis. Kč, oprava balkónů a spojovací chodby 90 tis. Kč, oprava střechy a svodů u tělocvičny 50 tis. Kč, oprava topení DM I. včetně projektové dokumentace 210 tis. Kč</t>
  </si>
  <si>
    <t>osobní vícemístný automobil - výměna 350 tis. Kč, točák na huť 50 tis. Kč, řídící počítač do učebny grafiky 70 tis. Kč, vakulis design 90 tis. Kč, vybavení fitcentra 60 tis. Kč</t>
  </si>
  <si>
    <t>automobil (náhrada za vyřazený Peugeot Boxer) 300 tis. Kč, myčka na černé nádobí 500 tis. Kč</t>
  </si>
  <si>
    <t>oprava auta 54 tis. Kč, výměna podlahových krytin a výmalba prostor DD 46 tis. Kč</t>
  </si>
  <si>
    <t>oprava komínu 150 tis. Kč, údržba parku 75 tis. Kč, oprava pokojů a nádvoří 75 tis. Kč</t>
  </si>
  <si>
    <t>osobní automobil - výměna 400 tis. Kč, interaktivní výukový panelový systém pro obory stavebnictví, instalatér a elektrikář - investiční dotace zřizovatele 1 080 tis. Kč (investiční dotace od zřizovatele 1 080 tis. Kč schválena usnesením č. 0013/01/2013/ZK)</t>
  </si>
  <si>
    <t>návěs za traktor 100 tis. Kč, telefonní ústředna 160 tis. Kč, sekačka na trávu 150 tis. Kč</t>
  </si>
  <si>
    <t>výmalba kanceláří a vnitřních prostor PPP 60 tis. Kč</t>
  </si>
  <si>
    <t>oprava  plotu Křepiny 110 tis.Kč, chodník a dlažba Křepiny 50 tis. Kč, vymalování  prostor DD a ostatní opravy 180 tis. Kč, vyvložkování komínu 60 tis. Kč</t>
  </si>
  <si>
    <t>dofinancování pracoviště měření 70 tis. Kč, dovybavení učeben mechatroniky II. 45 tis. Kč</t>
  </si>
  <si>
    <t>běžné opravy a malování  200 tis. Kč</t>
  </si>
  <si>
    <t>stavební úpravy na hale pro umístění pořízeného majetku v rámci projektu "Od myšlenky k výrobku" 500 tis. Kč</t>
  </si>
  <si>
    <t>klimatizace 100 tis. Kč, multifunkční kopírka 80 tis. Kč</t>
  </si>
  <si>
    <r>
      <t>válcová zkušebna (investiční dotace zřizovatele 1 800 tis. Kč) 2 000 tis. Kč, sekačka na trávu 90 tis. Kč, diagnostický přístroj Vas 200 tis. Kč,</t>
    </r>
    <r>
      <rPr>
        <sz val="8"/>
        <rFont val="Arial"/>
        <family val="2"/>
      </rPr>
      <t xml:space="preserve"> svařovací agregát 80 tis. Kč</t>
    </r>
  </si>
  <si>
    <t>stroje pro stavební a truhlářské obory (ohýbačky, brusky, frézky, pily, dlabačky, vrtačky, svářečky ) - investiční dotace zřizovatele 1 360 tis. Kč, osobní vozidlo vícemístné pro přepravu žáků - výměna za vyřazené 500 tis. Kč, kopírovací stroj 100 tis. Kč, zásobník SK 300 Solar 50 tis. Kč - investiční transfer projekt Řemesla</t>
  </si>
  <si>
    <t>interaktivní tabule 2 KS 100 tis. Kč, počítače, výpočetní technika, software (projekt Kreativní management) 538 tis. Kč</t>
  </si>
  <si>
    <r>
      <t xml:space="preserve">technické zhodnocení domova mládeže - wifi připojení 60 tis. Kč (čerpání IF již schváleno usnesením č. 0165/04/2013/RK), sněhové zábrany ul. Tomáše Bati 609 - 240 tis. Kč </t>
    </r>
    <r>
      <rPr>
        <sz val="8"/>
        <rFont val="Arial"/>
        <family val="2"/>
      </rPr>
      <t>(investiční dotace od zřizovatele 194 tis. Kč schválena usnesením č. 0013/01/2013/ZK)</t>
    </r>
    <r>
      <rPr>
        <sz val="8"/>
        <rFont val="Arial"/>
        <family val="2"/>
      </rPr>
      <t>, výmalba, opravy žaluzií, opravy rozvodů, opravy podlah, drobné stavební úpravy 200 tis. Kč</t>
    </r>
  </si>
  <si>
    <t>zvířata zákl. stáda 2 500 tis. Kč, vybavení jatek a MV 2 000 tis. Kč, bramborový kombajn 200 tis. Kč, osobní automobil - výměna 200 tis. Kč</t>
  </si>
  <si>
    <t>malířské a natěračské práce 30 tis. Kč (Žďárského ul.), opravy střech na budovách dílny Žďárského ul. 50 tis. Kč, opravy ústředního topení a vodovodu 20 tis. Kč</t>
  </si>
  <si>
    <r>
      <t xml:space="preserve">zvedák do umývárny aut OV 260 tis. Kč, </t>
    </r>
    <r>
      <rPr>
        <sz val="8"/>
        <rFont val="Arial"/>
        <family val="2"/>
      </rPr>
      <t>interaktivní tabule 50 tis. Kč</t>
    </r>
  </si>
  <si>
    <t>Gymnázium, SOŠ a VOŠ Ledeč nad Sázavou</t>
  </si>
  <si>
    <t>ZŠ Bystřice nad Pernštejnem, Tyršova 106</t>
  </si>
  <si>
    <t>Vysočina Education, školské zařízení pro další vzdělávání pedagogických pracovníků a středisko služeb školám, příspěvková organizace</t>
  </si>
  <si>
    <t>Obchodní akademie a Hotelová škola Havlíčkův Brod</t>
  </si>
  <si>
    <t>Akademie - VOŠ, Gymnázium a SOŠ uměleckoprůmyslová Světlá nad Sázavou</t>
  </si>
  <si>
    <t>Střední škola obchodu a služeb Jihlava</t>
  </si>
  <si>
    <t>Pedagogicko-psychologická poradana, Havlíčkův Brod, Nad Tratí 335</t>
  </si>
  <si>
    <t>Pedagogicko-psychologická poradna Jihlava</t>
  </si>
  <si>
    <t>Pedagogicko-psychologická poradna Pelhřimov</t>
  </si>
  <si>
    <t>Pedagogicko-psychologická poradna Třebíč</t>
  </si>
  <si>
    <t>Pedagogicko-psychologická poradna Žďár nad Sázavou</t>
  </si>
  <si>
    <t>muflova pec 40 tis. Kč, sloupová vrtačka 300 tis. Kč, soustruh 450 tis. Kč, domácí rozhlas 40 tis. Kč, pec na keramiku 50 tis. Kč, elektronické zabezpečovací zařízení 200 tis. Kč, projektová dokumentace (projekt OPVK - vybudování venkovní učebny( 25 tis. Kč</t>
  </si>
  <si>
    <t>II. etapa výměny oken - hala pro praktický výcvik 400 tis. Kč, II. etapa rekultivace botanické zahrady - výsadba odstraněných dřevin a osazení přípravených ploch 400 tis. Kč</t>
  </si>
  <si>
    <t>ZŠ a MŠ při zdravotnických zařízeních Kraje Vysočina</t>
  </si>
  <si>
    <r>
      <t xml:space="preserve">pojezdová vrata 155 tis. Kč, výměna části oken Koželská ul. (nevyhovující stav) 250 tis. Kč, oprava fasády a omítek a </t>
    </r>
    <r>
      <rPr>
        <sz val="8"/>
        <rFont val="Arial"/>
        <family val="2"/>
      </rPr>
      <t>běžné opravy (ulice Koželská a Husovo nám.) 400 tis. Kč</t>
    </r>
    <r>
      <rPr>
        <sz val="8"/>
        <rFont val="Arial"/>
        <family val="2"/>
      </rPr>
      <t>, výmalba ve škole 100 tis. Kč</t>
    </r>
  </si>
  <si>
    <t>sanace sklepních prostor 150 tis. Kč, výměna dveří posilovny 50 tis. Kč, obklad schodiště nová budova 80 tis. Kč, stržení starého laku na chodbách + nová omítka, vymalování 200 tis. Kč, výměna podlahové krytiny v kabinetu + malování 50 tis. Kč, oprava sprch pro žáky 100 tis. Kč</t>
  </si>
  <si>
    <t xml:space="preserve">         RK-11-2013-22, př. 3</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</si>
</sst>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45">
    <font>
      <sz val="10"/>
      <name val="Arial CE"/>
      <family val="0"/>
    </font>
    <font>
      <u val="single"/>
      <sz val="10"/>
      <color indexed="12"/>
      <name val="Arial CE"/>
      <family val="0"/>
    </font>
    <font>
      <u val="single"/>
      <sz val="10"/>
      <color indexed="36"/>
      <name val="Arial CE"/>
      <family val="0"/>
    </font>
    <font>
      <b/>
      <sz val="14"/>
      <name val="Arial"/>
      <family val="2"/>
    </font>
    <font>
      <sz val="10"/>
      <name val="Arial"/>
      <family val="2"/>
    </font>
    <font>
      <sz val="8"/>
      <name val="Arial"/>
      <family val="2"/>
    </font>
    <font>
      <b/>
      <sz val="10"/>
      <name val="Arial"/>
      <family val="2"/>
    </font>
    <font>
      <sz val="7"/>
      <name val="Arial"/>
      <family val="2"/>
    </font>
    <font>
      <sz val="8"/>
      <name val="Arial CE"/>
      <family val="0"/>
    </font>
    <font>
      <b/>
      <sz val="8"/>
      <name val="Arial"/>
      <family val="2"/>
    </font>
    <font>
      <sz val="14"/>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color indexed="63"/>
      </left>
      <right>
        <color indexed="63"/>
      </right>
      <top style="thin"/>
      <bottom style="thin"/>
    </border>
    <border>
      <left style="thin"/>
      <right style="medium"/>
      <top style="thin"/>
      <bottom style="thin"/>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thin"/>
    </border>
    <border>
      <left style="medium"/>
      <right style="medium"/>
      <top style="medium"/>
      <bottom style="medium"/>
    </border>
    <border>
      <left style="thin"/>
      <right style="medium"/>
      <top>
        <color indexed="63"/>
      </top>
      <bottom style="thin"/>
    </border>
    <border>
      <left>
        <color indexed="63"/>
      </left>
      <right>
        <color indexed="63"/>
      </right>
      <top>
        <color indexed="63"/>
      </top>
      <bottom style="thin"/>
    </border>
    <border>
      <left style="thin"/>
      <right style="medium"/>
      <top>
        <color indexed="63"/>
      </top>
      <bottom>
        <color indexed="63"/>
      </bottom>
    </border>
    <border>
      <left style="thin"/>
      <right style="medium"/>
      <top style="medium"/>
      <bottom style="thin"/>
    </border>
    <border>
      <left>
        <color indexed="63"/>
      </left>
      <right style="thin"/>
      <top style="medium"/>
      <bottom style="medium"/>
    </border>
    <border>
      <left style="medium"/>
      <right style="medium"/>
      <top style="medium"/>
      <bottom style="thin"/>
    </border>
    <border>
      <left>
        <color indexed="63"/>
      </left>
      <right>
        <color indexed="63"/>
      </right>
      <top style="medium"/>
      <bottom style="thin"/>
    </border>
    <border>
      <left style="medium"/>
      <right style="medium"/>
      <top style="thin"/>
      <bottom style="thin"/>
    </border>
    <border>
      <left style="medium"/>
      <right>
        <color indexed="63"/>
      </right>
      <top>
        <color indexed="63"/>
      </top>
      <bottom style="thin"/>
    </border>
    <border>
      <left style="medium"/>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medium"/>
      <right style="medium"/>
      <top>
        <color indexed="63"/>
      </top>
      <bottom style="medium"/>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266">
    <xf numFmtId="0" fontId="0" fillId="0" borderId="0" xfId="0" applyAlignment="1">
      <alignment/>
    </xf>
    <xf numFmtId="3"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vertical="center" wrapText="1"/>
    </xf>
    <xf numFmtId="3" fontId="5" fillId="0" borderId="12" xfId="0" applyNumberFormat="1" applyFont="1" applyBorder="1" applyAlignment="1">
      <alignment horizontal="left" vertical="center"/>
    </xf>
    <xf numFmtId="3" fontId="5" fillId="0" borderId="13" xfId="0" applyNumberFormat="1" applyFont="1" applyBorder="1" applyAlignment="1">
      <alignment horizontal="left" vertical="center"/>
    </xf>
    <xf numFmtId="3" fontId="6" fillId="0" borderId="14" xfId="0" applyNumberFormat="1" applyFont="1" applyBorder="1" applyAlignment="1">
      <alignment vertical="center"/>
    </xf>
    <xf numFmtId="3" fontId="7" fillId="0" borderId="12" xfId="0" applyNumberFormat="1" applyFont="1" applyBorder="1" applyAlignment="1">
      <alignment horizontal="left" vertical="center"/>
    </xf>
    <xf numFmtId="3" fontId="5" fillId="0" borderId="15" xfId="0" applyNumberFormat="1" applyFont="1" applyBorder="1" applyAlignment="1">
      <alignment horizontal="left" vertical="center"/>
    </xf>
    <xf numFmtId="3" fontId="4" fillId="0" borderId="16" xfId="0" applyNumberFormat="1" applyFont="1" applyBorder="1" applyAlignment="1">
      <alignment vertical="center"/>
    </xf>
    <xf numFmtId="3" fontId="4" fillId="0" borderId="16" xfId="0" applyNumberFormat="1" applyFont="1" applyBorder="1" applyAlignment="1">
      <alignment horizontal="right" vertical="center"/>
    </xf>
    <xf numFmtId="3" fontId="5" fillId="0" borderId="17" xfId="0" applyNumberFormat="1" applyFont="1" applyBorder="1" applyAlignment="1">
      <alignment horizontal="left" vertical="center"/>
    </xf>
    <xf numFmtId="3" fontId="4" fillId="0" borderId="18" xfId="0" applyNumberFormat="1" applyFont="1" applyBorder="1" applyAlignment="1">
      <alignment vertical="center"/>
    </xf>
    <xf numFmtId="3" fontId="4" fillId="0" borderId="18" xfId="0" applyNumberFormat="1" applyFont="1" applyBorder="1" applyAlignment="1">
      <alignment horizontal="right" vertical="center"/>
    </xf>
    <xf numFmtId="3" fontId="5" fillId="0" borderId="19" xfId="0" applyNumberFormat="1" applyFont="1" applyBorder="1" applyAlignment="1">
      <alignment horizontal="left" vertical="center"/>
    </xf>
    <xf numFmtId="0" fontId="6" fillId="0" borderId="20" xfId="0" applyFont="1" applyBorder="1" applyAlignment="1">
      <alignment vertical="center" wrapText="1"/>
    </xf>
    <xf numFmtId="3" fontId="4" fillId="0" borderId="21" xfId="0" applyNumberFormat="1" applyFont="1" applyBorder="1" applyAlignment="1">
      <alignment horizontal="right" vertical="center"/>
    </xf>
    <xf numFmtId="3" fontId="5" fillId="0" borderId="22" xfId="0" applyNumberFormat="1" applyFont="1" applyBorder="1" applyAlignment="1">
      <alignment horizontal="center" vertical="center"/>
    </xf>
    <xf numFmtId="0" fontId="4" fillId="0" borderId="23" xfId="0" applyFont="1" applyBorder="1" applyAlignment="1">
      <alignment horizontal="right" vertical="center"/>
    </xf>
    <xf numFmtId="3" fontId="5" fillId="0" borderId="22" xfId="0" applyNumberFormat="1" applyFont="1" applyBorder="1" applyAlignment="1">
      <alignment horizontal="left" vertical="center"/>
    </xf>
    <xf numFmtId="3" fontId="4" fillId="0" borderId="21" xfId="0" applyNumberFormat="1" applyFont="1" applyBorder="1" applyAlignment="1">
      <alignment vertical="center"/>
    </xf>
    <xf numFmtId="3" fontId="4" fillId="0" borderId="23"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24" xfId="0" applyNumberFormat="1" applyFont="1" applyBorder="1" applyAlignment="1">
      <alignment horizontal="right" vertical="center"/>
    </xf>
    <xf numFmtId="3" fontId="6" fillId="0" borderId="12" xfId="0" applyNumberFormat="1" applyFont="1" applyBorder="1" applyAlignment="1">
      <alignment vertical="center"/>
    </xf>
    <xf numFmtId="3" fontId="6" fillId="0" borderId="13" xfId="0" applyNumberFormat="1" applyFont="1" applyBorder="1" applyAlignment="1">
      <alignment vertical="center"/>
    </xf>
    <xf numFmtId="3" fontId="6" fillId="0" borderId="25" xfId="0" applyNumberFormat="1" applyFont="1" applyBorder="1" applyAlignment="1">
      <alignment vertical="center"/>
    </xf>
    <xf numFmtId="3" fontId="5" fillId="0" borderId="0" xfId="0" applyNumberFormat="1" applyFont="1" applyBorder="1" applyAlignment="1">
      <alignment horizontal="left" vertical="center"/>
    </xf>
    <xf numFmtId="0" fontId="5" fillId="0" borderId="26" xfId="0" applyFont="1" applyFill="1" applyBorder="1" applyAlignment="1">
      <alignment vertical="center" wrapText="1"/>
    </xf>
    <xf numFmtId="3" fontId="5" fillId="0" borderId="27" xfId="0" applyNumberFormat="1" applyFont="1" applyBorder="1" applyAlignment="1">
      <alignment horizontal="left" vertical="center"/>
    </xf>
    <xf numFmtId="3" fontId="4" fillId="0" borderId="24" xfId="0" applyNumberFormat="1" applyFont="1" applyBorder="1" applyAlignment="1">
      <alignment vertical="center"/>
    </xf>
    <xf numFmtId="0" fontId="5" fillId="0" borderId="28" xfId="0" applyFont="1" applyFill="1" applyBorder="1" applyAlignment="1">
      <alignment vertical="center" wrapText="1"/>
    </xf>
    <xf numFmtId="3" fontId="6" fillId="0" borderId="15" xfId="0" applyNumberFormat="1" applyFont="1" applyBorder="1" applyAlignment="1">
      <alignment horizontal="centerContinuous" vertical="center"/>
    </xf>
    <xf numFmtId="3" fontId="5" fillId="0" borderId="15" xfId="0" applyNumberFormat="1" applyFont="1" applyBorder="1" applyAlignment="1">
      <alignment horizontal="center" vertical="center"/>
    </xf>
    <xf numFmtId="0" fontId="4" fillId="0" borderId="16" xfId="0" applyFont="1" applyBorder="1" applyAlignment="1">
      <alignment horizontal="right" vertical="center"/>
    </xf>
    <xf numFmtId="3" fontId="5" fillId="0" borderId="29" xfId="0" applyNumberFormat="1" applyFont="1" applyBorder="1" applyAlignment="1">
      <alignment horizontal="left" vertical="center"/>
    </xf>
    <xf numFmtId="0" fontId="5" fillId="0" borderId="30" xfId="0" applyFont="1" applyFill="1" applyBorder="1" applyAlignment="1">
      <alignment vertical="center" wrapText="1"/>
    </xf>
    <xf numFmtId="3" fontId="4" fillId="0" borderId="23" xfId="0" applyNumberFormat="1" applyFont="1" applyBorder="1" applyAlignment="1">
      <alignment vertical="center"/>
    </xf>
    <xf numFmtId="3" fontId="4" fillId="0" borderId="0" xfId="0" applyNumberFormat="1" applyFont="1" applyBorder="1" applyAlignment="1">
      <alignment vertical="center"/>
    </xf>
    <xf numFmtId="0" fontId="6" fillId="0" borderId="20" xfId="0" applyFont="1" applyFill="1" applyBorder="1" applyAlignment="1">
      <alignment vertical="center" wrapText="1"/>
    </xf>
    <xf numFmtId="3" fontId="5" fillId="0" borderId="12" xfId="0" applyNumberFormat="1" applyFont="1" applyBorder="1" applyAlignment="1">
      <alignment vertical="center"/>
    </xf>
    <xf numFmtId="0" fontId="5" fillId="0" borderId="0" xfId="0" applyFont="1" applyFill="1" applyBorder="1" applyAlignment="1">
      <alignment vertical="center" wrapText="1"/>
    </xf>
    <xf numFmtId="3" fontId="9" fillId="0" borderId="26" xfId="0" applyNumberFormat="1" applyFont="1" applyBorder="1" applyAlignment="1">
      <alignment horizontal="centerContinuous" vertical="center" wrapText="1"/>
    </xf>
    <xf numFmtId="3" fontId="9" fillId="0" borderId="31" xfId="0" applyNumberFormat="1" applyFont="1" applyBorder="1" applyAlignment="1">
      <alignment horizontal="centerContinuous" vertical="center" wrapText="1"/>
    </xf>
    <xf numFmtId="0" fontId="6" fillId="0" borderId="20" xfId="0" applyFont="1" applyBorder="1" applyAlignment="1">
      <alignment vertical="center"/>
    </xf>
    <xf numFmtId="0" fontId="5" fillId="0" borderId="19" xfId="0" applyFont="1" applyBorder="1" applyAlignment="1">
      <alignment vertical="center"/>
    </xf>
    <xf numFmtId="0" fontId="6" fillId="0" borderId="32" xfId="0" applyFont="1" applyBorder="1" applyAlignment="1">
      <alignment vertical="center" wrapText="1"/>
    </xf>
    <xf numFmtId="3" fontId="5" fillId="0" borderId="32" xfId="0" applyNumberFormat="1" applyFont="1" applyBorder="1" applyAlignment="1">
      <alignment horizontal="left" vertical="center"/>
    </xf>
    <xf numFmtId="3" fontId="5" fillId="0" borderId="33" xfId="0" applyNumberFormat="1" applyFont="1" applyBorder="1" applyAlignment="1">
      <alignment horizontal="left" vertical="center"/>
    </xf>
    <xf numFmtId="3" fontId="6" fillId="0" borderId="11" xfId="0" applyNumberFormat="1" applyFont="1" applyBorder="1" applyAlignment="1">
      <alignment vertical="center"/>
    </xf>
    <xf numFmtId="3" fontId="7" fillId="0" borderId="32" xfId="0" applyNumberFormat="1" applyFont="1" applyBorder="1" applyAlignment="1">
      <alignment horizontal="left" vertical="center"/>
    </xf>
    <xf numFmtId="3" fontId="6" fillId="0" borderId="14" xfId="0" applyNumberFormat="1" applyFont="1" applyBorder="1" applyAlignment="1">
      <alignment horizontal="right"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0" fillId="33" borderId="0" xfId="0" applyFont="1" applyFill="1" applyAlignment="1">
      <alignment vertical="center"/>
    </xf>
    <xf numFmtId="3" fontId="4" fillId="0" borderId="18" xfId="0" applyNumberFormat="1" applyFont="1" applyFill="1" applyBorder="1" applyAlignment="1">
      <alignment horizontal="right" vertical="center"/>
    </xf>
    <xf numFmtId="3" fontId="4" fillId="0" borderId="18" xfId="0" applyNumberFormat="1" applyFont="1" applyFill="1" applyBorder="1" applyAlignment="1">
      <alignment horizontal="right" vertical="center" wrapText="1"/>
    </xf>
    <xf numFmtId="0" fontId="0" fillId="0" borderId="0" xfId="0" applyFont="1" applyAlignment="1">
      <alignment vertical="center"/>
    </xf>
    <xf numFmtId="3" fontId="0" fillId="0" borderId="18" xfId="0" applyNumberFormat="1" applyFont="1" applyBorder="1" applyAlignment="1">
      <alignment vertical="center"/>
    </xf>
    <xf numFmtId="3" fontId="4" fillId="33" borderId="16" xfId="0" applyNumberFormat="1" applyFont="1" applyFill="1" applyBorder="1" applyAlignment="1">
      <alignment horizontal="right" vertical="center"/>
    </xf>
    <xf numFmtId="3" fontId="4" fillId="33" borderId="18" xfId="0" applyNumberFormat="1" applyFont="1" applyFill="1" applyBorder="1" applyAlignment="1">
      <alignment vertical="center"/>
    </xf>
    <xf numFmtId="3" fontId="5" fillId="0" borderId="15" xfId="0" applyNumberFormat="1" applyFont="1" applyBorder="1" applyAlignment="1">
      <alignment horizontal="left" vertical="center" wrapText="1"/>
    </xf>
    <xf numFmtId="0" fontId="5" fillId="0" borderId="29" xfId="0" applyFont="1" applyBorder="1" applyAlignment="1">
      <alignment vertical="center"/>
    </xf>
    <xf numFmtId="0" fontId="5" fillId="0" borderId="29" xfId="0" applyFont="1" applyBorder="1" applyAlignment="1">
      <alignment vertical="center" wrapText="1"/>
    </xf>
    <xf numFmtId="0" fontId="5" fillId="0" borderId="19"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5" xfId="0" applyFont="1" applyBorder="1" applyAlignment="1">
      <alignment horizontal="left" vertical="center" wrapText="1"/>
    </xf>
    <xf numFmtId="0" fontId="5" fillId="0" borderId="35" xfId="0" applyFont="1" applyFill="1" applyBorder="1" applyAlignment="1">
      <alignment horizontal="left" vertical="center" wrapText="1"/>
    </xf>
    <xf numFmtId="0" fontId="0" fillId="0" borderId="0" xfId="0" applyFont="1" applyFill="1" applyAlignment="1">
      <alignment vertical="center"/>
    </xf>
    <xf numFmtId="0" fontId="5" fillId="0" borderId="36" xfId="0" applyFont="1" applyBorder="1" applyAlignment="1">
      <alignment vertical="center" wrapText="1"/>
    </xf>
    <xf numFmtId="3" fontId="4" fillId="0" borderId="37" xfId="0" applyNumberFormat="1" applyFont="1" applyBorder="1" applyAlignment="1">
      <alignment vertical="center"/>
    </xf>
    <xf numFmtId="3" fontId="4" fillId="0" borderId="37" xfId="0" applyNumberFormat="1" applyFont="1" applyBorder="1" applyAlignment="1">
      <alignment horizontal="right" vertical="center"/>
    </xf>
    <xf numFmtId="0" fontId="0" fillId="0" borderId="24" xfId="0" applyFont="1" applyBorder="1" applyAlignment="1">
      <alignment horizontal="right" vertical="center"/>
    </xf>
    <xf numFmtId="0" fontId="5" fillId="0" borderId="28" xfId="0" applyFont="1" applyBorder="1" applyAlignment="1">
      <alignment vertical="center" wrapText="1"/>
    </xf>
    <xf numFmtId="0" fontId="5" fillId="33" borderId="19" xfId="0" applyFont="1" applyFill="1" applyBorder="1" applyAlignment="1">
      <alignment vertical="center" wrapText="1"/>
    </xf>
    <xf numFmtId="3" fontId="5" fillId="33" borderId="15" xfId="0" applyNumberFormat="1" applyFont="1" applyFill="1" applyBorder="1" applyAlignment="1">
      <alignment horizontal="left" vertical="center"/>
    </xf>
    <xf numFmtId="3" fontId="4" fillId="33" borderId="18" xfId="0" applyNumberFormat="1" applyFont="1" applyFill="1" applyBorder="1" applyAlignment="1">
      <alignment horizontal="right" vertical="center"/>
    </xf>
    <xf numFmtId="3" fontId="0" fillId="33" borderId="16" xfId="0" applyNumberFormat="1" applyFont="1" applyFill="1" applyBorder="1" applyAlignment="1">
      <alignment vertical="center" wrapText="1"/>
    </xf>
    <xf numFmtId="0" fontId="5" fillId="0" borderId="28" xfId="0" applyFont="1" applyBorder="1" applyAlignment="1">
      <alignment horizontal="left" vertical="center" wrapText="1"/>
    </xf>
    <xf numFmtId="0" fontId="5" fillId="0" borderId="38" xfId="0" applyFont="1" applyBorder="1" applyAlignment="1">
      <alignment horizontal="left" vertical="center" wrapText="1"/>
    </xf>
    <xf numFmtId="3" fontId="4" fillId="0" borderId="24" xfId="0" applyNumberFormat="1" applyFont="1" applyBorder="1" applyAlignment="1">
      <alignment vertical="center" wrapText="1"/>
    </xf>
    <xf numFmtId="3" fontId="4" fillId="0" borderId="24" xfId="0" applyNumberFormat="1" applyFont="1" applyBorder="1" applyAlignment="1">
      <alignment horizontal="right" vertical="center" wrapText="1"/>
    </xf>
    <xf numFmtId="0" fontId="5" fillId="33" borderId="28" xfId="0" applyFont="1" applyFill="1" applyBorder="1" applyAlignment="1">
      <alignment horizontal="left" vertical="center" wrapText="1"/>
    </xf>
    <xf numFmtId="3" fontId="4" fillId="33" borderId="16" xfId="0" applyNumberFormat="1" applyFont="1" applyFill="1" applyBorder="1" applyAlignment="1">
      <alignment horizontal="right" vertical="center" wrapText="1"/>
    </xf>
    <xf numFmtId="0" fontId="5" fillId="0" borderId="39" xfId="0" applyFont="1" applyBorder="1" applyAlignment="1">
      <alignment horizontal="left" vertical="center" wrapText="1"/>
    </xf>
    <xf numFmtId="3" fontId="4" fillId="0" borderId="21" xfId="0" applyNumberFormat="1" applyFont="1" applyFill="1" applyBorder="1" applyAlignment="1">
      <alignment horizontal="right" vertical="center"/>
    </xf>
    <xf numFmtId="0" fontId="5" fillId="0" borderId="19" xfId="0" applyFont="1" applyFill="1" applyBorder="1" applyAlignment="1">
      <alignment vertical="center" wrapText="1"/>
    </xf>
    <xf numFmtId="3" fontId="4" fillId="0" borderId="16" xfId="0" applyNumberFormat="1" applyFont="1" applyFill="1" applyBorder="1" applyAlignment="1">
      <alignment vertical="center"/>
    </xf>
    <xf numFmtId="3" fontId="4" fillId="0" borderId="16" xfId="0" applyNumberFormat="1" applyFont="1" applyFill="1" applyBorder="1" applyAlignment="1">
      <alignment horizontal="right" vertical="center"/>
    </xf>
    <xf numFmtId="0" fontId="5" fillId="0" borderId="19" xfId="0" applyFont="1" applyFill="1" applyBorder="1" applyAlignment="1">
      <alignment vertical="center"/>
    </xf>
    <xf numFmtId="0" fontId="5" fillId="0" borderId="34" xfId="0" applyFont="1" applyBorder="1" applyAlignment="1">
      <alignment vertical="center"/>
    </xf>
    <xf numFmtId="0" fontId="5" fillId="0" borderId="38" xfId="0" applyFont="1" applyFill="1" applyBorder="1" applyAlignment="1">
      <alignment vertical="center" wrapText="1"/>
    </xf>
    <xf numFmtId="3" fontId="4" fillId="0" borderId="12" xfId="0" applyNumberFormat="1" applyFont="1" applyBorder="1" applyAlignment="1">
      <alignment vertical="center"/>
    </xf>
    <xf numFmtId="3" fontId="4" fillId="0" borderId="13" xfId="0" applyNumberFormat="1" applyFont="1" applyBorder="1" applyAlignment="1">
      <alignment vertical="center"/>
    </xf>
    <xf numFmtId="3" fontId="4" fillId="0" borderId="14" xfId="0" applyNumberFormat="1" applyFont="1" applyBorder="1" applyAlignment="1">
      <alignment vertical="center"/>
    </xf>
    <xf numFmtId="0" fontId="6" fillId="0" borderId="12" xfId="0" applyFont="1" applyFill="1" applyBorder="1" applyAlignment="1">
      <alignment vertical="center" wrapText="1"/>
    </xf>
    <xf numFmtId="0" fontId="5" fillId="0" borderId="38" xfId="0" applyFont="1" applyFill="1" applyBorder="1" applyAlignment="1">
      <alignment horizontal="left" vertical="center" wrapText="1"/>
    </xf>
    <xf numFmtId="3" fontId="4" fillId="0" borderId="10" xfId="0" applyNumberFormat="1" applyFont="1" applyBorder="1" applyAlignment="1">
      <alignment horizontal="right" vertical="center"/>
    </xf>
    <xf numFmtId="3" fontId="6" fillId="0" borderId="22" xfId="0" applyNumberFormat="1" applyFont="1" applyBorder="1" applyAlignment="1">
      <alignment horizontal="centerContinuous" vertical="center"/>
    </xf>
    <xf numFmtId="0" fontId="0" fillId="0" borderId="0" xfId="0" applyFont="1" applyBorder="1" applyAlignment="1">
      <alignment vertical="center"/>
    </xf>
    <xf numFmtId="3" fontId="4" fillId="0" borderId="10" xfId="0" applyNumberFormat="1" applyFont="1" applyBorder="1" applyAlignment="1">
      <alignment horizontal="right" vertical="center" wrapText="1"/>
    </xf>
    <xf numFmtId="3" fontId="4" fillId="0" borderId="11" xfId="0" applyNumberFormat="1" applyFont="1" applyBorder="1" applyAlignment="1">
      <alignment vertical="center"/>
    </xf>
    <xf numFmtId="3" fontId="4" fillId="0" borderId="11" xfId="0" applyNumberFormat="1" applyFont="1" applyBorder="1" applyAlignment="1">
      <alignment horizontal="right" vertical="center"/>
    </xf>
    <xf numFmtId="0" fontId="5" fillId="0" borderId="35" xfId="0" applyFont="1" applyFill="1" applyBorder="1" applyAlignment="1">
      <alignment vertical="center" wrapText="1"/>
    </xf>
    <xf numFmtId="0" fontId="5" fillId="0" borderId="40" xfId="0" applyFont="1" applyFill="1" applyBorder="1" applyAlignment="1">
      <alignment vertical="center" wrapText="1"/>
    </xf>
    <xf numFmtId="3" fontId="5" fillId="0" borderId="36" xfId="0" applyNumberFormat="1" applyFont="1" applyBorder="1" applyAlignment="1">
      <alignment horizontal="left" vertical="center"/>
    </xf>
    <xf numFmtId="3" fontId="5" fillId="0" borderId="41" xfId="0" applyNumberFormat="1" applyFont="1" applyBorder="1" applyAlignment="1">
      <alignment horizontal="left" vertical="center"/>
    </xf>
    <xf numFmtId="0" fontId="6" fillId="0" borderId="42" xfId="0" applyFont="1" applyBorder="1" applyAlignment="1">
      <alignment vertical="center" wrapText="1"/>
    </xf>
    <xf numFmtId="3" fontId="4" fillId="0" borderId="43" xfId="0" applyNumberFormat="1" applyFont="1" applyBorder="1" applyAlignment="1">
      <alignment vertical="center"/>
    </xf>
    <xf numFmtId="3" fontId="4" fillId="0" borderId="44" xfId="0" applyNumberFormat="1" applyFont="1" applyBorder="1" applyAlignment="1">
      <alignment vertical="center"/>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34" xfId="0" applyFont="1" applyBorder="1" applyAlignment="1">
      <alignment horizontal="left" vertical="center" wrapText="1"/>
    </xf>
    <xf numFmtId="0" fontId="5" fillId="33" borderId="34"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34" xfId="0" applyFont="1" applyFill="1" applyBorder="1" applyAlignment="1">
      <alignment horizontal="left" vertical="center" wrapText="1"/>
    </xf>
    <xf numFmtId="3" fontId="5" fillId="0" borderId="19" xfId="0" applyNumberFormat="1" applyFont="1" applyBorder="1" applyAlignment="1">
      <alignment horizontal="left" vertical="center" wrapText="1"/>
    </xf>
    <xf numFmtId="3" fontId="5" fillId="0" borderId="15" xfId="0" applyNumberFormat="1" applyFont="1" applyBorder="1" applyAlignment="1">
      <alignment horizontal="left" vertical="center" wrapText="1"/>
    </xf>
    <xf numFmtId="3" fontId="5" fillId="0" borderId="47" xfId="0" applyNumberFormat="1" applyFont="1" applyBorder="1" applyAlignment="1">
      <alignment horizontal="left" vertical="center" wrapText="1"/>
    </xf>
    <xf numFmtId="0" fontId="0" fillId="0" borderId="15" xfId="0" applyFont="1" applyBorder="1" applyAlignment="1">
      <alignment horizontal="left" vertical="center" wrapText="1"/>
    </xf>
    <xf numFmtId="3" fontId="5" fillId="0" borderId="36" xfId="0" applyNumberFormat="1" applyFont="1" applyBorder="1" applyAlignment="1">
      <alignment horizontal="left" vertical="center" wrapText="1"/>
    </xf>
    <xf numFmtId="3" fontId="5" fillId="0" borderId="41" xfId="0" applyNumberFormat="1" applyFont="1" applyBorder="1" applyAlignment="1">
      <alignment horizontal="left" vertical="center" wrapText="1"/>
    </xf>
    <xf numFmtId="3" fontId="5" fillId="0" borderId="48" xfId="0" applyNumberFormat="1" applyFont="1" applyBorder="1" applyAlignment="1">
      <alignment horizontal="left" vertical="center" wrapText="1"/>
    </xf>
    <xf numFmtId="3" fontId="5" fillId="0" borderId="34" xfId="0" applyNumberFormat="1" applyFont="1" applyBorder="1" applyAlignment="1">
      <alignment horizontal="left" vertical="center" wrapText="1"/>
    </xf>
    <xf numFmtId="3" fontId="5" fillId="0" borderId="17" xfId="0" applyNumberFormat="1" applyFont="1" applyBorder="1" applyAlignment="1">
      <alignment horizontal="left" vertical="center" wrapText="1"/>
    </xf>
    <xf numFmtId="3" fontId="5" fillId="0" borderId="49" xfId="0" applyNumberFormat="1" applyFont="1" applyBorder="1" applyAlignment="1">
      <alignment horizontal="left" vertical="center" wrapText="1"/>
    </xf>
    <xf numFmtId="0" fontId="0" fillId="0" borderId="47" xfId="0" applyFont="1" applyBorder="1" applyAlignment="1">
      <alignment horizontal="left" vertical="center" wrapText="1"/>
    </xf>
    <xf numFmtId="3" fontId="5" fillId="33" borderId="19" xfId="0" applyNumberFormat="1" applyFont="1" applyFill="1" applyBorder="1" applyAlignment="1">
      <alignment horizontal="left" vertical="center" wrapText="1"/>
    </xf>
    <xf numFmtId="3" fontId="5" fillId="33" borderId="15" xfId="0" applyNumberFormat="1" applyFont="1" applyFill="1" applyBorder="1" applyAlignment="1">
      <alignment horizontal="left" vertical="center" wrapText="1"/>
    </xf>
    <xf numFmtId="3" fontId="5" fillId="33" borderId="47" xfId="0" applyNumberFormat="1" applyFont="1" applyFill="1" applyBorder="1" applyAlignment="1">
      <alignment horizontal="left" vertical="center" wrapText="1"/>
    </xf>
    <xf numFmtId="3" fontId="5" fillId="0" borderId="29" xfId="0" applyNumberFormat="1" applyFont="1" applyBorder="1" applyAlignment="1">
      <alignment horizontal="left" vertical="center"/>
    </xf>
    <xf numFmtId="0" fontId="0" fillId="0" borderId="22" xfId="0" applyFont="1" applyBorder="1" applyAlignment="1">
      <alignment horizontal="left" vertical="center"/>
    </xf>
    <xf numFmtId="0" fontId="0" fillId="0" borderId="50" xfId="0" applyFont="1" applyBorder="1" applyAlignment="1">
      <alignment horizontal="left" vertical="center"/>
    </xf>
    <xf numFmtId="3" fontId="5" fillId="33" borderId="19" xfId="0" applyNumberFormat="1" applyFont="1" applyFill="1" applyBorder="1" applyAlignment="1">
      <alignment horizontal="left" vertical="center" wrapText="1"/>
    </xf>
    <xf numFmtId="3" fontId="5" fillId="0" borderId="15" xfId="0" applyNumberFormat="1" applyFont="1" applyBorder="1" applyAlignment="1">
      <alignment horizontal="left" vertical="center" wrapText="1"/>
    </xf>
    <xf numFmtId="3" fontId="5" fillId="0" borderId="45" xfId="0" applyNumberFormat="1" applyFont="1" applyBorder="1" applyAlignment="1">
      <alignment horizontal="left" vertical="center" wrapText="1"/>
    </xf>
    <xf numFmtId="0" fontId="0" fillId="0" borderId="27" xfId="0" applyFont="1" applyBorder="1" applyAlignment="1">
      <alignment horizontal="left" vertical="center" wrapText="1"/>
    </xf>
    <xf numFmtId="0" fontId="0" fillId="0" borderId="51" xfId="0" applyFont="1" applyBorder="1" applyAlignment="1">
      <alignment horizontal="left" vertical="center" wrapText="1"/>
    </xf>
    <xf numFmtId="3" fontId="5" fillId="0" borderId="29" xfId="0" applyNumberFormat="1" applyFont="1" applyBorder="1" applyAlignment="1">
      <alignment horizontal="left" vertical="center" wrapText="1"/>
    </xf>
    <xf numFmtId="3" fontId="5" fillId="0" borderId="22" xfId="0" applyNumberFormat="1" applyFont="1" applyBorder="1" applyAlignment="1">
      <alignment horizontal="left" vertical="center" wrapText="1"/>
    </xf>
    <xf numFmtId="3" fontId="5" fillId="0" borderId="50" xfId="0" applyNumberFormat="1" applyFont="1" applyBorder="1" applyAlignment="1">
      <alignment horizontal="left" vertical="center" wrapText="1"/>
    </xf>
    <xf numFmtId="3" fontId="5" fillId="0" borderId="42" xfId="0" applyNumberFormat="1"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3" fontId="5" fillId="0" borderId="19" xfId="0" applyNumberFormat="1"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7" xfId="0" applyFont="1" applyFill="1" applyBorder="1" applyAlignment="1">
      <alignment horizontal="left" vertical="center" wrapText="1"/>
    </xf>
    <xf numFmtId="3" fontId="5" fillId="0" borderId="36" xfId="0" applyNumberFormat="1" applyFont="1" applyBorder="1" applyAlignment="1">
      <alignment horizontal="center" vertical="center"/>
    </xf>
    <xf numFmtId="3" fontId="5" fillId="0" borderId="41" xfId="0" applyNumberFormat="1" applyFont="1" applyBorder="1" applyAlignment="1">
      <alignment horizontal="center" vertical="center"/>
    </xf>
    <xf numFmtId="3" fontId="5" fillId="0" borderId="48" xfId="0" applyNumberFormat="1" applyFont="1" applyBorder="1" applyAlignment="1">
      <alignment horizontal="center" vertical="center"/>
    </xf>
    <xf numFmtId="3" fontId="6" fillId="0" borderId="42"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53"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33" xfId="0" applyNumberFormat="1" applyFont="1" applyBorder="1" applyAlignment="1">
      <alignment horizontal="center" vertical="center"/>
    </xf>
    <xf numFmtId="3" fontId="6" fillId="0" borderId="54" xfId="0" applyNumberFormat="1" applyFont="1" applyBorder="1" applyAlignment="1">
      <alignment horizontal="center" vertical="center"/>
    </xf>
    <xf numFmtId="0" fontId="0" fillId="0" borderId="17" xfId="0" applyFont="1" applyBorder="1" applyAlignment="1">
      <alignment horizontal="left" vertical="center" wrapText="1"/>
    </xf>
    <xf numFmtId="0" fontId="0" fillId="0" borderId="49" xfId="0" applyFont="1" applyBorder="1" applyAlignment="1">
      <alignment horizontal="left" vertical="center" wrapText="1"/>
    </xf>
    <xf numFmtId="0" fontId="3" fillId="0" borderId="0" xfId="0" applyFont="1" applyBorder="1" applyAlignment="1">
      <alignment horizontal="center" vertical="center"/>
    </xf>
    <xf numFmtId="0" fontId="8" fillId="33" borderId="15" xfId="0" applyFont="1" applyFill="1" applyBorder="1" applyAlignment="1">
      <alignment horizontal="left" vertical="center" wrapText="1"/>
    </xf>
    <xf numFmtId="0" fontId="8" fillId="33" borderId="4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3" fontId="5" fillId="0" borderId="42" xfId="0" applyNumberFormat="1" applyFont="1" applyFill="1" applyBorder="1" applyAlignment="1">
      <alignment horizontal="left" vertical="center" wrapText="1"/>
    </xf>
    <xf numFmtId="3" fontId="5" fillId="0" borderId="52" xfId="0" applyNumberFormat="1" applyFont="1" applyFill="1" applyBorder="1" applyAlignment="1">
      <alignment horizontal="left" vertical="center" wrapText="1"/>
    </xf>
    <xf numFmtId="3" fontId="5" fillId="0" borderId="53" xfId="0" applyNumberFormat="1" applyFont="1" applyFill="1" applyBorder="1" applyAlignment="1">
      <alignment horizontal="left" vertical="center" wrapText="1"/>
    </xf>
    <xf numFmtId="3" fontId="5" fillId="0" borderId="46" xfId="0" applyNumberFormat="1"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55" xfId="0" applyNumberFormat="1" applyFont="1" applyFill="1" applyBorder="1" applyAlignment="1">
      <alignment horizontal="left" vertical="center" wrapText="1"/>
    </xf>
    <xf numFmtId="3" fontId="5" fillId="0" borderId="42" xfId="0" applyNumberFormat="1"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6" xfId="0" applyFont="1" applyBorder="1" applyAlignment="1">
      <alignment vertical="center" wrapText="1"/>
    </xf>
    <xf numFmtId="0" fontId="0" fillId="0" borderId="0" xfId="0" applyFont="1" applyAlignment="1">
      <alignment vertical="center" wrapText="1"/>
    </xf>
    <xf numFmtId="0" fontId="0" fillId="0" borderId="55" xfId="0" applyFont="1" applyBorder="1" applyAlignment="1">
      <alignment vertical="center" wrapText="1"/>
    </xf>
    <xf numFmtId="3" fontId="4" fillId="0" borderId="10"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4" fillId="0" borderId="10" xfId="0" applyNumberFormat="1" applyFont="1" applyBorder="1" applyAlignment="1">
      <alignment horizontal="right" vertical="center"/>
    </xf>
    <xf numFmtId="3" fontId="4" fillId="0" borderId="23" xfId="0" applyNumberFormat="1" applyFont="1" applyBorder="1" applyAlignment="1">
      <alignment horizontal="right" vertical="center"/>
    </xf>
    <xf numFmtId="3" fontId="5" fillId="33" borderId="17" xfId="0" applyNumberFormat="1" applyFont="1" applyFill="1" applyBorder="1" applyAlignment="1">
      <alignment horizontal="left" vertical="center"/>
    </xf>
    <xf numFmtId="3" fontId="5" fillId="33" borderId="49" xfId="0" applyNumberFormat="1" applyFont="1" applyFill="1" applyBorder="1" applyAlignment="1">
      <alignment horizontal="left" vertical="center"/>
    </xf>
    <xf numFmtId="3" fontId="5" fillId="33" borderId="34" xfId="0" applyNumberFormat="1" applyFont="1" applyFill="1" applyBorder="1" applyAlignment="1">
      <alignment horizontal="left" vertical="center" wrapText="1"/>
    </xf>
    <xf numFmtId="3" fontId="5" fillId="34" borderId="17" xfId="0" applyNumberFormat="1" applyFont="1" applyFill="1" applyBorder="1" applyAlignment="1">
      <alignment horizontal="left" vertical="center" wrapText="1"/>
    </xf>
    <xf numFmtId="3" fontId="5" fillId="34" borderId="49"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47"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50" xfId="0" applyFont="1" applyBorder="1" applyAlignment="1">
      <alignment horizontal="left" vertical="center" wrapText="1"/>
    </xf>
    <xf numFmtId="3" fontId="5" fillId="0" borderId="29" xfId="0" applyNumberFormat="1"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0" xfId="0" applyFont="1" applyFill="1" applyBorder="1" applyAlignment="1">
      <alignment horizontal="left" vertical="center" wrapText="1"/>
    </xf>
    <xf numFmtId="3" fontId="5" fillId="0" borderId="47" xfId="0" applyNumberFormat="1" applyFont="1" applyBorder="1" applyAlignment="1">
      <alignment horizontal="center" vertical="center"/>
    </xf>
    <xf numFmtId="3" fontId="5" fillId="0" borderId="27" xfId="0" applyNumberFormat="1" applyFont="1" applyBorder="1" applyAlignment="1">
      <alignment horizontal="left" vertical="center" wrapText="1"/>
    </xf>
    <xf numFmtId="3" fontId="5" fillId="0" borderId="51" xfId="0" applyNumberFormat="1" applyFont="1" applyBorder="1" applyAlignment="1">
      <alignment horizontal="left" vertical="center" wrapText="1"/>
    </xf>
    <xf numFmtId="3" fontId="5" fillId="0" borderId="34" xfId="0" applyNumberFormat="1" applyFont="1" applyFill="1" applyBorder="1" applyAlignment="1">
      <alignment horizontal="left" vertical="center" wrapText="1"/>
    </xf>
    <xf numFmtId="3" fontId="5" fillId="0" borderId="52" xfId="0" applyNumberFormat="1" applyFont="1" applyBorder="1" applyAlignment="1">
      <alignment horizontal="left" vertical="center" wrapText="1"/>
    </xf>
    <xf numFmtId="3" fontId="5" fillId="0" borderId="53" xfId="0" applyNumberFormat="1" applyFont="1" applyBorder="1" applyAlignment="1">
      <alignment horizontal="left" vertical="center" wrapText="1"/>
    </xf>
    <xf numFmtId="3" fontId="5" fillId="0" borderId="34"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3" fontId="5" fillId="0" borderId="19" xfId="0" applyNumberFormat="1" applyFont="1" applyBorder="1" applyAlignment="1">
      <alignment horizontal="left" vertical="center"/>
    </xf>
    <xf numFmtId="3" fontId="5" fillId="0" borderId="15" xfId="0" applyNumberFormat="1" applyFont="1" applyBorder="1" applyAlignment="1">
      <alignment horizontal="left" vertical="center"/>
    </xf>
    <xf numFmtId="3" fontId="5" fillId="0" borderId="47" xfId="0" applyNumberFormat="1" applyFont="1" applyBorder="1" applyAlignment="1">
      <alignment horizontal="left" vertical="center"/>
    </xf>
    <xf numFmtId="3" fontId="5" fillId="0" borderId="34" xfId="0" applyNumberFormat="1" applyFont="1" applyBorder="1" applyAlignment="1">
      <alignment vertical="center" wrapText="1"/>
    </xf>
    <xf numFmtId="0" fontId="0" fillId="0" borderId="17" xfId="0" applyFont="1" applyBorder="1" applyAlignment="1">
      <alignment vertical="center" wrapText="1"/>
    </xf>
    <xf numFmtId="0" fontId="0" fillId="0" borderId="49" xfId="0" applyFont="1" applyBorder="1" applyAlignment="1">
      <alignment vertical="center" wrapText="1"/>
    </xf>
    <xf numFmtId="0" fontId="0" fillId="0" borderId="41" xfId="0" applyFont="1" applyBorder="1" applyAlignment="1">
      <alignment horizontal="left" vertical="center" wrapText="1"/>
    </xf>
    <xf numFmtId="0" fontId="0" fillId="0" borderId="48" xfId="0" applyFont="1" applyBorder="1" applyAlignment="1">
      <alignment horizontal="left" vertical="center" wrapText="1"/>
    </xf>
    <xf numFmtId="3" fontId="5" fillId="0" borderId="15" xfId="0" applyNumberFormat="1" applyFont="1" applyFill="1" applyBorder="1" applyAlignment="1">
      <alignment horizontal="left" vertical="center" wrapText="1"/>
    </xf>
    <xf numFmtId="3" fontId="5" fillId="0" borderId="47" xfId="0" applyNumberFormat="1" applyFont="1" applyFill="1" applyBorder="1" applyAlignment="1">
      <alignment horizontal="left" vertical="center" wrapText="1"/>
    </xf>
    <xf numFmtId="3" fontId="5" fillId="33" borderId="19" xfId="0" applyNumberFormat="1" applyFont="1" applyFill="1" applyBorder="1" applyAlignment="1">
      <alignment vertical="center" wrapText="1"/>
    </xf>
    <xf numFmtId="0" fontId="0" fillId="33" borderId="15" xfId="0" applyFont="1" applyFill="1" applyBorder="1" applyAlignment="1">
      <alignment vertical="center" wrapText="1"/>
    </xf>
    <xf numFmtId="3" fontId="5"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25" xfId="0" applyFont="1" applyBorder="1" applyAlignment="1">
      <alignment horizontal="left" vertical="center" wrapText="1"/>
    </xf>
    <xf numFmtId="0" fontId="3" fillId="0" borderId="38" xfId="0" applyFont="1" applyBorder="1" applyAlignment="1">
      <alignment horizontal="center" vertical="center" wrapText="1"/>
    </xf>
    <xf numFmtId="0" fontId="10" fillId="0" borderId="56" xfId="0" applyFont="1" applyBorder="1" applyAlignment="1">
      <alignment horizontal="center" vertical="center" wrapText="1"/>
    </xf>
    <xf numFmtId="3" fontId="6" fillId="0" borderId="36"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48" xfId="0" applyBorder="1" applyAlignment="1">
      <alignment horizontal="center" vertical="center" wrapText="1"/>
    </xf>
    <xf numFmtId="3" fontId="6"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3" fontId="6" fillId="0" borderId="42"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3" fontId="6" fillId="0" borderId="31" xfId="0" applyNumberFormat="1" applyFont="1" applyBorder="1" applyAlignment="1">
      <alignment horizontal="center" vertical="center" wrapText="1"/>
    </xf>
    <xf numFmtId="0" fontId="0" fillId="0" borderId="57" xfId="0" applyBorder="1" applyAlignment="1">
      <alignment horizontal="center" vertical="center" wrapText="1"/>
    </xf>
    <xf numFmtId="0" fontId="0" fillId="0" borderId="24" xfId="0" applyBorder="1" applyAlignment="1">
      <alignment horizontal="center" vertical="center" wrapText="1"/>
    </xf>
    <xf numFmtId="3" fontId="6" fillId="0" borderId="58" xfId="0" applyNumberFormat="1" applyFont="1" applyBorder="1" applyAlignment="1">
      <alignment horizontal="center" vertical="center" wrapText="1"/>
    </xf>
    <xf numFmtId="0" fontId="0" fillId="0" borderId="59" xfId="0" applyBorder="1" applyAlignment="1">
      <alignment horizontal="center" vertical="center" wrapText="1"/>
    </xf>
    <xf numFmtId="0" fontId="0" fillId="0" borderId="16" xfId="0" applyBorder="1" applyAlignment="1">
      <alignment horizontal="center" vertical="center" wrapText="1"/>
    </xf>
    <xf numFmtId="3"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3" fontId="5" fillId="0" borderId="58" xfId="0" applyNumberFormat="1" applyFont="1" applyFill="1" applyBorder="1" applyAlignment="1">
      <alignment horizontal="left" vertical="center" wrapText="1"/>
    </xf>
    <xf numFmtId="0" fontId="0" fillId="0" borderId="59" xfId="0" applyFont="1" applyFill="1" applyBorder="1" applyAlignment="1">
      <alignment horizontal="left" vertical="center" wrapText="1"/>
    </xf>
    <xf numFmtId="3" fontId="6" fillId="0" borderId="60" xfId="0" applyNumberFormat="1" applyFont="1" applyBorder="1" applyAlignment="1">
      <alignment horizontal="center" vertical="center" wrapText="1"/>
    </xf>
    <xf numFmtId="0" fontId="0" fillId="0" borderId="61" xfId="0" applyBorder="1" applyAlignment="1">
      <alignment horizontal="center" vertical="center" wrapText="1"/>
    </xf>
    <xf numFmtId="0" fontId="0" fillId="0" borderId="37" xfId="0" applyBorder="1" applyAlignment="1">
      <alignment horizontal="center" vertical="center" wrapText="1"/>
    </xf>
    <xf numFmtId="3" fontId="5" fillId="0" borderId="45" xfId="0" applyNumberFormat="1" applyFont="1" applyBorder="1" applyAlignment="1">
      <alignment horizontal="center" vertical="center"/>
    </xf>
    <xf numFmtId="3" fontId="5" fillId="0" borderId="27"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3" fontId="5" fillId="0" borderId="36" xfId="0" applyNumberFormat="1" applyFont="1" applyBorder="1" applyAlignment="1">
      <alignment horizontal="left" vertical="center"/>
    </xf>
    <xf numFmtId="3" fontId="5" fillId="0" borderId="41" xfId="0" applyNumberFormat="1" applyFont="1" applyBorder="1" applyAlignment="1">
      <alignment horizontal="left" vertical="center"/>
    </xf>
    <xf numFmtId="3" fontId="5" fillId="0" borderId="34" xfId="0" applyNumberFormat="1" applyFont="1" applyBorder="1" applyAlignment="1">
      <alignment horizontal="left" vertical="top" wrapText="1"/>
    </xf>
    <xf numFmtId="3" fontId="5" fillId="0" borderId="17" xfId="0" applyNumberFormat="1" applyFont="1" applyBorder="1" applyAlignment="1">
      <alignment horizontal="left" vertical="top" wrapText="1"/>
    </xf>
    <xf numFmtId="3" fontId="5" fillId="0" borderId="49" xfId="0" applyNumberFormat="1" applyFont="1" applyBorder="1" applyAlignment="1">
      <alignment horizontal="left" vertical="top" wrapText="1"/>
    </xf>
    <xf numFmtId="3" fontId="5" fillId="33" borderId="19" xfId="0" applyNumberFormat="1" applyFont="1" applyFill="1" applyBorder="1" applyAlignment="1">
      <alignment horizontal="center" vertical="center"/>
    </xf>
    <xf numFmtId="3" fontId="5" fillId="33" borderId="15" xfId="0" applyNumberFormat="1" applyFont="1" applyFill="1" applyBorder="1" applyAlignment="1">
      <alignment horizontal="center" vertical="center"/>
    </xf>
    <xf numFmtId="3" fontId="5" fillId="0" borderId="19" xfId="0" applyNumberFormat="1" applyFont="1" applyBorder="1" applyAlignment="1">
      <alignment horizontal="left" vertical="center"/>
    </xf>
    <xf numFmtId="3" fontId="5" fillId="0" borderId="15" xfId="0" applyNumberFormat="1" applyFont="1" applyBorder="1" applyAlignment="1">
      <alignment horizontal="left" vertical="center"/>
    </xf>
    <xf numFmtId="3" fontId="5" fillId="0" borderId="36" xfId="0" applyNumberFormat="1" applyFont="1" applyBorder="1" applyAlignment="1">
      <alignment horizontal="left" vertical="center"/>
    </xf>
    <xf numFmtId="3" fontId="5" fillId="0" borderId="41"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6"/>
  <sheetViews>
    <sheetView showGridLines="0" tabSelected="1" workbookViewId="0" topLeftCell="B1">
      <selection activeCell="R1" sqref="R1:V1"/>
    </sheetView>
  </sheetViews>
  <sheetFormatPr defaultColWidth="9.125" defaultRowHeight="12.75"/>
  <cols>
    <col min="1" max="1" width="53.50390625" style="59" customWidth="1"/>
    <col min="2" max="6" width="7.375" style="59" customWidth="1"/>
    <col min="7" max="7" width="16.50390625" style="59" customWidth="1"/>
    <col min="8" max="19" width="7.375" style="59" customWidth="1"/>
    <col min="20" max="20" width="3.50390625" style="59" customWidth="1"/>
    <col min="21" max="21" width="7.375" style="59" hidden="1" customWidth="1"/>
    <col min="22" max="22" width="7.375" style="59" customWidth="1"/>
    <col min="23" max="16384" width="9.125" style="59" customWidth="1"/>
  </cols>
  <sheetData>
    <row r="1" spans="18:22" ht="12.75">
      <c r="R1" s="265" t="s">
        <v>165</v>
      </c>
      <c r="S1" s="265"/>
      <c r="T1" s="265"/>
      <c r="U1" s="265"/>
      <c r="V1" s="265"/>
    </row>
    <row r="2" spans="18:22" ht="12.75">
      <c r="R2" s="264" t="s">
        <v>81</v>
      </c>
      <c r="S2" s="264"/>
      <c r="T2" s="264"/>
      <c r="U2" s="264"/>
      <c r="V2" s="264"/>
    </row>
    <row r="3" spans="1:22" ht="18" thickBot="1">
      <c r="A3" s="161" t="s">
        <v>84</v>
      </c>
      <c r="B3" s="161"/>
      <c r="C3" s="161"/>
      <c r="D3" s="161"/>
      <c r="E3" s="161"/>
      <c r="F3" s="161"/>
      <c r="G3" s="161"/>
      <c r="H3" s="161"/>
      <c r="I3" s="161"/>
      <c r="J3" s="161"/>
      <c r="K3" s="161"/>
      <c r="L3" s="161"/>
      <c r="M3" s="161"/>
      <c r="N3" s="161"/>
      <c r="O3" s="161"/>
      <c r="P3" s="161"/>
      <c r="Q3" s="161"/>
      <c r="R3" s="161"/>
      <c r="S3" s="161"/>
      <c r="T3" s="161"/>
      <c r="U3" s="161"/>
      <c r="V3" s="161"/>
    </row>
    <row r="4" spans="1:22" ht="20.25">
      <c r="A4" s="225" t="s">
        <v>0</v>
      </c>
      <c r="B4" s="44" t="s">
        <v>38</v>
      </c>
      <c r="C4" s="44"/>
      <c r="D4" s="44"/>
      <c r="E4" s="44"/>
      <c r="F4" s="44"/>
      <c r="G4" s="45"/>
      <c r="H4" s="1" t="s">
        <v>9</v>
      </c>
      <c r="I4" s="153" t="s">
        <v>37</v>
      </c>
      <c r="J4" s="154"/>
      <c r="K4" s="154"/>
      <c r="L4" s="154"/>
      <c r="M4" s="154"/>
      <c r="N4" s="154"/>
      <c r="O4" s="154"/>
      <c r="P4" s="154"/>
      <c r="Q4" s="154"/>
      <c r="R4" s="154"/>
      <c r="S4" s="154"/>
      <c r="T4" s="154"/>
      <c r="U4" s="155"/>
      <c r="V4" s="2" t="s">
        <v>9</v>
      </c>
    </row>
    <row r="5" spans="1:22" ht="13.5" thickBot="1">
      <c r="A5" s="226"/>
      <c r="B5" s="227" t="s">
        <v>21</v>
      </c>
      <c r="C5" s="228"/>
      <c r="D5" s="228"/>
      <c r="E5" s="228"/>
      <c r="F5" s="228"/>
      <c r="G5" s="229"/>
      <c r="H5" s="3" t="s">
        <v>22</v>
      </c>
      <c r="I5" s="156"/>
      <c r="J5" s="157"/>
      <c r="K5" s="157"/>
      <c r="L5" s="157"/>
      <c r="M5" s="157"/>
      <c r="N5" s="157"/>
      <c r="O5" s="157"/>
      <c r="P5" s="157"/>
      <c r="Q5" s="157"/>
      <c r="R5" s="157"/>
      <c r="S5" s="157"/>
      <c r="T5" s="157"/>
      <c r="U5" s="158"/>
      <c r="V5" s="4" t="s">
        <v>23</v>
      </c>
    </row>
    <row r="6" spans="1:22" ht="17.25" customHeight="1" thickBot="1">
      <c r="A6" s="46" t="s">
        <v>80</v>
      </c>
      <c r="B6" s="230"/>
      <c r="C6" s="231"/>
      <c r="D6" s="231"/>
      <c r="E6" s="231"/>
      <c r="F6" s="231"/>
      <c r="G6" s="232"/>
      <c r="H6" s="53">
        <f>H7+H22+H37+H55+H71+H73+H76+H82+H84+H86</f>
        <v>17531</v>
      </c>
      <c r="I6" s="54"/>
      <c r="J6" s="55"/>
      <c r="K6" s="55"/>
      <c r="L6" s="55"/>
      <c r="M6" s="55"/>
      <c r="N6" s="55"/>
      <c r="O6" s="55"/>
      <c r="P6" s="55"/>
      <c r="Q6" s="55"/>
      <c r="R6" s="55"/>
      <c r="S6" s="55"/>
      <c r="T6" s="55"/>
      <c r="U6" s="55"/>
      <c r="V6" s="53">
        <f>V7+V22+V37+V55+V71+V73+V76+V82+V84+V86</f>
        <v>25492</v>
      </c>
    </row>
    <row r="7" spans="1:22" ht="15" customHeight="1" thickBot="1">
      <c r="A7" s="48" t="s">
        <v>6</v>
      </c>
      <c r="B7" s="233"/>
      <c r="C7" s="234"/>
      <c r="D7" s="234"/>
      <c r="E7" s="234"/>
      <c r="F7" s="234"/>
      <c r="G7" s="235"/>
      <c r="H7" s="51">
        <f>SUM(H8:H21)</f>
        <v>0</v>
      </c>
      <c r="I7" s="52"/>
      <c r="J7" s="50"/>
      <c r="K7" s="50"/>
      <c r="L7" s="50"/>
      <c r="M7" s="50"/>
      <c r="N7" s="50"/>
      <c r="O7" s="50"/>
      <c r="P7" s="50"/>
      <c r="Q7" s="50"/>
      <c r="R7" s="50"/>
      <c r="S7" s="50"/>
      <c r="T7" s="50"/>
      <c r="U7" s="50"/>
      <c r="V7" s="51">
        <f>SUM(V8:V21)</f>
        <v>706</v>
      </c>
    </row>
    <row r="8" spans="1:22" ht="15" customHeight="1">
      <c r="A8" s="47" t="s">
        <v>46</v>
      </c>
      <c r="B8" s="236"/>
      <c r="C8" s="237"/>
      <c r="D8" s="237"/>
      <c r="E8" s="237"/>
      <c r="F8" s="237"/>
      <c r="G8" s="238"/>
      <c r="H8" s="111">
        <v>0</v>
      </c>
      <c r="I8" s="249"/>
      <c r="J8" s="250"/>
      <c r="K8" s="250"/>
      <c r="L8" s="250"/>
      <c r="M8" s="250"/>
      <c r="N8" s="250"/>
      <c r="O8" s="250"/>
      <c r="P8" s="250"/>
      <c r="Q8" s="250"/>
      <c r="R8" s="250"/>
      <c r="S8" s="250"/>
      <c r="T8" s="250"/>
      <c r="U8" s="10"/>
      <c r="V8" s="12">
        <v>0</v>
      </c>
    </row>
    <row r="9" spans="1:22" ht="15" customHeight="1">
      <c r="A9" s="47" t="s">
        <v>91</v>
      </c>
      <c r="B9" s="239"/>
      <c r="C9" s="240"/>
      <c r="D9" s="240"/>
      <c r="E9" s="240"/>
      <c r="F9" s="240"/>
      <c r="G9" s="241"/>
      <c r="H9" s="111">
        <v>0</v>
      </c>
      <c r="I9" s="251"/>
      <c r="J9" s="252"/>
      <c r="K9" s="252"/>
      <c r="L9" s="252"/>
      <c r="M9" s="252"/>
      <c r="N9" s="252"/>
      <c r="O9" s="252"/>
      <c r="P9" s="252"/>
      <c r="Q9" s="252"/>
      <c r="R9" s="252"/>
      <c r="S9" s="252"/>
      <c r="T9" s="252"/>
      <c r="U9" s="10"/>
      <c r="V9" s="12">
        <v>0</v>
      </c>
    </row>
    <row r="10" spans="1:22" ht="15" customHeight="1">
      <c r="A10" s="47" t="s">
        <v>162</v>
      </c>
      <c r="B10" s="239"/>
      <c r="C10" s="240"/>
      <c r="D10" s="240"/>
      <c r="E10" s="240"/>
      <c r="F10" s="240"/>
      <c r="G10" s="241"/>
      <c r="H10" s="111">
        <v>0</v>
      </c>
      <c r="I10" s="210" t="s">
        <v>120</v>
      </c>
      <c r="J10" s="211"/>
      <c r="K10" s="211"/>
      <c r="L10" s="211"/>
      <c r="M10" s="211"/>
      <c r="N10" s="211"/>
      <c r="O10" s="211"/>
      <c r="P10" s="211"/>
      <c r="Q10" s="211"/>
      <c r="R10" s="211"/>
      <c r="S10" s="211"/>
      <c r="T10" s="211"/>
      <c r="U10" s="10"/>
      <c r="V10" s="12">
        <v>350</v>
      </c>
    </row>
    <row r="11" spans="1:22" ht="15" customHeight="1">
      <c r="A11" s="47" t="s">
        <v>47</v>
      </c>
      <c r="B11" s="239"/>
      <c r="C11" s="240"/>
      <c r="D11" s="240"/>
      <c r="E11" s="240"/>
      <c r="F11" s="240"/>
      <c r="G11" s="241"/>
      <c r="H11" s="111">
        <v>0</v>
      </c>
      <c r="I11" s="180"/>
      <c r="J11" s="181"/>
      <c r="K11" s="181"/>
      <c r="L11" s="181"/>
      <c r="M11" s="181"/>
      <c r="N11" s="181"/>
      <c r="O11" s="181"/>
      <c r="P11" s="181"/>
      <c r="Q11" s="181"/>
      <c r="R11" s="181"/>
      <c r="S11" s="181"/>
      <c r="T11" s="181"/>
      <c r="U11" s="10"/>
      <c r="V11" s="12">
        <v>0</v>
      </c>
    </row>
    <row r="12" spans="1:22" ht="15" customHeight="1">
      <c r="A12" s="47" t="s">
        <v>20</v>
      </c>
      <c r="B12" s="239"/>
      <c r="C12" s="240"/>
      <c r="D12" s="240"/>
      <c r="E12" s="240"/>
      <c r="F12" s="240"/>
      <c r="G12" s="241"/>
      <c r="H12" s="111">
        <v>0</v>
      </c>
      <c r="I12" s="180"/>
      <c r="J12" s="181"/>
      <c r="K12" s="181"/>
      <c r="L12" s="181"/>
      <c r="M12" s="181"/>
      <c r="N12" s="181"/>
      <c r="O12" s="181"/>
      <c r="P12" s="181"/>
      <c r="Q12" s="181"/>
      <c r="R12" s="181"/>
      <c r="S12" s="181"/>
      <c r="T12" s="181"/>
      <c r="U12" s="10"/>
      <c r="V12" s="12">
        <v>0</v>
      </c>
    </row>
    <row r="13" spans="1:22" ht="15" customHeight="1">
      <c r="A13" s="47" t="s">
        <v>48</v>
      </c>
      <c r="B13" s="239"/>
      <c r="C13" s="240"/>
      <c r="D13" s="240"/>
      <c r="E13" s="240"/>
      <c r="F13" s="240"/>
      <c r="G13" s="241"/>
      <c r="H13" s="111">
        <v>0</v>
      </c>
      <c r="I13" s="180"/>
      <c r="J13" s="181"/>
      <c r="K13" s="181"/>
      <c r="L13" s="181"/>
      <c r="M13" s="181"/>
      <c r="N13" s="181"/>
      <c r="O13" s="181"/>
      <c r="P13" s="181"/>
      <c r="Q13" s="181"/>
      <c r="R13" s="181"/>
      <c r="S13" s="181"/>
      <c r="T13" s="181"/>
      <c r="U13" s="10"/>
      <c r="V13" s="12">
        <v>0</v>
      </c>
    </row>
    <row r="14" spans="1:22" ht="15" customHeight="1">
      <c r="A14" s="47" t="s">
        <v>82</v>
      </c>
      <c r="B14" s="239"/>
      <c r="C14" s="240"/>
      <c r="D14" s="240"/>
      <c r="E14" s="240"/>
      <c r="F14" s="240"/>
      <c r="G14" s="241"/>
      <c r="H14" s="111">
        <v>0</v>
      </c>
      <c r="I14" s="180"/>
      <c r="J14" s="181"/>
      <c r="K14" s="181"/>
      <c r="L14" s="181"/>
      <c r="M14" s="181"/>
      <c r="N14" s="181"/>
      <c r="O14" s="181"/>
      <c r="P14" s="181"/>
      <c r="Q14" s="181"/>
      <c r="R14" s="181"/>
      <c r="S14" s="181"/>
      <c r="T14" s="181"/>
      <c r="U14" s="10"/>
      <c r="V14" s="12">
        <v>0</v>
      </c>
    </row>
    <row r="15" spans="1:30" ht="15" customHeight="1">
      <c r="A15" s="47" t="s">
        <v>53</v>
      </c>
      <c r="B15" s="239"/>
      <c r="C15" s="240"/>
      <c r="D15" s="240"/>
      <c r="E15" s="240"/>
      <c r="F15" s="240"/>
      <c r="G15" s="241"/>
      <c r="H15" s="111">
        <v>0</v>
      </c>
      <c r="I15" s="210" t="s">
        <v>121</v>
      </c>
      <c r="J15" s="211"/>
      <c r="K15" s="211"/>
      <c r="L15" s="211"/>
      <c r="M15" s="211"/>
      <c r="N15" s="211"/>
      <c r="O15" s="211"/>
      <c r="P15" s="211"/>
      <c r="Q15" s="211"/>
      <c r="R15" s="211"/>
      <c r="S15" s="211"/>
      <c r="T15" s="211"/>
      <c r="U15" s="10"/>
      <c r="V15" s="12">
        <v>221</v>
      </c>
      <c r="Y15" s="242"/>
      <c r="Z15" s="243"/>
      <c r="AA15" s="243"/>
      <c r="AB15" s="243"/>
      <c r="AC15" s="243"/>
      <c r="AD15" s="243"/>
    </row>
    <row r="16" spans="1:22" ht="15" customHeight="1">
      <c r="A16" s="47" t="s">
        <v>54</v>
      </c>
      <c r="B16" s="239"/>
      <c r="C16" s="240"/>
      <c r="D16" s="240"/>
      <c r="E16" s="240"/>
      <c r="F16" s="240"/>
      <c r="G16" s="241"/>
      <c r="H16" s="111">
        <v>0</v>
      </c>
      <c r="I16" s="180"/>
      <c r="J16" s="181"/>
      <c r="K16" s="181"/>
      <c r="L16" s="181"/>
      <c r="M16" s="181"/>
      <c r="N16" s="181"/>
      <c r="O16" s="181"/>
      <c r="P16" s="181"/>
      <c r="Q16" s="181"/>
      <c r="R16" s="181"/>
      <c r="S16" s="181"/>
      <c r="T16" s="181"/>
      <c r="U16" s="10"/>
      <c r="V16" s="12">
        <v>0</v>
      </c>
    </row>
    <row r="17" spans="1:22" ht="15" customHeight="1">
      <c r="A17" s="47" t="s">
        <v>150</v>
      </c>
      <c r="B17" s="239"/>
      <c r="C17" s="240"/>
      <c r="D17" s="240"/>
      <c r="E17" s="240"/>
      <c r="F17" s="240"/>
      <c r="G17" s="241"/>
      <c r="H17" s="111">
        <v>0</v>
      </c>
      <c r="I17" s="251"/>
      <c r="J17" s="252"/>
      <c r="K17" s="252"/>
      <c r="L17" s="252"/>
      <c r="M17" s="252"/>
      <c r="N17" s="252"/>
      <c r="O17" s="252"/>
      <c r="P17" s="252"/>
      <c r="Q17" s="252"/>
      <c r="R17" s="252"/>
      <c r="S17" s="252"/>
      <c r="T17" s="252"/>
      <c r="U17" s="10"/>
      <c r="V17" s="12">
        <v>0</v>
      </c>
    </row>
    <row r="18" spans="1:22" ht="15" customHeight="1">
      <c r="A18" s="47" t="s">
        <v>49</v>
      </c>
      <c r="B18" s="239"/>
      <c r="C18" s="240"/>
      <c r="D18" s="240"/>
      <c r="E18" s="240"/>
      <c r="F18" s="240"/>
      <c r="G18" s="241"/>
      <c r="H18" s="111">
        <v>0</v>
      </c>
      <c r="I18" s="180"/>
      <c r="J18" s="181"/>
      <c r="K18" s="181"/>
      <c r="L18" s="181"/>
      <c r="M18" s="181"/>
      <c r="N18" s="181"/>
      <c r="O18" s="181"/>
      <c r="P18" s="181"/>
      <c r="Q18" s="181"/>
      <c r="R18" s="181"/>
      <c r="S18" s="181"/>
      <c r="T18" s="181"/>
      <c r="U18" s="10"/>
      <c r="V18" s="12">
        <v>0</v>
      </c>
    </row>
    <row r="19" spans="1:22" ht="15" customHeight="1">
      <c r="A19" s="47" t="s">
        <v>50</v>
      </c>
      <c r="B19" s="239"/>
      <c r="C19" s="240"/>
      <c r="D19" s="240"/>
      <c r="E19" s="240"/>
      <c r="F19" s="240"/>
      <c r="G19" s="241"/>
      <c r="H19" s="111">
        <v>0</v>
      </c>
      <c r="I19" s="180"/>
      <c r="J19" s="181"/>
      <c r="K19" s="181"/>
      <c r="L19" s="181"/>
      <c r="M19" s="181"/>
      <c r="N19" s="181"/>
      <c r="O19" s="181"/>
      <c r="P19" s="181"/>
      <c r="Q19" s="181"/>
      <c r="R19" s="181"/>
      <c r="S19" s="181"/>
      <c r="T19" s="181"/>
      <c r="U19" s="10"/>
      <c r="V19" s="12">
        <v>0</v>
      </c>
    </row>
    <row r="20" spans="1:22" ht="15" customHeight="1">
      <c r="A20" s="47" t="s">
        <v>51</v>
      </c>
      <c r="B20" s="239"/>
      <c r="C20" s="240"/>
      <c r="D20" s="240"/>
      <c r="E20" s="240"/>
      <c r="F20" s="240"/>
      <c r="G20" s="241"/>
      <c r="H20" s="112">
        <v>0</v>
      </c>
      <c r="I20" s="180"/>
      <c r="J20" s="181"/>
      <c r="K20" s="181"/>
      <c r="L20" s="181"/>
      <c r="M20" s="181"/>
      <c r="N20" s="181"/>
      <c r="O20" s="181"/>
      <c r="P20" s="181"/>
      <c r="Q20" s="181"/>
      <c r="R20" s="181"/>
      <c r="S20" s="181"/>
      <c r="T20" s="181"/>
      <c r="U20" s="13"/>
      <c r="V20" s="15">
        <v>0</v>
      </c>
    </row>
    <row r="21" spans="1:22" ht="15" customHeight="1" thickBot="1">
      <c r="A21" s="64" t="s">
        <v>52</v>
      </c>
      <c r="B21" s="246"/>
      <c r="C21" s="247"/>
      <c r="D21" s="247"/>
      <c r="E21" s="247"/>
      <c r="F21" s="247"/>
      <c r="G21" s="248"/>
      <c r="H21" s="111">
        <v>0</v>
      </c>
      <c r="I21" s="253" t="s">
        <v>122</v>
      </c>
      <c r="J21" s="254"/>
      <c r="K21" s="254"/>
      <c r="L21" s="254"/>
      <c r="M21" s="254"/>
      <c r="N21" s="254"/>
      <c r="O21" s="254"/>
      <c r="P21" s="254"/>
      <c r="Q21" s="254"/>
      <c r="R21" s="254"/>
      <c r="S21" s="254"/>
      <c r="T21" s="254"/>
      <c r="U21" s="10"/>
      <c r="V21" s="11">
        <v>135</v>
      </c>
    </row>
    <row r="22" spans="1:22" ht="15" customHeight="1" thickBot="1">
      <c r="A22" s="17" t="s">
        <v>24</v>
      </c>
      <c r="B22" s="49"/>
      <c r="C22" s="50"/>
      <c r="D22" s="50"/>
      <c r="E22" s="50"/>
      <c r="F22" s="50"/>
      <c r="G22" s="50"/>
      <c r="H22" s="8">
        <f>SUM(H23:H36)</f>
        <v>2598</v>
      </c>
      <c r="I22" s="6"/>
      <c r="J22" s="7"/>
      <c r="K22" s="7"/>
      <c r="L22" s="7"/>
      <c r="M22" s="7"/>
      <c r="N22" s="7"/>
      <c r="O22" s="7"/>
      <c r="P22" s="7"/>
      <c r="Q22" s="7"/>
      <c r="R22" s="7"/>
      <c r="S22" s="7"/>
      <c r="T22" s="7"/>
      <c r="U22" s="7"/>
      <c r="V22" s="8">
        <f>SUM(V23:V36)</f>
        <v>1000</v>
      </c>
    </row>
    <row r="23" spans="1:22" ht="15" customHeight="1">
      <c r="A23" s="65" t="s">
        <v>25</v>
      </c>
      <c r="B23" s="138" t="s">
        <v>92</v>
      </c>
      <c r="C23" s="139"/>
      <c r="D23" s="139"/>
      <c r="E23" s="139"/>
      <c r="F23" s="139"/>
      <c r="G23" s="140"/>
      <c r="H23" s="32">
        <v>80</v>
      </c>
      <c r="I23" s="138" t="s">
        <v>93</v>
      </c>
      <c r="J23" s="139"/>
      <c r="K23" s="139"/>
      <c r="L23" s="139"/>
      <c r="M23" s="139"/>
      <c r="N23" s="139"/>
      <c r="O23" s="139"/>
      <c r="P23" s="139"/>
      <c r="Q23" s="139"/>
      <c r="R23" s="139"/>
      <c r="S23" s="139"/>
      <c r="T23" s="139"/>
      <c r="U23" s="140"/>
      <c r="V23" s="25">
        <v>60</v>
      </c>
    </row>
    <row r="24" spans="1:22" ht="15" customHeight="1">
      <c r="A24" s="66" t="s">
        <v>1</v>
      </c>
      <c r="B24" s="119" t="s">
        <v>94</v>
      </c>
      <c r="C24" s="122"/>
      <c r="D24" s="122"/>
      <c r="E24" s="122"/>
      <c r="F24" s="122"/>
      <c r="G24" s="129"/>
      <c r="H24" s="11">
        <v>147</v>
      </c>
      <c r="I24" s="210" t="s">
        <v>95</v>
      </c>
      <c r="J24" s="211"/>
      <c r="K24" s="211"/>
      <c r="L24" s="211"/>
      <c r="M24" s="211"/>
      <c r="N24" s="211"/>
      <c r="O24" s="211"/>
      <c r="P24" s="211"/>
      <c r="Q24" s="211"/>
      <c r="R24" s="211"/>
      <c r="S24" s="211"/>
      <c r="T24" s="211"/>
      <c r="U24" s="212"/>
      <c r="V24" s="12">
        <v>140</v>
      </c>
    </row>
    <row r="25" spans="1:22" ht="42.75" customHeight="1">
      <c r="A25" s="67" t="s">
        <v>149</v>
      </c>
      <c r="B25" s="119" t="s">
        <v>163</v>
      </c>
      <c r="C25" s="122"/>
      <c r="D25" s="122"/>
      <c r="E25" s="122"/>
      <c r="F25" s="122"/>
      <c r="G25" s="129"/>
      <c r="H25" s="11">
        <f>155+250+400+100</f>
        <v>905</v>
      </c>
      <c r="I25" s="119"/>
      <c r="J25" s="122"/>
      <c r="K25" s="122"/>
      <c r="L25" s="122"/>
      <c r="M25" s="122"/>
      <c r="N25" s="122"/>
      <c r="O25" s="122"/>
      <c r="P25" s="122"/>
      <c r="Q25" s="122"/>
      <c r="R25" s="122"/>
      <c r="S25" s="122"/>
      <c r="T25" s="122"/>
      <c r="U25" s="129"/>
      <c r="V25" s="12">
        <v>0</v>
      </c>
    </row>
    <row r="26" spans="1:22" ht="51" customHeight="1">
      <c r="A26" s="66" t="s">
        <v>2</v>
      </c>
      <c r="B26" s="119" t="s">
        <v>164</v>
      </c>
      <c r="C26" s="122"/>
      <c r="D26" s="122"/>
      <c r="E26" s="122"/>
      <c r="F26" s="122"/>
      <c r="G26" s="129"/>
      <c r="H26" s="11">
        <v>630</v>
      </c>
      <c r="I26" s="210" t="s">
        <v>96</v>
      </c>
      <c r="J26" s="211"/>
      <c r="K26" s="211"/>
      <c r="L26" s="211"/>
      <c r="M26" s="211"/>
      <c r="N26" s="211"/>
      <c r="O26" s="211"/>
      <c r="P26" s="211"/>
      <c r="Q26" s="211"/>
      <c r="R26" s="211"/>
      <c r="S26" s="211"/>
      <c r="T26" s="211"/>
      <c r="U26" s="212"/>
      <c r="V26" s="12">
        <v>150</v>
      </c>
    </row>
    <row r="27" spans="1:22" ht="15" customHeight="1">
      <c r="A27" s="47" t="s">
        <v>42</v>
      </c>
      <c r="B27" s="16"/>
      <c r="C27" s="10"/>
      <c r="D27" s="10"/>
      <c r="E27" s="10"/>
      <c r="F27" s="10"/>
      <c r="G27" s="10"/>
      <c r="H27" s="11">
        <v>0</v>
      </c>
      <c r="I27" s="210" t="s">
        <v>97</v>
      </c>
      <c r="J27" s="211"/>
      <c r="K27" s="211"/>
      <c r="L27" s="211"/>
      <c r="M27" s="211"/>
      <c r="N27" s="211"/>
      <c r="O27" s="211"/>
      <c r="P27" s="211"/>
      <c r="Q27" s="211"/>
      <c r="R27" s="211"/>
      <c r="S27" s="211"/>
      <c r="T27" s="211"/>
      <c r="U27" s="10"/>
      <c r="V27" s="12">
        <v>130</v>
      </c>
    </row>
    <row r="28" spans="1:22" ht="15" customHeight="1">
      <c r="A28" s="68" t="s">
        <v>43</v>
      </c>
      <c r="B28" s="119" t="s">
        <v>98</v>
      </c>
      <c r="C28" s="122"/>
      <c r="D28" s="122"/>
      <c r="E28" s="122"/>
      <c r="F28" s="122"/>
      <c r="G28" s="129"/>
      <c r="H28" s="15">
        <v>100</v>
      </c>
      <c r="I28" s="255" t="s">
        <v>125</v>
      </c>
      <c r="J28" s="256"/>
      <c r="K28" s="256"/>
      <c r="L28" s="256"/>
      <c r="M28" s="256"/>
      <c r="N28" s="256"/>
      <c r="O28" s="256"/>
      <c r="P28" s="256"/>
      <c r="Q28" s="256"/>
      <c r="R28" s="256"/>
      <c r="S28" s="256"/>
      <c r="T28" s="256"/>
      <c r="U28" s="257"/>
      <c r="V28" s="15">
        <v>100</v>
      </c>
    </row>
    <row r="29" spans="1:22" ht="15" customHeight="1">
      <c r="A29" s="47" t="s">
        <v>3</v>
      </c>
      <c r="B29" s="16"/>
      <c r="C29" s="10"/>
      <c r="D29" s="10"/>
      <c r="E29" s="10"/>
      <c r="F29" s="10"/>
      <c r="G29" s="10"/>
      <c r="H29" s="11">
        <v>0</v>
      </c>
      <c r="I29" s="180"/>
      <c r="J29" s="181"/>
      <c r="K29" s="181"/>
      <c r="L29" s="181"/>
      <c r="M29" s="181"/>
      <c r="N29" s="181"/>
      <c r="O29" s="181"/>
      <c r="P29" s="181"/>
      <c r="Q29" s="181"/>
      <c r="R29" s="181"/>
      <c r="S29" s="181"/>
      <c r="T29" s="181"/>
      <c r="U29" s="10"/>
      <c r="V29" s="12">
        <v>0</v>
      </c>
    </row>
    <row r="30" spans="1:22" ht="15" customHeight="1">
      <c r="A30" s="47" t="s">
        <v>4</v>
      </c>
      <c r="B30" s="16"/>
      <c r="C30" s="10"/>
      <c r="D30" s="10"/>
      <c r="E30" s="10"/>
      <c r="F30" s="10"/>
      <c r="G30" s="10"/>
      <c r="H30" s="11">
        <v>0</v>
      </c>
      <c r="I30" s="180"/>
      <c r="J30" s="181"/>
      <c r="K30" s="181"/>
      <c r="L30" s="181"/>
      <c r="M30" s="181"/>
      <c r="N30" s="181"/>
      <c r="O30" s="181"/>
      <c r="P30" s="181"/>
      <c r="Q30" s="181"/>
      <c r="R30" s="181"/>
      <c r="S30" s="181"/>
      <c r="T30" s="181"/>
      <c r="U30" s="10"/>
      <c r="V30" s="12">
        <v>0</v>
      </c>
    </row>
    <row r="31" spans="1:22" ht="15" customHeight="1">
      <c r="A31" s="69" t="s">
        <v>45</v>
      </c>
      <c r="B31" s="126"/>
      <c r="C31" s="159"/>
      <c r="D31" s="159"/>
      <c r="E31" s="159"/>
      <c r="F31" s="159"/>
      <c r="G31" s="160"/>
      <c r="H31" s="15">
        <v>0</v>
      </c>
      <c r="I31" s="126" t="s">
        <v>99</v>
      </c>
      <c r="J31" s="159"/>
      <c r="K31" s="159"/>
      <c r="L31" s="159"/>
      <c r="M31" s="159"/>
      <c r="N31" s="159"/>
      <c r="O31" s="159"/>
      <c r="P31" s="159"/>
      <c r="Q31" s="159"/>
      <c r="R31" s="159"/>
      <c r="S31" s="159"/>
      <c r="T31" s="159"/>
      <c r="U31" s="160"/>
      <c r="V31" s="15">
        <v>150</v>
      </c>
    </row>
    <row r="32" spans="1:22" ht="15" customHeight="1">
      <c r="A32" s="47" t="s">
        <v>5</v>
      </c>
      <c r="B32" s="16" t="s">
        <v>100</v>
      </c>
      <c r="C32" s="10"/>
      <c r="D32" s="10"/>
      <c r="E32" s="10"/>
      <c r="F32" s="10"/>
      <c r="G32" s="10"/>
      <c r="H32" s="11">
        <v>450</v>
      </c>
      <c r="I32" s="180"/>
      <c r="J32" s="181"/>
      <c r="K32" s="181"/>
      <c r="L32" s="181"/>
      <c r="M32" s="181"/>
      <c r="N32" s="181"/>
      <c r="O32" s="181"/>
      <c r="P32" s="181"/>
      <c r="Q32" s="181"/>
      <c r="R32" s="181"/>
      <c r="S32" s="181"/>
      <c r="T32" s="181"/>
      <c r="U32" s="10"/>
      <c r="V32" s="12">
        <v>0</v>
      </c>
    </row>
    <row r="33" spans="1:22" s="71" customFormat="1" ht="37.5" customHeight="1">
      <c r="A33" s="70" t="s">
        <v>35</v>
      </c>
      <c r="B33" s="204" t="s">
        <v>126</v>
      </c>
      <c r="C33" s="190"/>
      <c r="D33" s="190"/>
      <c r="E33" s="190"/>
      <c r="F33" s="190"/>
      <c r="G33" s="191"/>
      <c r="H33" s="57">
        <v>160</v>
      </c>
      <c r="I33" s="204"/>
      <c r="J33" s="190"/>
      <c r="K33" s="190"/>
      <c r="L33" s="190"/>
      <c r="M33" s="190"/>
      <c r="N33" s="190"/>
      <c r="O33" s="190"/>
      <c r="P33" s="190"/>
      <c r="Q33" s="190"/>
      <c r="R33" s="190"/>
      <c r="S33" s="190"/>
      <c r="T33" s="190"/>
      <c r="U33" s="191"/>
      <c r="V33" s="57">
        <v>0</v>
      </c>
    </row>
    <row r="34" spans="1:22" ht="21.75" customHeight="1">
      <c r="A34" s="69" t="s">
        <v>44</v>
      </c>
      <c r="B34" s="126" t="s">
        <v>101</v>
      </c>
      <c r="C34" s="159"/>
      <c r="D34" s="159"/>
      <c r="E34" s="159"/>
      <c r="F34" s="159"/>
      <c r="G34" s="160"/>
      <c r="H34" s="15">
        <v>40</v>
      </c>
      <c r="I34" s="126" t="s">
        <v>102</v>
      </c>
      <c r="J34" s="159"/>
      <c r="K34" s="159"/>
      <c r="L34" s="159"/>
      <c r="M34" s="159"/>
      <c r="N34" s="159"/>
      <c r="O34" s="159"/>
      <c r="P34" s="159"/>
      <c r="Q34" s="159"/>
      <c r="R34" s="159"/>
      <c r="S34" s="159"/>
      <c r="T34" s="159"/>
      <c r="U34" s="160"/>
      <c r="V34" s="15">
        <v>80</v>
      </c>
    </row>
    <row r="35" spans="1:22" ht="21.75" customHeight="1">
      <c r="A35" s="66" t="s">
        <v>10</v>
      </c>
      <c r="B35" s="126" t="s">
        <v>127</v>
      </c>
      <c r="C35" s="159"/>
      <c r="D35" s="159"/>
      <c r="E35" s="159"/>
      <c r="F35" s="159"/>
      <c r="G35" s="160"/>
      <c r="H35" s="11">
        <v>86</v>
      </c>
      <c r="I35" s="119"/>
      <c r="J35" s="122"/>
      <c r="K35" s="122"/>
      <c r="L35" s="122"/>
      <c r="M35" s="122"/>
      <c r="N35" s="122"/>
      <c r="O35" s="122"/>
      <c r="P35" s="122"/>
      <c r="Q35" s="122"/>
      <c r="R35" s="122"/>
      <c r="S35" s="122"/>
      <c r="T35" s="122"/>
      <c r="U35" s="10"/>
      <c r="V35" s="12">
        <v>0</v>
      </c>
    </row>
    <row r="36" spans="1:22" ht="21.75" customHeight="1" thickBot="1">
      <c r="A36" s="72" t="s">
        <v>11</v>
      </c>
      <c r="B36" s="123"/>
      <c r="C36" s="124"/>
      <c r="D36" s="124"/>
      <c r="E36" s="124"/>
      <c r="F36" s="124"/>
      <c r="G36" s="125"/>
      <c r="H36" s="73">
        <v>0</v>
      </c>
      <c r="I36" s="123" t="s">
        <v>128</v>
      </c>
      <c r="J36" s="124"/>
      <c r="K36" s="124"/>
      <c r="L36" s="124"/>
      <c r="M36" s="124"/>
      <c r="N36" s="124"/>
      <c r="O36" s="124"/>
      <c r="P36" s="124"/>
      <c r="Q36" s="124"/>
      <c r="R36" s="124"/>
      <c r="S36" s="124"/>
      <c r="T36" s="124"/>
      <c r="U36" s="125"/>
      <c r="V36" s="74">
        <v>190</v>
      </c>
    </row>
    <row r="37" spans="1:22" ht="15" customHeight="1" thickBot="1">
      <c r="A37" s="5" t="s">
        <v>26</v>
      </c>
      <c r="B37" s="6"/>
      <c r="C37" s="7"/>
      <c r="D37" s="7"/>
      <c r="E37" s="7"/>
      <c r="F37" s="7"/>
      <c r="G37" s="7"/>
      <c r="H37" s="8">
        <f>SUM(H38:H54)</f>
        <v>6538</v>
      </c>
      <c r="I37" s="6"/>
      <c r="J37" s="7"/>
      <c r="K37" s="7"/>
      <c r="L37" s="7"/>
      <c r="M37" s="7"/>
      <c r="N37" s="7"/>
      <c r="O37" s="7"/>
      <c r="P37" s="7"/>
      <c r="Q37" s="7"/>
      <c r="R37" s="7"/>
      <c r="S37" s="7"/>
      <c r="T37" s="7"/>
      <c r="U37" s="7"/>
      <c r="V37" s="53">
        <f>SUM(V38+V39+V40+V41+V42+V43+V44+V45+V46+V47+V48+V49+V50+V51+V52+V53+V54)</f>
        <v>7038</v>
      </c>
    </row>
    <row r="38" spans="1:22" ht="15" customHeight="1">
      <c r="A38" s="113" t="s">
        <v>55</v>
      </c>
      <c r="B38" s="138"/>
      <c r="C38" s="202"/>
      <c r="D38" s="202"/>
      <c r="E38" s="202"/>
      <c r="F38" s="202"/>
      <c r="G38" s="203"/>
      <c r="H38" s="32">
        <v>0</v>
      </c>
      <c r="I38" s="205"/>
      <c r="J38" s="205"/>
      <c r="K38" s="205"/>
      <c r="L38" s="205"/>
      <c r="M38" s="205"/>
      <c r="N38" s="205"/>
      <c r="O38" s="205"/>
      <c r="P38" s="205"/>
      <c r="Q38" s="205"/>
      <c r="R38" s="205"/>
      <c r="S38" s="205"/>
      <c r="T38" s="206"/>
      <c r="U38" s="63"/>
      <c r="V38" s="75">
        <v>0</v>
      </c>
    </row>
    <row r="39" spans="1:22" ht="22.5" customHeight="1">
      <c r="A39" s="65" t="s">
        <v>56</v>
      </c>
      <c r="B39" s="37" t="s">
        <v>103</v>
      </c>
      <c r="C39" s="21"/>
      <c r="D39" s="21"/>
      <c r="E39" s="21"/>
      <c r="F39" s="21"/>
      <c r="G39" s="21"/>
      <c r="H39" s="22">
        <v>230</v>
      </c>
      <c r="I39" s="120" t="s">
        <v>116</v>
      </c>
      <c r="J39" s="122"/>
      <c r="K39" s="122"/>
      <c r="L39" s="122"/>
      <c r="M39" s="122"/>
      <c r="N39" s="122"/>
      <c r="O39" s="122"/>
      <c r="P39" s="122"/>
      <c r="Q39" s="122"/>
      <c r="R39" s="122"/>
      <c r="S39" s="122"/>
      <c r="T39" s="122"/>
      <c r="U39" s="21"/>
      <c r="V39" s="18">
        <f>400+600+100</f>
        <v>1100</v>
      </c>
    </row>
    <row r="40" spans="1:22" ht="21.75" customHeight="1">
      <c r="A40" s="66" t="s">
        <v>57</v>
      </c>
      <c r="B40" s="119"/>
      <c r="C40" s="122"/>
      <c r="D40" s="122"/>
      <c r="E40" s="122"/>
      <c r="F40" s="122"/>
      <c r="G40" s="129"/>
      <c r="H40" s="11">
        <v>0</v>
      </c>
      <c r="I40" s="120" t="s">
        <v>141</v>
      </c>
      <c r="J40" s="122"/>
      <c r="K40" s="122"/>
      <c r="L40" s="122"/>
      <c r="M40" s="122"/>
      <c r="N40" s="122"/>
      <c r="O40" s="122"/>
      <c r="P40" s="122"/>
      <c r="Q40" s="122"/>
      <c r="R40" s="122"/>
      <c r="S40" s="122"/>
      <c r="T40" s="122"/>
      <c r="U40" s="10"/>
      <c r="V40" s="12">
        <v>180</v>
      </c>
    </row>
    <row r="41" spans="1:22" ht="21.75" customHeight="1">
      <c r="A41" s="66" t="s">
        <v>58</v>
      </c>
      <c r="B41" s="119"/>
      <c r="C41" s="122"/>
      <c r="D41" s="122"/>
      <c r="E41" s="122"/>
      <c r="F41" s="122"/>
      <c r="G41" s="129"/>
      <c r="H41" s="11">
        <v>0</v>
      </c>
      <c r="I41" s="10" t="s">
        <v>104</v>
      </c>
      <c r="J41" s="10"/>
      <c r="K41" s="10"/>
      <c r="L41" s="10"/>
      <c r="M41" s="10"/>
      <c r="N41" s="10"/>
      <c r="O41" s="10"/>
      <c r="P41" s="10"/>
      <c r="Q41" s="10"/>
      <c r="R41" s="10"/>
      <c r="S41" s="10"/>
      <c r="T41" s="10"/>
      <c r="U41" s="10"/>
      <c r="V41" s="12">
        <v>200</v>
      </c>
    </row>
    <row r="42" spans="1:22" ht="41.25" customHeight="1">
      <c r="A42" s="114" t="s">
        <v>59</v>
      </c>
      <c r="B42" s="126" t="s">
        <v>118</v>
      </c>
      <c r="C42" s="127"/>
      <c r="D42" s="127"/>
      <c r="E42" s="127"/>
      <c r="F42" s="127"/>
      <c r="G42" s="128"/>
      <c r="H42" s="15">
        <f>215+80+116+100</f>
        <v>511</v>
      </c>
      <c r="I42" s="127" t="s">
        <v>138</v>
      </c>
      <c r="J42" s="127"/>
      <c r="K42" s="127"/>
      <c r="L42" s="127"/>
      <c r="M42" s="127"/>
      <c r="N42" s="127"/>
      <c r="O42" s="127"/>
      <c r="P42" s="127"/>
      <c r="Q42" s="127"/>
      <c r="R42" s="127"/>
      <c r="S42" s="127"/>
      <c r="T42" s="127"/>
      <c r="U42" s="127"/>
      <c r="V42" s="60">
        <v>115</v>
      </c>
    </row>
    <row r="43" spans="1:22" ht="49.5" customHeight="1">
      <c r="A43" s="67" t="s">
        <v>60</v>
      </c>
      <c r="B43" s="126" t="s">
        <v>105</v>
      </c>
      <c r="C43" s="159"/>
      <c r="D43" s="159"/>
      <c r="E43" s="159"/>
      <c r="F43" s="159"/>
      <c r="G43" s="160"/>
      <c r="H43" s="14">
        <f>200+220+250+60+25</f>
        <v>755</v>
      </c>
      <c r="I43" s="127" t="s">
        <v>144</v>
      </c>
      <c r="J43" s="127"/>
      <c r="K43" s="127"/>
      <c r="L43" s="127"/>
      <c r="M43" s="127"/>
      <c r="N43" s="127"/>
      <c r="O43" s="127"/>
      <c r="P43" s="127"/>
      <c r="Q43" s="127"/>
      <c r="R43" s="127"/>
      <c r="S43" s="127"/>
      <c r="T43" s="127"/>
      <c r="U43" s="127"/>
      <c r="V43" s="15">
        <f>50+50+306+232</f>
        <v>638</v>
      </c>
    </row>
    <row r="44" spans="1:22" ht="15" customHeight="1">
      <c r="A44" s="77" t="s">
        <v>61</v>
      </c>
      <c r="B44" s="244"/>
      <c r="C44" s="245"/>
      <c r="D44" s="245"/>
      <c r="E44" s="245"/>
      <c r="F44" s="245"/>
      <c r="G44" s="245"/>
      <c r="H44" s="11">
        <v>0</v>
      </c>
      <c r="I44" s="258"/>
      <c r="J44" s="259"/>
      <c r="K44" s="259"/>
      <c r="L44" s="259"/>
      <c r="M44" s="259"/>
      <c r="N44" s="259"/>
      <c r="O44" s="259"/>
      <c r="P44" s="259"/>
      <c r="Q44" s="259"/>
      <c r="R44" s="259"/>
      <c r="S44" s="259"/>
      <c r="T44" s="259"/>
      <c r="U44" s="78"/>
      <c r="V44" s="61">
        <v>0</v>
      </c>
    </row>
    <row r="45" spans="1:22" ht="15" customHeight="1">
      <c r="A45" s="65" t="s">
        <v>19</v>
      </c>
      <c r="B45" s="198"/>
      <c r="C45" s="199"/>
      <c r="D45" s="199"/>
      <c r="E45" s="199"/>
      <c r="F45" s="199"/>
      <c r="G45" s="200"/>
      <c r="H45" s="18">
        <v>0</v>
      </c>
      <c r="I45" s="180"/>
      <c r="J45" s="181"/>
      <c r="K45" s="181"/>
      <c r="L45" s="181"/>
      <c r="M45" s="181"/>
      <c r="N45" s="181"/>
      <c r="O45" s="181"/>
      <c r="P45" s="181"/>
      <c r="Q45" s="181"/>
      <c r="R45" s="181"/>
      <c r="S45" s="181"/>
      <c r="T45" s="181"/>
      <c r="U45" s="19"/>
      <c r="V45" s="20">
        <v>0</v>
      </c>
    </row>
    <row r="46" spans="1:22" ht="40.5" customHeight="1">
      <c r="A46" s="115" t="s">
        <v>36</v>
      </c>
      <c r="B46" s="213" t="s">
        <v>161</v>
      </c>
      <c r="C46" s="214"/>
      <c r="D46" s="214"/>
      <c r="E46" s="214"/>
      <c r="F46" s="214"/>
      <c r="G46" s="215"/>
      <c r="H46" s="58">
        <f>400+400</f>
        <v>800</v>
      </c>
      <c r="I46" s="127" t="s">
        <v>160</v>
      </c>
      <c r="J46" s="159"/>
      <c r="K46" s="159"/>
      <c r="L46" s="159"/>
      <c r="M46" s="159"/>
      <c r="N46" s="159"/>
      <c r="O46" s="159"/>
      <c r="P46" s="159"/>
      <c r="Q46" s="159"/>
      <c r="R46" s="159"/>
      <c r="S46" s="159"/>
      <c r="T46" s="159"/>
      <c r="U46" s="159"/>
      <c r="V46" s="58">
        <f>40+300+450+40+50+200+25</f>
        <v>1105</v>
      </c>
    </row>
    <row r="47" spans="1:22" s="56" customFormat="1" ht="22.5" customHeight="1">
      <c r="A47" s="116" t="s">
        <v>67</v>
      </c>
      <c r="B47" s="186"/>
      <c r="C47" s="192"/>
      <c r="D47" s="192"/>
      <c r="E47" s="192"/>
      <c r="F47" s="192"/>
      <c r="G47" s="193"/>
      <c r="H47" s="62">
        <v>0</v>
      </c>
      <c r="I47" s="184"/>
      <c r="J47" s="184"/>
      <c r="K47" s="184"/>
      <c r="L47" s="184"/>
      <c r="M47" s="184"/>
      <c r="N47" s="184"/>
      <c r="O47" s="184"/>
      <c r="P47" s="184"/>
      <c r="Q47" s="184"/>
      <c r="R47" s="184"/>
      <c r="S47" s="184"/>
      <c r="T47" s="184"/>
      <c r="U47" s="185"/>
      <c r="V47" s="79">
        <v>0</v>
      </c>
    </row>
    <row r="48" spans="1:22" s="56" customFormat="1" ht="61.5" customHeight="1">
      <c r="A48" s="77" t="s">
        <v>27</v>
      </c>
      <c r="B48" s="220" t="s">
        <v>106</v>
      </c>
      <c r="C48" s="221"/>
      <c r="D48" s="221"/>
      <c r="E48" s="221"/>
      <c r="F48" s="221"/>
      <c r="G48" s="221"/>
      <c r="H48" s="80">
        <f>80+194+320+958+300+60+50</f>
        <v>1962</v>
      </c>
      <c r="I48" s="162" t="s">
        <v>134</v>
      </c>
      <c r="J48" s="162"/>
      <c r="K48" s="162"/>
      <c r="L48" s="162"/>
      <c r="M48" s="162"/>
      <c r="N48" s="162"/>
      <c r="O48" s="162"/>
      <c r="P48" s="162"/>
      <c r="Q48" s="162"/>
      <c r="R48" s="162"/>
      <c r="S48" s="162"/>
      <c r="T48" s="162"/>
      <c r="U48" s="163"/>
      <c r="V48" s="61">
        <f>400+1080</f>
        <v>1480</v>
      </c>
    </row>
    <row r="49" spans="1:22" ht="33" customHeight="1">
      <c r="A49" s="115" t="s">
        <v>62</v>
      </c>
      <c r="B49" s="126" t="s">
        <v>107</v>
      </c>
      <c r="C49" s="127"/>
      <c r="D49" s="127"/>
      <c r="E49" s="127"/>
      <c r="F49" s="127"/>
      <c r="G49" s="128"/>
      <c r="H49" s="15">
        <f>1600+300</f>
        <v>1900</v>
      </c>
      <c r="I49" s="127" t="s">
        <v>117</v>
      </c>
      <c r="J49" s="159"/>
      <c r="K49" s="159"/>
      <c r="L49" s="159"/>
      <c r="M49" s="159"/>
      <c r="N49" s="159"/>
      <c r="O49" s="159"/>
      <c r="P49" s="159"/>
      <c r="Q49" s="159"/>
      <c r="R49" s="159"/>
      <c r="S49" s="159"/>
      <c r="T49" s="159"/>
      <c r="U49" s="160"/>
      <c r="V49" s="15">
        <v>300</v>
      </c>
    </row>
    <row r="50" spans="1:22" ht="35.25" customHeight="1">
      <c r="A50" s="117" t="s">
        <v>63</v>
      </c>
      <c r="B50" s="180"/>
      <c r="C50" s="181"/>
      <c r="D50" s="181"/>
      <c r="E50" s="181"/>
      <c r="F50" s="181"/>
      <c r="G50" s="201"/>
      <c r="H50" s="12">
        <v>0</v>
      </c>
      <c r="I50" s="120" t="s">
        <v>108</v>
      </c>
      <c r="J50" s="122"/>
      <c r="K50" s="122"/>
      <c r="L50" s="122"/>
      <c r="M50" s="122"/>
      <c r="N50" s="122"/>
      <c r="O50" s="122"/>
      <c r="P50" s="122"/>
      <c r="Q50" s="122"/>
      <c r="R50" s="122"/>
      <c r="S50" s="122"/>
      <c r="T50" s="122"/>
      <c r="U50" s="129"/>
      <c r="V50" s="12">
        <f>90+170+170+100+90+90+60</f>
        <v>770</v>
      </c>
    </row>
    <row r="51" spans="1:22" ht="15" customHeight="1">
      <c r="A51" s="65" t="s">
        <v>64</v>
      </c>
      <c r="B51" s="133" t="s">
        <v>139</v>
      </c>
      <c r="C51" s="134"/>
      <c r="D51" s="134"/>
      <c r="E51" s="134"/>
      <c r="F51" s="134"/>
      <c r="G51" s="135"/>
      <c r="H51" s="22">
        <v>200</v>
      </c>
      <c r="I51" s="260" t="s">
        <v>109</v>
      </c>
      <c r="J51" s="261"/>
      <c r="K51" s="261"/>
      <c r="L51" s="261"/>
      <c r="M51" s="261"/>
      <c r="N51" s="261"/>
      <c r="O51" s="261"/>
      <c r="P51" s="261"/>
      <c r="Q51" s="261"/>
      <c r="R51" s="261"/>
      <c r="S51" s="261"/>
      <c r="T51" s="261"/>
      <c r="U51" s="21"/>
      <c r="V51" s="18">
        <v>450</v>
      </c>
    </row>
    <row r="52" spans="1:22" ht="22.5" customHeight="1">
      <c r="A52" s="66" t="s">
        <v>68</v>
      </c>
      <c r="B52" s="119" t="s">
        <v>110</v>
      </c>
      <c r="C52" s="122"/>
      <c r="D52" s="122"/>
      <c r="E52" s="122"/>
      <c r="F52" s="122"/>
      <c r="G52" s="129"/>
      <c r="H52" s="11">
        <v>180</v>
      </c>
      <c r="I52" s="137" t="s">
        <v>111</v>
      </c>
      <c r="J52" s="122"/>
      <c r="K52" s="122"/>
      <c r="L52" s="122"/>
      <c r="M52" s="122"/>
      <c r="N52" s="122"/>
      <c r="O52" s="122"/>
      <c r="P52" s="122"/>
      <c r="Q52" s="122"/>
      <c r="R52" s="122"/>
      <c r="S52" s="122"/>
      <c r="T52" s="122"/>
      <c r="U52" s="129"/>
      <c r="V52" s="12">
        <v>140</v>
      </c>
    </row>
    <row r="53" spans="1:22" s="71" customFormat="1" ht="22.5" customHeight="1">
      <c r="A53" s="118" t="s">
        <v>65</v>
      </c>
      <c r="B53" s="207"/>
      <c r="C53" s="208"/>
      <c r="D53" s="208"/>
      <c r="E53" s="208"/>
      <c r="F53" s="208"/>
      <c r="G53" s="209"/>
      <c r="H53" s="57">
        <v>0</v>
      </c>
      <c r="I53" s="189" t="s">
        <v>135</v>
      </c>
      <c r="J53" s="190"/>
      <c r="K53" s="190"/>
      <c r="L53" s="190"/>
      <c r="M53" s="190"/>
      <c r="N53" s="190"/>
      <c r="O53" s="190"/>
      <c r="P53" s="190"/>
      <c r="Q53" s="190"/>
      <c r="R53" s="190"/>
      <c r="S53" s="190"/>
      <c r="T53" s="190"/>
      <c r="U53" s="191"/>
      <c r="V53" s="58">
        <f>100+160+150</f>
        <v>410</v>
      </c>
    </row>
    <row r="54" spans="1:22" ht="22.5" customHeight="1" thickBot="1">
      <c r="A54" s="66" t="s">
        <v>66</v>
      </c>
      <c r="B54" s="123"/>
      <c r="C54" s="216"/>
      <c r="D54" s="216"/>
      <c r="E54" s="216"/>
      <c r="F54" s="216"/>
      <c r="G54" s="217"/>
      <c r="H54" s="73">
        <v>0</v>
      </c>
      <c r="I54" s="262" t="s">
        <v>112</v>
      </c>
      <c r="J54" s="263"/>
      <c r="K54" s="263"/>
      <c r="L54" s="263"/>
      <c r="M54" s="263"/>
      <c r="N54" s="263"/>
      <c r="O54" s="263"/>
      <c r="P54" s="263"/>
      <c r="Q54" s="263"/>
      <c r="R54" s="263"/>
      <c r="S54" s="263"/>
      <c r="T54" s="263"/>
      <c r="U54" s="10"/>
      <c r="V54" s="12">
        <v>150</v>
      </c>
    </row>
    <row r="55" spans="1:22" ht="13.5" thickBot="1">
      <c r="A55" s="5" t="s">
        <v>28</v>
      </c>
      <c r="B55" s="6"/>
      <c r="C55" s="7"/>
      <c r="D55" s="7"/>
      <c r="E55" s="7"/>
      <c r="F55" s="7"/>
      <c r="G55" s="7"/>
      <c r="H55" s="8">
        <f>SUM(H56:H70)</f>
        <v>3960</v>
      </c>
      <c r="I55" s="9"/>
      <c r="J55" s="7"/>
      <c r="K55" s="7"/>
      <c r="L55" s="7"/>
      <c r="M55" s="7"/>
      <c r="N55" s="7"/>
      <c r="O55" s="7"/>
      <c r="P55" s="7"/>
      <c r="Q55" s="7"/>
      <c r="R55" s="7"/>
      <c r="S55" s="7"/>
      <c r="T55" s="7"/>
      <c r="U55" s="7"/>
      <c r="V55" s="8">
        <f>SUM(V56:V70)</f>
        <v>11188</v>
      </c>
    </row>
    <row r="56" spans="1:22" ht="15" customHeight="1">
      <c r="A56" s="82" t="s">
        <v>29</v>
      </c>
      <c r="B56" s="144"/>
      <c r="C56" s="145"/>
      <c r="D56" s="145"/>
      <c r="E56" s="145"/>
      <c r="F56" s="145"/>
      <c r="G56" s="146"/>
      <c r="H56" s="83">
        <v>0</v>
      </c>
      <c r="I56" s="144" t="s">
        <v>89</v>
      </c>
      <c r="J56" s="145"/>
      <c r="K56" s="145"/>
      <c r="L56" s="145"/>
      <c r="M56" s="145"/>
      <c r="N56" s="145"/>
      <c r="O56" s="145"/>
      <c r="P56" s="145"/>
      <c r="Q56" s="145"/>
      <c r="R56" s="145"/>
      <c r="S56" s="145"/>
      <c r="T56" s="145"/>
      <c r="U56" s="146"/>
      <c r="V56" s="84">
        <v>2800</v>
      </c>
    </row>
    <row r="57" spans="1:22" ht="15" customHeight="1">
      <c r="A57" s="47" t="s">
        <v>152</v>
      </c>
      <c r="B57" s="119" t="s">
        <v>85</v>
      </c>
      <c r="C57" s="122"/>
      <c r="D57" s="122"/>
      <c r="E57" s="122"/>
      <c r="F57" s="122"/>
      <c r="G57" s="129"/>
      <c r="H57" s="22">
        <v>2300</v>
      </c>
      <c r="I57" s="119"/>
      <c r="J57" s="122"/>
      <c r="K57" s="122"/>
      <c r="L57" s="122"/>
      <c r="M57" s="122"/>
      <c r="N57" s="122"/>
      <c r="O57" s="122"/>
      <c r="P57" s="122"/>
      <c r="Q57" s="122"/>
      <c r="R57" s="122"/>
      <c r="S57" s="122"/>
      <c r="T57" s="122"/>
      <c r="U57" s="129"/>
      <c r="V57" s="18">
        <v>0</v>
      </c>
    </row>
    <row r="58" spans="1:22" s="56" customFormat="1" ht="45" customHeight="1">
      <c r="A58" s="85" t="s">
        <v>153</v>
      </c>
      <c r="B58" s="136" t="s">
        <v>129</v>
      </c>
      <c r="C58" s="131"/>
      <c r="D58" s="131"/>
      <c r="E58" s="131"/>
      <c r="F58" s="131"/>
      <c r="G58" s="132"/>
      <c r="H58" s="86">
        <f>60+70+90+50+210</f>
        <v>480</v>
      </c>
      <c r="I58" s="130" t="s">
        <v>130</v>
      </c>
      <c r="J58" s="194"/>
      <c r="K58" s="194"/>
      <c r="L58" s="194"/>
      <c r="M58" s="194"/>
      <c r="N58" s="194"/>
      <c r="O58" s="194"/>
      <c r="P58" s="194"/>
      <c r="Q58" s="194"/>
      <c r="R58" s="194"/>
      <c r="S58" s="194"/>
      <c r="T58" s="194"/>
      <c r="U58" s="195"/>
      <c r="V58" s="86">
        <f>350+50+70+90+60</f>
        <v>620</v>
      </c>
    </row>
    <row r="59" spans="1:22" ht="15" customHeight="1">
      <c r="A59" s="87" t="s">
        <v>12</v>
      </c>
      <c r="B59" s="141"/>
      <c r="C59" s="196"/>
      <c r="D59" s="196"/>
      <c r="E59" s="196"/>
      <c r="F59" s="196"/>
      <c r="G59" s="197"/>
      <c r="H59" s="18">
        <v>0</v>
      </c>
      <c r="I59" s="141" t="s">
        <v>131</v>
      </c>
      <c r="J59" s="196"/>
      <c r="K59" s="196"/>
      <c r="L59" s="196"/>
      <c r="M59" s="196"/>
      <c r="N59" s="196"/>
      <c r="O59" s="196"/>
      <c r="P59" s="196"/>
      <c r="Q59" s="196"/>
      <c r="R59" s="196"/>
      <c r="S59" s="196"/>
      <c r="T59" s="196"/>
      <c r="U59" s="197"/>
      <c r="V59" s="18">
        <f>300+500</f>
        <v>800</v>
      </c>
    </row>
    <row r="60" spans="1:22" ht="22.5" customHeight="1">
      <c r="A60" s="47" t="s">
        <v>39</v>
      </c>
      <c r="B60" s="133"/>
      <c r="C60" s="134"/>
      <c r="D60" s="134"/>
      <c r="E60" s="134"/>
      <c r="F60" s="134"/>
      <c r="G60" s="135"/>
      <c r="H60" s="22">
        <v>0</v>
      </c>
      <c r="I60" s="186" t="s">
        <v>142</v>
      </c>
      <c r="J60" s="192"/>
      <c r="K60" s="192"/>
      <c r="L60" s="192"/>
      <c r="M60" s="192"/>
      <c r="N60" s="192"/>
      <c r="O60" s="192"/>
      <c r="P60" s="192"/>
      <c r="Q60" s="192"/>
      <c r="R60" s="192"/>
      <c r="S60" s="192"/>
      <c r="T60" s="192"/>
      <c r="U60" s="193"/>
      <c r="V60" s="88">
        <f>2000+90+280</f>
        <v>2370</v>
      </c>
    </row>
    <row r="61" spans="1:22" ht="22.5" customHeight="1">
      <c r="A61" s="47" t="s">
        <v>154</v>
      </c>
      <c r="B61" s="119"/>
      <c r="C61" s="120"/>
      <c r="D61" s="120"/>
      <c r="E61" s="120"/>
      <c r="F61" s="120"/>
      <c r="G61" s="121"/>
      <c r="H61" s="11">
        <v>0</v>
      </c>
      <c r="I61" s="119" t="s">
        <v>86</v>
      </c>
      <c r="J61" s="120"/>
      <c r="K61" s="120"/>
      <c r="L61" s="120"/>
      <c r="M61" s="120"/>
      <c r="N61" s="120"/>
      <c r="O61" s="120"/>
      <c r="P61" s="120"/>
      <c r="Q61" s="120"/>
      <c r="R61" s="120"/>
      <c r="S61" s="120"/>
      <c r="T61" s="120"/>
      <c r="U61" s="121"/>
      <c r="V61" s="12">
        <v>400</v>
      </c>
    </row>
    <row r="62" spans="1:22" s="71" customFormat="1" ht="15" customHeight="1">
      <c r="A62" s="89" t="s">
        <v>13</v>
      </c>
      <c r="B62" s="147"/>
      <c r="C62" s="218"/>
      <c r="D62" s="218"/>
      <c r="E62" s="218"/>
      <c r="F62" s="218"/>
      <c r="G62" s="219"/>
      <c r="H62" s="90">
        <v>0</v>
      </c>
      <c r="I62" s="147" t="s">
        <v>87</v>
      </c>
      <c r="J62" s="148"/>
      <c r="K62" s="148"/>
      <c r="L62" s="148"/>
      <c r="M62" s="148"/>
      <c r="N62" s="148"/>
      <c r="O62" s="148"/>
      <c r="P62" s="148"/>
      <c r="Q62" s="148"/>
      <c r="R62" s="148"/>
      <c r="S62" s="148"/>
      <c r="T62" s="148"/>
      <c r="U62" s="149"/>
      <c r="V62" s="91">
        <v>150</v>
      </c>
    </row>
    <row r="63" spans="1:22" ht="42" customHeight="1">
      <c r="A63" s="66" t="s">
        <v>14</v>
      </c>
      <c r="B63" s="16"/>
      <c r="C63" s="10"/>
      <c r="D63" s="10"/>
      <c r="E63" s="10"/>
      <c r="F63" s="10"/>
      <c r="G63" s="10"/>
      <c r="H63" s="11">
        <v>0</v>
      </c>
      <c r="I63" s="119" t="s">
        <v>143</v>
      </c>
      <c r="J63" s="120"/>
      <c r="K63" s="120"/>
      <c r="L63" s="120"/>
      <c r="M63" s="120"/>
      <c r="N63" s="120"/>
      <c r="O63" s="120"/>
      <c r="P63" s="120"/>
      <c r="Q63" s="120"/>
      <c r="R63" s="120"/>
      <c r="S63" s="120"/>
      <c r="T63" s="120"/>
      <c r="U63" s="10"/>
      <c r="V63" s="12">
        <f>500+100+200+410+120+120+240+56+60+70+43+41+50</f>
        <v>2010</v>
      </c>
    </row>
    <row r="64" spans="1:22" s="71" customFormat="1" ht="15" customHeight="1">
      <c r="A64" s="92" t="s">
        <v>83</v>
      </c>
      <c r="B64" s="147"/>
      <c r="C64" s="218"/>
      <c r="D64" s="218"/>
      <c r="E64" s="218"/>
      <c r="F64" s="218"/>
      <c r="G64" s="219"/>
      <c r="H64" s="90">
        <v>0</v>
      </c>
      <c r="I64" s="147"/>
      <c r="J64" s="148"/>
      <c r="K64" s="148"/>
      <c r="L64" s="148"/>
      <c r="M64" s="148"/>
      <c r="N64" s="148"/>
      <c r="O64" s="148"/>
      <c r="P64" s="148"/>
      <c r="Q64" s="148"/>
      <c r="R64" s="148"/>
      <c r="S64" s="148"/>
      <c r="T64" s="148"/>
      <c r="U64" s="149"/>
      <c r="V64" s="91">
        <v>0</v>
      </c>
    </row>
    <row r="65" spans="1:22" ht="56.25" customHeight="1">
      <c r="A65" s="33" t="s">
        <v>15</v>
      </c>
      <c r="B65" s="147" t="s">
        <v>145</v>
      </c>
      <c r="C65" s="148"/>
      <c r="D65" s="148"/>
      <c r="E65" s="148"/>
      <c r="F65" s="148"/>
      <c r="G65" s="149"/>
      <c r="H65" s="90">
        <f>300+200</f>
        <v>500</v>
      </c>
      <c r="I65" s="210" t="s">
        <v>88</v>
      </c>
      <c r="J65" s="211"/>
      <c r="K65" s="211"/>
      <c r="L65" s="211"/>
      <c r="M65" s="211"/>
      <c r="N65" s="211"/>
      <c r="O65" s="211"/>
      <c r="P65" s="211"/>
      <c r="Q65" s="211"/>
      <c r="R65" s="211"/>
      <c r="S65" s="211"/>
      <c r="T65" s="211"/>
      <c r="U65" s="10"/>
      <c r="V65" s="12">
        <f>65+73</f>
        <v>138</v>
      </c>
    </row>
    <row r="66" spans="1:22" ht="22.5" customHeight="1">
      <c r="A66" s="65" t="s">
        <v>30</v>
      </c>
      <c r="B66" s="210"/>
      <c r="C66" s="211"/>
      <c r="D66" s="211"/>
      <c r="E66" s="211"/>
      <c r="F66" s="211"/>
      <c r="G66" s="212"/>
      <c r="H66" s="22">
        <v>0</v>
      </c>
      <c r="I66" s="141" t="s">
        <v>90</v>
      </c>
      <c r="J66" s="142"/>
      <c r="K66" s="142"/>
      <c r="L66" s="142"/>
      <c r="M66" s="142"/>
      <c r="N66" s="142"/>
      <c r="O66" s="142"/>
      <c r="P66" s="142"/>
      <c r="Q66" s="142"/>
      <c r="R66" s="142"/>
      <c r="S66" s="142"/>
      <c r="T66" s="142"/>
      <c r="U66" s="143"/>
      <c r="V66" s="18">
        <f>320+250+430+190</f>
        <v>1190</v>
      </c>
    </row>
    <row r="67" spans="1:22" ht="38.25" customHeight="1">
      <c r="A67" s="76" t="s">
        <v>16</v>
      </c>
      <c r="B67" s="119" t="s">
        <v>147</v>
      </c>
      <c r="C67" s="122"/>
      <c r="D67" s="122"/>
      <c r="E67" s="122"/>
      <c r="F67" s="122"/>
      <c r="G67" s="129"/>
      <c r="H67" s="11">
        <f>30+50+20</f>
        <v>100</v>
      </c>
      <c r="I67" s="130" t="s">
        <v>148</v>
      </c>
      <c r="J67" s="131"/>
      <c r="K67" s="131"/>
      <c r="L67" s="131"/>
      <c r="M67" s="131"/>
      <c r="N67" s="131"/>
      <c r="O67" s="131"/>
      <c r="P67" s="131"/>
      <c r="Q67" s="131"/>
      <c r="R67" s="131"/>
      <c r="S67" s="131"/>
      <c r="T67" s="131"/>
      <c r="U67" s="132"/>
      <c r="V67" s="12">
        <f>260+50</f>
        <v>310</v>
      </c>
    </row>
    <row r="68" spans="1:22" ht="15" customHeight="1">
      <c r="A68" s="81" t="s">
        <v>17</v>
      </c>
      <c r="B68" s="126" t="s">
        <v>124</v>
      </c>
      <c r="C68" s="127"/>
      <c r="D68" s="127"/>
      <c r="E68" s="127"/>
      <c r="F68" s="127"/>
      <c r="G68" s="128"/>
      <c r="H68" s="15">
        <v>80</v>
      </c>
      <c r="I68" s="186" t="s">
        <v>115</v>
      </c>
      <c r="J68" s="187"/>
      <c r="K68" s="187"/>
      <c r="L68" s="187"/>
      <c r="M68" s="187"/>
      <c r="N68" s="187"/>
      <c r="O68" s="187"/>
      <c r="P68" s="187"/>
      <c r="Q68" s="187"/>
      <c r="R68" s="187"/>
      <c r="S68" s="187"/>
      <c r="T68" s="187"/>
      <c r="U68" s="188"/>
      <c r="V68" s="15">
        <v>400</v>
      </c>
    </row>
    <row r="69" spans="1:22" ht="30.75" customHeight="1">
      <c r="A69" s="81" t="s">
        <v>40</v>
      </c>
      <c r="B69" s="119" t="s">
        <v>140</v>
      </c>
      <c r="C69" s="120"/>
      <c r="D69" s="120"/>
      <c r="E69" s="120"/>
      <c r="F69" s="120"/>
      <c r="G69" s="121"/>
      <c r="H69" s="11">
        <v>500</v>
      </c>
      <c r="I69" s="119"/>
      <c r="J69" s="120"/>
      <c r="K69" s="120"/>
      <c r="L69" s="120"/>
      <c r="M69" s="120"/>
      <c r="N69" s="120"/>
      <c r="O69" s="120"/>
      <c r="P69" s="120"/>
      <c r="Q69" s="120"/>
      <c r="R69" s="120"/>
      <c r="S69" s="120"/>
      <c r="T69" s="120"/>
      <c r="U69" s="121"/>
      <c r="V69" s="12">
        <v>0</v>
      </c>
    </row>
    <row r="70" spans="1:22" ht="15" customHeight="1" thickBot="1">
      <c r="A70" s="93" t="s">
        <v>41</v>
      </c>
      <c r="B70" s="150"/>
      <c r="C70" s="151"/>
      <c r="D70" s="151"/>
      <c r="E70" s="151"/>
      <c r="F70" s="151"/>
      <c r="G70" s="152"/>
      <c r="H70" s="11">
        <v>0</v>
      </c>
      <c r="I70" s="123"/>
      <c r="J70" s="124"/>
      <c r="K70" s="124"/>
      <c r="L70" s="124"/>
      <c r="M70" s="124"/>
      <c r="N70" s="124"/>
      <c r="O70" s="124"/>
      <c r="P70" s="124"/>
      <c r="Q70" s="124"/>
      <c r="R70" s="124"/>
      <c r="S70" s="124"/>
      <c r="T70" s="124"/>
      <c r="U70" s="125"/>
      <c r="V70" s="12">
        <v>0</v>
      </c>
    </row>
    <row r="71" spans="1:22" ht="15" customHeight="1" thickBot="1">
      <c r="A71" s="5" t="s">
        <v>18</v>
      </c>
      <c r="B71" s="26"/>
      <c r="C71" s="27"/>
      <c r="D71" s="27"/>
      <c r="E71" s="27"/>
      <c r="F71" s="27"/>
      <c r="G71" s="27"/>
      <c r="H71" s="8">
        <f>SUM(H72)</f>
        <v>0</v>
      </c>
      <c r="I71" s="26"/>
      <c r="J71" s="27"/>
      <c r="K71" s="27"/>
      <c r="L71" s="27"/>
      <c r="M71" s="27"/>
      <c r="N71" s="27"/>
      <c r="O71" s="27"/>
      <c r="P71" s="27"/>
      <c r="Q71" s="27"/>
      <c r="R71" s="27"/>
      <c r="S71" s="27"/>
      <c r="T71" s="27"/>
      <c r="U71" s="28"/>
      <c r="V71" s="8">
        <f>SUM(V72)</f>
        <v>0</v>
      </c>
    </row>
    <row r="72" spans="1:22" ht="15" customHeight="1" thickBot="1">
      <c r="A72" s="94" t="s">
        <v>70</v>
      </c>
      <c r="B72" s="95"/>
      <c r="C72" s="96"/>
      <c r="D72" s="96"/>
      <c r="E72" s="96"/>
      <c r="F72" s="96"/>
      <c r="G72" s="96"/>
      <c r="H72" s="97">
        <v>0</v>
      </c>
      <c r="I72" s="42"/>
      <c r="J72" s="96"/>
      <c r="K72" s="96"/>
      <c r="L72" s="96"/>
      <c r="M72" s="96"/>
      <c r="N72" s="96"/>
      <c r="O72" s="96"/>
      <c r="P72" s="96"/>
      <c r="Q72" s="96"/>
      <c r="R72" s="96"/>
      <c r="S72" s="96"/>
      <c r="T72" s="96"/>
      <c r="U72" s="96"/>
      <c r="V72" s="97"/>
    </row>
    <row r="73" spans="1:22" ht="15" customHeight="1" thickBot="1">
      <c r="A73" s="98" t="s">
        <v>7</v>
      </c>
      <c r="B73" s="95"/>
      <c r="C73" s="96"/>
      <c r="D73" s="96"/>
      <c r="E73" s="96"/>
      <c r="F73" s="96"/>
      <c r="G73" s="96"/>
      <c r="H73" s="8">
        <f>SUM(H74)</f>
        <v>2850</v>
      </c>
      <c r="I73" s="95"/>
      <c r="J73" s="96"/>
      <c r="K73" s="96"/>
      <c r="L73" s="96"/>
      <c r="M73" s="96"/>
      <c r="N73" s="96"/>
      <c r="O73" s="96"/>
      <c r="P73" s="96"/>
      <c r="Q73" s="96"/>
      <c r="R73" s="96"/>
      <c r="S73" s="96"/>
      <c r="T73" s="96"/>
      <c r="U73" s="96"/>
      <c r="V73" s="8">
        <f>SUM(V74)</f>
        <v>4900</v>
      </c>
    </row>
    <row r="74" spans="1:22" ht="59.25" customHeight="1" thickBot="1">
      <c r="A74" s="164" t="s">
        <v>31</v>
      </c>
      <c r="B74" s="166" t="s">
        <v>114</v>
      </c>
      <c r="C74" s="167"/>
      <c r="D74" s="167"/>
      <c r="E74" s="167"/>
      <c r="F74" s="167"/>
      <c r="G74" s="168"/>
      <c r="H74" s="178">
        <v>2850</v>
      </c>
      <c r="I74" s="172" t="s">
        <v>146</v>
      </c>
      <c r="J74" s="173"/>
      <c r="K74" s="173"/>
      <c r="L74" s="173"/>
      <c r="M74" s="173"/>
      <c r="N74" s="173"/>
      <c r="O74" s="173"/>
      <c r="P74" s="173"/>
      <c r="Q74" s="173"/>
      <c r="R74" s="173"/>
      <c r="S74" s="173"/>
      <c r="T74" s="173"/>
      <c r="U74" s="174"/>
      <c r="V74" s="182">
        <v>4900</v>
      </c>
    </row>
    <row r="75" spans="1:22" ht="12.75" customHeight="1" hidden="1">
      <c r="A75" s="165"/>
      <c r="B75" s="169"/>
      <c r="C75" s="170"/>
      <c r="D75" s="170"/>
      <c r="E75" s="170"/>
      <c r="F75" s="170"/>
      <c r="G75" s="171"/>
      <c r="H75" s="179"/>
      <c r="I75" s="175"/>
      <c r="J75" s="176"/>
      <c r="K75" s="176"/>
      <c r="L75" s="176"/>
      <c r="M75" s="176"/>
      <c r="N75" s="176"/>
      <c r="O75" s="176"/>
      <c r="P75" s="176"/>
      <c r="Q75" s="176"/>
      <c r="R75" s="176"/>
      <c r="S75" s="176"/>
      <c r="T75" s="176"/>
      <c r="U75" s="177"/>
      <c r="V75" s="183"/>
    </row>
    <row r="76" spans="1:22" ht="15" customHeight="1" thickBot="1">
      <c r="A76" s="110" t="s">
        <v>32</v>
      </c>
      <c r="B76" s="6"/>
      <c r="C76" s="7"/>
      <c r="D76" s="7"/>
      <c r="E76" s="7"/>
      <c r="F76" s="7"/>
      <c r="G76" s="7"/>
      <c r="H76" s="8">
        <f>SUM(H77+H78+H79+H80+H81)</f>
        <v>60</v>
      </c>
      <c r="I76" s="7"/>
      <c r="J76" s="7"/>
      <c r="K76" s="7"/>
      <c r="L76" s="7"/>
      <c r="M76" s="7"/>
      <c r="N76" s="7"/>
      <c r="O76" s="7"/>
      <c r="P76" s="7"/>
      <c r="Q76" s="7"/>
      <c r="R76" s="7"/>
      <c r="S76" s="7"/>
      <c r="T76" s="7"/>
      <c r="U76" s="7"/>
      <c r="V76" s="8">
        <f>SUM(V77+V78+V79+V80+V81)</f>
        <v>0</v>
      </c>
    </row>
    <row r="77" spans="1:22" ht="15" customHeight="1">
      <c r="A77" s="30" t="s">
        <v>155</v>
      </c>
      <c r="B77" s="31"/>
      <c r="C77" s="31"/>
      <c r="D77" s="31"/>
      <c r="E77" s="31"/>
      <c r="F77" s="31"/>
      <c r="G77" s="31"/>
      <c r="H77" s="32">
        <v>0</v>
      </c>
      <c r="I77" s="249"/>
      <c r="J77" s="250"/>
      <c r="K77" s="250"/>
      <c r="L77" s="250"/>
      <c r="M77" s="250"/>
      <c r="N77" s="250"/>
      <c r="O77" s="250"/>
      <c r="P77" s="250"/>
      <c r="Q77" s="250"/>
      <c r="R77" s="250"/>
      <c r="S77" s="250"/>
      <c r="T77" s="250"/>
      <c r="U77" s="31"/>
      <c r="V77" s="25">
        <v>0</v>
      </c>
    </row>
    <row r="78" spans="1:22" ht="15" customHeight="1">
      <c r="A78" s="33" t="s">
        <v>156</v>
      </c>
      <c r="B78" s="34"/>
      <c r="C78" s="34"/>
      <c r="D78" s="34"/>
      <c r="E78" s="34"/>
      <c r="F78" s="34"/>
      <c r="G78" s="34"/>
      <c r="H78" s="12">
        <v>0</v>
      </c>
      <c r="I78" s="180"/>
      <c r="J78" s="181"/>
      <c r="K78" s="181"/>
      <c r="L78" s="181"/>
      <c r="M78" s="181"/>
      <c r="N78" s="181"/>
      <c r="O78" s="181"/>
      <c r="P78" s="181"/>
      <c r="Q78" s="181"/>
      <c r="R78" s="181"/>
      <c r="S78" s="181"/>
      <c r="T78" s="181"/>
      <c r="U78" s="35"/>
      <c r="V78" s="36">
        <v>0</v>
      </c>
    </row>
    <row r="79" spans="1:22" s="102" customFormat="1" ht="15" customHeight="1">
      <c r="A79" s="33" t="s">
        <v>157</v>
      </c>
      <c r="B79" s="101"/>
      <c r="C79" s="101"/>
      <c r="D79" s="101"/>
      <c r="E79" s="101"/>
      <c r="F79" s="101"/>
      <c r="G79" s="101"/>
      <c r="H79" s="22">
        <v>0</v>
      </c>
      <c r="I79" s="180"/>
      <c r="J79" s="181"/>
      <c r="K79" s="181"/>
      <c r="L79" s="181"/>
      <c r="M79" s="181"/>
      <c r="N79" s="181"/>
      <c r="O79" s="181"/>
      <c r="P79" s="181"/>
      <c r="Q79" s="181"/>
      <c r="R79" s="181"/>
      <c r="S79" s="181"/>
      <c r="T79" s="181"/>
      <c r="U79" s="19"/>
      <c r="V79" s="18">
        <v>0</v>
      </c>
    </row>
    <row r="80" spans="1:22" ht="15" customHeight="1">
      <c r="A80" s="33" t="s">
        <v>158</v>
      </c>
      <c r="B80" s="21"/>
      <c r="C80" s="21"/>
      <c r="D80" s="21"/>
      <c r="E80" s="21"/>
      <c r="F80" s="21"/>
      <c r="G80" s="21"/>
      <c r="H80" s="22">
        <v>0</v>
      </c>
      <c r="I80" s="180"/>
      <c r="J80" s="181"/>
      <c r="K80" s="181"/>
      <c r="L80" s="181"/>
      <c r="M80" s="181"/>
      <c r="N80" s="181"/>
      <c r="O80" s="181"/>
      <c r="P80" s="181"/>
      <c r="Q80" s="181"/>
      <c r="R80" s="181"/>
      <c r="S80" s="181"/>
      <c r="T80" s="181"/>
      <c r="U80" s="21"/>
      <c r="V80" s="18">
        <v>0</v>
      </c>
    </row>
    <row r="81" spans="1:22" ht="15" customHeight="1" thickBot="1">
      <c r="A81" s="107" t="s">
        <v>159</v>
      </c>
      <c r="B81" s="29" t="s">
        <v>136</v>
      </c>
      <c r="C81" s="29"/>
      <c r="D81" s="29"/>
      <c r="E81" s="29"/>
      <c r="F81" s="29"/>
      <c r="G81" s="29"/>
      <c r="H81" s="39">
        <v>60</v>
      </c>
      <c r="I81" s="150"/>
      <c r="J81" s="151"/>
      <c r="K81" s="151"/>
      <c r="L81" s="151"/>
      <c r="M81" s="151"/>
      <c r="N81" s="151"/>
      <c r="O81" s="151"/>
      <c r="P81" s="151"/>
      <c r="Q81" s="151"/>
      <c r="R81" s="151"/>
      <c r="S81" s="151"/>
      <c r="T81" s="151"/>
      <c r="U81" s="29"/>
      <c r="V81" s="23">
        <v>0</v>
      </c>
    </row>
    <row r="82" spans="1:22" ht="15" customHeight="1" thickBot="1">
      <c r="A82" s="48" t="s">
        <v>8</v>
      </c>
      <c r="B82" s="6"/>
      <c r="C82" s="7"/>
      <c r="D82" s="7"/>
      <c r="E82" s="7"/>
      <c r="F82" s="7"/>
      <c r="G82" s="7"/>
      <c r="H82" s="8">
        <f>SUM(H83:H83)</f>
        <v>725</v>
      </c>
      <c r="I82" s="6"/>
      <c r="J82" s="7"/>
      <c r="K82" s="7"/>
      <c r="L82" s="7"/>
      <c r="M82" s="7"/>
      <c r="N82" s="7"/>
      <c r="O82" s="7"/>
      <c r="P82" s="7"/>
      <c r="Q82" s="7"/>
      <c r="R82" s="7"/>
      <c r="S82" s="7"/>
      <c r="T82" s="7"/>
      <c r="U82" s="7"/>
      <c r="V82" s="8">
        <f>SUM(V83:V83)</f>
        <v>80</v>
      </c>
    </row>
    <row r="83" spans="1:22" ht="48.75" customHeight="1" thickBot="1">
      <c r="A83" s="99" t="s">
        <v>69</v>
      </c>
      <c r="B83" s="166" t="s">
        <v>113</v>
      </c>
      <c r="C83" s="167"/>
      <c r="D83" s="167"/>
      <c r="E83" s="167"/>
      <c r="F83" s="167"/>
      <c r="G83" s="168"/>
      <c r="H83" s="100">
        <f>125+160+170+150+40+80</f>
        <v>725</v>
      </c>
      <c r="I83" s="144" t="s">
        <v>119</v>
      </c>
      <c r="J83" s="145"/>
      <c r="K83" s="145"/>
      <c r="L83" s="145"/>
      <c r="M83" s="145"/>
      <c r="N83" s="145"/>
      <c r="O83" s="145"/>
      <c r="P83" s="145"/>
      <c r="Q83" s="145"/>
      <c r="R83" s="145"/>
      <c r="S83" s="145"/>
      <c r="T83" s="145"/>
      <c r="U83" s="146"/>
      <c r="V83" s="103">
        <v>80</v>
      </c>
    </row>
    <row r="84" spans="1:22" ht="15" customHeight="1" thickBot="1">
      <c r="A84" s="41" t="s">
        <v>33</v>
      </c>
      <c r="B84" s="6"/>
      <c r="C84" s="7"/>
      <c r="D84" s="7"/>
      <c r="E84" s="7"/>
      <c r="F84" s="7"/>
      <c r="G84" s="7"/>
      <c r="H84" s="8">
        <f>SUM(H85)</f>
        <v>0</v>
      </c>
      <c r="I84" s="6"/>
      <c r="J84" s="7"/>
      <c r="K84" s="7"/>
      <c r="L84" s="7"/>
      <c r="M84" s="7"/>
      <c r="N84" s="7"/>
      <c r="O84" s="7"/>
      <c r="P84" s="7"/>
      <c r="Q84" s="7"/>
      <c r="R84" s="7"/>
      <c r="S84" s="7"/>
      <c r="T84" s="7"/>
      <c r="U84" s="7"/>
      <c r="V84" s="8">
        <f>SUM(V85)</f>
        <v>0</v>
      </c>
    </row>
    <row r="85" spans="1:22" ht="23.25" customHeight="1" thickBot="1">
      <c r="A85" s="38" t="s">
        <v>151</v>
      </c>
      <c r="B85" s="222"/>
      <c r="C85" s="223"/>
      <c r="D85" s="223"/>
      <c r="E85" s="223"/>
      <c r="F85" s="223"/>
      <c r="G85" s="224"/>
      <c r="H85" s="104">
        <v>0</v>
      </c>
      <c r="I85" s="222"/>
      <c r="J85" s="223"/>
      <c r="K85" s="223"/>
      <c r="L85" s="223"/>
      <c r="M85" s="223"/>
      <c r="N85" s="223"/>
      <c r="O85" s="223"/>
      <c r="P85" s="223"/>
      <c r="Q85" s="223"/>
      <c r="R85" s="223"/>
      <c r="S85" s="223"/>
      <c r="T85" s="224"/>
      <c r="U85" s="50"/>
      <c r="V85" s="105">
        <v>0</v>
      </c>
    </row>
    <row r="86" spans="1:22" ht="15" customHeight="1" thickBot="1">
      <c r="A86" s="41" t="s">
        <v>34</v>
      </c>
      <c r="B86" s="6"/>
      <c r="C86" s="7"/>
      <c r="D86" s="7"/>
      <c r="E86" s="7"/>
      <c r="F86" s="7"/>
      <c r="G86" s="7"/>
      <c r="H86" s="8">
        <f>SUM(H87:H95)</f>
        <v>800</v>
      </c>
      <c r="I86" s="42"/>
      <c r="J86" s="7"/>
      <c r="K86" s="7"/>
      <c r="L86" s="7"/>
      <c r="M86" s="7"/>
      <c r="N86" s="7"/>
      <c r="O86" s="7"/>
      <c r="P86" s="7"/>
      <c r="Q86" s="7"/>
      <c r="R86" s="7"/>
      <c r="S86" s="7"/>
      <c r="T86" s="7"/>
      <c r="U86" s="7"/>
      <c r="V86" s="8">
        <f>SUM(V87:V95)</f>
        <v>580</v>
      </c>
    </row>
    <row r="87" spans="1:22" ht="22.5" customHeight="1">
      <c r="A87" s="106" t="s">
        <v>71</v>
      </c>
      <c r="B87" s="138" t="s">
        <v>132</v>
      </c>
      <c r="C87" s="139"/>
      <c r="D87" s="139"/>
      <c r="E87" s="139"/>
      <c r="F87" s="139"/>
      <c r="G87" s="140"/>
      <c r="H87" s="22">
        <v>100</v>
      </c>
      <c r="I87" s="249"/>
      <c r="J87" s="250"/>
      <c r="K87" s="250"/>
      <c r="L87" s="250"/>
      <c r="M87" s="250"/>
      <c r="N87" s="250"/>
      <c r="O87" s="250"/>
      <c r="P87" s="250"/>
      <c r="Q87" s="250"/>
      <c r="R87" s="250"/>
      <c r="S87" s="250"/>
      <c r="T87" s="250"/>
      <c r="U87" s="21"/>
      <c r="V87" s="18">
        <v>0</v>
      </c>
    </row>
    <row r="88" spans="1:22" ht="15" customHeight="1">
      <c r="A88" s="33" t="s">
        <v>72</v>
      </c>
      <c r="B88" s="16"/>
      <c r="C88" s="10"/>
      <c r="D88" s="10"/>
      <c r="E88" s="10"/>
      <c r="F88" s="10"/>
      <c r="G88" s="10"/>
      <c r="H88" s="11">
        <v>0</v>
      </c>
      <c r="I88" s="210" t="s">
        <v>123</v>
      </c>
      <c r="J88" s="211"/>
      <c r="K88" s="211"/>
      <c r="L88" s="211"/>
      <c r="M88" s="211"/>
      <c r="N88" s="211"/>
      <c r="O88" s="211"/>
      <c r="P88" s="211"/>
      <c r="Q88" s="211"/>
      <c r="R88" s="211"/>
      <c r="S88" s="211"/>
      <c r="T88" s="211"/>
      <c r="U88" s="10"/>
      <c r="V88" s="12">
        <v>580</v>
      </c>
    </row>
    <row r="89" spans="1:22" ht="35.25" customHeight="1">
      <c r="A89" s="66" t="s">
        <v>73</v>
      </c>
      <c r="B89" s="119" t="s">
        <v>137</v>
      </c>
      <c r="C89" s="120"/>
      <c r="D89" s="120"/>
      <c r="E89" s="120"/>
      <c r="F89" s="120"/>
      <c r="G89" s="121"/>
      <c r="H89" s="22">
        <v>400</v>
      </c>
      <c r="I89" s="119"/>
      <c r="J89" s="120"/>
      <c r="K89" s="120"/>
      <c r="L89" s="120"/>
      <c r="M89" s="120"/>
      <c r="N89" s="120"/>
      <c r="O89" s="120"/>
      <c r="P89" s="120"/>
      <c r="Q89" s="120"/>
      <c r="R89" s="120"/>
      <c r="S89" s="120"/>
      <c r="T89" s="120"/>
      <c r="U89" s="21"/>
      <c r="V89" s="18">
        <v>0</v>
      </c>
    </row>
    <row r="90" spans="1:22" ht="15" customHeight="1">
      <c r="A90" s="106" t="s">
        <v>74</v>
      </c>
      <c r="B90" s="16"/>
      <c r="C90" s="10"/>
      <c r="D90" s="10"/>
      <c r="E90" s="10"/>
      <c r="F90" s="10"/>
      <c r="G90" s="10"/>
      <c r="H90" s="11">
        <v>0</v>
      </c>
      <c r="I90" s="180"/>
      <c r="J90" s="181"/>
      <c r="K90" s="181"/>
      <c r="L90" s="181"/>
      <c r="M90" s="181"/>
      <c r="N90" s="181"/>
      <c r="O90" s="181"/>
      <c r="P90" s="181"/>
      <c r="Q90" s="181"/>
      <c r="R90" s="181"/>
      <c r="S90" s="181"/>
      <c r="T90" s="181"/>
      <c r="U90" s="10"/>
      <c r="V90" s="12">
        <v>0</v>
      </c>
    </row>
    <row r="91" spans="1:22" ht="22.5" customHeight="1">
      <c r="A91" s="67" t="s">
        <v>75</v>
      </c>
      <c r="B91" s="147" t="s">
        <v>133</v>
      </c>
      <c r="C91" s="148"/>
      <c r="D91" s="148"/>
      <c r="E91" s="148"/>
      <c r="F91" s="148"/>
      <c r="G91" s="149"/>
      <c r="H91" s="14">
        <v>300</v>
      </c>
      <c r="I91" s="180"/>
      <c r="J91" s="181"/>
      <c r="K91" s="181"/>
      <c r="L91" s="181"/>
      <c r="M91" s="181"/>
      <c r="N91" s="181"/>
      <c r="O91" s="181"/>
      <c r="P91" s="181"/>
      <c r="Q91" s="181"/>
      <c r="R91" s="181"/>
      <c r="S91" s="181"/>
      <c r="T91" s="181"/>
      <c r="U91" s="13"/>
      <c r="V91" s="15">
        <v>0</v>
      </c>
    </row>
    <row r="92" spans="1:22" ht="15" customHeight="1">
      <c r="A92" s="33" t="s">
        <v>76</v>
      </c>
      <c r="B92" s="119"/>
      <c r="C92" s="120"/>
      <c r="D92" s="120"/>
      <c r="E92" s="120"/>
      <c r="F92" s="120"/>
      <c r="G92" s="121"/>
      <c r="H92" s="11">
        <v>0</v>
      </c>
      <c r="I92" s="210"/>
      <c r="J92" s="211"/>
      <c r="K92" s="211"/>
      <c r="L92" s="211"/>
      <c r="M92" s="211"/>
      <c r="N92" s="211"/>
      <c r="O92" s="211"/>
      <c r="P92" s="211"/>
      <c r="Q92" s="211"/>
      <c r="R92" s="211"/>
      <c r="S92" s="211"/>
      <c r="T92" s="211"/>
      <c r="U92" s="10"/>
      <c r="V92" s="12">
        <v>0</v>
      </c>
    </row>
    <row r="93" spans="1:22" ht="15" customHeight="1">
      <c r="A93" s="69" t="s">
        <v>77</v>
      </c>
      <c r="B93" s="119"/>
      <c r="C93" s="120"/>
      <c r="D93" s="120"/>
      <c r="E93" s="120"/>
      <c r="F93" s="120"/>
      <c r="G93" s="121"/>
      <c r="H93" s="11">
        <v>0</v>
      </c>
      <c r="I93" s="210"/>
      <c r="J93" s="211"/>
      <c r="K93" s="211"/>
      <c r="L93" s="211"/>
      <c r="M93" s="211"/>
      <c r="N93" s="211"/>
      <c r="O93" s="211"/>
      <c r="P93" s="211"/>
      <c r="Q93" s="211"/>
      <c r="R93" s="211"/>
      <c r="S93" s="211"/>
      <c r="T93" s="211"/>
      <c r="U93" s="10"/>
      <c r="V93" s="12">
        <v>0</v>
      </c>
    </row>
    <row r="94" spans="1:22" ht="15" customHeight="1">
      <c r="A94" s="70" t="s">
        <v>78</v>
      </c>
      <c r="B94" s="13"/>
      <c r="C94" s="13"/>
      <c r="D94" s="13"/>
      <c r="E94" s="13"/>
      <c r="F94" s="13"/>
      <c r="G94" s="13"/>
      <c r="H94" s="14">
        <v>0</v>
      </c>
      <c r="I94" s="210"/>
      <c r="J94" s="211"/>
      <c r="K94" s="211"/>
      <c r="L94" s="211"/>
      <c r="M94" s="211"/>
      <c r="N94" s="211"/>
      <c r="O94" s="211"/>
      <c r="P94" s="211"/>
      <c r="Q94" s="211"/>
      <c r="R94" s="211"/>
      <c r="S94" s="211"/>
      <c r="T94" s="211"/>
      <c r="U94" s="13"/>
      <c r="V94" s="15">
        <v>0</v>
      </c>
    </row>
    <row r="95" spans="1:22" ht="15" customHeight="1" thickBot="1">
      <c r="A95" s="107" t="s">
        <v>79</v>
      </c>
      <c r="B95" s="108"/>
      <c r="C95" s="109"/>
      <c r="D95" s="109"/>
      <c r="E95" s="109"/>
      <c r="F95" s="109"/>
      <c r="G95" s="109"/>
      <c r="H95" s="73">
        <v>0</v>
      </c>
      <c r="I95" s="253"/>
      <c r="J95" s="254"/>
      <c r="K95" s="254"/>
      <c r="L95" s="254"/>
      <c r="M95" s="254"/>
      <c r="N95" s="254"/>
      <c r="O95" s="254"/>
      <c r="P95" s="254"/>
      <c r="Q95" s="254"/>
      <c r="R95" s="254"/>
      <c r="S95" s="254"/>
      <c r="T95" s="254"/>
      <c r="U95" s="109"/>
      <c r="V95" s="74">
        <v>0</v>
      </c>
    </row>
    <row r="96" spans="1:22" ht="12" customHeight="1">
      <c r="A96" s="43"/>
      <c r="B96" s="29"/>
      <c r="C96" s="29"/>
      <c r="E96" s="29"/>
      <c r="F96" s="29"/>
      <c r="G96" s="24"/>
      <c r="H96" s="40"/>
      <c r="I96" s="29"/>
      <c r="J96" s="29"/>
      <c r="K96" s="29"/>
      <c r="L96" s="29"/>
      <c r="M96" s="29"/>
      <c r="N96" s="29"/>
      <c r="O96" s="29"/>
      <c r="P96" s="29"/>
      <c r="Q96" s="29"/>
      <c r="R96" s="29"/>
      <c r="S96" s="29"/>
      <c r="T96" s="29"/>
      <c r="U96" s="29"/>
      <c r="V96" s="40"/>
    </row>
  </sheetData>
  <sheetProtection/>
  <mergeCells count="150">
    <mergeCell ref="I94:T94"/>
    <mergeCell ref="I95:T95"/>
    <mergeCell ref="I87:T87"/>
    <mergeCell ref="I88:T88"/>
    <mergeCell ref="I90:T90"/>
    <mergeCell ref="I91:T91"/>
    <mergeCell ref="I92:T92"/>
    <mergeCell ref="I93:T93"/>
    <mergeCell ref="I44:T44"/>
    <mergeCell ref="I45:T45"/>
    <mergeCell ref="I51:T51"/>
    <mergeCell ref="I54:T54"/>
    <mergeCell ref="I77:T77"/>
    <mergeCell ref="I78:T78"/>
    <mergeCell ref="I20:T20"/>
    <mergeCell ref="I21:T21"/>
    <mergeCell ref="I27:T27"/>
    <mergeCell ref="I29:T29"/>
    <mergeCell ref="I30:T30"/>
    <mergeCell ref="I32:T32"/>
    <mergeCell ref="I28:U28"/>
    <mergeCell ref="I14:T14"/>
    <mergeCell ref="I15:T15"/>
    <mergeCell ref="I16:T16"/>
    <mergeCell ref="I17:T17"/>
    <mergeCell ref="I18:T18"/>
    <mergeCell ref="I19:T19"/>
    <mergeCell ref="I8:T8"/>
    <mergeCell ref="I9:T9"/>
    <mergeCell ref="I10:T10"/>
    <mergeCell ref="I11:T11"/>
    <mergeCell ref="I12:T12"/>
    <mergeCell ref="I13:T13"/>
    <mergeCell ref="Y15:AD15"/>
    <mergeCell ref="B41:G41"/>
    <mergeCell ref="B44:G44"/>
    <mergeCell ref="B16:G16"/>
    <mergeCell ref="B17:G17"/>
    <mergeCell ref="B18:G18"/>
    <mergeCell ref="B19:G19"/>
    <mergeCell ref="B20:G20"/>
    <mergeCell ref="B21:G21"/>
    <mergeCell ref="B28:G28"/>
    <mergeCell ref="B10:G10"/>
    <mergeCell ref="B11:G11"/>
    <mergeCell ref="B12:G12"/>
    <mergeCell ref="B13:G13"/>
    <mergeCell ref="B14:G14"/>
    <mergeCell ref="B15:G15"/>
    <mergeCell ref="A4:A5"/>
    <mergeCell ref="B5:G5"/>
    <mergeCell ref="B6:G6"/>
    <mergeCell ref="B7:G7"/>
    <mergeCell ref="B8:G8"/>
    <mergeCell ref="B9:G9"/>
    <mergeCell ref="B67:G67"/>
    <mergeCell ref="I61:U61"/>
    <mergeCell ref="B85:G85"/>
    <mergeCell ref="I85:T85"/>
    <mergeCell ref="I65:T65"/>
    <mergeCell ref="B66:G66"/>
    <mergeCell ref="B65:G65"/>
    <mergeCell ref="B62:G62"/>
    <mergeCell ref="I62:U62"/>
    <mergeCell ref="I79:T79"/>
    <mergeCell ref="B46:G46"/>
    <mergeCell ref="B54:G54"/>
    <mergeCell ref="I57:U57"/>
    <mergeCell ref="B59:G59"/>
    <mergeCell ref="I63:T63"/>
    <mergeCell ref="B64:G64"/>
    <mergeCell ref="B47:G47"/>
    <mergeCell ref="B48:G48"/>
    <mergeCell ref="B60:G60"/>
    <mergeCell ref="B61:G61"/>
    <mergeCell ref="B53:G53"/>
    <mergeCell ref="B52:G52"/>
    <mergeCell ref="I23:U23"/>
    <mergeCell ref="B26:G26"/>
    <mergeCell ref="I26:U26"/>
    <mergeCell ref="I25:U25"/>
    <mergeCell ref="B23:G23"/>
    <mergeCell ref="I24:U24"/>
    <mergeCell ref="B25:G25"/>
    <mergeCell ref="B24:G24"/>
    <mergeCell ref="B43:G43"/>
    <mergeCell ref="B33:G33"/>
    <mergeCell ref="B34:G34"/>
    <mergeCell ref="I39:T39"/>
    <mergeCell ref="B40:G40"/>
    <mergeCell ref="I40:T40"/>
    <mergeCell ref="B35:G35"/>
    <mergeCell ref="B45:G45"/>
    <mergeCell ref="B50:G50"/>
    <mergeCell ref="I42:U42"/>
    <mergeCell ref="B38:G38"/>
    <mergeCell ref="B42:G42"/>
    <mergeCell ref="B31:G31"/>
    <mergeCell ref="I31:U31"/>
    <mergeCell ref="I33:U33"/>
    <mergeCell ref="I38:T38"/>
    <mergeCell ref="B49:G49"/>
    <mergeCell ref="V74:V75"/>
    <mergeCell ref="I47:U47"/>
    <mergeCell ref="I43:U43"/>
    <mergeCell ref="I68:U68"/>
    <mergeCell ref="I53:U53"/>
    <mergeCell ref="I46:U46"/>
    <mergeCell ref="I60:U60"/>
    <mergeCell ref="I58:U58"/>
    <mergeCell ref="I59:U59"/>
    <mergeCell ref="I64:U64"/>
    <mergeCell ref="A74:A75"/>
    <mergeCell ref="B83:G83"/>
    <mergeCell ref="I83:U83"/>
    <mergeCell ref="B74:G75"/>
    <mergeCell ref="I74:U75"/>
    <mergeCell ref="H74:H75"/>
    <mergeCell ref="I80:T80"/>
    <mergeCell ref="I81:T81"/>
    <mergeCell ref="I4:U5"/>
    <mergeCell ref="B57:G57"/>
    <mergeCell ref="I34:U34"/>
    <mergeCell ref="B56:G56"/>
    <mergeCell ref="I36:U36"/>
    <mergeCell ref="R1:V1"/>
    <mergeCell ref="R2:V2"/>
    <mergeCell ref="A3:V3"/>
    <mergeCell ref="I48:U48"/>
    <mergeCell ref="I49:U49"/>
    <mergeCell ref="B93:G93"/>
    <mergeCell ref="B58:G58"/>
    <mergeCell ref="I52:U52"/>
    <mergeCell ref="B92:G92"/>
    <mergeCell ref="B87:G87"/>
    <mergeCell ref="I66:U66"/>
    <mergeCell ref="I56:U56"/>
    <mergeCell ref="B91:G91"/>
    <mergeCell ref="B70:G70"/>
    <mergeCell ref="I70:U70"/>
    <mergeCell ref="B89:G89"/>
    <mergeCell ref="I89:T89"/>
    <mergeCell ref="I35:T35"/>
    <mergeCell ref="B36:G36"/>
    <mergeCell ref="B69:G69"/>
    <mergeCell ref="B68:G68"/>
    <mergeCell ref="I69:U69"/>
    <mergeCell ref="I50:U50"/>
    <mergeCell ref="I67:U67"/>
    <mergeCell ref="B51:G51"/>
  </mergeCells>
  <printOptions horizontalCentered="1" verticalCentered="1"/>
  <pageMargins left="0.2755905511811024" right="0.2755905511811024" top="0.3937007874015748" bottom="0.35433070866141736" header="0.11811023622047245" footer="0.11811023622047245"/>
  <pageSetup firstPageNumber="1" useFirstPageNumber="1" fitToHeight="3" horizontalDpi="600" verticalDpi="600" orientation="landscape" paperSize="8" r:id="rId1"/>
  <headerFooter alignWithMargins="0">
    <oddFooter>&amp;C&amp;P</oddFooter>
  </headerFooter>
  <rowBreaks count="1" manualBreakCount="1">
    <brk id="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Jakoubková Marie</cp:lastModifiedBy>
  <cp:lastPrinted>2013-03-15T07:48:18Z</cp:lastPrinted>
  <dcterms:created xsi:type="dcterms:W3CDTF">2002-01-30T15:48:46Z</dcterms:created>
  <dcterms:modified xsi:type="dcterms:W3CDTF">2013-03-21T18:17:31Z</dcterms:modified>
  <cp:category/>
  <cp:version/>
  <cp:contentType/>
  <cp:contentStatus/>
</cp:coreProperties>
</file>