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68" windowWidth="16272" windowHeight="8400" activeTab="0"/>
  </bookViews>
  <sheets>
    <sheet name="RK-11-2013-20, př. 1 " sheetId="1" r:id="rId1"/>
  </sheets>
  <definedNames/>
  <calcPr fullCalcOnLoad="1"/>
</workbook>
</file>

<file path=xl/sharedStrings.xml><?xml version="1.0" encoding="utf-8"?>
<sst xmlns="http://schemas.openxmlformats.org/spreadsheetml/2006/main" count="279" uniqueCount="220">
  <si>
    <t xml:space="preserve"> </t>
  </si>
  <si>
    <t xml:space="preserve">Zpráva o činnosti příspěvkových organizací kapitoly Školství, mládeže a sportu </t>
  </si>
  <si>
    <t xml:space="preserve">          počet stran: 3</t>
  </si>
  <si>
    <r>
      <t xml:space="preserve">Odvětví: </t>
    </r>
    <r>
      <rPr>
        <b/>
        <sz val="10"/>
        <rFont val="Arial CE"/>
        <family val="2"/>
      </rPr>
      <t>školství</t>
    </r>
  </si>
  <si>
    <r>
      <t xml:space="preserve">                   tabulka č. 1     </t>
    </r>
    <r>
      <rPr>
        <sz val="9"/>
        <rFont val="Arial CE"/>
        <family val="2"/>
      </rPr>
      <t>/v Kč/</t>
    </r>
  </si>
  <si>
    <t>Výsledek hospodaření celkem</t>
  </si>
  <si>
    <t>z toho: činnost</t>
  </si>
  <si>
    <t>návrh na příděl</t>
  </si>
  <si>
    <t>Stav fondů po finančním vypořádání HV</t>
  </si>
  <si>
    <t>Školy a školská zařízení dle §</t>
  </si>
  <si>
    <t>hlavní</t>
  </si>
  <si>
    <t>doplňková</t>
  </si>
  <si>
    <t xml:space="preserve">fond </t>
  </si>
  <si>
    <t>fond rezervní</t>
  </si>
  <si>
    <t>investiční</t>
  </si>
  <si>
    <t>FKSP</t>
  </si>
  <si>
    <t>fond</t>
  </si>
  <si>
    <t>rezervní fond</t>
  </si>
  <si>
    <t>odměn</t>
  </si>
  <si>
    <t>(účet 413)</t>
  </si>
  <si>
    <t>(účet 414)</t>
  </si>
  <si>
    <t>účet 413</t>
  </si>
  <si>
    <t>§ 3114</t>
  </si>
  <si>
    <t>1.</t>
  </si>
  <si>
    <t>Základní škola Ledeč nad Sázavou, Habrecká 378</t>
  </si>
  <si>
    <t>2</t>
  </si>
  <si>
    <t>3</t>
  </si>
  <si>
    <t>4</t>
  </si>
  <si>
    <t>Základní škola Pelhřimov, Komenského 1326</t>
  </si>
  <si>
    <t>5</t>
  </si>
  <si>
    <t>Základní škola Humpolec, Husova 391</t>
  </si>
  <si>
    <t>6</t>
  </si>
  <si>
    <t>Základní škola speciální a Praktická škola Černovice</t>
  </si>
  <si>
    <t>7</t>
  </si>
  <si>
    <t>8</t>
  </si>
  <si>
    <t>Základní škola Třebíč, Cyrilometodějská 22</t>
  </si>
  <si>
    <t>9</t>
  </si>
  <si>
    <t>Základní škola a Praktická škola Velké Meziříčí</t>
  </si>
  <si>
    <t>10</t>
  </si>
  <si>
    <t>Základní škola Bystřice nad Pernštejnem, Tyršova 106</t>
  </si>
  <si>
    <t>11</t>
  </si>
  <si>
    <t>12.</t>
  </si>
  <si>
    <t>Základní škola při dětské psychiatrické léčebně Velká Bíteš</t>
  </si>
  <si>
    <t>13.</t>
  </si>
  <si>
    <t>Základní škola Nové Město na Moravě, Malá 154</t>
  </si>
  <si>
    <t>14.</t>
  </si>
  <si>
    <t>Základní škola a Praktická škola Chotěboř</t>
  </si>
  <si>
    <t>Celkem § 3114</t>
  </si>
  <si>
    <t>§ 3121</t>
  </si>
  <si>
    <t>15.</t>
  </si>
  <si>
    <t>Gymnázium Havlíčkův Brod</t>
  </si>
  <si>
    <t>16.</t>
  </si>
  <si>
    <t>Gymnázium Chotěboř</t>
  </si>
  <si>
    <t>17.</t>
  </si>
  <si>
    <t>18.</t>
  </si>
  <si>
    <t>Gymnázium Jihlava</t>
  </si>
  <si>
    <t>19.</t>
  </si>
  <si>
    <t>20.</t>
  </si>
  <si>
    <t>Gymnázium dr. A. Hrdličky, Humpolec, Komenského 147</t>
  </si>
  <si>
    <t>21.</t>
  </si>
  <si>
    <t>Gymnázium Pacov</t>
  </si>
  <si>
    <t>22.</t>
  </si>
  <si>
    <t>Gymnázium Pelhřimov</t>
  </si>
  <si>
    <t>23.</t>
  </si>
  <si>
    <t>24.</t>
  </si>
  <si>
    <t>Gymnázium Třebíč</t>
  </si>
  <si>
    <t>25.</t>
  </si>
  <si>
    <t>Gymnázium Bystřice nad Pernštejnem</t>
  </si>
  <si>
    <t>26.</t>
  </si>
  <si>
    <t>27.</t>
  </si>
  <si>
    <t>Gymnázium Velké Meziříčí</t>
  </si>
  <si>
    <t>28.</t>
  </si>
  <si>
    <t>Gymnázium Žďár nad Sázavou</t>
  </si>
  <si>
    <t>Celkem § 3121</t>
  </si>
  <si>
    <t>§ 3122</t>
  </si>
  <si>
    <t>29.</t>
  </si>
  <si>
    <t>Vyšší odborná škola a Obchodní akademie Chotěboř</t>
  </si>
  <si>
    <t>30.</t>
  </si>
  <si>
    <t xml:space="preserve">Střední průmyslová škola stavební akademika Stanislava Bechyně, Havlíčkův Brod, Jihlavská 628 </t>
  </si>
  <si>
    <t>31.</t>
  </si>
  <si>
    <t>Střední zdravotnická škola a Vyšší odborná škola zdravotnická Havlíčkův Brod</t>
  </si>
  <si>
    <t>32.</t>
  </si>
  <si>
    <t>Obchodní akademie a Jazyková škola s právem státní jazykové zkoušky Jihlava</t>
  </si>
  <si>
    <t>33.</t>
  </si>
  <si>
    <t>Střední průmyslová škola Jihlava</t>
  </si>
  <si>
    <t>34.</t>
  </si>
  <si>
    <t>Střední uměleckoprůmyslová škola Jihlava - Helenín, Hálkova 42</t>
  </si>
  <si>
    <t>35.</t>
  </si>
  <si>
    <t>Střední zdravotnická škola a Vyšší odborná škola zdravotnická Jihlava</t>
  </si>
  <si>
    <t>36.</t>
  </si>
  <si>
    <t xml:space="preserve">Obchodní akademie, Pelhřimov, Jirsíkova 875 </t>
  </si>
  <si>
    <t>37.</t>
  </si>
  <si>
    <t>Česká zemědělská akademie v Humpolci, střední škola</t>
  </si>
  <si>
    <t>38.</t>
  </si>
  <si>
    <t>Obchodní akademie Dr. Albína Bráfa a Jazyková škola s právem státní jazykové zkoušky Třebíč</t>
  </si>
  <si>
    <t>39.</t>
  </si>
  <si>
    <t>Střední škola stavební Třebíč</t>
  </si>
  <si>
    <t>40.</t>
  </si>
  <si>
    <t>Střední průmyslová škola Třebíč</t>
  </si>
  <si>
    <t>41.</t>
  </si>
  <si>
    <t>Vyšší odborná škola a Střední škola veterinární, zemědělská a zdravotnická Třebíč</t>
  </si>
  <si>
    <t>42.</t>
  </si>
  <si>
    <t>Hotelová škola Světlá a Obchodní akademie Velké Meziříčí</t>
  </si>
  <si>
    <t>43.</t>
  </si>
  <si>
    <t xml:space="preserve">Vyšší odborná škola a Střední průmyslová škola, Žďár nad Sázavou, Studentská 1 </t>
  </si>
  <si>
    <t>44.</t>
  </si>
  <si>
    <t>Vyšší odborná škola a Střední odborná škola zemědělsko-technická Bystřice nad Pernštejnem</t>
  </si>
  <si>
    <t>45.</t>
  </si>
  <si>
    <t>Střední zdravotnická škola a Vyšší odborná škola zdravotnická Žďár nad Sázavou</t>
  </si>
  <si>
    <t>Celkem § 3122</t>
  </si>
  <si>
    <t>§ 3123</t>
  </si>
  <si>
    <t>46.</t>
  </si>
  <si>
    <t xml:space="preserve">Střední odborné učiliště technické, Chotěboř, Žižkova 1501 </t>
  </si>
  <si>
    <t>47.</t>
  </si>
  <si>
    <t>48.</t>
  </si>
  <si>
    <t>49.</t>
  </si>
  <si>
    <t>50.</t>
  </si>
  <si>
    <t>51.</t>
  </si>
  <si>
    <t>52.</t>
  </si>
  <si>
    <t>53.</t>
  </si>
  <si>
    <t>54.</t>
  </si>
  <si>
    <t>55.</t>
  </si>
  <si>
    <t>56.</t>
  </si>
  <si>
    <t>Hotelová škola Třebíč</t>
  </si>
  <si>
    <t>57.</t>
  </si>
  <si>
    <t>58.</t>
  </si>
  <si>
    <t>Střední škola řemesel Třebíč</t>
  </si>
  <si>
    <t>59.</t>
  </si>
  <si>
    <t>60.</t>
  </si>
  <si>
    <t>61.</t>
  </si>
  <si>
    <t>Střední škola řemesel a služeb Velké Meziříčí</t>
  </si>
  <si>
    <t>Celkem § 3123</t>
  </si>
  <si>
    <t>§ 3124</t>
  </si>
  <si>
    <t>62.</t>
  </si>
  <si>
    <t>Celkem § 3124</t>
  </si>
  <si>
    <t>§ 3125</t>
  </si>
  <si>
    <t>63.</t>
  </si>
  <si>
    <t>Školní statek, Humpolec, Dusilov 384</t>
  </si>
  <si>
    <t>Celkem § 3125</t>
  </si>
  <si>
    <t xml:space="preserve"> § 3146</t>
  </si>
  <si>
    <t>64.</t>
  </si>
  <si>
    <t>65.</t>
  </si>
  <si>
    <t>66.</t>
  </si>
  <si>
    <t>Pedagogicko-psychologická poradna Pelhřimov</t>
  </si>
  <si>
    <t>67.</t>
  </si>
  <si>
    <t>68.</t>
  </si>
  <si>
    <t>Celkem § 3146</t>
  </si>
  <si>
    <t xml:space="preserve"> § 3147</t>
  </si>
  <si>
    <t>69.</t>
  </si>
  <si>
    <t>Domov mládeže a Školní jídelna Jihlava</t>
  </si>
  <si>
    <t>Celkem § 3147</t>
  </si>
  <si>
    <t>§ 3299</t>
  </si>
  <si>
    <t>71.</t>
  </si>
  <si>
    <t>Celkem § 3299</t>
  </si>
  <si>
    <t>§ 4322</t>
  </si>
  <si>
    <t>73.</t>
  </si>
  <si>
    <t>74.</t>
  </si>
  <si>
    <t>75.</t>
  </si>
  <si>
    <t>76.</t>
  </si>
  <si>
    <t>77.</t>
  </si>
  <si>
    <t>Dětský domov, Budkov 1</t>
  </si>
  <si>
    <t>Celkem § 4322</t>
  </si>
  <si>
    <t>CELKEM</t>
  </si>
  <si>
    <t>Poznámky:</t>
  </si>
  <si>
    <t>Návrh na řešení neuhrazené ztráty minulých let</t>
  </si>
  <si>
    <r>
      <t xml:space="preserve">                   tabulka č. 2     </t>
    </r>
    <r>
      <rPr>
        <sz val="9"/>
        <rFont val="Arial CE"/>
        <family val="2"/>
      </rPr>
      <t>/v Kč/</t>
    </r>
  </si>
  <si>
    <t>Neuhrazená ztráta minulých let</t>
  </si>
  <si>
    <t>Návrh na řešení ztráty:</t>
  </si>
  <si>
    <t>Převod neuhr. ztráty do dalších let</t>
  </si>
  <si>
    <t>ze zůstatku rezervního fondu</t>
  </si>
  <si>
    <t>z rozpočtu zřizovatele</t>
  </si>
  <si>
    <t>hospodářským výsledkem</t>
  </si>
  <si>
    <t>Dětský domov, Náměšť nad Oslavou, Krátká 284</t>
  </si>
  <si>
    <t xml:space="preserve">CELKEM </t>
  </si>
  <si>
    <t>Základní škola a Praktická škola, U Trojice 2104, Havlíčkův Brod</t>
  </si>
  <si>
    <t>Základní škola a Mateřská škola při zdravotnických zařízeních Kraje Vysočina</t>
  </si>
  <si>
    <t>Základní škola a Praktická škola Moravské Budějovice, Dobrovského 11</t>
  </si>
  <si>
    <t>Praktická škola  a Speciálně pedagogické centrum Žďár nad Sázavou</t>
  </si>
  <si>
    <t xml:space="preserve">Gymnázium Otokara Březiny a Střední odborná škola Telč </t>
  </si>
  <si>
    <t>Gymnázium  V. Makovského se sportovními třídami Nové Město na Moravě</t>
  </si>
  <si>
    <t>Gymnázium a SOŠ Moravské Budějovice, Tyršova 365</t>
  </si>
  <si>
    <t>Gymnázium, Střední odborná škola a Vyšší odborná škola Ledeč nad Sázavou</t>
  </si>
  <si>
    <t xml:space="preserve">Obchodní akademie a Hotelová škola Havlíčkův Brod                        </t>
  </si>
  <si>
    <t xml:space="preserve">Akademie - Vyšší odborná škola, Gymnázium a Střední odborná škola uměleckoprůmyslová  Světlá nad Sázavou                 </t>
  </si>
  <si>
    <t xml:space="preserve">Střední odborná škola a Střední odborné učiliště Třešť                                                   </t>
  </si>
  <si>
    <t xml:space="preserve">Střední škola automobilní Jihlava                                            </t>
  </si>
  <si>
    <t xml:space="preserve">Střední škola obchodu a služeb Jihlava                                                        </t>
  </si>
  <si>
    <t xml:space="preserve">Střední škola technická Jihlava             </t>
  </si>
  <si>
    <t xml:space="preserve">Střední škola stavební Jihlava                                            </t>
  </si>
  <si>
    <t xml:space="preserve">Střední průmyslová škola a Střední odborné učiliště Pelhřimov                                            </t>
  </si>
  <si>
    <t xml:space="preserve">Střední škola Kamenice nad Lipou                                </t>
  </si>
  <si>
    <t xml:space="preserve">Střední škola řemesel a služeb Moravské Budějovice              </t>
  </si>
  <si>
    <t xml:space="preserve">Střední odborná škola Nové Město na Moravě                                       </t>
  </si>
  <si>
    <t xml:space="preserve">Střední škola technická Žďár nad Sázavou                   </t>
  </si>
  <si>
    <t>Odborné učiliště a Praktická škola, Černovice, Mariánské náměstí 72</t>
  </si>
  <si>
    <t>Pedagogicko-psychologická poradna, Havlíčkův Brod, Nad Tratí 335</t>
  </si>
  <si>
    <t>Pedagogicko-psychologická poradna Jihlava</t>
  </si>
  <si>
    <t>Pedagogicko -psychologická poradna Třebíč</t>
  </si>
  <si>
    <t>Pedagogicko -psychologická poradna Žďár nad Sázavou</t>
  </si>
  <si>
    <t>Vysočina Education, školské zařízení pro další vzdělávání pedagogických pracovníků a středisko služeb školám, příspěvková organizace</t>
  </si>
  <si>
    <t>70.</t>
  </si>
  <si>
    <t>72.</t>
  </si>
  <si>
    <t>Dětský domov, Nová Ves u Chotěboře 1</t>
  </si>
  <si>
    <t>Dětský domov, Telč, Štěpnická 111</t>
  </si>
  <si>
    <t>Dětský domov, Humpolec, Libická 928</t>
  </si>
  <si>
    <t>Dětský domov, Senožaty 199</t>
  </si>
  <si>
    <t>Dětský domov, Hrotovice, Sokolská 362</t>
  </si>
  <si>
    <t>Dětský domov, Jemnice, Třešňová 748</t>
  </si>
  <si>
    <t>Dětský domov, Rovečné 40</t>
  </si>
  <si>
    <t>Návrh na rozdělení zlepšeného hospodářského výsledku (HV) za rok 2012</t>
  </si>
  <si>
    <t>Zůstatky fondů před finančním vypořádáním HV: k 31. 12. 2012</t>
  </si>
  <si>
    <t>Dětský domov Náměšť nad Oslavou, Krátká 284</t>
  </si>
  <si>
    <t>78.</t>
  </si>
  <si>
    <t>79.</t>
  </si>
  <si>
    <r>
      <rPr>
        <b/>
        <sz val="10"/>
        <rFont val="Arial"/>
        <family val="2"/>
      </rPr>
      <t>Fond rezervní - účet 413</t>
    </r>
    <r>
      <rPr>
        <sz val="10"/>
        <rFont val="Arial"/>
        <family val="2"/>
      </rPr>
      <t xml:space="preserve"> - fond je tvořený z přídělů ze zlepšeného výsledku hospodaření</t>
    </r>
  </si>
  <si>
    <r>
      <rPr>
        <b/>
        <sz val="10"/>
        <rFont val="Arial"/>
        <family val="2"/>
      </rPr>
      <t>Fond rezervní - účet 414</t>
    </r>
    <r>
      <rPr>
        <sz val="10"/>
        <rFont val="Arial"/>
        <family val="2"/>
      </rPr>
      <t xml:space="preserve"> - fond je tvořený z přijatých peněžních darů, z nespotřebované části dotací na úhradu provozních výdajů, které jsou kryty z rozpočtu Evropské unie a na úhradu provozních výdajů podle mezinárodních smluv, na základě kterých jsou ČR svěřeny peněžní prostředky  z finančního mechanismu Evropského hospodářského prostoru, z finančního mechanismu Norska a programu švýcarsko-české spolupráce. (zákon č. 250/2000 Sb., § 28 odst. 3)</t>
    </r>
  </si>
  <si>
    <r>
      <rPr>
        <b/>
        <sz val="11"/>
        <color indexed="8"/>
        <rFont val="Calibri"/>
        <family val="2"/>
      </rPr>
      <t xml:space="preserve">Dětský domov Náměšť nad Oslavou, Krátká 284 </t>
    </r>
    <r>
      <rPr>
        <sz val="11"/>
        <color theme="1"/>
        <rFont val="Calibri"/>
        <family val="2"/>
      </rPr>
      <t xml:space="preserve">- celkový hospodářský výsledek činí zisk 81 259,60 Kč, příděl ze zisku do rezervního fondu je ve výši 2 239,- Kč (tabulka č. 1), 79 020,60 Kč ze zisku je použito na úhradu ztráty minulých let (tabulka č. 2) </t>
    </r>
  </si>
  <si>
    <r>
      <rPr>
        <b/>
        <sz val="11"/>
        <color indexed="8"/>
        <rFont val="Calibri"/>
        <family val="2"/>
      </rPr>
      <t>Dětský domov Náměšť nad Oslavou, Krátká 284</t>
    </r>
    <r>
      <rPr>
        <sz val="11"/>
        <color theme="1"/>
        <rFont val="Calibri"/>
        <family val="2"/>
      </rPr>
      <t xml:space="preserve"> - celkový hospodářský výsledek činí zisk 81 259,60 Kč, 79 020,60 Kč ze zisku je použito na úhradu ztráty minulých let (tabulka č. 2), příděl ze zisku do rezervního fondu je ve výši 2 239,- Kč (tabulka č. 1),  </t>
    </r>
  </si>
  <si>
    <r>
      <rPr>
        <b/>
        <sz val="10"/>
        <rFont val="Arial"/>
        <family val="2"/>
      </rPr>
      <t xml:space="preserve">Střední průmyslová škola a Střední odborné učiliště Pelhřimov - </t>
    </r>
    <r>
      <rPr>
        <sz val="10"/>
        <rFont val="Arial"/>
        <family val="2"/>
      </rPr>
      <t xml:space="preserve">organizace jako nástupnická převzala hospodářský výsledek a návrhy na příděly do fondů zrušené  Střední školy Kamenice nad Lipou            </t>
    </r>
  </si>
  <si>
    <t xml:space="preserve">          RK-11-2013-20, př. 1</t>
  </si>
</sst>
</file>

<file path=xl/styles.xml><?xml version="1.0" encoding="utf-8"?>
<styleSheet xmlns="http://schemas.openxmlformats.org/spreadsheetml/2006/main">
  <numFmts count="8">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s>
  <fonts count="55">
    <font>
      <sz val="11"/>
      <color theme="1"/>
      <name val="Calibri"/>
      <family val="2"/>
    </font>
    <font>
      <sz val="11"/>
      <color indexed="8"/>
      <name val="Calibri"/>
      <family val="2"/>
    </font>
    <font>
      <b/>
      <sz val="12"/>
      <name val="Arial"/>
      <family val="2"/>
    </font>
    <font>
      <b/>
      <u val="single"/>
      <sz val="12"/>
      <name val="Arial"/>
      <family val="2"/>
    </font>
    <font>
      <u val="single"/>
      <sz val="10"/>
      <name val="Arial"/>
      <family val="2"/>
    </font>
    <font>
      <b/>
      <sz val="10"/>
      <name val="Arial CE"/>
      <family val="2"/>
    </font>
    <font>
      <b/>
      <u val="single"/>
      <sz val="12"/>
      <name val="Arial CE"/>
      <family val="2"/>
    </font>
    <font>
      <sz val="14"/>
      <name val="Arial CE"/>
      <family val="2"/>
    </font>
    <font>
      <sz val="10"/>
      <name val="Arial CE"/>
      <family val="2"/>
    </font>
    <font>
      <b/>
      <sz val="14"/>
      <name val="Arial CE"/>
      <family val="2"/>
    </font>
    <font>
      <b/>
      <sz val="9"/>
      <name val="Arial CE"/>
      <family val="2"/>
    </font>
    <font>
      <sz val="9"/>
      <name val="Arial CE"/>
      <family val="2"/>
    </font>
    <font>
      <sz val="9"/>
      <name val="Arial"/>
      <family val="2"/>
    </font>
    <font>
      <sz val="10"/>
      <name val="Arial"/>
      <family val="2"/>
    </font>
    <font>
      <b/>
      <sz val="10"/>
      <name val="Arial"/>
      <family val="2"/>
    </font>
    <font>
      <b/>
      <sz val="9"/>
      <name val="Arial"/>
      <family val="2"/>
    </font>
    <font>
      <sz val="9"/>
      <color indexed="8"/>
      <name val="Arial"/>
      <family val="2"/>
    </font>
    <font>
      <b/>
      <sz val="10"/>
      <color indexed="8"/>
      <name val="Arial"/>
      <family val="2"/>
    </font>
    <font>
      <b/>
      <sz val="9"/>
      <color indexed="8"/>
      <name val="Arial"/>
      <family val="2"/>
    </font>
    <font>
      <b/>
      <sz val="11"/>
      <color indexed="8"/>
      <name val="Calibri"/>
      <family val="2"/>
    </font>
    <font>
      <sz val="11"/>
      <color indexed="9"/>
      <name val="Calibri"/>
      <family val="2"/>
    </font>
    <font>
      <u val="single"/>
      <sz val="11"/>
      <color indexed="12"/>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u val="single"/>
      <sz val="11"/>
      <color indexed="2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0"/>
      <name val="Calibri"/>
      <family val="2"/>
    </font>
    <font>
      <b/>
      <sz val="11"/>
      <color theme="1"/>
      <name val="Calibri"/>
      <family val="2"/>
    </font>
    <font>
      <u val="single"/>
      <sz val="11"/>
      <color theme="10"/>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u val="single"/>
      <sz val="11"/>
      <color theme="11"/>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s>
  <borders count="78">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style="thin"/>
      <right style="medium"/>
      <top style="thin"/>
      <bottom>
        <color indexed="63"/>
      </bottom>
    </border>
    <border>
      <left style="medium"/>
      <right style="thin"/>
      <top style="thin"/>
      <bottom>
        <color indexed="63"/>
      </bottom>
    </border>
    <border>
      <left>
        <color indexed="63"/>
      </left>
      <right>
        <color indexed="63"/>
      </right>
      <top style="thin"/>
      <bottom>
        <color indexed="63"/>
      </bottom>
    </border>
    <border>
      <left style="medium"/>
      <right>
        <color indexed="63"/>
      </right>
      <top>
        <color indexed="63"/>
      </top>
      <bottom style="mediu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style="medium"/>
      <right style="thin"/>
      <top>
        <color indexed="63"/>
      </top>
      <bottom style="medium"/>
    </border>
    <border>
      <left>
        <color indexed="63"/>
      </left>
      <right>
        <color indexed="63"/>
      </right>
      <top>
        <color indexed="63"/>
      </top>
      <bottom style="medium"/>
    </border>
    <border>
      <left style="thin"/>
      <right style="thin"/>
      <top>
        <color indexed="63"/>
      </top>
      <bottom>
        <color indexed="63"/>
      </bottom>
    </border>
    <border>
      <left style="medium"/>
      <right style="medium"/>
      <top style="medium"/>
      <bottom style="thin"/>
    </border>
    <border>
      <left>
        <color indexed="63"/>
      </left>
      <right>
        <color indexed="63"/>
      </right>
      <top style="medium"/>
      <bottom style="thin"/>
    </border>
    <border>
      <left style="medium"/>
      <right style="thin"/>
      <top style="medium"/>
      <bottom style="thin"/>
    </border>
    <border>
      <left style="thin"/>
      <right style="medium"/>
      <top style="medium"/>
      <bottom style="thin"/>
    </border>
    <border>
      <left>
        <color indexed="63"/>
      </left>
      <right style="thin"/>
      <top style="medium"/>
      <bottom style="thin"/>
    </border>
    <border>
      <left style="thin"/>
      <right style="thin"/>
      <top style="medium"/>
      <bottom style="thin"/>
    </border>
    <border>
      <left style="thin"/>
      <right>
        <color indexed="63"/>
      </right>
      <top style="medium"/>
      <bottom style="thin"/>
    </border>
    <border>
      <left style="medium"/>
      <right style="medium"/>
      <top style="thin"/>
      <bottom style="thin"/>
    </border>
    <border>
      <left style="medium"/>
      <right style="thin"/>
      <top style="thin"/>
      <bottom style="thin"/>
    </border>
    <border>
      <left style="thin"/>
      <right style="medium"/>
      <top style="thin"/>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
      <left style="medium"/>
      <right style="medium"/>
      <top style="thin"/>
      <bottom style="medium"/>
    </border>
    <border>
      <left style="medium"/>
      <right style="medium"/>
      <top>
        <color indexed="63"/>
      </top>
      <bottom style="medium"/>
    </border>
    <border>
      <left>
        <color indexed="63"/>
      </left>
      <right style="thin"/>
      <top>
        <color indexed="63"/>
      </top>
      <bottom style="medium"/>
    </border>
    <border>
      <left>
        <color indexed="63"/>
      </left>
      <right style="medium"/>
      <top style="medium"/>
      <bottom style="thin"/>
    </border>
    <border>
      <left style="medium"/>
      <right style="medium"/>
      <top>
        <color indexed="63"/>
      </top>
      <bottom style="thin"/>
    </border>
    <border>
      <left style="medium"/>
      <right style="thin"/>
      <top>
        <color indexed="63"/>
      </top>
      <bottom style="thin"/>
    </border>
    <border>
      <left>
        <color indexed="63"/>
      </left>
      <right style="medium"/>
      <top>
        <color indexed="63"/>
      </top>
      <bottom style="thin"/>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style="thin"/>
      <right style="medium"/>
      <top>
        <color indexed="63"/>
      </top>
      <bottom style="thin"/>
    </border>
    <border>
      <left>
        <color indexed="63"/>
      </left>
      <right style="medium"/>
      <top style="thin"/>
      <bottom style="thin"/>
    </border>
    <border>
      <left style="medium"/>
      <right style="medium"/>
      <top style="thin"/>
      <bottom>
        <color indexed="63"/>
      </bottom>
    </border>
    <border>
      <left>
        <color indexed="63"/>
      </left>
      <right>
        <color indexed="63"/>
      </right>
      <top style="thin"/>
      <bottom style="medium"/>
    </border>
    <border>
      <left style="medium"/>
      <right style="thin"/>
      <top style="thin"/>
      <bottom style="medium"/>
    </border>
    <border>
      <left>
        <color indexed="63"/>
      </left>
      <right style="medium"/>
      <top style="thin"/>
      <bottom style="medium"/>
    </border>
    <border>
      <left>
        <color indexed="63"/>
      </left>
      <right style="thin"/>
      <top style="thin"/>
      <bottom style="medium"/>
    </border>
    <border>
      <left style="thin"/>
      <right style="thin"/>
      <top style="thin"/>
      <bottom style="medium"/>
    </border>
    <border>
      <left style="thin"/>
      <right>
        <color indexed="63"/>
      </right>
      <top style="thin"/>
      <bottom style="medium"/>
    </border>
    <border>
      <left style="thin"/>
      <right style="medium"/>
      <top style="thin"/>
      <bottom style="medium"/>
    </border>
    <border>
      <left>
        <color indexed="63"/>
      </left>
      <right style="medium"/>
      <top>
        <color indexed="63"/>
      </top>
      <bottom style="medium"/>
    </border>
    <border>
      <left style="medium"/>
      <right style="thin"/>
      <top>
        <color indexed="63"/>
      </top>
      <bottom>
        <color indexed="63"/>
      </bottom>
    </border>
    <border>
      <left style="thin"/>
      <right style="medium"/>
      <top>
        <color indexed="63"/>
      </top>
      <bottom>
        <color indexed="63"/>
      </bottom>
    </border>
    <border>
      <left>
        <color indexed="63"/>
      </left>
      <right>
        <color indexed="63"/>
      </right>
      <top>
        <color indexed="63"/>
      </top>
      <bottom style="thin"/>
    </border>
    <border>
      <left>
        <color indexed="63"/>
      </left>
      <right style="thin"/>
      <top style="thin"/>
      <bottom>
        <color indexed="63"/>
      </bottom>
    </border>
    <border>
      <left style="medium"/>
      <right style="medium"/>
      <top style="medium"/>
      <bottom style="medium"/>
    </border>
    <border>
      <left>
        <color indexed="63"/>
      </left>
      <right style="medium"/>
      <top style="medium"/>
      <bottom style="medium"/>
    </border>
    <border>
      <left style="medium"/>
      <right style="thin"/>
      <top style="medium"/>
      <bottom style="medium"/>
    </border>
    <border>
      <left style="thin"/>
      <right style="medium"/>
      <top style="medium"/>
      <bottom style="medium"/>
    </border>
    <border>
      <left>
        <color indexed="63"/>
      </left>
      <right style="thin"/>
      <top style="medium"/>
      <bottom style="medium"/>
    </border>
    <border>
      <left style="thin"/>
      <right style="thin"/>
      <top style="medium"/>
      <bottom style="medium"/>
    </border>
    <border>
      <left>
        <color indexed="63"/>
      </left>
      <right>
        <color indexed="63"/>
      </right>
      <top style="medium"/>
      <bottom style="medium"/>
    </border>
    <border>
      <left style="thin"/>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color indexed="63"/>
      </right>
      <top style="medium"/>
      <bottom>
        <color indexed="63"/>
      </bottom>
    </border>
    <border>
      <left style="medium"/>
      <right>
        <color indexed="63"/>
      </right>
      <top style="medium"/>
      <bottom style="thin"/>
    </border>
    <border>
      <left style="medium"/>
      <right style="thin"/>
      <top style="medium"/>
      <bottom>
        <color indexed="63"/>
      </bottom>
    </border>
    <border>
      <left style="thin"/>
      <right style="medium"/>
      <top style="medium"/>
      <bottom>
        <color indexed="63"/>
      </bottom>
    </border>
    <border>
      <left style="medium"/>
      <right>
        <color indexed="63"/>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9" fillId="0" borderId="0" applyNumberFormat="0" applyFill="0" applyBorder="0" applyAlignment="0" applyProtection="0"/>
    <xf numFmtId="0" fontId="40" fillId="20" borderId="0" applyNumberFormat="0" applyBorder="0" applyAlignment="0" applyProtection="0"/>
    <xf numFmtId="0" fontId="41"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2" borderId="0" applyNumberFormat="0" applyBorder="0" applyAlignment="0" applyProtection="0"/>
    <xf numFmtId="0" fontId="47" fillId="0" borderId="0" applyNumberFormat="0" applyFill="0" applyBorder="0" applyAlignment="0" applyProtection="0"/>
    <xf numFmtId="0" fontId="0" fillId="23" borderId="6" applyNumberFormat="0" applyFont="0" applyAlignment="0" applyProtection="0"/>
    <xf numFmtId="9" fontId="0" fillId="0" borderId="0" applyFont="0" applyFill="0" applyBorder="0" applyAlignment="0" applyProtection="0"/>
    <xf numFmtId="0" fontId="48" fillId="0" borderId="7" applyNumberFormat="0" applyFill="0" applyAlignment="0" applyProtection="0"/>
    <xf numFmtId="0" fontId="49" fillId="24" borderId="0" applyNumberFormat="0" applyBorder="0" applyAlignment="0" applyProtection="0"/>
    <xf numFmtId="0" fontId="50" fillId="0" borderId="0" applyNumberFormat="0" applyFill="0" applyBorder="0" applyAlignment="0" applyProtection="0"/>
    <xf numFmtId="0" fontId="51" fillId="25" borderId="8" applyNumberFormat="0" applyAlignment="0" applyProtection="0"/>
    <xf numFmtId="0" fontId="52" fillId="26" borderId="8" applyNumberFormat="0" applyAlignment="0" applyProtection="0"/>
    <xf numFmtId="0" fontId="53" fillId="26" borderId="9" applyNumberFormat="0" applyAlignment="0" applyProtection="0"/>
    <xf numFmtId="0" fontId="54" fillId="0" borderId="0" applyNumberFormat="0" applyFill="0" applyBorder="0" applyAlignment="0" applyProtection="0"/>
    <xf numFmtId="0" fontId="37"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7" fillId="32" borderId="0" applyNumberFormat="0" applyBorder="0" applyAlignment="0" applyProtection="0"/>
  </cellStyleXfs>
  <cellXfs count="268">
    <xf numFmtId="0" fontId="0" fillId="0" borderId="0" xfId="0" applyFont="1" applyAlignment="1">
      <alignment/>
    </xf>
    <xf numFmtId="0" fontId="0" fillId="0" borderId="0" xfId="0" applyFill="1" applyAlignment="1">
      <alignment horizontal="center"/>
    </xf>
    <xf numFmtId="0" fontId="0" fillId="0" borderId="0" xfId="0" applyFill="1" applyAlignment="1">
      <alignment/>
    </xf>
    <xf numFmtId="4" fontId="0" fillId="0" borderId="0" xfId="0" applyNumberFormat="1" applyFill="1" applyAlignment="1">
      <alignment/>
    </xf>
    <xf numFmtId="0" fontId="6" fillId="0" borderId="0" xfId="0" applyFont="1" applyFill="1" applyBorder="1" applyAlignment="1" applyProtection="1">
      <alignment horizontal="left"/>
      <protection locked="0"/>
    </xf>
    <xf numFmtId="0" fontId="0" fillId="0" borderId="0" xfId="0" applyFill="1" applyAlignment="1">
      <alignment/>
    </xf>
    <xf numFmtId="0" fontId="7" fillId="0" borderId="0" xfId="0" applyFont="1" applyFill="1" applyAlignment="1" applyProtection="1">
      <alignment horizontal="center"/>
      <protection locked="0"/>
    </xf>
    <xf numFmtId="0" fontId="8" fillId="0" borderId="0" xfId="0" applyFont="1" applyFill="1" applyBorder="1" applyAlignment="1" applyProtection="1">
      <alignment horizontal="left"/>
      <protection locked="0"/>
    </xf>
    <xf numFmtId="0" fontId="9" fillId="0" borderId="0" xfId="0" applyFont="1" applyFill="1" applyBorder="1" applyAlignment="1" applyProtection="1">
      <alignment horizontal="center"/>
      <protection locked="0"/>
    </xf>
    <xf numFmtId="4" fontId="7" fillId="0" borderId="0" xfId="0" applyNumberFormat="1" applyFont="1" applyFill="1" applyAlignment="1" applyProtection="1">
      <alignment/>
      <protection locked="0"/>
    </xf>
    <xf numFmtId="0" fontId="7" fillId="0" borderId="0" xfId="0" applyFont="1" applyFill="1" applyAlignment="1" applyProtection="1">
      <alignment/>
      <protection locked="0"/>
    </xf>
    <xf numFmtId="0" fontId="10" fillId="0" borderId="10" xfId="0" applyFont="1" applyFill="1" applyBorder="1" applyAlignment="1" applyProtection="1">
      <alignment/>
      <protection locked="0"/>
    </xf>
    <xf numFmtId="0" fontId="11" fillId="0" borderId="0" xfId="0" applyFont="1" applyFill="1" applyAlignment="1" applyProtection="1">
      <alignment/>
      <protection locked="0"/>
    </xf>
    <xf numFmtId="0" fontId="10" fillId="0" borderId="11" xfId="0" applyFont="1" applyFill="1" applyBorder="1" applyAlignment="1" applyProtection="1">
      <alignment horizontal="center"/>
      <protection locked="0"/>
    </xf>
    <xf numFmtId="4" fontId="10" fillId="0" borderId="12" xfId="0" applyNumberFormat="1" applyFont="1" applyFill="1" applyBorder="1" applyAlignment="1" applyProtection="1">
      <alignment horizontal="center"/>
      <protection locked="0"/>
    </xf>
    <xf numFmtId="4" fontId="10" fillId="0" borderId="13" xfId="0" applyNumberFormat="1" applyFont="1" applyFill="1" applyBorder="1" applyAlignment="1" applyProtection="1">
      <alignment horizontal="center"/>
      <protection locked="0"/>
    </xf>
    <xf numFmtId="4" fontId="10" fillId="0" borderId="14" xfId="0" applyNumberFormat="1" applyFont="1" applyFill="1" applyBorder="1" applyAlignment="1" applyProtection="1">
      <alignment horizontal="center"/>
      <protection locked="0"/>
    </xf>
    <xf numFmtId="4" fontId="10" fillId="0" borderId="15" xfId="0" applyNumberFormat="1" applyFont="1" applyFill="1" applyBorder="1" applyAlignment="1" applyProtection="1">
      <alignment horizontal="center"/>
      <protection locked="0"/>
    </xf>
    <xf numFmtId="4" fontId="10" fillId="0" borderId="16" xfId="0" applyNumberFormat="1" applyFont="1" applyFill="1" applyBorder="1" applyAlignment="1" applyProtection="1">
      <alignment horizontal="center"/>
      <protection locked="0"/>
    </xf>
    <xf numFmtId="4" fontId="10" fillId="0" borderId="17" xfId="0" applyNumberFormat="1" applyFont="1" applyFill="1" applyBorder="1" applyAlignment="1" applyProtection="1">
      <alignment horizontal="center"/>
      <protection locked="0"/>
    </xf>
    <xf numFmtId="0" fontId="11" fillId="0" borderId="11" xfId="0" applyFont="1" applyFill="1" applyBorder="1" applyAlignment="1" applyProtection="1">
      <alignment/>
      <protection locked="0"/>
    </xf>
    <xf numFmtId="4" fontId="10" fillId="0" borderId="18" xfId="0" applyNumberFormat="1" applyFont="1" applyFill="1" applyBorder="1" applyAlignment="1" applyProtection="1">
      <alignment horizontal="center"/>
      <protection locked="0"/>
    </xf>
    <xf numFmtId="4" fontId="10" fillId="0" borderId="19" xfId="0" applyNumberFormat="1" applyFont="1" applyFill="1" applyBorder="1" applyAlignment="1" applyProtection="1">
      <alignment horizontal="center"/>
      <protection locked="0"/>
    </xf>
    <xf numFmtId="4" fontId="10" fillId="0" borderId="20" xfId="0" applyNumberFormat="1" applyFont="1" applyFill="1" applyBorder="1" applyAlignment="1" applyProtection="1">
      <alignment horizontal="center"/>
      <protection locked="0"/>
    </xf>
    <xf numFmtId="4" fontId="10" fillId="0" borderId="21" xfId="0" applyNumberFormat="1" applyFont="1" applyFill="1" applyBorder="1" applyAlignment="1" applyProtection="1">
      <alignment horizontal="center"/>
      <protection locked="0"/>
    </xf>
    <xf numFmtId="4" fontId="10" fillId="0" borderId="22" xfId="0" applyNumberFormat="1" applyFont="1" applyFill="1" applyBorder="1" applyAlignment="1" applyProtection="1">
      <alignment horizontal="center"/>
      <protection locked="0"/>
    </xf>
    <xf numFmtId="4" fontId="10" fillId="0" borderId="23" xfId="0" applyNumberFormat="1" applyFont="1" applyFill="1" applyBorder="1" applyAlignment="1" applyProtection="1">
      <alignment horizontal="center"/>
      <protection locked="0"/>
    </xf>
    <xf numFmtId="4" fontId="10" fillId="0" borderId="24" xfId="0" applyNumberFormat="1" applyFont="1" applyFill="1" applyBorder="1" applyAlignment="1" applyProtection="1">
      <alignment horizontal="center"/>
      <protection locked="0"/>
    </xf>
    <xf numFmtId="0" fontId="0" fillId="0" borderId="25" xfId="0" applyFill="1" applyBorder="1" applyAlignment="1">
      <alignment horizontal="center"/>
    </xf>
    <xf numFmtId="0" fontId="10" fillId="0" borderId="26" xfId="0" applyFont="1" applyFill="1" applyBorder="1" applyAlignment="1" applyProtection="1">
      <alignment horizontal="center"/>
      <protection locked="0"/>
    </xf>
    <xf numFmtId="4" fontId="12" fillId="0" borderId="25" xfId="0" applyNumberFormat="1" applyFont="1" applyFill="1" applyBorder="1" applyAlignment="1">
      <alignment/>
    </xf>
    <xf numFmtId="4" fontId="12" fillId="0" borderId="27" xfId="0" applyNumberFormat="1" applyFont="1" applyFill="1" applyBorder="1" applyAlignment="1">
      <alignment/>
    </xf>
    <xf numFmtId="4" fontId="12" fillId="0" borderId="28" xfId="0" applyNumberFormat="1" applyFont="1" applyFill="1" applyBorder="1" applyAlignment="1">
      <alignment/>
    </xf>
    <xf numFmtId="4" fontId="12" fillId="0" borderId="29" xfId="0" applyNumberFormat="1" applyFont="1" applyFill="1" applyBorder="1" applyAlignment="1">
      <alignment/>
    </xf>
    <xf numFmtId="4" fontId="12" fillId="0" borderId="30" xfId="0" applyNumberFormat="1" applyFont="1" applyFill="1" applyBorder="1" applyAlignment="1">
      <alignment/>
    </xf>
    <xf numFmtId="4" fontId="12" fillId="0" borderId="31" xfId="0" applyNumberFormat="1" applyFont="1" applyFill="1" applyBorder="1" applyAlignment="1">
      <alignment/>
    </xf>
    <xf numFmtId="0" fontId="0" fillId="0" borderId="32" xfId="0" applyFill="1" applyBorder="1" applyAlignment="1">
      <alignment horizontal="center"/>
    </xf>
    <xf numFmtId="4" fontId="12" fillId="0" borderId="32" xfId="0" applyNumberFormat="1" applyFont="1" applyFill="1" applyBorder="1" applyAlignment="1">
      <alignment/>
    </xf>
    <xf numFmtId="4" fontId="12" fillId="0" borderId="33" xfId="0" applyNumberFormat="1" applyFont="1" applyFill="1" applyBorder="1" applyAlignment="1">
      <alignment/>
    </xf>
    <xf numFmtId="4" fontId="12" fillId="0" borderId="34" xfId="0" applyNumberFormat="1" applyFont="1" applyFill="1" applyBorder="1" applyAlignment="1">
      <alignment/>
    </xf>
    <xf numFmtId="4" fontId="12" fillId="0" borderId="35" xfId="0" applyNumberFormat="1" applyFont="1" applyFill="1" applyBorder="1" applyAlignment="1">
      <alignment/>
    </xf>
    <xf numFmtId="4" fontId="12" fillId="0" borderId="36" xfId="0" applyNumberFormat="1" applyFont="1" applyFill="1" applyBorder="1" applyAlignment="1">
      <alignment/>
    </xf>
    <xf numFmtId="4" fontId="12" fillId="0" borderId="37" xfId="0" applyNumberFormat="1" applyFont="1" applyFill="1" applyBorder="1" applyAlignment="1">
      <alignment/>
    </xf>
    <xf numFmtId="0" fontId="13" fillId="0" borderId="0" xfId="0" applyFont="1" applyFill="1" applyAlignment="1">
      <alignment/>
    </xf>
    <xf numFmtId="0" fontId="14" fillId="0" borderId="38" xfId="0" applyFont="1" applyFill="1" applyBorder="1" applyAlignment="1">
      <alignment horizontal="center"/>
    </xf>
    <xf numFmtId="0" fontId="10" fillId="0" borderId="23" xfId="0" applyFont="1" applyFill="1" applyBorder="1" applyAlignment="1">
      <alignment horizontal="center" wrapText="1"/>
    </xf>
    <xf numFmtId="4" fontId="15" fillId="0" borderId="39" xfId="0" applyNumberFormat="1" applyFont="1" applyFill="1" applyBorder="1" applyAlignment="1">
      <alignment/>
    </xf>
    <xf numFmtId="4" fontId="15" fillId="0" borderId="22" xfId="0" applyNumberFormat="1" applyFont="1" applyFill="1" applyBorder="1" applyAlignment="1">
      <alignment/>
    </xf>
    <xf numFmtId="4" fontId="15" fillId="0" borderId="21" xfId="0" applyNumberFormat="1" applyFont="1" applyFill="1" applyBorder="1" applyAlignment="1">
      <alignment/>
    </xf>
    <xf numFmtId="4" fontId="15" fillId="0" borderId="40" xfId="0" applyNumberFormat="1" applyFont="1" applyFill="1" applyBorder="1" applyAlignment="1">
      <alignment/>
    </xf>
    <xf numFmtId="4" fontId="15" fillId="0" borderId="19" xfId="0" applyNumberFormat="1" applyFont="1" applyFill="1" applyBorder="1" applyAlignment="1">
      <alignment/>
    </xf>
    <xf numFmtId="4" fontId="15" fillId="0" borderId="20" xfId="0" applyNumberFormat="1" applyFont="1" applyFill="1" applyBorder="1" applyAlignment="1">
      <alignment/>
    </xf>
    <xf numFmtId="0" fontId="14" fillId="0" borderId="0" xfId="0" applyFont="1" applyFill="1" applyAlignment="1">
      <alignment/>
    </xf>
    <xf numFmtId="4" fontId="12" fillId="0" borderId="41" xfId="0" applyNumberFormat="1" applyFont="1" applyFill="1" applyBorder="1" applyAlignment="1">
      <alignment/>
    </xf>
    <xf numFmtId="0" fontId="0" fillId="0" borderId="42" xfId="0" applyFill="1" applyBorder="1" applyAlignment="1">
      <alignment horizontal="center"/>
    </xf>
    <xf numFmtId="4" fontId="12" fillId="0" borderId="42" xfId="0" applyNumberFormat="1" applyFont="1" applyFill="1" applyBorder="1" applyAlignment="1">
      <alignment/>
    </xf>
    <xf numFmtId="4" fontId="12" fillId="0" borderId="43" xfId="0" applyNumberFormat="1" applyFont="1" applyFill="1" applyBorder="1" applyAlignment="1">
      <alignment/>
    </xf>
    <xf numFmtId="4" fontId="12" fillId="0" borderId="44" xfId="0" applyNumberFormat="1" applyFont="1" applyFill="1" applyBorder="1" applyAlignment="1">
      <alignment/>
    </xf>
    <xf numFmtId="4" fontId="12" fillId="0" borderId="45" xfId="0" applyNumberFormat="1" applyFont="1" applyFill="1" applyBorder="1" applyAlignment="1">
      <alignment/>
    </xf>
    <xf numFmtId="4" fontId="12" fillId="0" borderId="46" xfId="0" applyNumberFormat="1" applyFont="1" applyFill="1" applyBorder="1" applyAlignment="1">
      <alignment/>
    </xf>
    <xf numFmtId="4" fontId="12" fillId="0" borderId="47" xfId="0" applyNumberFormat="1" applyFont="1" applyFill="1" applyBorder="1" applyAlignment="1">
      <alignment/>
    </xf>
    <xf numFmtId="4" fontId="12" fillId="0" borderId="48" xfId="0" applyNumberFormat="1" applyFont="1" applyFill="1" applyBorder="1" applyAlignment="1">
      <alignment/>
    </xf>
    <xf numFmtId="4" fontId="12" fillId="0" borderId="49" xfId="0" applyNumberFormat="1" applyFont="1" applyFill="1" applyBorder="1" applyAlignment="1">
      <alignment/>
    </xf>
    <xf numFmtId="4" fontId="16" fillId="0" borderId="33" xfId="0" applyNumberFormat="1" applyFont="1" applyFill="1" applyBorder="1" applyAlignment="1">
      <alignment/>
    </xf>
    <xf numFmtId="4" fontId="16" fillId="0" borderId="36" xfId="0" applyNumberFormat="1" applyFont="1" applyFill="1" applyBorder="1" applyAlignment="1">
      <alignment/>
    </xf>
    <xf numFmtId="0" fontId="14" fillId="0" borderId="50" xfId="0" applyFont="1" applyFill="1" applyBorder="1" applyAlignment="1">
      <alignment horizontal="center"/>
    </xf>
    <xf numFmtId="0" fontId="10" fillId="0" borderId="51" xfId="0" applyFont="1" applyFill="1" applyBorder="1" applyAlignment="1" applyProtection="1">
      <alignment horizontal="center"/>
      <protection locked="0"/>
    </xf>
    <xf numFmtId="4" fontId="15" fillId="0" borderId="38" xfId="0" applyNumberFormat="1" applyFont="1" applyFill="1" applyBorder="1" applyAlignment="1">
      <alignment/>
    </xf>
    <xf numFmtId="4" fontId="15" fillId="0" borderId="52" xfId="0" applyNumberFormat="1" applyFont="1" applyFill="1" applyBorder="1" applyAlignment="1">
      <alignment/>
    </xf>
    <xf numFmtId="4" fontId="15" fillId="0" borderId="53" xfId="0" applyNumberFormat="1" applyFont="1" applyFill="1" applyBorder="1" applyAlignment="1">
      <alignment/>
    </xf>
    <xf numFmtId="4" fontId="15" fillId="0" borderId="54" xfId="0" applyNumberFormat="1" applyFont="1" applyFill="1" applyBorder="1" applyAlignment="1">
      <alignment/>
    </xf>
    <xf numFmtId="4" fontId="15" fillId="0" borderId="55" xfId="0" applyNumberFormat="1" applyFont="1" applyFill="1" applyBorder="1" applyAlignment="1">
      <alignment/>
    </xf>
    <xf numFmtId="4" fontId="15" fillId="0" borderId="56" xfId="0" applyNumberFormat="1" applyFont="1" applyFill="1" applyBorder="1" applyAlignment="1">
      <alignment/>
    </xf>
    <xf numFmtId="4" fontId="15" fillId="0" borderId="57" xfId="0" applyNumberFormat="1" applyFont="1" applyFill="1" applyBorder="1" applyAlignment="1">
      <alignment/>
    </xf>
    <xf numFmtId="0" fontId="12" fillId="0" borderId="25" xfId="0" applyFont="1" applyFill="1" applyBorder="1" applyAlignment="1">
      <alignment horizontal="center"/>
    </xf>
    <xf numFmtId="0" fontId="10" fillId="0" borderId="26" xfId="0" applyFont="1" applyFill="1" applyBorder="1" applyAlignment="1">
      <alignment horizontal="center"/>
    </xf>
    <xf numFmtId="4" fontId="15" fillId="0" borderId="27" xfId="0" applyNumberFormat="1" applyFont="1" applyFill="1" applyBorder="1" applyAlignment="1">
      <alignment/>
    </xf>
    <xf numFmtId="4" fontId="15" fillId="0" borderId="30" xfId="0" applyNumberFormat="1" applyFont="1" applyFill="1" applyBorder="1" applyAlignment="1">
      <alignment/>
    </xf>
    <xf numFmtId="4" fontId="12" fillId="0" borderId="27" xfId="0" applyNumberFormat="1" applyFont="1" applyFill="1" applyBorder="1" applyAlignment="1">
      <alignment horizontal="center"/>
    </xf>
    <xf numFmtId="4" fontId="12" fillId="0" borderId="28" xfId="0" applyNumberFormat="1" applyFont="1" applyFill="1" applyBorder="1" applyAlignment="1">
      <alignment horizontal="center"/>
    </xf>
    <xf numFmtId="0" fontId="12" fillId="0" borderId="0" xfId="0" applyFont="1" applyFill="1" applyAlignment="1">
      <alignment/>
    </xf>
    <xf numFmtId="0" fontId="12" fillId="0" borderId="42" xfId="0" applyFont="1" applyFill="1" applyBorder="1" applyAlignment="1">
      <alignment horizontal="center"/>
    </xf>
    <xf numFmtId="0" fontId="12" fillId="0" borderId="38" xfId="0" applyFont="1" applyFill="1" applyBorder="1" applyAlignment="1">
      <alignment horizontal="center"/>
    </xf>
    <xf numFmtId="49" fontId="10" fillId="0" borderId="51" xfId="0" applyNumberFormat="1" applyFont="1" applyFill="1" applyBorder="1" applyAlignment="1" applyProtection="1">
      <alignment horizontal="center"/>
      <protection locked="0"/>
    </xf>
    <xf numFmtId="4" fontId="15" fillId="0" borderId="38" xfId="0" applyNumberFormat="1" applyFont="1" applyFill="1" applyBorder="1" applyAlignment="1">
      <alignment/>
    </xf>
    <xf numFmtId="4" fontId="15" fillId="0" borderId="52" xfId="0" applyNumberFormat="1" applyFont="1" applyFill="1" applyBorder="1" applyAlignment="1">
      <alignment/>
    </xf>
    <xf numFmtId="4" fontId="15" fillId="0" borderId="53" xfId="0" applyNumberFormat="1" applyFont="1" applyFill="1" applyBorder="1" applyAlignment="1">
      <alignment/>
    </xf>
    <xf numFmtId="4" fontId="15" fillId="0" borderId="54" xfId="0" applyNumberFormat="1" applyFont="1" applyFill="1" applyBorder="1" applyAlignment="1">
      <alignment/>
    </xf>
    <xf numFmtId="4" fontId="15" fillId="0" borderId="55" xfId="0" applyNumberFormat="1" applyFont="1" applyFill="1" applyBorder="1" applyAlignment="1">
      <alignment/>
    </xf>
    <xf numFmtId="4" fontId="15" fillId="0" borderId="51" xfId="0" applyNumberFormat="1" applyFont="1" applyFill="1" applyBorder="1" applyAlignment="1">
      <alignment/>
    </xf>
    <xf numFmtId="0" fontId="12" fillId="0" borderId="0" xfId="0" applyFont="1" applyFill="1" applyBorder="1" applyAlignment="1">
      <alignment horizontal="center"/>
    </xf>
    <xf numFmtId="49" fontId="10" fillId="0" borderId="0" xfId="0" applyNumberFormat="1" applyFont="1" applyFill="1" applyBorder="1" applyAlignment="1" applyProtection="1">
      <alignment horizontal="center"/>
      <protection locked="0"/>
    </xf>
    <xf numFmtId="4" fontId="15" fillId="0" borderId="0" xfId="0" applyNumberFormat="1" applyFont="1" applyFill="1" applyBorder="1" applyAlignment="1">
      <alignment/>
    </xf>
    <xf numFmtId="0" fontId="12" fillId="0" borderId="0" xfId="0" applyFont="1" applyFill="1" applyBorder="1" applyAlignment="1">
      <alignment/>
    </xf>
    <xf numFmtId="0" fontId="11" fillId="0" borderId="58" xfId="0" applyFont="1" applyFill="1" applyBorder="1" applyAlignment="1" applyProtection="1">
      <alignment/>
      <protection locked="0"/>
    </xf>
    <xf numFmtId="4" fontId="10" fillId="0" borderId="59" xfId="0" applyNumberFormat="1" applyFont="1" applyFill="1" applyBorder="1" applyAlignment="1" applyProtection="1">
      <alignment horizontal="center"/>
      <protection locked="0"/>
    </xf>
    <xf numFmtId="4" fontId="10" fillId="0" borderId="60" xfId="0" applyNumberFormat="1" applyFont="1" applyFill="1" applyBorder="1" applyAlignment="1" applyProtection="1">
      <alignment horizontal="center"/>
      <protection locked="0"/>
    </xf>
    <xf numFmtId="0" fontId="12" fillId="0" borderId="32" xfId="0" applyFont="1" applyFill="1" applyBorder="1" applyAlignment="1">
      <alignment horizontal="center"/>
    </xf>
    <xf numFmtId="4" fontId="15" fillId="0" borderId="57" xfId="0" applyNumberFormat="1" applyFont="1" applyFill="1" applyBorder="1" applyAlignment="1">
      <alignment/>
    </xf>
    <xf numFmtId="4" fontId="12" fillId="0" borderId="34" xfId="0" applyNumberFormat="1" applyFont="1" applyFill="1" applyBorder="1" applyAlignment="1">
      <alignment/>
    </xf>
    <xf numFmtId="0" fontId="10" fillId="0" borderId="51" xfId="0" applyFont="1" applyFill="1" applyBorder="1" applyAlignment="1">
      <alignment horizontal="center"/>
    </xf>
    <xf numFmtId="0" fontId="0" fillId="0" borderId="38" xfId="0" applyFill="1" applyBorder="1" applyAlignment="1">
      <alignment horizontal="center"/>
    </xf>
    <xf numFmtId="4" fontId="15" fillId="0" borderId="32" xfId="0" applyNumberFormat="1" applyFont="1" applyFill="1" applyBorder="1" applyAlignment="1">
      <alignment/>
    </xf>
    <xf numFmtId="4" fontId="15" fillId="0" borderId="33" xfId="0" applyNumberFormat="1" applyFont="1" applyFill="1" applyBorder="1" applyAlignment="1">
      <alignment/>
    </xf>
    <xf numFmtId="4" fontId="15" fillId="0" borderId="34" xfId="0" applyNumberFormat="1" applyFont="1" applyFill="1" applyBorder="1" applyAlignment="1">
      <alignment/>
    </xf>
    <xf numFmtId="4" fontId="15" fillId="0" borderId="35" xfId="0" applyNumberFormat="1" applyFont="1" applyFill="1" applyBorder="1" applyAlignment="1">
      <alignment/>
    </xf>
    <xf numFmtId="4" fontId="15" fillId="0" borderId="36" xfId="0" applyNumberFormat="1" applyFont="1" applyFill="1" applyBorder="1" applyAlignment="1">
      <alignment/>
    </xf>
    <xf numFmtId="0" fontId="10" fillId="0" borderId="61" xfId="0" applyFont="1" applyFill="1" applyBorder="1" applyAlignment="1">
      <alignment horizontal="center" wrapText="1"/>
    </xf>
    <xf numFmtId="0" fontId="0" fillId="0" borderId="42" xfId="0" applyFill="1" applyBorder="1" applyAlignment="1">
      <alignment/>
    </xf>
    <xf numFmtId="0" fontId="0" fillId="0" borderId="45" xfId="0" applyFill="1" applyBorder="1" applyAlignment="1">
      <alignment/>
    </xf>
    <xf numFmtId="0" fontId="0" fillId="0" borderId="47" xfId="0" applyFill="1" applyBorder="1" applyAlignment="1">
      <alignment/>
    </xf>
    <xf numFmtId="0" fontId="0" fillId="0" borderId="43" xfId="0" applyFill="1" applyBorder="1" applyAlignment="1">
      <alignment/>
    </xf>
    <xf numFmtId="0" fontId="0" fillId="0" borderId="46" xfId="0" applyFill="1" applyBorder="1" applyAlignment="1">
      <alignment/>
    </xf>
    <xf numFmtId="0" fontId="0" fillId="0" borderId="48" xfId="0" applyFill="1" applyBorder="1" applyAlignment="1">
      <alignment/>
    </xf>
    <xf numFmtId="0" fontId="12" fillId="0" borderId="32" xfId="0" applyFont="1" applyFill="1" applyBorder="1" applyAlignment="1">
      <alignment horizontal="center" vertical="center"/>
    </xf>
    <xf numFmtId="4" fontId="16" fillId="0" borderId="46" xfId="0" applyNumberFormat="1" applyFont="1" applyFill="1" applyBorder="1" applyAlignment="1">
      <alignment/>
    </xf>
    <xf numFmtId="0" fontId="15" fillId="0" borderId="0" xfId="0" applyFont="1" applyFill="1" applyAlignment="1">
      <alignment/>
    </xf>
    <xf numFmtId="0" fontId="15" fillId="0" borderId="38" xfId="0" applyFont="1" applyFill="1" applyBorder="1" applyAlignment="1">
      <alignment horizontal="center"/>
    </xf>
    <xf numFmtId="0" fontId="10" fillId="0" borderId="51" xfId="0" applyFont="1" applyFill="1" applyBorder="1" applyAlignment="1">
      <alignment horizontal="center" wrapText="1"/>
    </xf>
    <xf numFmtId="0" fontId="12" fillId="0" borderId="25" xfId="0" applyFont="1" applyFill="1" applyBorder="1" applyAlignment="1">
      <alignment/>
    </xf>
    <xf numFmtId="0" fontId="12" fillId="0" borderId="27" xfId="0" applyFont="1" applyFill="1" applyBorder="1" applyAlignment="1">
      <alignment/>
    </xf>
    <xf numFmtId="0" fontId="12" fillId="0" borderId="28" xfId="0" applyFont="1" applyFill="1" applyBorder="1" applyAlignment="1">
      <alignment/>
    </xf>
    <xf numFmtId="0" fontId="12" fillId="0" borderId="26" xfId="0" applyFont="1" applyFill="1" applyBorder="1" applyAlignment="1">
      <alignment/>
    </xf>
    <xf numFmtId="4" fontId="10" fillId="0" borderId="30" xfId="0" applyNumberFormat="1" applyFont="1" applyFill="1" applyBorder="1" applyAlignment="1" applyProtection="1">
      <alignment horizontal="center"/>
      <protection locked="0"/>
    </xf>
    <xf numFmtId="0" fontId="12" fillId="0" borderId="30" xfId="0" applyFont="1" applyFill="1" applyBorder="1" applyAlignment="1">
      <alignment/>
    </xf>
    <xf numFmtId="0" fontId="12" fillId="0" borderId="41" xfId="0" applyFont="1" applyFill="1" applyBorder="1" applyAlignment="1">
      <alignment/>
    </xf>
    <xf numFmtId="0" fontId="12" fillId="0" borderId="29" xfId="0" applyFont="1" applyFill="1" applyBorder="1" applyAlignment="1">
      <alignment/>
    </xf>
    <xf numFmtId="0" fontId="17" fillId="0" borderId="0" xfId="0" applyFont="1" applyFill="1" applyAlignment="1">
      <alignment/>
    </xf>
    <xf numFmtId="0" fontId="17" fillId="0" borderId="0" xfId="0" applyFont="1" applyFill="1" applyBorder="1" applyAlignment="1">
      <alignment horizontal="center"/>
    </xf>
    <xf numFmtId="4" fontId="18" fillId="0" borderId="0" xfId="0" applyNumberFormat="1" applyFont="1" applyFill="1" applyBorder="1" applyAlignment="1">
      <alignment/>
    </xf>
    <xf numFmtId="0" fontId="0" fillId="0" borderId="0" xfId="0" applyFill="1" applyAlignment="1">
      <alignment horizontal="left"/>
    </xf>
    <xf numFmtId="0" fontId="11" fillId="0" borderId="0" xfId="0" applyFont="1" applyFill="1" applyAlignment="1" applyProtection="1">
      <alignment horizontal="center"/>
      <protection locked="0"/>
    </xf>
    <xf numFmtId="4" fontId="3" fillId="0" borderId="0" xfId="0" applyNumberFormat="1" applyFont="1" applyFill="1" applyAlignment="1">
      <alignment/>
    </xf>
    <xf numFmtId="4" fontId="12" fillId="0" borderId="0" xfId="0" applyNumberFormat="1" applyFont="1" applyFill="1" applyAlignment="1">
      <alignment/>
    </xf>
    <xf numFmtId="0" fontId="0" fillId="0" borderId="0" xfId="0" applyFill="1" applyBorder="1" applyAlignment="1">
      <alignment/>
    </xf>
    <xf numFmtId="4" fontId="12" fillId="0" borderId="0" xfId="0" applyNumberFormat="1" applyFont="1" applyFill="1" applyBorder="1" applyAlignment="1">
      <alignment/>
    </xf>
    <xf numFmtId="0" fontId="13" fillId="0" borderId="42" xfId="0" applyFont="1" applyFill="1" applyBorder="1" applyAlignment="1">
      <alignment horizontal="center"/>
    </xf>
    <xf numFmtId="0" fontId="14" fillId="0" borderId="41" xfId="0" applyFont="1" applyFill="1" applyBorder="1" applyAlignment="1">
      <alignment horizontal="center"/>
    </xf>
    <xf numFmtId="0" fontId="13" fillId="0" borderId="25" xfId="0" applyFont="1" applyFill="1" applyBorder="1" applyAlignment="1">
      <alignment/>
    </xf>
    <xf numFmtId="0" fontId="13" fillId="0" borderId="27" xfId="0" applyFont="1" applyFill="1" applyBorder="1" applyAlignment="1">
      <alignment/>
    </xf>
    <xf numFmtId="0" fontId="13" fillId="0" borderId="28" xfId="0" applyFont="1" applyFill="1" applyBorder="1" applyAlignment="1">
      <alignment/>
    </xf>
    <xf numFmtId="0" fontId="13" fillId="0" borderId="29" xfId="0" applyFont="1" applyFill="1" applyBorder="1" applyAlignment="1">
      <alignment/>
    </xf>
    <xf numFmtId="0" fontId="13" fillId="0" borderId="30" xfId="0" applyFont="1" applyFill="1" applyBorder="1" applyAlignment="1">
      <alignment/>
    </xf>
    <xf numFmtId="0" fontId="13" fillId="0" borderId="25" xfId="0" applyFont="1" applyFill="1" applyBorder="1" applyAlignment="1">
      <alignment/>
    </xf>
    <xf numFmtId="3" fontId="10" fillId="0" borderId="27" xfId="0" applyNumberFormat="1" applyFont="1" applyFill="1" applyBorder="1" applyAlignment="1" applyProtection="1">
      <alignment horizontal="center"/>
      <protection locked="0"/>
    </xf>
    <xf numFmtId="0" fontId="11" fillId="0" borderId="25" xfId="0" applyFont="1" applyFill="1" applyBorder="1" applyAlignment="1" applyProtection="1">
      <alignment/>
      <protection locked="0"/>
    </xf>
    <xf numFmtId="0" fontId="13" fillId="0" borderId="0" xfId="0" applyFont="1" applyFill="1" applyBorder="1" applyAlignment="1">
      <alignment/>
    </xf>
    <xf numFmtId="4" fontId="12" fillId="0" borderId="50" xfId="0" applyNumberFormat="1" applyFont="1" applyFill="1" applyBorder="1" applyAlignment="1">
      <alignment/>
    </xf>
    <xf numFmtId="4" fontId="11" fillId="0" borderId="16" xfId="0" applyNumberFormat="1" applyFont="1" applyFill="1" applyBorder="1" applyAlignment="1" applyProtection="1">
      <alignment/>
      <protection locked="0"/>
    </xf>
    <xf numFmtId="4" fontId="12" fillId="0" borderId="50" xfId="0" applyNumberFormat="1" applyFont="1" applyFill="1" applyBorder="1" applyAlignment="1">
      <alignment horizontal="right"/>
    </xf>
    <xf numFmtId="0" fontId="13" fillId="0" borderId="0" xfId="0" applyFont="1" applyFill="1" applyBorder="1" applyAlignment="1">
      <alignment horizontal="center"/>
    </xf>
    <xf numFmtId="4" fontId="15" fillId="0" borderId="0" xfId="0" applyNumberFormat="1" applyFont="1" applyFill="1" applyBorder="1" applyAlignment="1">
      <alignment/>
    </xf>
    <xf numFmtId="4" fontId="15" fillId="0" borderId="0" xfId="0" applyNumberFormat="1" applyFont="1" applyFill="1" applyBorder="1" applyAlignment="1">
      <alignment/>
    </xf>
    <xf numFmtId="4" fontId="10" fillId="0" borderId="0" xfId="0" applyNumberFormat="1" applyFont="1" applyFill="1" applyBorder="1" applyAlignment="1" applyProtection="1">
      <alignment/>
      <protection locked="0"/>
    </xf>
    <xf numFmtId="4" fontId="10" fillId="0" borderId="0" xfId="0" applyNumberFormat="1" applyFont="1" applyFill="1" applyBorder="1" applyAlignment="1" applyProtection="1">
      <alignment horizontal="right"/>
      <protection locked="0"/>
    </xf>
    <xf numFmtId="4" fontId="15" fillId="0" borderId="0" xfId="0" applyNumberFormat="1" applyFont="1" applyFill="1" applyBorder="1" applyAlignment="1">
      <alignment horizontal="right"/>
    </xf>
    <xf numFmtId="4" fontId="0" fillId="0" borderId="33" xfId="0" applyNumberFormat="1" applyFont="1" applyFill="1" applyBorder="1" applyAlignment="1">
      <alignment/>
    </xf>
    <xf numFmtId="0" fontId="11" fillId="33" borderId="32" xfId="0" applyFont="1" applyFill="1" applyBorder="1" applyAlignment="1" applyProtection="1">
      <alignment/>
      <protection locked="0"/>
    </xf>
    <xf numFmtId="0" fontId="11" fillId="0" borderId="32" xfId="0" applyFont="1" applyFill="1" applyBorder="1" applyAlignment="1" applyProtection="1">
      <alignment/>
      <protection locked="0"/>
    </xf>
    <xf numFmtId="0" fontId="11" fillId="33" borderId="32" xfId="0" applyFont="1" applyFill="1" applyBorder="1" applyAlignment="1">
      <alignment wrapText="1"/>
    </xf>
    <xf numFmtId="0" fontId="11" fillId="33" borderId="32" xfId="0" applyFont="1" applyFill="1" applyBorder="1" applyAlignment="1" applyProtection="1">
      <alignment/>
      <protection locked="0"/>
    </xf>
    <xf numFmtId="0" fontId="11" fillId="0" borderId="32" xfId="0" applyFont="1" applyFill="1" applyBorder="1" applyAlignment="1" applyProtection="1">
      <alignment/>
      <protection locked="0"/>
    </xf>
    <xf numFmtId="0" fontId="11" fillId="0" borderId="32" xfId="0" applyFont="1" applyFill="1" applyBorder="1" applyAlignment="1">
      <alignment wrapText="1"/>
    </xf>
    <xf numFmtId="0" fontId="11" fillId="33" borderId="32" xfId="0" applyFont="1" applyFill="1" applyBorder="1" applyAlignment="1" applyProtection="1">
      <alignment wrapText="1"/>
      <protection locked="0"/>
    </xf>
    <xf numFmtId="0" fontId="11" fillId="33" borderId="32" xfId="0" applyFont="1" applyFill="1" applyBorder="1" applyAlignment="1">
      <alignment wrapText="1"/>
    </xf>
    <xf numFmtId="49" fontId="11" fillId="33" borderId="32" xfId="0" applyNumberFormat="1" applyFont="1" applyFill="1" applyBorder="1" applyAlignment="1" applyProtection="1">
      <alignment/>
      <protection locked="0"/>
    </xf>
    <xf numFmtId="49" fontId="11" fillId="33" borderId="32" xfId="0" applyNumberFormat="1" applyFont="1" applyFill="1" applyBorder="1" applyAlignment="1" applyProtection="1">
      <alignment wrapText="1"/>
      <protection locked="0"/>
    </xf>
    <xf numFmtId="49" fontId="11" fillId="33" borderId="50" xfId="0" applyNumberFormat="1" applyFont="1" applyFill="1" applyBorder="1" applyAlignment="1" applyProtection="1">
      <alignment/>
      <protection locked="0"/>
    </xf>
    <xf numFmtId="0" fontId="11" fillId="0" borderId="32" xfId="0" applyFont="1" applyFill="1" applyBorder="1" applyAlignment="1">
      <alignment/>
    </xf>
    <xf numFmtId="0" fontId="11" fillId="33" borderId="32" xfId="0" applyFont="1" applyFill="1" applyBorder="1" applyAlignment="1">
      <alignment horizontal="left"/>
    </xf>
    <xf numFmtId="0" fontId="11" fillId="0" borderId="32" xfId="0" applyFont="1" applyFill="1" applyBorder="1" applyAlignment="1">
      <alignment horizontal="left"/>
    </xf>
    <xf numFmtId="0" fontId="11" fillId="33" borderId="32" xfId="0" applyFont="1" applyFill="1" applyBorder="1" applyAlignment="1" applyProtection="1">
      <alignment horizontal="left" wrapText="1"/>
      <protection locked="0"/>
    </xf>
    <xf numFmtId="4" fontId="12" fillId="0" borderId="50" xfId="0" applyNumberFormat="1" applyFont="1" applyFill="1" applyBorder="1" applyAlignment="1">
      <alignment/>
    </xf>
    <xf numFmtId="4" fontId="12" fillId="0" borderId="16" xfId="0" applyNumberFormat="1" applyFont="1" applyFill="1" applyBorder="1" applyAlignment="1">
      <alignment/>
    </xf>
    <xf numFmtId="4" fontId="12" fillId="0" borderId="15" xfId="0" applyNumberFormat="1" applyFont="1" applyFill="1" applyBorder="1" applyAlignment="1">
      <alignment/>
    </xf>
    <xf numFmtId="4" fontId="12" fillId="0" borderId="62" xfId="0" applyNumberFormat="1" applyFont="1" applyFill="1" applyBorder="1" applyAlignment="1">
      <alignment/>
    </xf>
    <xf numFmtId="4" fontId="12" fillId="0" borderId="13" xfId="0" applyNumberFormat="1" applyFont="1" applyFill="1" applyBorder="1" applyAlignment="1">
      <alignment/>
    </xf>
    <xf numFmtId="4" fontId="12" fillId="0" borderId="14" xfId="0" applyNumberFormat="1" applyFont="1" applyFill="1" applyBorder="1" applyAlignment="1">
      <alignment/>
    </xf>
    <xf numFmtId="0" fontId="11" fillId="33" borderId="32" xfId="0" applyFont="1" applyFill="1" applyBorder="1" applyAlignment="1" applyProtection="1">
      <alignment horizontal="left"/>
      <protection locked="0"/>
    </xf>
    <xf numFmtId="4" fontId="11" fillId="33" borderId="32" xfId="0" applyNumberFormat="1" applyFont="1" applyFill="1" applyBorder="1" applyAlignment="1">
      <alignment horizontal="left" wrapText="1"/>
    </xf>
    <xf numFmtId="4" fontId="11" fillId="0" borderId="32" xfId="0" applyNumberFormat="1" applyFont="1" applyFill="1" applyBorder="1" applyAlignment="1">
      <alignment horizontal="left" wrapText="1"/>
    </xf>
    <xf numFmtId="3" fontId="10" fillId="0" borderId="31" xfId="0" applyNumberFormat="1" applyFont="1" applyFill="1" applyBorder="1" applyAlignment="1" applyProtection="1">
      <alignment horizontal="center"/>
      <protection locked="0"/>
    </xf>
    <xf numFmtId="4" fontId="11" fillId="0" borderId="50" xfId="0" applyNumberFormat="1" applyFont="1" applyFill="1" applyBorder="1" applyAlignment="1" applyProtection="1">
      <alignment horizontal="right"/>
      <protection locked="0"/>
    </xf>
    <xf numFmtId="0" fontId="0" fillId="0" borderId="0" xfId="0" applyFill="1" applyAlignment="1">
      <alignment wrapText="1"/>
    </xf>
    <xf numFmtId="4" fontId="15" fillId="0" borderId="50" xfId="0" applyNumberFormat="1" applyFont="1" applyFill="1" applyBorder="1" applyAlignment="1">
      <alignment/>
    </xf>
    <xf numFmtId="0" fontId="17" fillId="12" borderId="63" xfId="0" applyFont="1" applyFill="1" applyBorder="1" applyAlignment="1">
      <alignment horizontal="center"/>
    </xf>
    <xf numFmtId="0" fontId="17" fillId="12" borderId="64" xfId="0" applyFont="1" applyFill="1" applyBorder="1" applyAlignment="1">
      <alignment horizontal="center"/>
    </xf>
    <xf numFmtId="4" fontId="18" fillId="12" borderId="63" xfId="0" applyNumberFormat="1" applyFont="1" applyFill="1" applyBorder="1" applyAlignment="1">
      <alignment/>
    </xf>
    <xf numFmtId="4" fontId="18" fillId="12" borderId="65" xfId="0" applyNumberFormat="1" applyFont="1" applyFill="1" applyBorder="1" applyAlignment="1">
      <alignment/>
    </xf>
    <xf numFmtId="4" fontId="18" fillId="12" borderId="66" xfId="0" applyNumberFormat="1" applyFont="1" applyFill="1" applyBorder="1" applyAlignment="1">
      <alignment/>
    </xf>
    <xf numFmtId="4" fontId="18" fillId="12" borderId="67" xfId="0" applyNumberFormat="1" applyFont="1" applyFill="1" applyBorder="1" applyAlignment="1">
      <alignment/>
    </xf>
    <xf numFmtId="4" fontId="18" fillId="12" borderId="68" xfId="0" applyNumberFormat="1" applyFont="1" applyFill="1" applyBorder="1" applyAlignment="1">
      <alignment/>
    </xf>
    <xf numFmtId="0" fontId="13" fillId="12" borderId="38" xfId="0" applyFont="1" applyFill="1" applyBorder="1" applyAlignment="1">
      <alignment horizontal="center"/>
    </xf>
    <xf numFmtId="0" fontId="17" fillId="12" borderId="69" xfId="0" applyFont="1" applyFill="1" applyBorder="1" applyAlignment="1">
      <alignment horizontal="center"/>
    </xf>
    <xf numFmtId="4" fontId="15" fillId="12" borderId="63" xfId="0" applyNumberFormat="1" applyFont="1" applyFill="1" applyBorder="1" applyAlignment="1">
      <alignment/>
    </xf>
    <xf numFmtId="4" fontId="15" fillId="12" borderId="65" xfId="0" applyNumberFormat="1" applyFont="1" applyFill="1" applyBorder="1" applyAlignment="1">
      <alignment/>
    </xf>
    <xf numFmtId="4" fontId="15" fillId="12" borderId="66" xfId="0" applyNumberFormat="1" applyFont="1" applyFill="1" applyBorder="1" applyAlignment="1">
      <alignment/>
    </xf>
    <xf numFmtId="4" fontId="15" fillId="12" borderId="67" xfId="0" applyNumberFormat="1" applyFont="1" applyFill="1" applyBorder="1" applyAlignment="1">
      <alignment/>
    </xf>
    <xf numFmtId="4" fontId="15" fillId="12" borderId="68" xfId="0" applyNumberFormat="1" applyFont="1" applyFill="1" applyBorder="1" applyAlignment="1">
      <alignment/>
    </xf>
    <xf numFmtId="4" fontId="15" fillId="12" borderId="63" xfId="0" applyNumberFormat="1" applyFont="1" applyFill="1" applyBorder="1" applyAlignment="1">
      <alignment/>
    </xf>
    <xf numFmtId="4" fontId="10" fillId="12" borderId="65" xfId="0" applyNumberFormat="1" applyFont="1" applyFill="1" applyBorder="1" applyAlignment="1" applyProtection="1">
      <alignment/>
      <protection locked="0"/>
    </xf>
    <xf numFmtId="4" fontId="10" fillId="12" borderId="70" xfId="0" applyNumberFormat="1" applyFont="1" applyFill="1" applyBorder="1" applyAlignment="1" applyProtection="1">
      <alignment horizontal="right"/>
      <protection locked="0"/>
    </xf>
    <xf numFmtId="4" fontId="10" fillId="12" borderId="63" xfId="0" applyNumberFormat="1" applyFont="1" applyFill="1" applyBorder="1" applyAlignment="1" applyProtection="1">
      <alignment/>
      <protection locked="0"/>
    </xf>
    <xf numFmtId="4" fontId="15" fillId="12" borderId="63" xfId="0" applyNumberFormat="1" applyFont="1" applyFill="1" applyBorder="1" applyAlignment="1">
      <alignment horizontal="right"/>
    </xf>
    <xf numFmtId="0" fontId="0" fillId="0" borderId="0" xfId="0" applyFill="1" applyAlignment="1">
      <alignment horizontal="left"/>
    </xf>
    <xf numFmtId="0" fontId="0" fillId="0" borderId="0" xfId="0" applyFill="1" applyAlignment="1">
      <alignment horizontal="left"/>
    </xf>
    <xf numFmtId="0" fontId="13" fillId="0" borderId="0" xfId="0" applyFont="1" applyFill="1" applyAlignment="1">
      <alignment horizontal="left"/>
    </xf>
    <xf numFmtId="0" fontId="0" fillId="0" borderId="0" xfId="0" applyAlignment="1">
      <alignment horizontal="left" wrapText="1"/>
    </xf>
    <xf numFmtId="0" fontId="11" fillId="0" borderId="25" xfId="0" applyFont="1" applyFill="1" applyBorder="1" applyAlignment="1" applyProtection="1">
      <alignment horizontal="center"/>
      <protection locked="0"/>
    </xf>
    <xf numFmtId="0" fontId="11" fillId="0" borderId="32" xfId="0" applyFont="1" applyFill="1" applyBorder="1" applyAlignment="1" applyProtection="1">
      <alignment horizontal="center"/>
      <protection locked="0"/>
    </xf>
    <xf numFmtId="0" fontId="11" fillId="0" borderId="38" xfId="0" applyFont="1" applyFill="1" applyBorder="1" applyAlignment="1" applyProtection="1">
      <alignment horizontal="center"/>
      <protection locked="0"/>
    </xf>
    <xf numFmtId="4" fontId="10" fillId="0" borderId="71" xfId="0" applyNumberFormat="1" applyFont="1" applyFill="1" applyBorder="1" applyAlignment="1" applyProtection="1">
      <alignment horizontal="center" wrapText="1"/>
      <protection locked="0"/>
    </xf>
    <xf numFmtId="4" fontId="0" fillId="0" borderId="72" xfId="0" applyNumberFormat="1" applyFill="1" applyBorder="1" applyAlignment="1">
      <alignment horizontal="center" wrapText="1"/>
    </xf>
    <xf numFmtId="3" fontId="10" fillId="0" borderId="73" xfId="0" applyNumberFormat="1" applyFont="1" applyFill="1" applyBorder="1" applyAlignment="1" applyProtection="1">
      <alignment horizontal="center"/>
      <protection locked="0"/>
    </xf>
    <xf numFmtId="3" fontId="10" fillId="0" borderId="10" xfId="0" applyNumberFormat="1" applyFont="1" applyFill="1" applyBorder="1" applyAlignment="1" applyProtection="1">
      <alignment horizontal="center"/>
      <protection locked="0"/>
    </xf>
    <xf numFmtId="1" fontId="10" fillId="0" borderId="26" xfId="0" applyNumberFormat="1" applyFont="1" applyFill="1" applyBorder="1" applyAlignment="1" applyProtection="1">
      <alignment horizontal="center"/>
      <protection locked="0"/>
    </xf>
    <xf numFmtId="1" fontId="10" fillId="0" borderId="41" xfId="0" applyNumberFormat="1" applyFont="1" applyFill="1" applyBorder="1" applyAlignment="1" applyProtection="1">
      <alignment horizontal="center"/>
      <protection locked="0"/>
    </xf>
    <xf numFmtId="1" fontId="10" fillId="0" borderId="74" xfId="0" applyNumberFormat="1" applyFont="1" applyFill="1" applyBorder="1" applyAlignment="1" applyProtection="1">
      <alignment horizontal="center"/>
      <protection locked="0"/>
    </xf>
    <xf numFmtId="0" fontId="0" fillId="0" borderId="0" xfId="0" applyFill="1" applyAlignment="1">
      <alignment wrapText="1"/>
    </xf>
    <xf numFmtId="0" fontId="0" fillId="0" borderId="0" xfId="0" applyAlignment="1">
      <alignment wrapText="1"/>
    </xf>
    <xf numFmtId="0" fontId="13" fillId="0" borderId="0" xfId="0" applyFont="1" applyFill="1" applyAlignment="1">
      <alignment horizontal="left" wrapText="1"/>
    </xf>
    <xf numFmtId="0" fontId="0" fillId="0" borderId="0" xfId="0" applyAlignment="1">
      <alignment horizontal="left" wrapText="1"/>
    </xf>
    <xf numFmtId="0" fontId="14" fillId="0" borderId="0" xfId="0" applyFont="1" applyFill="1" applyBorder="1" applyAlignment="1">
      <alignment horizontal="left"/>
    </xf>
    <xf numFmtId="3" fontId="10" fillId="0" borderId="71" xfId="0" applyNumberFormat="1" applyFont="1" applyFill="1" applyBorder="1" applyAlignment="1" applyProtection="1">
      <alignment horizontal="center" wrapText="1"/>
      <protection locked="0"/>
    </xf>
    <xf numFmtId="3" fontId="10" fillId="0" borderId="72" xfId="0" applyNumberFormat="1" applyFont="1" applyFill="1" applyBorder="1" applyAlignment="1" applyProtection="1">
      <alignment horizontal="center" wrapText="1"/>
      <protection locked="0"/>
    </xf>
    <xf numFmtId="3" fontId="10" fillId="0" borderId="39" xfId="0" applyNumberFormat="1" applyFont="1" applyFill="1" applyBorder="1" applyAlignment="1" applyProtection="1">
      <alignment horizontal="center" wrapText="1"/>
      <protection locked="0"/>
    </xf>
    <xf numFmtId="0" fontId="2" fillId="0" borderId="0" xfId="0" applyFont="1" applyFill="1" applyAlignment="1">
      <alignment/>
    </xf>
    <xf numFmtId="0" fontId="0" fillId="0" borderId="0" xfId="0" applyFill="1" applyAlignment="1">
      <alignment/>
    </xf>
    <xf numFmtId="0" fontId="3" fillId="0" borderId="0" xfId="0" applyFont="1" applyFill="1" applyAlignment="1">
      <alignment/>
    </xf>
    <xf numFmtId="0" fontId="4" fillId="0" borderId="0" xfId="0" applyFont="1" applyFill="1" applyAlignment="1">
      <alignment/>
    </xf>
    <xf numFmtId="4" fontId="5" fillId="0" borderId="0" xfId="0" applyNumberFormat="1" applyFont="1" applyFill="1" applyAlignment="1">
      <alignment horizontal="right"/>
    </xf>
    <xf numFmtId="0" fontId="5" fillId="0" borderId="0" xfId="0" applyFont="1" applyFill="1" applyAlignment="1">
      <alignment horizontal="right"/>
    </xf>
    <xf numFmtId="0" fontId="5" fillId="0" borderId="0" xfId="0" applyFont="1" applyFill="1" applyBorder="1" applyAlignment="1" applyProtection="1">
      <alignment horizontal="right"/>
      <protection locked="0"/>
    </xf>
    <xf numFmtId="0" fontId="10" fillId="0" borderId="23" xfId="0" applyFont="1" applyFill="1" applyBorder="1" applyAlignment="1" applyProtection="1">
      <alignment/>
      <protection locked="0"/>
    </xf>
    <xf numFmtId="4" fontId="10" fillId="0" borderId="16" xfId="0" applyNumberFormat="1" applyFont="1" applyFill="1" applyBorder="1" applyAlignment="1" applyProtection="1">
      <alignment horizontal="center" vertical="center"/>
      <protection locked="0"/>
    </xf>
    <xf numFmtId="0" fontId="0" fillId="0" borderId="59" xfId="0" applyFill="1" applyBorder="1" applyAlignment="1">
      <alignment horizontal="center" vertical="center"/>
    </xf>
    <xf numFmtId="4" fontId="10" fillId="0" borderId="15" xfId="0" applyNumberFormat="1" applyFont="1" applyFill="1" applyBorder="1" applyAlignment="1" applyProtection="1">
      <alignment horizontal="center" vertical="center"/>
      <protection locked="0"/>
    </xf>
    <xf numFmtId="0" fontId="0" fillId="0" borderId="60" xfId="0" applyFill="1" applyBorder="1" applyAlignment="1">
      <alignment horizontal="center" vertical="center"/>
    </xf>
    <xf numFmtId="0" fontId="11" fillId="0" borderId="71" xfId="0" applyFont="1" applyFill="1" applyBorder="1" applyAlignment="1" applyProtection="1">
      <alignment horizontal="center"/>
      <protection locked="0"/>
    </xf>
    <xf numFmtId="0" fontId="11" fillId="0" borderId="72" xfId="0" applyFont="1" applyFill="1" applyBorder="1" applyAlignment="1" applyProtection="1">
      <alignment horizontal="center"/>
      <protection locked="0"/>
    </xf>
    <xf numFmtId="0" fontId="11" fillId="0" borderId="39" xfId="0" applyFont="1" applyFill="1" applyBorder="1" applyAlignment="1" applyProtection="1">
      <alignment horizontal="center"/>
      <protection locked="0"/>
    </xf>
    <xf numFmtId="4" fontId="0" fillId="0" borderId="39" xfId="0" applyNumberFormat="1" applyFill="1" applyBorder="1" applyAlignment="1">
      <alignment horizontal="center" wrapText="1"/>
    </xf>
    <xf numFmtId="0" fontId="0" fillId="0" borderId="21" xfId="0" applyFill="1" applyBorder="1" applyAlignment="1">
      <alignment horizontal="center" vertical="center"/>
    </xf>
    <xf numFmtId="0" fontId="0" fillId="0" borderId="22" xfId="0" applyFill="1" applyBorder="1" applyAlignment="1">
      <alignment horizontal="center" vertical="center"/>
    </xf>
    <xf numFmtId="3" fontId="10" fillId="0" borderId="74" xfId="0" applyNumberFormat="1" applyFont="1" applyFill="1" applyBorder="1" applyAlignment="1" applyProtection="1">
      <alignment horizontal="center"/>
      <protection locked="0"/>
    </xf>
    <xf numFmtId="3" fontId="10" fillId="0" borderId="41" xfId="0" applyNumberFormat="1" applyFont="1" applyFill="1" applyBorder="1" applyAlignment="1" applyProtection="1">
      <alignment horizontal="center"/>
      <protection locked="0"/>
    </xf>
    <xf numFmtId="0" fontId="17" fillId="0" borderId="0" xfId="0" applyFont="1" applyFill="1" applyBorder="1" applyAlignment="1">
      <alignment horizontal="left"/>
    </xf>
    <xf numFmtId="0" fontId="0" fillId="0" borderId="0" xfId="0" applyFill="1" applyBorder="1" applyAlignment="1">
      <alignment horizontal="left"/>
    </xf>
    <xf numFmtId="0" fontId="13" fillId="0" borderId="0" xfId="0" applyFont="1" applyFill="1" applyAlignment="1">
      <alignment/>
    </xf>
    <xf numFmtId="4" fontId="10" fillId="0" borderId="72" xfId="0" applyNumberFormat="1" applyFont="1" applyFill="1" applyBorder="1" applyAlignment="1" applyProtection="1">
      <alignment horizontal="center" wrapText="1"/>
      <protection locked="0"/>
    </xf>
    <xf numFmtId="4" fontId="10" fillId="0" borderId="39" xfId="0" applyNumberFormat="1" applyFont="1" applyFill="1" applyBorder="1" applyAlignment="1" applyProtection="1">
      <alignment horizontal="center" wrapText="1"/>
      <protection locked="0"/>
    </xf>
    <xf numFmtId="1" fontId="10" fillId="0" borderId="71" xfId="0" applyNumberFormat="1" applyFont="1" applyFill="1" applyBorder="1" applyAlignment="1" applyProtection="1">
      <alignment horizontal="center" wrapText="1"/>
      <protection locked="0"/>
    </xf>
    <xf numFmtId="1" fontId="10" fillId="0" borderId="72" xfId="0" applyNumberFormat="1" applyFont="1" applyFill="1" applyBorder="1" applyAlignment="1" applyProtection="1">
      <alignment horizontal="center" wrapText="1"/>
      <protection locked="0"/>
    </xf>
    <xf numFmtId="1" fontId="10" fillId="0" borderId="39" xfId="0" applyNumberFormat="1" applyFont="1" applyFill="1" applyBorder="1" applyAlignment="1" applyProtection="1">
      <alignment horizontal="center" wrapText="1"/>
      <protection locked="0"/>
    </xf>
    <xf numFmtId="0" fontId="0" fillId="0" borderId="0" xfId="0" applyFill="1" applyAlignment="1">
      <alignment horizontal="left"/>
    </xf>
    <xf numFmtId="0" fontId="0" fillId="0" borderId="0" xfId="0" applyAlignment="1">
      <alignment horizontal="left"/>
    </xf>
    <xf numFmtId="1" fontId="10" fillId="0" borderId="0" xfId="0" applyNumberFormat="1" applyFont="1" applyFill="1" applyBorder="1" applyAlignment="1" applyProtection="1">
      <alignment horizontal="center" wrapText="1"/>
      <protection locked="0"/>
    </xf>
    <xf numFmtId="4" fontId="10" fillId="0" borderId="22" xfId="0" applyNumberFormat="1" applyFont="1" applyFill="1" applyBorder="1" applyAlignment="1" applyProtection="1">
      <alignment horizontal="center" vertical="center"/>
      <protection locked="0"/>
    </xf>
    <xf numFmtId="4" fontId="10" fillId="0" borderId="21" xfId="0" applyNumberFormat="1" applyFont="1" applyFill="1" applyBorder="1" applyAlignment="1" applyProtection="1">
      <alignment horizontal="center" vertical="center"/>
      <protection locked="0"/>
    </xf>
    <xf numFmtId="4" fontId="10" fillId="0" borderId="75" xfId="0" applyNumberFormat="1" applyFont="1" applyFill="1" applyBorder="1" applyAlignment="1" applyProtection="1">
      <alignment horizontal="center" wrapText="1"/>
      <protection locked="0"/>
    </xf>
    <xf numFmtId="4" fontId="10" fillId="0" borderId="22" xfId="0" applyNumberFormat="1" applyFont="1" applyFill="1" applyBorder="1" applyAlignment="1" applyProtection="1">
      <alignment horizontal="center" wrapText="1"/>
      <protection locked="0"/>
    </xf>
    <xf numFmtId="4" fontId="10" fillId="0" borderId="76" xfId="0" applyNumberFormat="1" applyFont="1" applyFill="1" applyBorder="1" applyAlignment="1" applyProtection="1">
      <alignment horizontal="center" vertical="center" wrapText="1"/>
      <protection locked="0"/>
    </xf>
    <xf numFmtId="4" fontId="10" fillId="0" borderId="21" xfId="0" applyNumberFormat="1" applyFont="1" applyFill="1" applyBorder="1" applyAlignment="1" applyProtection="1">
      <alignment horizontal="center" vertical="center" wrapText="1"/>
      <protection locked="0"/>
    </xf>
    <xf numFmtId="0" fontId="10" fillId="0" borderId="71" xfId="0" applyFont="1" applyFill="1" applyBorder="1" applyAlignment="1">
      <alignment horizontal="center" vertical="center" wrapText="1"/>
    </xf>
    <xf numFmtId="0" fontId="10" fillId="0" borderId="39" xfId="0" applyFont="1" applyFill="1" applyBorder="1" applyAlignment="1">
      <alignment horizontal="center" vertical="center" wrapText="1"/>
    </xf>
    <xf numFmtId="4" fontId="10" fillId="0" borderId="77" xfId="0" applyNumberFormat="1" applyFont="1" applyFill="1" applyBorder="1" applyAlignment="1" applyProtection="1">
      <alignment horizontal="center" wrapText="1"/>
      <protection locked="0"/>
    </xf>
    <xf numFmtId="4" fontId="10" fillId="0" borderId="69" xfId="0" applyNumberFormat="1" applyFont="1" applyFill="1" applyBorder="1" applyAlignment="1" applyProtection="1">
      <alignment horizontal="center" wrapText="1"/>
      <protection locked="0"/>
    </xf>
    <xf numFmtId="4" fontId="10" fillId="0" borderId="64" xfId="0" applyNumberFormat="1" applyFont="1" applyFill="1" applyBorder="1" applyAlignment="1" applyProtection="1">
      <alignment horizontal="center" wrapText="1"/>
      <protection locked="0"/>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Followed Hyperlink" xfId="47"/>
    <cellStyle name="Poznámka" xfId="48"/>
    <cellStyle name="Percent" xfId="49"/>
    <cellStyle name="Propojená buňka" xfId="50"/>
    <cellStyle name="Správ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174"/>
  <sheetViews>
    <sheetView tabSelected="1" zoomScalePageLayoutView="0" workbookViewId="0" topLeftCell="A1">
      <pane xSplit="2" ySplit="10" topLeftCell="L80" activePane="bottomRight" state="frozen"/>
      <selection pane="topLeft" activeCell="A1" sqref="A1"/>
      <selection pane="topRight" activeCell="C1" sqref="C1"/>
      <selection pane="bottomLeft" activeCell="A11" sqref="A11"/>
      <selection pane="bottomRight" activeCell="B89" sqref="B89"/>
    </sheetView>
  </sheetViews>
  <sheetFormatPr defaultColWidth="9.140625" defaultRowHeight="15"/>
  <cols>
    <col min="1" max="1" width="5.00390625" style="1" customWidth="1"/>
    <col min="2" max="2" width="64.8515625" style="2" customWidth="1"/>
    <col min="3" max="3" width="13.00390625" style="2" customWidth="1"/>
    <col min="4" max="4" width="13.7109375" style="2" customWidth="1"/>
    <col min="5" max="5" width="13.00390625" style="2" customWidth="1"/>
    <col min="6" max="6" width="13.421875" style="2" customWidth="1"/>
    <col min="7" max="8" width="12.57421875" style="2" customWidth="1"/>
    <col min="9" max="9" width="12.7109375" style="2" customWidth="1"/>
    <col min="10" max="10" width="13.140625" style="2" customWidth="1"/>
    <col min="11" max="11" width="14.140625" style="2" customWidth="1"/>
    <col min="12" max="12" width="11.421875" style="2" customWidth="1"/>
    <col min="13" max="13" width="12.7109375" style="2" customWidth="1"/>
    <col min="14" max="14" width="12.8515625" style="2" customWidth="1"/>
    <col min="15" max="15" width="12.57421875" style="2" customWidth="1"/>
    <col min="16" max="16" width="12.8515625" style="2" customWidth="1"/>
    <col min="17" max="17" width="13.140625" style="2" customWidth="1"/>
    <col min="18" max="16384" width="9.140625" style="2" customWidth="1"/>
  </cols>
  <sheetData>
    <row r="1" ht="14.25">
      <c r="M1" s="2" t="s">
        <v>0</v>
      </c>
    </row>
    <row r="2" spans="2:4" ht="15">
      <c r="B2" s="226" t="s">
        <v>1</v>
      </c>
      <c r="C2" s="227"/>
      <c r="D2" s="227"/>
    </row>
    <row r="4" spans="2:17" ht="16.5" customHeight="1">
      <c r="B4" s="228" t="s">
        <v>209</v>
      </c>
      <c r="C4" s="229"/>
      <c r="D4" s="229"/>
      <c r="E4" s="229"/>
      <c r="P4" s="230" t="s">
        <v>219</v>
      </c>
      <c r="Q4" s="231"/>
    </row>
    <row r="5" spans="6:17" ht="12.75" customHeight="1">
      <c r="F5" s="3"/>
      <c r="P5" s="232" t="s">
        <v>2</v>
      </c>
      <c r="Q5" s="232"/>
    </row>
    <row r="6" spans="1:17" s="5" customFormat="1" ht="12" customHeight="1">
      <c r="A6" s="1"/>
      <c r="B6" s="4"/>
      <c r="C6" s="4"/>
      <c r="D6" s="4"/>
      <c r="E6" s="4"/>
      <c r="F6" s="4"/>
      <c r="G6" s="4"/>
      <c r="H6" s="4"/>
      <c r="I6" s="4"/>
      <c r="J6" s="4"/>
      <c r="K6" s="4"/>
      <c r="L6" s="4"/>
      <c r="M6" s="4"/>
      <c r="N6" s="4"/>
      <c r="O6" s="4"/>
      <c r="P6" s="4"/>
      <c r="Q6" s="4"/>
    </row>
    <row r="7" spans="1:17" s="10" customFormat="1" ht="16.5" customHeight="1" thickBot="1">
      <c r="A7" s="6"/>
      <c r="B7" s="7" t="s">
        <v>3</v>
      </c>
      <c r="C7" s="8"/>
      <c r="D7" s="8"/>
      <c r="E7" s="8"/>
      <c r="F7" s="8"/>
      <c r="G7" s="8"/>
      <c r="H7" s="8"/>
      <c r="I7" s="8"/>
      <c r="J7" s="8"/>
      <c r="K7" s="8"/>
      <c r="L7" s="8"/>
      <c r="M7" s="9"/>
      <c r="N7" s="9"/>
      <c r="O7" s="9"/>
      <c r="P7" s="233" t="s">
        <v>4</v>
      </c>
      <c r="Q7" s="233"/>
    </row>
    <row r="8" spans="1:17" s="12" customFormat="1" ht="12.75" customHeight="1">
      <c r="A8" s="208">
        <f>SUM(D5)</f>
        <v>0</v>
      </c>
      <c r="B8" s="11"/>
      <c r="C8" s="211" t="s">
        <v>5</v>
      </c>
      <c r="D8" s="213" t="s">
        <v>6</v>
      </c>
      <c r="E8" s="214"/>
      <c r="F8" s="217" t="s">
        <v>210</v>
      </c>
      <c r="G8" s="215"/>
      <c r="H8" s="215"/>
      <c r="I8" s="215"/>
      <c r="J8" s="216"/>
      <c r="K8" s="244" t="s">
        <v>7</v>
      </c>
      <c r="L8" s="245"/>
      <c r="M8" s="215" t="s">
        <v>8</v>
      </c>
      <c r="N8" s="215"/>
      <c r="O8" s="215"/>
      <c r="P8" s="215"/>
      <c r="Q8" s="216"/>
    </row>
    <row r="9" spans="1:17" s="12" customFormat="1" ht="12.75" customHeight="1">
      <c r="A9" s="209"/>
      <c r="B9" s="13" t="s">
        <v>9</v>
      </c>
      <c r="C9" s="212"/>
      <c r="D9" s="234" t="s">
        <v>10</v>
      </c>
      <c r="E9" s="236" t="s">
        <v>11</v>
      </c>
      <c r="F9" s="14" t="s">
        <v>12</v>
      </c>
      <c r="G9" s="15" t="s">
        <v>13</v>
      </c>
      <c r="H9" s="15" t="s">
        <v>13</v>
      </c>
      <c r="I9" s="16" t="s">
        <v>14</v>
      </c>
      <c r="J9" s="17" t="s">
        <v>15</v>
      </c>
      <c r="K9" s="18" t="s">
        <v>16</v>
      </c>
      <c r="L9" s="17" t="s">
        <v>17</v>
      </c>
      <c r="M9" s="19" t="s">
        <v>12</v>
      </c>
      <c r="N9" s="15" t="s">
        <v>13</v>
      </c>
      <c r="O9" s="15" t="s">
        <v>13</v>
      </c>
      <c r="P9" s="16" t="s">
        <v>14</v>
      </c>
      <c r="Q9" s="17" t="s">
        <v>15</v>
      </c>
    </row>
    <row r="10" spans="1:17" s="12" customFormat="1" ht="12.75" customHeight="1" thickBot="1">
      <c r="A10" s="210"/>
      <c r="B10" s="20"/>
      <c r="C10" s="212"/>
      <c r="D10" s="235"/>
      <c r="E10" s="237"/>
      <c r="F10" s="21" t="s">
        <v>18</v>
      </c>
      <c r="G10" s="22" t="s">
        <v>19</v>
      </c>
      <c r="H10" s="22" t="s">
        <v>20</v>
      </c>
      <c r="I10" s="23" t="s">
        <v>16</v>
      </c>
      <c r="J10" s="24"/>
      <c r="K10" s="25" t="s">
        <v>18</v>
      </c>
      <c r="L10" s="24" t="s">
        <v>21</v>
      </c>
      <c r="M10" s="26" t="s">
        <v>18</v>
      </c>
      <c r="N10" s="27" t="s">
        <v>19</v>
      </c>
      <c r="O10" s="27" t="s">
        <v>20</v>
      </c>
      <c r="P10" s="23" t="s">
        <v>16</v>
      </c>
      <c r="Q10" s="24"/>
    </row>
    <row r="11" spans="1:17" ht="12.75" customHeight="1">
      <c r="A11" s="28"/>
      <c r="B11" s="29" t="s">
        <v>22</v>
      </c>
      <c r="C11" s="30"/>
      <c r="D11" s="31"/>
      <c r="E11" s="32"/>
      <c r="F11" s="31"/>
      <c r="G11" s="33"/>
      <c r="H11" s="34"/>
      <c r="I11" s="34"/>
      <c r="J11" s="35"/>
      <c r="K11" s="31"/>
      <c r="L11" s="32"/>
      <c r="M11" s="33"/>
      <c r="N11" s="34"/>
      <c r="O11" s="34"/>
      <c r="P11" s="34"/>
      <c r="Q11" s="32"/>
    </row>
    <row r="12" spans="1:17" ht="12.75" customHeight="1">
      <c r="A12" s="36" t="s">
        <v>23</v>
      </c>
      <c r="B12" s="157" t="s">
        <v>24</v>
      </c>
      <c r="C12" s="37">
        <v>0</v>
      </c>
      <c r="D12" s="38">
        <v>0</v>
      </c>
      <c r="E12" s="39">
        <v>0</v>
      </c>
      <c r="F12" s="38">
        <v>22821</v>
      </c>
      <c r="G12" s="40">
        <v>1753.2</v>
      </c>
      <c r="H12" s="41">
        <v>29619</v>
      </c>
      <c r="I12" s="41">
        <v>45723</v>
      </c>
      <c r="J12" s="42">
        <v>16510.5</v>
      </c>
      <c r="K12" s="38">
        <v>0</v>
      </c>
      <c r="L12" s="39">
        <v>0</v>
      </c>
      <c r="M12" s="40">
        <f aca="true" t="shared" si="0" ref="M12:M25">SUM(F12+K12)</f>
        <v>22821</v>
      </c>
      <c r="N12" s="41">
        <f aca="true" t="shared" si="1" ref="N12:N25">SUM(G12+L12)</f>
        <v>1753.2</v>
      </c>
      <c r="O12" s="41">
        <f aca="true" t="shared" si="2" ref="O12:O25">H12</f>
        <v>29619</v>
      </c>
      <c r="P12" s="41">
        <f aca="true" t="shared" si="3" ref="P12:P25">I12</f>
        <v>45723</v>
      </c>
      <c r="Q12" s="39">
        <f aca="true" t="shared" si="4" ref="Q12:Q25">J12</f>
        <v>16510.5</v>
      </c>
    </row>
    <row r="13" spans="1:17" ht="12.75" customHeight="1">
      <c r="A13" s="36" t="s">
        <v>25</v>
      </c>
      <c r="B13" s="157" t="s">
        <v>174</v>
      </c>
      <c r="C13" s="37">
        <v>696</v>
      </c>
      <c r="D13" s="38">
        <v>696</v>
      </c>
      <c r="E13" s="39">
        <v>0</v>
      </c>
      <c r="F13" s="38">
        <v>0</v>
      </c>
      <c r="G13" s="40">
        <v>2200.09</v>
      </c>
      <c r="H13" s="41">
        <v>129988.85</v>
      </c>
      <c r="I13" s="41">
        <v>132205.4</v>
      </c>
      <c r="J13" s="42">
        <v>18398.72</v>
      </c>
      <c r="K13" s="38">
        <v>0</v>
      </c>
      <c r="L13" s="39">
        <v>696</v>
      </c>
      <c r="M13" s="40">
        <f t="shared" si="0"/>
        <v>0</v>
      </c>
      <c r="N13" s="41">
        <f t="shared" si="1"/>
        <v>2896.09</v>
      </c>
      <c r="O13" s="41">
        <f t="shared" si="2"/>
        <v>129988.85</v>
      </c>
      <c r="P13" s="41">
        <f t="shared" si="3"/>
        <v>132205.4</v>
      </c>
      <c r="Q13" s="39">
        <f t="shared" si="4"/>
        <v>18398.72</v>
      </c>
    </row>
    <row r="14" spans="1:17" ht="12.75" customHeight="1">
      <c r="A14" s="36" t="s">
        <v>26</v>
      </c>
      <c r="B14" s="157" t="s">
        <v>175</v>
      </c>
      <c r="C14" s="37">
        <v>4742.75</v>
      </c>
      <c r="D14" s="38">
        <v>4742.75</v>
      </c>
      <c r="E14" s="39">
        <v>0</v>
      </c>
      <c r="F14" s="38">
        <v>0</v>
      </c>
      <c r="G14" s="40">
        <v>10449.44</v>
      </c>
      <c r="H14" s="41">
        <v>0</v>
      </c>
      <c r="I14" s="41">
        <v>405304.2</v>
      </c>
      <c r="J14" s="42">
        <v>16675.8</v>
      </c>
      <c r="K14" s="38">
        <v>0</v>
      </c>
      <c r="L14" s="39">
        <v>4742.75</v>
      </c>
      <c r="M14" s="40">
        <f t="shared" si="0"/>
        <v>0</v>
      </c>
      <c r="N14" s="41">
        <f t="shared" si="1"/>
        <v>15192.19</v>
      </c>
      <c r="O14" s="41">
        <f t="shared" si="2"/>
        <v>0</v>
      </c>
      <c r="P14" s="41">
        <f t="shared" si="3"/>
        <v>405304.2</v>
      </c>
      <c r="Q14" s="39">
        <f t="shared" si="4"/>
        <v>16675.8</v>
      </c>
    </row>
    <row r="15" spans="1:17" ht="12.75" customHeight="1">
      <c r="A15" s="36" t="s">
        <v>27</v>
      </c>
      <c r="B15" s="157" t="s">
        <v>28</v>
      </c>
      <c r="C15" s="37">
        <v>727.96</v>
      </c>
      <c r="D15" s="38">
        <v>727.96</v>
      </c>
      <c r="E15" s="39">
        <v>0</v>
      </c>
      <c r="F15" s="38">
        <v>0</v>
      </c>
      <c r="G15" s="40">
        <v>74581.95</v>
      </c>
      <c r="H15" s="41">
        <v>236326</v>
      </c>
      <c r="I15" s="41">
        <v>64867.5</v>
      </c>
      <c r="J15" s="42">
        <v>150715.06</v>
      </c>
      <c r="K15" s="38">
        <v>0</v>
      </c>
      <c r="L15" s="39">
        <v>727.96</v>
      </c>
      <c r="M15" s="40">
        <f t="shared" si="0"/>
        <v>0</v>
      </c>
      <c r="N15" s="41">
        <f t="shared" si="1"/>
        <v>75309.91</v>
      </c>
      <c r="O15" s="41">
        <f t="shared" si="2"/>
        <v>236326</v>
      </c>
      <c r="P15" s="41">
        <f t="shared" si="3"/>
        <v>64867.5</v>
      </c>
      <c r="Q15" s="39">
        <f t="shared" si="4"/>
        <v>150715.06</v>
      </c>
    </row>
    <row r="16" spans="1:17" ht="12.75" customHeight="1">
      <c r="A16" s="36" t="s">
        <v>29</v>
      </c>
      <c r="B16" s="158" t="s">
        <v>30</v>
      </c>
      <c r="C16" s="37">
        <v>420.24</v>
      </c>
      <c r="D16" s="38">
        <v>420.24</v>
      </c>
      <c r="E16" s="39">
        <v>0</v>
      </c>
      <c r="F16" s="38">
        <v>150</v>
      </c>
      <c r="G16" s="40">
        <v>8062.6</v>
      </c>
      <c r="H16" s="41">
        <v>73792.56</v>
      </c>
      <c r="I16" s="41">
        <v>0</v>
      </c>
      <c r="J16" s="42">
        <v>56914.23</v>
      </c>
      <c r="K16" s="38">
        <v>0</v>
      </c>
      <c r="L16" s="39">
        <v>420.24</v>
      </c>
      <c r="M16" s="40">
        <f t="shared" si="0"/>
        <v>150</v>
      </c>
      <c r="N16" s="41">
        <f t="shared" si="1"/>
        <v>8482.84</v>
      </c>
      <c r="O16" s="41">
        <f t="shared" si="2"/>
        <v>73792.56</v>
      </c>
      <c r="P16" s="41">
        <f t="shared" si="3"/>
        <v>0</v>
      </c>
      <c r="Q16" s="39">
        <f t="shared" si="4"/>
        <v>56914.23</v>
      </c>
    </row>
    <row r="17" spans="1:17" s="43" customFormat="1" ht="12.75" customHeight="1">
      <c r="A17" s="36" t="s">
        <v>31</v>
      </c>
      <c r="B17" s="157" t="s">
        <v>32</v>
      </c>
      <c r="C17" s="37">
        <v>724.52</v>
      </c>
      <c r="D17" s="38">
        <v>724.52</v>
      </c>
      <c r="E17" s="39">
        <v>0</v>
      </c>
      <c r="F17" s="38">
        <v>0</v>
      </c>
      <c r="G17" s="40">
        <v>3356.18</v>
      </c>
      <c r="H17" s="41">
        <v>176416</v>
      </c>
      <c r="I17" s="41">
        <v>104534</v>
      </c>
      <c r="J17" s="42">
        <v>80778.31</v>
      </c>
      <c r="K17" s="38">
        <v>0</v>
      </c>
      <c r="L17" s="39">
        <v>724.52</v>
      </c>
      <c r="M17" s="40">
        <f t="shared" si="0"/>
        <v>0</v>
      </c>
      <c r="N17" s="41">
        <f t="shared" si="1"/>
        <v>4080.7</v>
      </c>
      <c r="O17" s="41">
        <f t="shared" si="2"/>
        <v>176416</v>
      </c>
      <c r="P17" s="41">
        <f t="shared" si="3"/>
        <v>104534</v>
      </c>
      <c r="Q17" s="39">
        <f t="shared" si="4"/>
        <v>80778.31</v>
      </c>
    </row>
    <row r="18" spans="1:17" ht="12.75" customHeight="1">
      <c r="A18" s="36" t="s">
        <v>33</v>
      </c>
      <c r="B18" s="157" t="s">
        <v>176</v>
      </c>
      <c r="C18" s="37">
        <v>15.41</v>
      </c>
      <c r="D18" s="38">
        <v>15.41</v>
      </c>
      <c r="E18" s="39">
        <v>0</v>
      </c>
      <c r="F18" s="38">
        <v>0</v>
      </c>
      <c r="G18" s="40">
        <v>9948.51</v>
      </c>
      <c r="H18" s="41">
        <v>336660.92</v>
      </c>
      <c r="I18" s="41">
        <v>126833.9</v>
      </c>
      <c r="J18" s="42">
        <v>82114.13</v>
      </c>
      <c r="K18" s="38">
        <v>0</v>
      </c>
      <c r="L18" s="39">
        <v>15.41</v>
      </c>
      <c r="M18" s="40">
        <f t="shared" si="0"/>
        <v>0</v>
      </c>
      <c r="N18" s="41">
        <f t="shared" si="1"/>
        <v>9963.92</v>
      </c>
      <c r="O18" s="41">
        <f t="shared" si="2"/>
        <v>336660.92</v>
      </c>
      <c r="P18" s="41">
        <f t="shared" si="3"/>
        <v>126833.9</v>
      </c>
      <c r="Q18" s="39">
        <f t="shared" si="4"/>
        <v>82114.13</v>
      </c>
    </row>
    <row r="19" spans="1:17" ht="12.75" customHeight="1">
      <c r="A19" s="36" t="s">
        <v>34</v>
      </c>
      <c r="B19" s="157" t="s">
        <v>35</v>
      </c>
      <c r="C19" s="37">
        <v>8269.03</v>
      </c>
      <c r="D19" s="38">
        <v>8269.03</v>
      </c>
      <c r="E19" s="39">
        <v>0</v>
      </c>
      <c r="F19" s="38">
        <v>27738.69</v>
      </c>
      <c r="G19" s="40">
        <v>52704.86</v>
      </c>
      <c r="H19" s="41">
        <v>72377.3</v>
      </c>
      <c r="I19" s="41">
        <v>267417.88</v>
      </c>
      <c r="J19" s="42">
        <v>32854.46</v>
      </c>
      <c r="K19" s="38">
        <v>1653.81</v>
      </c>
      <c r="L19" s="39">
        <v>6615.22</v>
      </c>
      <c r="M19" s="40">
        <f t="shared" si="0"/>
        <v>29392.5</v>
      </c>
      <c r="N19" s="41">
        <f t="shared" si="1"/>
        <v>59320.08</v>
      </c>
      <c r="O19" s="41">
        <f t="shared" si="2"/>
        <v>72377.3</v>
      </c>
      <c r="P19" s="41">
        <f t="shared" si="3"/>
        <v>267417.88</v>
      </c>
      <c r="Q19" s="39">
        <f t="shared" si="4"/>
        <v>32854.46</v>
      </c>
    </row>
    <row r="20" spans="1:17" ht="12.75" customHeight="1">
      <c r="A20" s="36" t="s">
        <v>36</v>
      </c>
      <c r="B20" s="159" t="s">
        <v>37</v>
      </c>
      <c r="C20" s="37">
        <v>68449.03</v>
      </c>
      <c r="D20" s="38">
        <v>68449.03</v>
      </c>
      <c r="E20" s="39">
        <v>0</v>
      </c>
      <c r="F20" s="38">
        <v>0</v>
      </c>
      <c r="G20" s="40">
        <v>85883.91</v>
      </c>
      <c r="H20" s="41">
        <v>277634.39</v>
      </c>
      <c r="I20" s="41">
        <v>126765.3</v>
      </c>
      <c r="J20" s="42">
        <v>73875.94</v>
      </c>
      <c r="K20" s="38">
        <v>51000</v>
      </c>
      <c r="L20" s="39">
        <v>17449.03</v>
      </c>
      <c r="M20" s="40">
        <f t="shared" si="0"/>
        <v>51000</v>
      </c>
      <c r="N20" s="41">
        <f t="shared" si="1"/>
        <v>103332.94</v>
      </c>
      <c r="O20" s="41">
        <f t="shared" si="2"/>
        <v>277634.39</v>
      </c>
      <c r="P20" s="41">
        <f t="shared" si="3"/>
        <v>126765.3</v>
      </c>
      <c r="Q20" s="39">
        <f t="shared" si="4"/>
        <v>73875.94</v>
      </c>
    </row>
    <row r="21" spans="1:17" ht="12.75" customHeight="1">
      <c r="A21" s="36" t="s">
        <v>38</v>
      </c>
      <c r="B21" s="157" t="s">
        <v>39</v>
      </c>
      <c r="C21" s="37">
        <v>46553.97</v>
      </c>
      <c r="D21" s="38">
        <v>46553.97</v>
      </c>
      <c r="E21" s="39">
        <v>0</v>
      </c>
      <c r="F21" s="38">
        <v>61341</v>
      </c>
      <c r="G21" s="40">
        <v>387454.86</v>
      </c>
      <c r="H21" s="41">
        <v>52499.4</v>
      </c>
      <c r="I21" s="41">
        <v>131419</v>
      </c>
      <c r="J21" s="42">
        <v>10003.13</v>
      </c>
      <c r="K21" s="38">
        <v>9000</v>
      </c>
      <c r="L21" s="39">
        <v>37553.97</v>
      </c>
      <c r="M21" s="40">
        <f t="shared" si="0"/>
        <v>70341</v>
      </c>
      <c r="N21" s="41">
        <f t="shared" si="1"/>
        <v>425008.82999999996</v>
      </c>
      <c r="O21" s="41">
        <f t="shared" si="2"/>
        <v>52499.4</v>
      </c>
      <c r="P21" s="41">
        <f t="shared" si="3"/>
        <v>131419</v>
      </c>
      <c r="Q21" s="39">
        <f t="shared" si="4"/>
        <v>10003.13</v>
      </c>
    </row>
    <row r="22" spans="1:17" ht="12.75" customHeight="1">
      <c r="A22" s="36" t="s">
        <v>40</v>
      </c>
      <c r="B22" s="158" t="s">
        <v>177</v>
      </c>
      <c r="C22" s="37">
        <v>28273.52</v>
      </c>
      <c r="D22" s="38">
        <v>28273.52</v>
      </c>
      <c r="E22" s="39">
        <v>0</v>
      </c>
      <c r="F22" s="38">
        <v>38200</v>
      </c>
      <c r="G22" s="40">
        <v>30533.96</v>
      </c>
      <c r="H22" s="41">
        <v>0</v>
      </c>
      <c r="I22" s="41">
        <v>1408778.8</v>
      </c>
      <c r="J22" s="42">
        <v>7063.9</v>
      </c>
      <c r="K22" s="38">
        <v>18000</v>
      </c>
      <c r="L22" s="39">
        <v>10273.52</v>
      </c>
      <c r="M22" s="40">
        <f t="shared" si="0"/>
        <v>56200</v>
      </c>
      <c r="N22" s="41">
        <f t="shared" si="1"/>
        <v>40807.479999999996</v>
      </c>
      <c r="O22" s="41">
        <f t="shared" si="2"/>
        <v>0</v>
      </c>
      <c r="P22" s="41">
        <f t="shared" si="3"/>
        <v>1408778.8</v>
      </c>
      <c r="Q22" s="39">
        <f t="shared" si="4"/>
        <v>7063.9</v>
      </c>
    </row>
    <row r="23" spans="1:17" ht="12.75" customHeight="1">
      <c r="A23" s="36" t="s">
        <v>41</v>
      </c>
      <c r="B23" s="158" t="s">
        <v>42</v>
      </c>
      <c r="C23" s="37">
        <v>0</v>
      </c>
      <c r="D23" s="38">
        <v>0</v>
      </c>
      <c r="E23" s="39">
        <v>0</v>
      </c>
      <c r="F23" s="38">
        <v>0</v>
      </c>
      <c r="G23" s="40">
        <v>0</v>
      </c>
      <c r="H23" s="41">
        <v>0</v>
      </c>
      <c r="I23" s="41">
        <v>0</v>
      </c>
      <c r="J23" s="42">
        <v>13068.95</v>
      </c>
      <c r="K23" s="38">
        <v>0</v>
      </c>
      <c r="L23" s="39">
        <v>0</v>
      </c>
      <c r="M23" s="40">
        <f t="shared" si="0"/>
        <v>0</v>
      </c>
      <c r="N23" s="41">
        <f t="shared" si="1"/>
        <v>0</v>
      </c>
      <c r="O23" s="41">
        <f t="shared" si="2"/>
        <v>0</v>
      </c>
      <c r="P23" s="41">
        <f t="shared" si="3"/>
        <v>0</v>
      </c>
      <c r="Q23" s="39">
        <f t="shared" si="4"/>
        <v>13068.95</v>
      </c>
    </row>
    <row r="24" spans="1:17" ht="12.75" customHeight="1">
      <c r="A24" s="36" t="s">
        <v>43</v>
      </c>
      <c r="B24" s="157" t="s">
        <v>44</v>
      </c>
      <c r="C24" s="37">
        <v>891.02</v>
      </c>
      <c r="D24" s="38">
        <v>891.02</v>
      </c>
      <c r="E24" s="39">
        <v>0</v>
      </c>
      <c r="F24" s="38">
        <v>6447</v>
      </c>
      <c r="G24" s="40">
        <v>16709.97</v>
      </c>
      <c r="H24" s="41">
        <v>187527</v>
      </c>
      <c r="I24" s="41">
        <v>13627.6</v>
      </c>
      <c r="J24" s="42">
        <v>13707.82</v>
      </c>
      <c r="K24" s="38">
        <v>0</v>
      </c>
      <c r="L24" s="39">
        <v>891.02</v>
      </c>
      <c r="M24" s="40">
        <f t="shared" si="0"/>
        <v>6447</v>
      </c>
      <c r="N24" s="41">
        <f t="shared" si="1"/>
        <v>17600.99</v>
      </c>
      <c r="O24" s="41">
        <f t="shared" si="2"/>
        <v>187527</v>
      </c>
      <c r="P24" s="41">
        <f t="shared" si="3"/>
        <v>13627.6</v>
      </c>
      <c r="Q24" s="39">
        <f t="shared" si="4"/>
        <v>13707.82</v>
      </c>
    </row>
    <row r="25" spans="1:17" ht="12.75" customHeight="1">
      <c r="A25" s="36" t="s">
        <v>45</v>
      </c>
      <c r="B25" s="159" t="s">
        <v>46</v>
      </c>
      <c r="C25" s="37">
        <v>31940.03</v>
      </c>
      <c r="D25" s="38">
        <v>26328.03</v>
      </c>
      <c r="E25" s="39">
        <v>5612</v>
      </c>
      <c r="F25" s="38">
        <v>14900</v>
      </c>
      <c r="G25" s="40">
        <v>55093.21</v>
      </c>
      <c r="H25" s="41">
        <v>122671.72</v>
      </c>
      <c r="I25" s="41">
        <v>129342.8</v>
      </c>
      <c r="J25" s="42">
        <v>119617.3</v>
      </c>
      <c r="K25" s="38">
        <v>0</v>
      </c>
      <c r="L25" s="39">
        <v>31940.03</v>
      </c>
      <c r="M25" s="40">
        <f t="shared" si="0"/>
        <v>14900</v>
      </c>
      <c r="N25" s="41">
        <f t="shared" si="1"/>
        <v>87033.23999999999</v>
      </c>
      <c r="O25" s="41">
        <f t="shared" si="2"/>
        <v>122671.72</v>
      </c>
      <c r="P25" s="41">
        <f t="shared" si="3"/>
        <v>129342.8</v>
      </c>
      <c r="Q25" s="39">
        <f t="shared" si="4"/>
        <v>119617.3</v>
      </c>
    </row>
    <row r="26" spans="1:17" s="52" customFormat="1" ht="12.75" customHeight="1" thickBot="1">
      <c r="A26" s="44"/>
      <c r="B26" s="45" t="s">
        <v>47</v>
      </c>
      <c r="C26" s="46">
        <f aca="true" t="shared" si="5" ref="C26:Q26">SUM(C12:C25)</f>
        <v>191703.47999999998</v>
      </c>
      <c r="D26" s="47">
        <f t="shared" si="5"/>
        <v>186091.47999999998</v>
      </c>
      <c r="E26" s="48">
        <f t="shared" si="5"/>
        <v>5612</v>
      </c>
      <c r="F26" s="47">
        <f t="shared" si="5"/>
        <v>171597.69</v>
      </c>
      <c r="G26" s="49">
        <f t="shared" si="5"/>
        <v>738732.7399999999</v>
      </c>
      <c r="H26" s="50">
        <f t="shared" si="5"/>
        <v>1695513.14</v>
      </c>
      <c r="I26" s="50">
        <f t="shared" si="5"/>
        <v>2956819.38</v>
      </c>
      <c r="J26" s="51">
        <f t="shared" si="5"/>
        <v>692298.25</v>
      </c>
      <c r="K26" s="47">
        <f t="shared" si="5"/>
        <v>79653.81</v>
      </c>
      <c r="L26" s="48">
        <f t="shared" si="5"/>
        <v>112049.67000000001</v>
      </c>
      <c r="M26" s="49">
        <f t="shared" si="5"/>
        <v>251251.5</v>
      </c>
      <c r="N26" s="50">
        <f t="shared" si="5"/>
        <v>850782.4099999999</v>
      </c>
      <c r="O26" s="50">
        <f t="shared" si="5"/>
        <v>1695513.14</v>
      </c>
      <c r="P26" s="50">
        <f t="shared" si="5"/>
        <v>2956819.38</v>
      </c>
      <c r="Q26" s="48">
        <f t="shared" si="5"/>
        <v>692298.25</v>
      </c>
    </row>
    <row r="27" spans="1:17" ht="12.75" customHeight="1">
      <c r="A27" s="28"/>
      <c r="B27" s="29" t="s">
        <v>48</v>
      </c>
      <c r="C27" s="30"/>
      <c r="D27" s="31"/>
      <c r="E27" s="53"/>
      <c r="F27" s="31"/>
      <c r="G27" s="33"/>
      <c r="H27" s="34"/>
      <c r="I27" s="34"/>
      <c r="J27" s="35"/>
      <c r="K27" s="31"/>
      <c r="L27" s="32"/>
      <c r="M27" s="33"/>
      <c r="N27" s="34"/>
      <c r="O27" s="34"/>
      <c r="P27" s="34"/>
      <c r="Q27" s="32"/>
    </row>
    <row r="28" spans="1:17" ht="12.75" customHeight="1">
      <c r="A28" s="54" t="s">
        <v>49</v>
      </c>
      <c r="B28" s="160" t="s">
        <v>55</v>
      </c>
      <c r="C28" s="55">
        <v>26278.4</v>
      </c>
      <c r="D28" s="56">
        <v>26278.4</v>
      </c>
      <c r="E28" s="57">
        <v>0</v>
      </c>
      <c r="F28" s="56">
        <v>6270</v>
      </c>
      <c r="G28" s="58">
        <v>178262.81</v>
      </c>
      <c r="H28" s="59">
        <v>991495.04</v>
      </c>
      <c r="I28" s="59">
        <v>517372.02</v>
      </c>
      <c r="J28" s="60">
        <v>37528.23</v>
      </c>
      <c r="K28" s="56">
        <v>0</v>
      </c>
      <c r="L28" s="61">
        <v>26278.4</v>
      </c>
      <c r="M28" s="40">
        <f aca="true" t="shared" si="6" ref="M28:M41">SUM(F28+K28)</f>
        <v>6270</v>
      </c>
      <c r="N28" s="41">
        <f aca="true" t="shared" si="7" ref="N28:N41">SUM(G28+L28)</f>
        <v>204541.21</v>
      </c>
      <c r="O28" s="59">
        <v>991495.04</v>
      </c>
      <c r="P28" s="59">
        <v>517372.02</v>
      </c>
      <c r="Q28" s="61">
        <v>37528.23</v>
      </c>
    </row>
    <row r="29" spans="1:17" s="43" customFormat="1" ht="12.75" customHeight="1">
      <c r="A29" s="54" t="s">
        <v>51</v>
      </c>
      <c r="B29" s="161" t="s">
        <v>70</v>
      </c>
      <c r="C29" s="37">
        <v>26.28</v>
      </c>
      <c r="D29" s="38">
        <v>26.28</v>
      </c>
      <c r="E29" s="62">
        <v>0</v>
      </c>
      <c r="F29" s="38">
        <v>3000</v>
      </c>
      <c r="G29" s="40">
        <v>17221.11</v>
      </c>
      <c r="H29" s="41">
        <v>287782</v>
      </c>
      <c r="I29" s="41">
        <v>145839.2</v>
      </c>
      <c r="J29" s="42">
        <v>173822</v>
      </c>
      <c r="K29" s="63">
        <v>0</v>
      </c>
      <c r="L29" s="39">
        <v>26.28</v>
      </c>
      <c r="M29" s="40">
        <f t="shared" si="6"/>
        <v>3000</v>
      </c>
      <c r="N29" s="41">
        <f t="shared" si="7"/>
        <v>17247.39</v>
      </c>
      <c r="O29" s="41">
        <v>287782</v>
      </c>
      <c r="P29" s="41">
        <v>145839.2</v>
      </c>
      <c r="Q29" s="39">
        <v>173822</v>
      </c>
    </row>
    <row r="30" spans="1:17" s="43" customFormat="1" ht="12.75" customHeight="1">
      <c r="A30" s="54" t="s">
        <v>53</v>
      </c>
      <c r="B30" s="161" t="s">
        <v>60</v>
      </c>
      <c r="C30" s="37">
        <v>26579.12</v>
      </c>
      <c r="D30" s="38">
        <v>26579.12</v>
      </c>
      <c r="E30" s="62">
        <v>0</v>
      </c>
      <c r="F30" s="38">
        <v>1557</v>
      </c>
      <c r="G30" s="40">
        <v>83115.37</v>
      </c>
      <c r="H30" s="41">
        <v>198669.24</v>
      </c>
      <c r="I30" s="41">
        <v>245237.68</v>
      </c>
      <c r="J30" s="42">
        <v>161699.14</v>
      </c>
      <c r="K30" s="38">
        <v>5315</v>
      </c>
      <c r="L30" s="39">
        <v>21264.12</v>
      </c>
      <c r="M30" s="40">
        <f t="shared" si="6"/>
        <v>6872</v>
      </c>
      <c r="N30" s="41">
        <f t="shared" si="7"/>
        <v>104379.48999999999</v>
      </c>
      <c r="O30" s="41">
        <v>198669.24</v>
      </c>
      <c r="P30" s="41">
        <v>245237.68</v>
      </c>
      <c r="Q30" s="39">
        <v>161699.14</v>
      </c>
    </row>
    <row r="31" spans="1:17" s="43" customFormat="1" ht="12.75" customHeight="1">
      <c r="A31" s="54" t="s">
        <v>54</v>
      </c>
      <c r="B31" s="160" t="s">
        <v>178</v>
      </c>
      <c r="C31" s="37">
        <v>607113.07</v>
      </c>
      <c r="D31" s="38">
        <v>544643.52</v>
      </c>
      <c r="E31" s="62">
        <v>62469.55</v>
      </c>
      <c r="F31" s="38">
        <v>520093</v>
      </c>
      <c r="G31" s="40">
        <v>1901846</v>
      </c>
      <c r="H31" s="41">
        <v>429952.47</v>
      </c>
      <c r="I31" s="41">
        <v>8225398.59</v>
      </c>
      <c r="J31" s="42">
        <v>385224.94</v>
      </c>
      <c r="K31" s="63">
        <v>140000</v>
      </c>
      <c r="L31" s="39">
        <v>467113.07</v>
      </c>
      <c r="M31" s="40">
        <f t="shared" si="6"/>
        <v>660093</v>
      </c>
      <c r="N31" s="41">
        <f t="shared" si="7"/>
        <v>2368959.07</v>
      </c>
      <c r="O31" s="41">
        <v>429952.47</v>
      </c>
      <c r="P31" s="41">
        <v>8225398.59</v>
      </c>
      <c r="Q31" s="39">
        <v>385224.94</v>
      </c>
    </row>
    <row r="32" spans="1:17" s="43" customFormat="1" ht="12.75" customHeight="1">
      <c r="A32" s="54" t="s">
        <v>56</v>
      </c>
      <c r="B32" s="161" t="s">
        <v>72</v>
      </c>
      <c r="C32" s="37">
        <v>19869.25</v>
      </c>
      <c r="D32" s="38">
        <v>19869.25</v>
      </c>
      <c r="E32" s="62">
        <v>0</v>
      </c>
      <c r="F32" s="38">
        <v>145000</v>
      </c>
      <c r="G32" s="40">
        <v>78847.19</v>
      </c>
      <c r="H32" s="41">
        <v>1419949.74</v>
      </c>
      <c r="I32" s="41">
        <v>143053.18</v>
      </c>
      <c r="J32" s="42">
        <v>39176.27</v>
      </c>
      <c r="K32" s="38">
        <v>10000</v>
      </c>
      <c r="L32" s="39">
        <v>9869.25</v>
      </c>
      <c r="M32" s="40">
        <f t="shared" si="6"/>
        <v>155000</v>
      </c>
      <c r="N32" s="41">
        <f t="shared" si="7"/>
        <v>88716.44</v>
      </c>
      <c r="O32" s="41">
        <v>1419949.74</v>
      </c>
      <c r="P32" s="41">
        <v>143053.18</v>
      </c>
      <c r="Q32" s="39">
        <v>39176.27</v>
      </c>
    </row>
    <row r="33" spans="1:17" s="43" customFormat="1" ht="12.75" customHeight="1">
      <c r="A33" s="54" t="s">
        <v>57</v>
      </c>
      <c r="B33" s="162" t="s">
        <v>67</v>
      </c>
      <c r="C33" s="37">
        <v>23877</v>
      </c>
      <c r="D33" s="38">
        <v>0</v>
      </c>
      <c r="E33" s="62">
        <v>23877</v>
      </c>
      <c r="F33" s="38">
        <v>32839</v>
      </c>
      <c r="G33" s="40">
        <v>49480.67</v>
      </c>
      <c r="H33" s="41">
        <v>190887.45</v>
      </c>
      <c r="I33" s="41">
        <v>165197.5</v>
      </c>
      <c r="J33" s="42">
        <v>119859.79</v>
      </c>
      <c r="K33" s="38">
        <v>12000</v>
      </c>
      <c r="L33" s="39">
        <v>11877</v>
      </c>
      <c r="M33" s="40">
        <f t="shared" si="6"/>
        <v>44839</v>
      </c>
      <c r="N33" s="41">
        <f t="shared" si="7"/>
        <v>61357.67</v>
      </c>
      <c r="O33" s="41">
        <v>190887.45</v>
      </c>
      <c r="P33" s="41">
        <v>165197.5</v>
      </c>
      <c r="Q33" s="39">
        <v>119859.79</v>
      </c>
    </row>
    <row r="34" spans="1:17" s="43" customFormat="1" ht="12.75" customHeight="1">
      <c r="A34" s="54" t="s">
        <v>59</v>
      </c>
      <c r="B34" s="163" t="s">
        <v>179</v>
      </c>
      <c r="C34" s="37">
        <v>43340.47</v>
      </c>
      <c r="D34" s="38">
        <v>-1790.53</v>
      </c>
      <c r="E34" s="62">
        <v>45131</v>
      </c>
      <c r="F34" s="38">
        <v>130359</v>
      </c>
      <c r="G34" s="40">
        <v>172787.79</v>
      </c>
      <c r="H34" s="41">
        <v>768383.7</v>
      </c>
      <c r="I34" s="41">
        <v>478149.86</v>
      </c>
      <c r="J34" s="42">
        <v>59832.84</v>
      </c>
      <c r="K34" s="38">
        <v>21340.47</v>
      </c>
      <c r="L34" s="39">
        <v>22000</v>
      </c>
      <c r="M34" s="40">
        <f t="shared" si="6"/>
        <v>151699.47</v>
      </c>
      <c r="N34" s="41">
        <f t="shared" si="7"/>
        <v>194787.79</v>
      </c>
      <c r="O34" s="64">
        <v>768383.7</v>
      </c>
      <c r="P34" s="41">
        <v>478149.86</v>
      </c>
      <c r="Q34" s="39">
        <v>59832.84</v>
      </c>
    </row>
    <row r="35" spans="1:17" s="43" customFormat="1" ht="12.75" customHeight="1">
      <c r="A35" s="54" t="s">
        <v>61</v>
      </c>
      <c r="B35" s="161" t="s">
        <v>180</v>
      </c>
      <c r="C35" s="37">
        <v>44406</v>
      </c>
      <c r="D35" s="38">
        <v>0</v>
      </c>
      <c r="E35" s="62">
        <v>44406</v>
      </c>
      <c r="F35" s="38">
        <v>30000</v>
      </c>
      <c r="G35" s="40">
        <v>51949.04</v>
      </c>
      <c r="H35" s="41">
        <v>352364.1</v>
      </c>
      <c r="I35" s="41">
        <v>342488.78</v>
      </c>
      <c r="J35" s="42">
        <v>70553.36</v>
      </c>
      <c r="K35" s="38">
        <v>30000</v>
      </c>
      <c r="L35" s="39">
        <v>14406</v>
      </c>
      <c r="M35" s="40">
        <f t="shared" si="6"/>
        <v>60000</v>
      </c>
      <c r="N35" s="41">
        <f t="shared" si="7"/>
        <v>66355.04000000001</v>
      </c>
      <c r="O35" s="41">
        <v>352364.1</v>
      </c>
      <c r="P35" s="41">
        <v>342488.78</v>
      </c>
      <c r="Q35" s="39">
        <v>70553.36</v>
      </c>
    </row>
    <row r="36" spans="1:17" s="43" customFormat="1" ht="12.75" customHeight="1">
      <c r="A36" s="54" t="s">
        <v>63</v>
      </c>
      <c r="B36" s="160" t="s">
        <v>65</v>
      </c>
      <c r="C36" s="37">
        <v>29994.65</v>
      </c>
      <c r="D36" s="38">
        <v>29994.65</v>
      </c>
      <c r="E36" s="62">
        <v>0</v>
      </c>
      <c r="F36" s="38">
        <v>2000</v>
      </c>
      <c r="G36" s="40">
        <v>33326.41</v>
      </c>
      <c r="H36" s="41">
        <v>907586.2</v>
      </c>
      <c r="I36" s="41">
        <v>390353.02</v>
      </c>
      <c r="J36" s="42">
        <v>385931.59</v>
      </c>
      <c r="K36" s="38">
        <v>0</v>
      </c>
      <c r="L36" s="39">
        <v>29994.65</v>
      </c>
      <c r="M36" s="40">
        <f t="shared" si="6"/>
        <v>2000</v>
      </c>
      <c r="N36" s="41">
        <f t="shared" si="7"/>
        <v>63321.060000000005</v>
      </c>
      <c r="O36" s="41">
        <v>907586.2</v>
      </c>
      <c r="P36" s="41">
        <v>390353.02</v>
      </c>
      <c r="Q36" s="39">
        <v>385931.59</v>
      </c>
    </row>
    <row r="37" spans="1:17" s="43" customFormat="1" ht="12.75" customHeight="1">
      <c r="A37" s="54" t="s">
        <v>64</v>
      </c>
      <c r="B37" s="164" t="s">
        <v>58</v>
      </c>
      <c r="C37" s="37">
        <v>43614.37</v>
      </c>
      <c r="D37" s="38">
        <v>415.29</v>
      </c>
      <c r="E37" s="62">
        <v>43199.08</v>
      </c>
      <c r="F37" s="38">
        <v>70247.81</v>
      </c>
      <c r="G37" s="40">
        <v>200596.39</v>
      </c>
      <c r="H37" s="41">
        <v>769064.68</v>
      </c>
      <c r="I37" s="41">
        <v>21698.32</v>
      </c>
      <c r="J37" s="42">
        <v>155579.16</v>
      </c>
      <c r="K37" s="38">
        <v>10000</v>
      </c>
      <c r="L37" s="39">
        <v>33614.37</v>
      </c>
      <c r="M37" s="40">
        <f t="shared" si="6"/>
        <v>80247.81</v>
      </c>
      <c r="N37" s="41">
        <f t="shared" si="7"/>
        <v>234210.76</v>
      </c>
      <c r="O37" s="40">
        <v>769064.68</v>
      </c>
      <c r="P37" s="41">
        <v>21698.32</v>
      </c>
      <c r="Q37" s="39">
        <v>155579.16</v>
      </c>
    </row>
    <row r="38" spans="1:17" s="43" customFormat="1" ht="12.75" customHeight="1">
      <c r="A38" s="54" t="s">
        <v>66</v>
      </c>
      <c r="B38" s="160" t="s">
        <v>62</v>
      </c>
      <c r="C38" s="37">
        <v>0</v>
      </c>
      <c r="D38" s="38">
        <v>0</v>
      </c>
      <c r="E38" s="62">
        <v>0</v>
      </c>
      <c r="F38" s="38">
        <v>3800</v>
      </c>
      <c r="G38" s="40">
        <v>130632.67</v>
      </c>
      <c r="H38" s="41">
        <v>377530.4</v>
      </c>
      <c r="I38" s="41">
        <v>114600.62</v>
      </c>
      <c r="J38" s="42">
        <v>33111.56</v>
      </c>
      <c r="K38" s="38">
        <v>0</v>
      </c>
      <c r="L38" s="39">
        <v>0</v>
      </c>
      <c r="M38" s="40">
        <f t="shared" si="6"/>
        <v>3800</v>
      </c>
      <c r="N38" s="41">
        <f t="shared" si="7"/>
        <v>130632.67</v>
      </c>
      <c r="O38" s="41">
        <v>377530.4</v>
      </c>
      <c r="P38" s="41">
        <v>114600.62</v>
      </c>
      <c r="Q38" s="39">
        <v>33111.56</v>
      </c>
    </row>
    <row r="39" spans="1:17" s="43" customFormat="1" ht="12.75" customHeight="1">
      <c r="A39" s="54" t="s">
        <v>68</v>
      </c>
      <c r="B39" s="160" t="s">
        <v>181</v>
      </c>
      <c r="C39" s="37">
        <v>140077.73</v>
      </c>
      <c r="D39" s="38">
        <v>24853.92</v>
      </c>
      <c r="E39" s="62">
        <v>115223.81</v>
      </c>
      <c r="F39" s="38">
        <v>60000</v>
      </c>
      <c r="G39" s="40">
        <v>242189.19</v>
      </c>
      <c r="H39" s="41">
        <v>0</v>
      </c>
      <c r="I39" s="41">
        <v>1699084.9</v>
      </c>
      <c r="J39" s="42">
        <v>174901.43</v>
      </c>
      <c r="K39" s="38">
        <v>110000</v>
      </c>
      <c r="L39" s="39">
        <v>30077.73</v>
      </c>
      <c r="M39" s="40">
        <f t="shared" si="6"/>
        <v>170000</v>
      </c>
      <c r="N39" s="41">
        <f t="shared" si="7"/>
        <v>272266.92</v>
      </c>
      <c r="O39" s="41">
        <v>0</v>
      </c>
      <c r="P39" s="41">
        <v>1699084.9</v>
      </c>
      <c r="Q39" s="39">
        <v>174901.43</v>
      </c>
    </row>
    <row r="40" spans="1:17" s="43" customFormat="1" ht="12.75" customHeight="1">
      <c r="A40" s="54" t="s">
        <v>69</v>
      </c>
      <c r="B40" s="160" t="s">
        <v>50</v>
      </c>
      <c r="C40" s="37">
        <v>17960.01</v>
      </c>
      <c r="D40" s="38">
        <v>17960.01</v>
      </c>
      <c r="E40" s="62">
        <v>0</v>
      </c>
      <c r="F40" s="38">
        <v>201.11</v>
      </c>
      <c r="G40" s="40">
        <v>18740.24</v>
      </c>
      <c r="H40" s="41">
        <v>246728.3</v>
      </c>
      <c r="I40" s="41">
        <v>67233.7</v>
      </c>
      <c r="J40" s="42">
        <v>95792.93</v>
      </c>
      <c r="K40" s="38">
        <v>0</v>
      </c>
      <c r="L40" s="39">
        <v>17960.01</v>
      </c>
      <c r="M40" s="40">
        <f t="shared" si="6"/>
        <v>201.11</v>
      </c>
      <c r="N40" s="41">
        <f t="shared" si="7"/>
        <v>36700.25</v>
      </c>
      <c r="O40" s="41">
        <v>246728.3</v>
      </c>
      <c r="P40" s="41">
        <v>67233.7</v>
      </c>
      <c r="Q40" s="39">
        <v>95792.93</v>
      </c>
    </row>
    <row r="41" spans="1:17" s="43" customFormat="1" ht="12.75" customHeight="1">
      <c r="A41" s="54" t="s">
        <v>71</v>
      </c>
      <c r="B41" s="160" t="s">
        <v>52</v>
      </c>
      <c r="C41" s="37">
        <v>50524.46</v>
      </c>
      <c r="D41" s="38">
        <v>28426.46</v>
      </c>
      <c r="E41" s="62">
        <v>22098</v>
      </c>
      <c r="F41" s="38">
        <v>52000</v>
      </c>
      <c r="G41" s="40">
        <v>125514.98</v>
      </c>
      <c r="H41" s="41">
        <v>469472.6</v>
      </c>
      <c r="I41" s="41">
        <v>257067.05</v>
      </c>
      <c r="J41" s="42">
        <v>67644.86</v>
      </c>
      <c r="K41" s="38">
        <v>15000</v>
      </c>
      <c r="L41" s="39">
        <v>35524.46</v>
      </c>
      <c r="M41" s="40">
        <f t="shared" si="6"/>
        <v>67000</v>
      </c>
      <c r="N41" s="41">
        <f t="shared" si="7"/>
        <v>161039.44</v>
      </c>
      <c r="O41" s="41">
        <v>469472.6</v>
      </c>
      <c r="P41" s="41">
        <v>257067.05</v>
      </c>
      <c r="Q41" s="39">
        <v>67644.86</v>
      </c>
    </row>
    <row r="42" spans="1:17" s="52" customFormat="1" ht="12.75" customHeight="1" thickBot="1">
      <c r="A42" s="65"/>
      <c r="B42" s="66" t="s">
        <v>73</v>
      </c>
      <c r="C42" s="67">
        <f>SUM(C28:C41)</f>
        <v>1073660.81</v>
      </c>
      <c r="D42" s="68">
        <f aca="true" t="shared" si="8" ref="D42:L42">SUM(D28:D41)</f>
        <v>717256.3700000001</v>
      </c>
      <c r="E42" s="69">
        <f t="shared" si="8"/>
        <v>356404.44</v>
      </c>
      <c r="F42" s="68">
        <f t="shared" si="8"/>
        <v>1057366.92</v>
      </c>
      <c r="G42" s="70">
        <f t="shared" si="8"/>
        <v>3284509.8600000003</v>
      </c>
      <c r="H42" s="71">
        <f t="shared" si="8"/>
        <v>7409865.92</v>
      </c>
      <c r="I42" s="71">
        <f t="shared" si="8"/>
        <v>12812774.419999998</v>
      </c>
      <c r="J42" s="72">
        <f t="shared" si="8"/>
        <v>1960658.1</v>
      </c>
      <c r="K42" s="68">
        <f t="shared" si="8"/>
        <v>353655.47</v>
      </c>
      <c r="L42" s="73">
        <f t="shared" si="8"/>
        <v>720005.34</v>
      </c>
      <c r="M42" s="70">
        <f>SUM(M28:M41)</f>
        <v>1411022.3900000001</v>
      </c>
      <c r="N42" s="71">
        <f>SUM(N28:N41)</f>
        <v>4004515.1999999997</v>
      </c>
      <c r="O42" s="71">
        <f>SUM(O28:O41)</f>
        <v>7409865.92</v>
      </c>
      <c r="P42" s="71">
        <f>SUM(P28:P41)</f>
        <v>12812774.419999998</v>
      </c>
      <c r="Q42" s="73">
        <f>SUM(Q28:Q41)</f>
        <v>1960658.1</v>
      </c>
    </row>
    <row r="43" spans="1:17" s="80" customFormat="1" ht="12.75" customHeight="1">
      <c r="A43" s="74"/>
      <c r="B43" s="75" t="s">
        <v>74</v>
      </c>
      <c r="C43" s="30"/>
      <c r="D43" s="31"/>
      <c r="E43" s="32"/>
      <c r="F43" s="76"/>
      <c r="G43" s="77"/>
      <c r="H43" s="33"/>
      <c r="I43" s="34"/>
      <c r="J43" s="35"/>
      <c r="K43" s="78"/>
      <c r="L43" s="79"/>
      <c r="M43" s="33"/>
      <c r="N43" s="34"/>
      <c r="O43" s="34"/>
      <c r="P43" s="34"/>
      <c r="Q43" s="32"/>
    </row>
    <row r="44" spans="1:17" s="80" customFormat="1" ht="12.75" customHeight="1">
      <c r="A44" s="81" t="s">
        <v>75</v>
      </c>
      <c r="B44" s="162" t="s">
        <v>76</v>
      </c>
      <c r="C44" s="37">
        <f>SUM(D44+E44)</f>
        <v>246375.65000000002</v>
      </c>
      <c r="D44" s="38">
        <v>45605.45</v>
      </c>
      <c r="E44" s="39">
        <v>200770.2</v>
      </c>
      <c r="F44" s="56">
        <v>7000</v>
      </c>
      <c r="G44" s="58">
        <v>0</v>
      </c>
      <c r="H44" s="41">
        <v>1250112.08</v>
      </c>
      <c r="I44" s="41">
        <v>48974.8</v>
      </c>
      <c r="J44" s="42">
        <v>20794.67</v>
      </c>
      <c r="K44" s="38">
        <v>1000</v>
      </c>
      <c r="L44" s="39">
        <v>245375.65</v>
      </c>
      <c r="M44" s="40">
        <f aca="true" t="shared" si="9" ref="M44:N60">SUM(F44+K44)</f>
        <v>8000</v>
      </c>
      <c r="N44" s="41">
        <f t="shared" si="9"/>
        <v>245375.65</v>
      </c>
      <c r="O44" s="41">
        <f>H44</f>
        <v>1250112.08</v>
      </c>
      <c r="P44" s="41">
        <f>I44</f>
        <v>48974.8</v>
      </c>
      <c r="Q44" s="39">
        <f>J44</f>
        <v>20794.67</v>
      </c>
    </row>
    <row r="45" spans="1:17" s="80" customFormat="1" ht="24.75" customHeight="1">
      <c r="A45" s="81" t="s">
        <v>77</v>
      </c>
      <c r="B45" s="162" t="s">
        <v>78</v>
      </c>
      <c r="C45" s="37">
        <f aca="true" t="shared" si="10" ref="C45:C60">SUM(D45+E45)</f>
        <v>243289.12</v>
      </c>
      <c r="D45" s="38">
        <v>21690.12</v>
      </c>
      <c r="E45" s="39">
        <v>221599</v>
      </c>
      <c r="F45" s="38">
        <v>79000</v>
      </c>
      <c r="G45" s="40">
        <v>360942.14</v>
      </c>
      <c r="H45" s="41">
        <v>599582.2</v>
      </c>
      <c r="I45" s="41">
        <v>1022274.34</v>
      </c>
      <c r="J45" s="42">
        <v>54597.32</v>
      </c>
      <c r="K45" s="38">
        <v>30000</v>
      </c>
      <c r="L45" s="39">
        <v>213289.12</v>
      </c>
      <c r="M45" s="40">
        <f t="shared" si="9"/>
        <v>109000</v>
      </c>
      <c r="N45" s="41">
        <f t="shared" si="9"/>
        <v>574231.26</v>
      </c>
      <c r="O45" s="41">
        <f aca="true" t="shared" si="11" ref="O45:Q60">H45</f>
        <v>599582.2</v>
      </c>
      <c r="P45" s="41">
        <f t="shared" si="11"/>
        <v>1022274.34</v>
      </c>
      <c r="Q45" s="39">
        <f t="shared" si="11"/>
        <v>54597.32</v>
      </c>
    </row>
    <row r="46" spans="1:17" s="80" customFormat="1" ht="12.75" customHeight="1">
      <c r="A46" s="81" t="s">
        <v>79</v>
      </c>
      <c r="B46" s="162" t="s">
        <v>80</v>
      </c>
      <c r="C46" s="37">
        <f t="shared" si="10"/>
        <v>262352.28</v>
      </c>
      <c r="D46" s="38">
        <v>180976.28</v>
      </c>
      <c r="E46" s="39">
        <v>81376</v>
      </c>
      <c r="F46" s="38">
        <v>209378.26</v>
      </c>
      <c r="G46" s="40">
        <v>304830.81</v>
      </c>
      <c r="H46" s="41">
        <v>2015455.17</v>
      </c>
      <c r="I46" s="41">
        <v>314844.46</v>
      </c>
      <c r="J46" s="42">
        <v>115051.34</v>
      </c>
      <c r="K46" s="38">
        <v>60000</v>
      </c>
      <c r="L46" s="39">
        <v>202352.28</v>
      </c>
      <c r="M46" s="40">
        <f t="shared" si="9"/>
        <v>269378.26</v>
      </c>
      <c r="N46" s="41">
        <f t="shared" si="9"/>
        <v>507183.08999999997</v>
      </c>
      <c r="O46" s="41">
        <f t="shared" si="11"/>
        <v>2015455.17</v>
      </c>
      <c r="P46" s="41">
        <f t="shared" si="11"/>
        <v>314844.46</v>
      </c>
      <c r="Q46" s="39">
        <f t="shared" si="11"/>
        <v>115051.34</v>
      </c>
    </row>
    <row r="47" spans="1:17" s="80" customFormat="1" ht="12.75" customHeight="1">
      <c r="A47" s="81" t="s">
        <v>81</v>
      </c>
      <c r="B47" s="162" t="s">
        <v>82</v>
      </c>
      <c r="C47" s="37">
        <f t="shared" si="10"/>
        <v>237373.82</v>
      </c>
      <c r="D47" s="38">
        <v>237373.82</v>
      </c>
      <c r="E47" s="39">
        <v>0</v>
      </c>
      <c r="F47" s="38">
        <v>104000</v>
      </c>
      <c r="G47" s="40">
        <v>421395.35</v>
      </c>
      <c r="H47" s="41">
        <v>476028.6</v>
      </c>
      <c r="I47" s="41">
        <v>659142.03</v>
      </c>
      <c r="J47" s="42">
        <v>25974.82</v>
      </c>
      <c r="K47" s="38">
        <v>100000</v>
      </c>
      <c r="L47" s="39">
        <v>137373.82</v>
      </c>
      <c r="M47" s="40">
        <f t="shared" si="9"/>
        <v>204000</v>
      </c>
      <c r="N47" s="41">
        <f t="shared" si="9"/>
        <v>558769.1699999999</v>
      </c>
      <c r="O47" s="41">
        <f t="shared" si="11"/>
        <v>476028.6</v>
      </c>
      <c r="P47" s="41">
        <f t="shared" si="11"/>
        <v>659142.03</v>
      </c>
      <c r="Q47" s="39">
        <f t="shared" si="11"/>
        <v>25974.82</v>
      </c>
    </row>
    <row r="48" spans="1:17" s="80" customFormat="1" ht="12.75" customHeight="1">
      <c r="A48" s="81" t="s">
        <v>83</v>
      </c>
      <c r="B48" s="162" t="s">
        <v>84</v>
      </c>
      <c r="C48" s="37">
        <f t="shared" si="10"/>
        <v>207207.12</v>
      </c>
      <c r="D48" s="38">
        <v>3348.36</v>
      </c>
      <c r="E48" s="39">
        <v>203858.76</v>
      </c>
      <c r="F48" s="38">
        <v>171140</v>
      </c>
      <c r="G48" s="40">
        <v>188701.97</v>
      </c>
      <c r="H48" s="41">
        <v>149505.4</v>
      </c>
      <c r="I48" s="41">
        <v>69877.15</v>
      </c>
      <c r="J48" s="42">
        <v>50645.7</v>
      </c>
      <c r="K48" s="38">
        <v>165000</v>
      </c>
      <c r="L48" s="39">
        <v>42207.12</v>
      </c>
      <c r="M48" s="40">
        <f t="shared" si="9"/>
        <v>336140</v>
      </c>
      <c r="N48" s="41">
        <f t="shared" si="9"/>
        <v>230909.09</v>
      </c>
      <c r="O48" s="41">
        <f t="shared" si="11"/>
        <v>149505.4</v>
      </c>
      <c r="P48" s="41">
        <f t="shared" si="11"/>
        <v>69877.15</v>
      </c>
      <c r="Q48" s="39">
        <f t="shared" si="11"/>
        <v>50645.7</v>
      </c>
    </row>
    <row r="49" spans="1:17" s="80" customFormat="1" ht="12.75" customHeight="1">
      <c r="A49" s="81" t="s">
        <v>85</v>
      </c>
      <c r="B49" s="162" t="s">
        <v>86</v>
      </c>
      <c r="C49" s="37">
        <f t="shared" si="10"/>
        <v>33895.16</v>
      </c>
      <c r="D49" s="38">
        <v>14687.36</v>
      </c>
      <c r="E49" s="39">
        <v>19207.8</v>
      </c>
      <c r="F49" s="38">
        <v>1220</v>
      </c>
      <c r="G49" s="40">
        <v>202838.7</v>
      </c>
      <c r="H49" s="41">
        <v>111745.2</v>
      </c>
      <c r="I49" s="41">
        <v>1202902.8</v>
      </c>
      <c r="J49" s="42">
        <v>291774.14</v>
      </c>
      <c r="K49" s="38">
        <v>10000</v>
      </c>
      <c r="L49" s="39">
        <v>23895.16</v>
      </c>
      <c r="M49" s="40">
        <f t="shared" si="9"/>
        <v>11220</v>
      </c>
      <c r="N49" s="41">
        <f t="shared" si="9"/>
        <v>226733.86000000002</v>
      </c>
      <c r="O49" s="41">
        <f t="shared" si="11"/>
        <v>111745.2</v>
      </c>
      <c r="P49" s="41">
        <f t="shared" si="11"/>
        <v>1202902.8</v>
      </c>
      <c r="Q49" s="39">
        <f t="shared" si="11"/>
        <v>291774.14</v>
      </c>
    </row>
    <row r="50" spans="1:17" s="80" customFormat="1" ht="12.75" customHeight="1">
      <c r="A50" s="81" t="s">
        <v>87</v>
      </c>
      <c r="B50" s="162" t="s">
        <v>88</v>
      </c>
      <c r="C50" s="37">
        <f t="shared" si="10"/>
        <v>85065.63</v>
      </c>
      <c r="D50" s="38">
        <v>8864.13</v>
      </c>
      <c r="E50" s="39">
        <v>76201.5</v>
      </c>
      <c r="F50" s="38">
        <v>80000</v>
      </c>
      <c r="G50" s="40">
        <v>135370.06</v>
      </c>
      <c r="H50" s="41">
        <v>477899.96</v>
      </c>
      <c r="I50" s="41">
        <v>596939.75</v>
      </c>
      <c r="J50" s="42">
        <v>25693.3</v>
      </c>
      <c r="K50" s="38">
        <v>40000</v>
      </c>
      <c r="L50" s="39">
        <v>45065.63</v>
      </c>
      <c r="M50" s="40">
        <f t="shared" si="9"/>
        <v>120000</v>
      </c>
      <c r="N50" s="41">
        <f t="shared" si="9"/>
        <v>180435.69</v>
      </c>
      <c r="O50" s="41">
        <f t="shared" si="11"/>
        <v>477899.96</v>
      </c>
      <c r="P50" s="41">
        <f t="shared" si="11"/>
        <v>596939.75</v>
      </c>
      <c r="Q50" s="39">
        <f t="shared" si="11"/>
        <v>25693.3</v>
      </c>
    </row>
    <row r="51" spans="1:17" s="80" customFormat="1" ht="12.75" customHeight="1">
      <c r="A51" s="81" t="s">
        <v>89</v>
      </c>
      <c r="B51" s="162" t="s">
        <v>90</v>
      </c>
      <c r="C51" s="37">
        <f t="shared" si="10"/>
        <v>98511.06000000001</v>
      </c>
      <c r="D51" s="38">
        <v>96213.1</v>
      </c>
      <c r="E51" s="39">
        <v>2297.96</v>
      </c>
      <c r="F51" s="38">
        <v>198</v>
      </c>
      <c r="G51" s="40">
        <v>117393.75</v>
      </c>
      <c r="H51" s="41">
        <v>417904.4</v>
      </c>
      <c r="I51" s="41">
        <v>182640.32</v>
      </c>
      <c r="J51" s="42">
        <v>72791.55</v>
      </c>
      <c r="K51" s="38">
        <v>78802</v>
      </c>
      <c r="L51" s="39">
        <v>19709.06</v>
      </c>
      <c r="M51" s="40">
        <f t="shared" si="9"/>
        <v>79000</v>
      </c>
      <c r="N51" s="41">
        <f t="shared" si="9"/>
        <v>137102.81</v>
      </c>
      <c r="O51" s="41">
        <f t="shared" si="11"/>
        <v>417904.4</v>
      </c>
      <c r="P51" s="41">
        <f t="shared" si="11"/>
        <v>182640.32</v>
      </c>
      <c r="Q51" s="39">
        <f t="shared" si="11"/>
        <v>72791.55</v>
      </c>
    </row>
    <row r="52" spans="1:17" s="80" customFormat="1" ht="12.75" customHeight="1">
      <c r="A52" s="81" t="s">
        <v>91</v>
      </c>
      <c r="B52" s="162" t="s">
        <v>92</v>
      </c>
      <c r="C52" s="37">
        <f t="shared" si="10"/>
        <v>201855.35</v>
      </c>
      <c r="D52" s="38">
        <v>14873.92</v>
      </c>
      <c r="E52" s="39">
        <v>186981.43</v>
      </c>
      <c r="F52" s="38">
        <v>822941.04</v>
      </c>
      <c r="G52" s="40">
        <v>1702382.09</v>
      </c>
      <c r="H52" s="41">
        <v>1570523.22</v>
      </c>
      <c r="I52" s="41">
        <v>3193456.65</v>
      </c>
      <c r="J52" s="42">
        <v>718006.49</v>
      </c>
      <c r="K52" s="38">
        <v>160000</v>
      </c>
      <c r="L52" s="39">
        <v>41855.35</v>
      </c>
      <c r="M52" s="40">
        <f t="shared" si="9"/>
        <v>982941.04</v>
      </c>
      <c r="N52" s="41">
        <f t="shared" si="9"/>
        <v>1744237.4400000002</v>
      </c>
      <c r="O52" s="41">
        <f t="shared" si="11"/>
        <v>1570523.22</v>
      </c>
      <c r="P52" s="41">
        <f t="shared" si="11"/>
        <v>3193456.65</v>
      </c>
      <c r="Q52" s="39">
        <f t="shared" si="11"/>
        <v>718006.49</v>
      </c>
    </row>
    <row r="53" spans="1:17" s="80" customFormat="1" ht="24.75" customHeight="1">
      <c r="A53" s="81" t="s">
        <v>93</v>
      </c>
      <c r="B53" s="162" t="s">
        <v>94</v>
      </c>
      <c r="C53" s="37">
        <f t="shared" si="10"/>
        <v>141906.39</v>
      </c>
      <c r="D53" s="38">
        <v>-45218.92</v>
      </c>
      <c r="E53" s="39">
        <v>187125.31</v>
      </c>
      <c r="F53" s="38">
        <v>70000</v>
      </c>
      <c r="G53" s="40">
        <v>626372.55</v>
      </c>
      <c r="H53" s="41">
        <v>0</v>
      </c>
      <c r="I53" s="41">
        <v>524705.71</v>
      </c>
      <c r="J53" s="42">
        <v>13771.97</v>
      </c>
      <c r="K53" s="38">
        <v>42000</v>
      </c>
      <c r="L53" s="39">
        <v>99906.39</v>
      </c>
      <c r="M53" s="40">
        <f t="shared" si="9"/>
        <v>112000</v>
      </c>
      <c r="N53" s="41">
        <f t="shared" si="9"/>
        <v>726278.9400000001</v>
      </c>
      <c r="O53" s="41">
        <f t="shared" si="11"/>
        <v>0</v>
      </c>
      <c r="P53" s="41">
        <f t="shared" si="11"/>
        <v>524705.71</v>
      </c>
      <c r="Q53" s="39">
        <f t="shared" si="11"/>
        <v>13771.97</v>
      </c>
    </row>
    <row r="54" spans="1:17" s="80" customFormat="1" ht="12.75" customHeight="1">
      <c r="A54" s="81" t="s">
        <v>95</v>
      </c>
      <c r="B54" s="162" t="s">
        <v>96</v>
      </c>
      <c r="C54" s="37">
        <f t="shared" si="10"/>
        <v>219481.6</v>
      </c>
      <c r="D54" s="38">
        <v>1937.26</v>
      </c>
      <c r="E54" s="39">
        <v>217544.34</v>
      </c>
      <c r="F54" s="38">
        <v>14387</v>
      </c>
      <c r="G54" s="40">
        <v>191859.93</v>
      </c>
      <c r="H54" s="41">
        <v>965150.69</v>
      </c>
      <c r="I54" s="41">
        <v>864303.16</v>
      </c>
      <c r="J54" s="42">
        <v>294732.73</v>
      </c>
      <c r="K54" s="38">
        <v>100000</v>
      </c>
      <c r="L54" s="39">
        <v>119481.6</v>
      </c>
      <c r="M54" s="40">
        <f t="shared" si="9"/>
        <v>114387</v>
      </c>
      <c r="N54" s="41">
        <f t="shared" si="9"/>
        <v>311341.53</v>
      </c>
      <c r="O54" s="41">
        <f t="shared" si="11"/>
        <v>965150.69</v>
      </c>
      <c r="P54" s="41">
        <f t="shared" si="11"/>
        <v>864303.16</v>
      </c>
      <c r="Q54" s="39">
        <f t="shared" si="11"/>
        <v>294732.73</v>
      </c>
    </row>
    <row r="55" spans="1:17" s="80" customFormat="1" ht="12.75" customHeight="1">
      <c r="A55" s="81" t="s">
        <v>97</v>
      </c>
      <c r="B55" s="162" t="s">
        <v>98</v>
      </c>
      <c r="C55" s="37">
        <f t="shared" si="10"/>
        <v>457778.05</v>
      </c>
      <c r="D55" s="38">
        <v>683.18</v>
      </c>
      <c r="E55" s="39">
        <v>457094.87</v>
      </c>
      <c r="F55" s="38">
        <v>824990</v>
      </c>
      <c r="G55" s="40">
        <v>954333.45</v>
      </c>
      <c r="H55" s="41">
        <v>3032495.69</v>
      </c>
      <c r="I55" s="41">
        <v>2481928.52</v>
      </c>
      <c r="J55" s="42">
        <v>114992.23</v>
      </c>
      <c r="K55" s="38">
        <v>200000</v>
      </c>
      <c r="L55" s="39">
        <v>257778.05</v>
      </c>
      <c r="M55" s="40">
        <f t="shared" si="9"/>
        <v>1024990</v>
      </c>
      <c r="N55" s="41">
        <f t="shared" si="9"/>
        <v>1212111.5</v>
      </c>
      <c r="O55" s="41">
        <f t="shared" si="11"/>
        <v>3032495.69</v>
      </c>
      <c r="P55" s="41">
        <f t="shared" si="11"/>
        <v>2481928.52</v>
      </c>
      <c r="Q55" s="39">
        <f t="shared" si="11"/>
        <v>114992.23</v>
      </c>
    </row>
    <row r="56" spans="1:17" s="80" customFormat="1" ht="12.75" customHeight="1">
      <c r="A56" s="81" t="s">
        <v>99</v>
      </c>
      <c r="B56" s="162" t="s">
        <v>100</v>
      </c>
      <c r="C56" s="37">
        <f t="shared" si="10"/>
        <v>424952.75</v>
      </c>
      <c r="D56" s="38">
        <v>0</v>
      </c>
      <c r="E56" s="39">
        <v>424952.75</v>
      </c>
      <c r="F56" s="38">
        <v>512409.21</v>
      </c>
      <c r="G56" s="40">
        <v>430707.5</v>
      </c>
      <c r="H56" s="41">
        <v>630808.2</v>
      </c>
      <c r="I56" s="41">
        <v>384367.76</v>
      </c>
      <c r="J56" s="42">
        <v>901816.34</v>
      </c>
      <c r="K56" s="38">
        <v>0</v>
      </c>
      <c r="L56" s="39">
        <v>424952.75</v>
      </c>
      <c r="M56" s="40">
        <f t="shared" si="9"/>
        <v>512409.21</v>
      </c>
      <c r="N56" s="41">
        <f t="shared" si="9"/>
        <v>855660.25</v>
      </c>
      <c r="O56" s="41">
        <f t="shared" si="11"/>
        <v>630808.2</v>
      </c>
      <c r="P56" s="41">
        <f t="shared" si="11"/>
        <v>384367.76</v>
      </c>
      <c r="Q56" s="39">
        <f t="shared" si="11"/>
        <v>901816.34</v>
      </c>
    </row>
    <row r="57" spans="1:17" s="80" customFormat="1" ht="12.75" customHeight="1">
      <c r="A57" s="81" t="s">
        <v>101</v>
      </c>
      <c r="B57" s="162" t="s">
        <v>102</v>
      </c>
      <c r="C57" s="37">
        <f t="shared" si="10"/>
        <v>32177.17</v>
      </c>
      <c r="D57" s="38">
        <v>32177.17</v>
      </c>
      <c r="E57" s="39">
        <v>0</v>
      </c>
      <c r="F57" s="38">
        <v>414741.33</v>
      </c>
      <c r="G57" s="40">
        <v>776692.39</v>
      </c>
      <c r="H57" s="41">
        <v>325937.25</v>
      </c>
      <c r="I57" s="41">
        <v>1059341.59</v>
      </c>
      <c r="J57" s="42">
        <v>157576.63</v>
      </c>
      <c r="K57" s="38">
        <v>25000</v>
      </c>
      <c r="L57" s="39">
        <v>7177.17</v>
      </c>
      <c r="M57" s="40">
        <f t="shared" si="9"/>
        <v>439741.33</v>
      </c>
      <c r="N57" s="41">
        <f t="shared" si="9"/>
        <v>783869.56</v>
      </c>
      <c r="O57" s="41">
        <f t="shared" si="11"/>
        <v>325937.25</v>
      </c>
      <c r="P57" s="41">
        <f t="shared" si="11"/>
        <v>1059341.59</v>
      </c>
      <c r="Q57" s="39">
        <f t="shared" si="11"/>
        <v>157576.63</v>
      </c>
    </row>
    <row r="58" spans="1:17" s="80" customFormat="1" ht="12.75" customHeight="1">
      <c r="A58" s="81" t="s">
        <v>103</v>
      </c>
      <c r="B58" s="162" t="s">
        <v>104</v>
      </c>
      <c r="C58" s="37">
        <f t="shared" si="10"/>
        <v>552815</v>
      </c>
      <c r="D58" s="38">
        <v>4606.6</v>
      </c>
      <c r="E58" s="39">
        <v>548208.4</v>
      </c>
      <c r="F58" s="38">
        <v>278000</v>
      </c>
      <c r="G58" s="40">
        <v>480815.69</v>
      </c>
      <c r="H58" s="41">
        <v>1151704.29</v>
      </c>
      <c r="I58" s="41">
        <v>435309.12</v>
      </c>
      <c r="J58" s="42">
        <v>43537.47</v>
      </c>
      <c r="K58" s="38">
        <v>250000</v>
      </c>
      <c r="L58" s="39">
        <v>302815</v>
      </c>
      <c r="M58" s="40">
        <f t="shared" si="9"/>
        <v>528000</v>
      </c>
      <c r="N58" s="41">
        <f t="shared" si="9"/>
        <v>783630.69</v>
      </c>
      <c r="O58" s="41">
        <f t="shared" si="11"/>
        <v>1151704.29</v>
      </c>
      <c r="P58" s="41">
        <f t="shared" si="11"/>
        <v>435309.12</v>
      </c>
      <c r="Q58" s="39">
        <f t="shared" si="11"/>
        <v>43537.47</v>
      </c>
    </row>
    <row r="59" spans="1:17" s="80" customFormat="1" ht="24" customHeight="1">
      <c r="A59" s="81" t="s">
        <v>105</v>
      </c>
      <c r="B59" s="162" t="s">
        <v>106</v>
      </c>
      <c r="C59" s="37">
        <f t="shared" si="10"/>
        <v>270665.48</v>
      </c>
      <c r="D59" s="38">
        <v>193170.81</v>
      </c>
      <c r="E59" s="39">
        <v>77494.67</v>
      </c>
      <c r="F59" s="38">
        <v>50000</v>
      </c>
      <c r="G59" s="40">
        <v>166246.97</v>
      </c>
      <c r="H59" s="41">
        <v>697544.4</v>
      </c>
      <c r="I59" s="41">
        <v>1070387.52</v>
      </c>
      <c r="J59" s="42">
        <v>302067.94</v>
      </c>
      <c r="K59" s="38">
        <v>70000</v>
      </c>
      <c r="L59" s="39">
        <v>200665.48</v>
      </c>
      <c r="M59" s="40">
        <f t="shared" si="9"/>
        <v>120000</v>
      </c>
      <c r="N59" s="41">
        <f t="shared" si="9"/>
        <v>366912.45</v>
      </c>
      <c r="O59" s="41">
        <f t="shared" si="11"/>
        <v>697544.4</v>
      </c>
      <c r="P59" s="41">
        <f t="shared" si="11"/>
        <v>1070387.52</v>
      </c>
      <c r="Q59" s="39">
        <f t="shared" si="11"/>
        <v>302067.94</v>
      </c>
    </row>
    <row r="60" spans="1:17" s="80" customFormat="1" ht="12.75" customHeight="1">
      <c r="A60" s="81" t="s">
        <v>107</v>
      </c>
      <c r="B60" s="162" t="s">
        <v>108</v>
      </c>
      <c r="C60" s="37">
        <f t="shared" si="10"/>
        <v>157647.41999999998</v>
      </c>
      <c r="D60" s="38">
        <v>129263.42</v>
      </c>
      <c r="E60" s="39">
        <v>28384</v>
      </c>
      <c r="F60" s="38">
        <v>179461</v>
      </c>
      <c r="G60" s="40">
        <v>510706.12</v>
      </c>
      <c r="H60" s="41">
        <v>183283.65</v>
      </c>
      <c r="I60" s="41">
        <v>347857.76</v>
      </c>
      <c r="J60" s="42">
        <v>45360.53</v>
      </c>
      <c r="K60" s="38">
        <v>39000</v>
      </c>
      <c r="L60" s="39">
        <v>118647.42</v>
      </c>
      <c r="M60" s="40">
        <f t="shared" si="9"/>
        <v>218461</v>
      </c>
      <c r="N60" s="41">
        <f t="shared" si="9"/>
        <v>629353.54</v>
      </c>
      <c r="O60" s="41">
        <f t="shared" si="11"/>
        <v>183283.65</v>
      </c>
      <c r="P60" s="41">
        <f t="shared" si="11"/>
        <v>347857.76</v>
      </c>
      <c r="Q60" s="39">
        <f t="shared" si="11"/>
        <v>45360.53</v>
      </c>
    </row>
    <row r="61" spans="1:17" s="80" customFormat="1" ht="12.75" customHeight="1" thickBot="1">
      <c r="A61" s="82"/>
      <c r="B61" s="83" t="s">
        <v>109</v>
      </c>
      <c r="C61" s="84">
        <f aca="true" t="shared" si="12" ref="C61:Q61">SUM(C44:C60)</f>
        <v>3873349.0500000003</v>
      </c>
      <c r="D61" s="85">
        <f t="shared" si="12"/>
        <v>940252.0600000002</v>
      </c>
      <c r="E61" s="86">
        <f t="shared" si="12"/>
        <v>2933096.9899999998</v>
      </c>
      <c r="F61" s="85">
        <f t="shared" si="12"/>
        <v>3818865.84</v>
      </c>
      <c r="G61" s="87">
        <f t="shared" si="12"/>
        <v>7571589.47</v>
      </c>
      <c r="H61" s="88">
        <f t="shared" si="12"/>
        <v>14055680.399999999</v>
      </c>
      <c r="I61" s="88">
        <f t="shared" si="12"/>
        <v>14459253.439999998</v>
      </c>
      <c r="J61" s="89">
        <f t="shared" si="12"/>
        <v>3249185.17</v>
      </c>
      <c r="K61" s="85">
        <f t="shared" si="12"/>
        <v>1370802</v>
      </c>
      <c r="L61" s="86">
        <f t="shared" si="12"/>
        <v>2502547.0500000003</v>
      </c>
      <c r="M61" s="87">
        <f t="shared" si="12"/>
        <v>5189667.84</v>
      </c>
      <c r="N61" s="88">
        <f t="shared" si="12"/>
        <v>10074136.52</v>
      </c>
      <c r="O61" s="88">
        <f t="shared" si="12"/>
        <v>14055680.399999999</v>
      </c>
      <c r="P61" s="88">
        <f t="shared" si="12"/>
        <v>14459253.439999998</v>
      </c>
      <c r="Q61" s="86">
        <f t="shared" si="12"/>
        <v>3249185.17</v>
      </c>
    </row>
    <row r="62" spans="1:17" s="93" customFormat="1" ht="13.5" customHeight="1">
      <c r="A62" s="90"/>
      <c r="B62" s="91"/>
      <c r="C62" s="92"/>
      <c r="D62" s="92"/>
      <c r="E62" s="92"/>
      <c r="F62" s="92"/>
      <c r="G62" s="92"/>
      <c r="H62" s="92"/>
      <c r="I62" s="92"/>
      <c r="J62" s="92"/>
      <c r="K62" s="92"/>
      <c r="L62" s="92"/>
      <c r="M62" s="92"/>
      <c r="N62" s="92"/>
      <c r="O62" s="92"/>
      <c r="P62" s="92"/>
      <c r="Q62" s="92"/>
    </row>
    <row r="63" spans="1:17" s="93" customFormat="1" ht="12.75" customHeight="1">
      <c r="A63" s="90"/>
      <c r="B63" s="91"/>
      <c r="C63" s="92"/>
      <c r="D63" s="92"/>
      <c r="E63" s="92"/>
      <c r="F63" s="92"/>
      <c r="G63" s="92"/>
      <c r="H63" s="92"/>
      <c r="I63" s="92"/>
      <c r="J63" s="92"/>
      <c r="K63" s="92"/>
      <c r="L63" s="92"/>
      <c r="M63" s="92"/>
      <c r="N63" s="92"/>
      <c r="O63" s="92"/>
      <c r="P63" s="92"/>
      <c r="Q63" s="92"/>
    </row>
    <row r="64" spans="1:17" s="93" customFormat="1" ht="12.75" customHeight="1">
      <c r="A64" s="90"/>
      <c r="B64" s="91"/>
      <c r="C64" s="92"/>
      <c r="D64" s="92"/>
      <c r="E64" s="92"/>
      <c r="F64" s="92"/>
      <c r="G64" s="92"/>
      <c r="H64" s="92"/>
      <c r="I64" s="92"/>
      <c r="J64" s="92"/>
      <c r="K64" s="92"/>
      <c r="L64" s="92"/>
      <c r="M64" s="92"/>
      <c r="N64" s="92"/>
      <c r="O64" s="92"/>
      <c r="P64" s="92"/>
      <c r="Q64" s="92"/>
    </row>
    <row r="65" spans="1:17" s="93" customFormat="1" ht="12.75" customHeight="1">
      <c r="A65" s="90"/>
      <c r="B65" s="91"/>
      <c r="C65" s="92"/>
      <c r="D65" s="92"/>
      <c r="E65" s="92"/>
      <c r="F65" s="92"/>
      <c r="G65" s="92"/>
      <c r="H65" s="92"/>
      <c r="I65" s="92"/>
      <c r="J65" s="92"/>
      <c r="K65" s="92"/>
      <c r="L65" s="92"/>
      <c r="M65" s="92"/>
      <c r="N65" s="92"/>
      <c r="O65" s="92"/>
      <c r="P65" s="92"/>
      <c r="Q65" s="92"/>
    </row>
    <row r="66" spans="1:17" s="93" customFormat="1" ht="12.75" customHeight="1">
      <c r="A66" s="90"/>
      <c r="B66" s="91"/>
      <c r="C66" s="92"/>
      <c r="D66" s="92"/>
      <c r="E66" s="92"/>
      <c r="F66" s="92"/>
      <c r="G66" s="92"/>
      <c r="H66" s="92"/>
      <c r="I66" s="92"/>
      <c r="J66" s="92"/>
      <c r="K66" s="92"/>
      <c r="L66" s="92"/>
      <c r="M66" s="92"/>
      <c r="N66" s="92"/>
      <c r="O66" s="92"/>
      <c r="P66" s="92"/>
      <c r="Q66" s="92"/>
    </row>
    <row r="67" spans="1:17" s="93" customFormat="1" ht="12.75" customHeight="1">
      <c r="A67" s="90"/>
      <c r="B67" s="91"/>
      <c r="C67" s="92"/>
      <c r="D67" s="92"/>
      <c r="E67" s="92"/>
      <c r="F67" s="92"/>
      <c r="G67" s="92"/>
      <c r="H67" s="92"/>
      <c r="I67" s="92"/>
      <c r="J67" s="92"/>
      <c r="K67" s="92"/>
      <c r="L67" s="92"/>
      <c r="M67" s="92"/>
      <c r="N67" s="92"/>
      <c r="O67" s="92"/>
      <c r="P67" s="92"/>
      <c r="Q67" s="92"/>
    </row>
    <row r="68" spans="1:17" s="93" customFormat="1" ht="12.75" customHeight="1">
      <c r="A68" s="90"/>
      <c r="B68" s="91"/>
      <c r="C68" s="92"/>
      <c r="D68" s="92"/>
      <c r="E68" s="92"/>
      <c r="F68" s="92"/>
      <c r="G68" s="92"/>
      <c r="H68" s="92"/>
      <c r="I68" s="92"/>
      <c r="J68" s="92"/>
      <c r="K68" s="92"/>
      <c r="L68" s="92"/>
      <c r="M68" s="92"/>
      <c r="N68" s="92"/>
      <c r="O68" s="92"/>
      <c r="P68" s="92"/>
      <c r="Q68" s="92"/>
    </row>
    <row r="69" spans="1:17" s="93" customFormat="1" ht="12.75" customHeight="1">
      <c r="A69" s="90"/>
      <c r="B69" s="91"/>
      <c r="C69" s="92"/>
      <c r="D69" s="92"/>
      <c r="E69" s="92"/>
      <c r="F69" s="92"/>
      <c r="G69" s="92"/>
      <c r="H69" s="92"/>
      <c r="I69" s="92"/>
      <c r="J69" s="92"/>
      <c r="K69" s="92"/>
      <c r="L69" s="92"/>
      <c r="M69" s="92"/>
      <c r="N69" s="92"/>
      <c r="O69" s="92"/>
      <c r="P69" s="92"/>
      <c r="Q69" s="92"/>
    </row>
    <row r="70" spans="1:17" s="93" customFormat="1" ht="12.75" customHeight="1">
      <c r="A70" s="90"/>
      <c r="B70" s="91"/>
      <c r="C70" s="92"/>
      <c r="D70" s="92"/>
      <c r="E70" s="92"/>
      <c r="F70" s="92"/>
      <c r="G70" s="92"/>
      <c r="H70" s="92"/>
      <c r="I70" s="92"/>
      <c r="J70" s="92"/>
      <c r="K70" s="92"/>
      <c r="L70" s="92"/>
      <c r="M70" s="92"/>
      <c r="N70" s="92"/>
      <c r="O70" s="92"/>
      <c r="P70" s="92"/>
      <c r="Q70" s="92"/>
    </row>
    <row r="71" spans="1:17" s="93" customFormat="1" ht="12.75" customHeight="1">
      <c r="A71" s="90"/>
      <c r="B71" s="91"/>
      <c r="C71" s="92"/>
      <c r="D71" s="92"/>
      <c r="E71" s="92"/>
      <c r="F71" s="92"/>
      <c r="G71" s="92"/>
      <c r="H71" s="92"/>
      <c r="I71" s="92"/>
      <c r="J71" s="92"/>
      <c r="K71" s="92"/>
      <c r="L71" s="92"/>
      <c r="M71" s="92"/>
      <c r="N71" s="92"/>
      <c r="O71" s="92"/>
      <c r="P71" s="92"/>
      <c r="Q71" s="92"/>
    </row>
    <row r="72" spans="1:17" s="93" customFormat="1" ht="12.75" customHeight="1">
      <c r="A72" s="90"/>
      <c r="B72" s="91"/>
      <c r="C72" s="92"/>
      <c r="D72" s="92"/>
      <c r="E72" s="92"/>
      <c r="F72" s="92"/>
      <c r="G72" s="92"/>
      <c r="H72" s="92"/>
      <c r="I72" s="92"/>
      <c r="J72" s="92"/>
      <c r="K72" s="92"/>
      <c r="L72" s="92"/>
      <c r="M72" s="92"/>
      <c r="N72" s="92"/>
      <c r="O72" s="92"/>
      <c r="P72" s="92"/>
      <c r="Q72" s="92"/>
    </row>
    <row r="73" spans="1:17" s="93" customFormat="1" ht="12.75" customHeight="1">
      <c r="A73" s="90"/>
      <c r="B73" s="91"/>
      <c r="C73" s="92"/>
      <c r="D73" s="92"/>
      <c r="E73" s="92"/>
      <c r="F73" s="92"/>
      <c r="G73" s="92"/>
      <c r="H73" s="92"/>
      <c r="I73" s="92"/>
      <c r="J73" s="92"/>
      <c r="K73" s="92"/>
      <c r="L73" s="92"/>
      <c r="M73" s="92"/>
      <c r="N73" s="92"/>
      <c r="O73" s="92"/>
      <c r="P73" s="92"/>
      <c r="Q73" s="92"/>
    </row>
    <row r="74" spans="1:17" s="93" customFormat="1" ht="12.75" customHeight="1">
      <c r="A74" s="90"/>
      <c r="B74" s="91"/>
      <c r="C74" s="92"/>
      <c r="D74" s="92"/>
      <c r="E74" s="92"/>
      <c r="F74" s="92"/>
      <c r="G74" s="92"/>
      <c r="H74" s="92"/>
      <c r="I74" s="92"/>
      <c r="J74" s="92"/>
      <c r="K74" s="92"/>
      <c r="L74" s="92"/>
      <c r="M74" s="92"/>
      <c r="N74" s="92"/>
      <c r="O74" s="92"/>
      <c r="P74" s="92"/>
      <c r="Q74" s="92"/>
    </row>
    <row r="75" spans="1:17" s="93" customFormat="1" ht="12.75" customHeight="1">
      <c r="A75" s="90"/>
      <c r="B75" s="91"/>
      <c r="C75" s="92"/>
      <c r="D75" s="92"/>
      <c r="E75" s="92"/>
      <c r="F75" s="92"/>
      <c r="G75" s="92"/>
      <c r="H75" s="92"/>
      <c r="I75" s="92"/>
      <c r="J75" s="92"/>
      <c r="K75" s="92"/>
      <c r="L75" s="92"/>
      <c r="M75" s="92"/>
      <c r="N75" s="92"/>
      <c r="O75" s="92"/>
      <c r="P75" s="92"/>
      <c r="Q75" s="92"/>
    </row>
    <row r="76" spans="1:17" s="93" customFormat="1" ht="12.75" customHeight="1">
      <c r="A76" s="90"/>
      <c r="B76" s="91"/>
      <c r="C76" s="92"/>
      <c r="D76" s="92"/>
      <c r="E76" s="92"/>
      <c r="F76" s="92"/>
      <c r="G76" s="92"/>
      <c r="H76" s="92"/>
      <c r="I76" s="92"/>
      <c r="J76" s="92"/>
      <c r="K76" s="92"/>
      <c r="L76" s="92"/>
      <c r="M76" s="92"/>
      <c r="N76" s="92"/>
      <c r="O76" s="92"/>
      <c r="P76" s="92"/>
      <c r="Q76" s="92"/>
    </row>
    <row r="77" spans="1:17" s="93" customFormat="1" ht="12.75" customHeight="1">
      <c r="A77" s="90"/>
      <c r="B77" s="91"/>
      <c r="C77" s="92"/>
      <c r="D77" s="92"/>
      <c r="E77" s="92"/>
      <c r="F77" s="92"/>
      <c r="G77" s="92"/>
      <c r="H77" s="92"/>
      <c r="I77" s="92"/>
      <c r="J77" s="92"/>
      <c r="K77" s="92"/>
      <c r="L77" s="92"/>
      <c r="M77" s="92"/>
      <c r="N77" s="92"/>
      <c r="O77" s="92"/>
      <c r="P77" s="92"/>
      <c r="Q77" s="92"/>
    </row>
    <row r="78" spans="1:17" s="93" customFormat="1" ht="12.75" customHeight="1" thickBot="1">
      <c r="A78" s="90"/>
      <c r="B78" s="91"/>
      <c r="C78" s="92"/>
      <c r="D78" s="92"/>
      <c r="E78" s="92"/>
      <c r="F78" s="92"/>
      <c r="G78" s="92"/>
      <c r="H78" s="92"/>
      <c r="I78" s="92"/>
      <c r="J78" s="92"/>
      <c r="K78" s="92"/>
      <c r="L78" s="92"/>
      <c r="M78" s="92"/>
      <c r="N78" s="92"/>
      <c r="O78" s="92"/>
      <c r="P78" s="92"/>
      <c r="Q78" s="92"/>
    </row>
    <row r="79" spans="1:17" s="12" customFormat="1" ht="15" customHeight="1">
      <c r="A79" s="238"/>
      <c r="B79" s="11"/>
      <c r="C79" s="211" t="s">
        <v>5</v>
      </c>
      <c r="D79" s="213" t="s">
        <v>6</v>
      </c>
      <c r="E79" s="214"/>
      <c r="F79" s="215" t="s">
        <v>210</v>
      </c>
      <c r="G79" s="215"/>
      <c r="H79" s="215"/>
      <c r="I79" s="215"/>
      <c r="J79" s="216"/>
      <c r="K79" s="244" t="s">
        <v>7</v>
      </c>
      <c r="L79" s="245"/>
      <c r="M79" s="215" t="s">
        <v>8</v>
      </c>
      <c r="N79" s="215"/>
      <c r="O79" s="215"/>
      <c r="P79" s="215"/>
      <c r="Q79" s="216"/>
    </row>
    <row r="80" spans="1:17" s="12" customFormat="1" ht="12.75" customHeight="1">
      <c r="A80" s="239"/>
      <c r="B80" s="13" t="s">
        <v>9</v>
      </c>
      <c r="C80" s="212"/>
      <c r="D80" s="234" t="s">
        <v>10</v>
      </c>
      <c r="E80" s="236" t="s">
        <v>11</v>
      </c>
      <c r="F80" s="19" t="s">
        <v>12</v>
      </c>
      <c r="G80" s="15" t="s">
        <v>13</v>
      </c>
      <c r="H80" s="15" t="s">
        <v>13</v>
      </c>
      <c r="I80" s="16" t="s">
        <v>14</v>
      </c>
      <c r="J80" s="17" t="s">
        <v>15</v>
      </c>
      <c r="K80" s="18" t="s">
        <v>16</v>
      </c>
      <c r="L80" s="17" t="s">
        <v>17</v>
      </c>
      <c r="M80" s="19" t="s">
        <v>12</v>
      </c>
      <c r="N80" s="15" t="s">
        <v>13</v>
      </c>
      <c r="O80" s="15" t="s">
        <v>13</v>
      </c>
      <c r="P80" s="16" t="s">
        <v>14</v>
      </c>
      <c r="Q80" s="17" t="s">
        <v>15</v>
      </c>
    </row>
    <row r="81" spans="1:17" s="12" customFormat="1" ht="12.75" customHeight="1" thickBot="1">
      <c r="A81" s="240"/>
      <c r="B81" s="94"/>
      <c r="C81" s="241"/>
      <c r="D81" s="243"/>
      <c r="E81" s="242"/>
      <c r="F81" s="26" t="s">
        <v>18</v>
      </c>
      <c r="G81" s="27" t="s">
        <v>19</v>
      </c>
      <c r="H81" s="27" t="s">
        <v>20</v>
      </c>
      <c r="I81" s="23" t="s">
        <v>16</v>
      </c>
      <c r="J81" s="24"/>
      <c r="K81" s="95" t="s">
        <v>18</v>
      </c>
      <c r="L81" s="96" t="s">
        <v>21</v>
      </c>
      <c r="M81" s="26" t="s">
        <v>18</v>
      </c>
      <c r="N81" s="27" t="s">
        <v>19</v>
      </c>
      <c r="O81" s="27" t="s">
        <v>20</v>
      </c>
      <c r="P81" s="23" t="s">
        <v>16</v>
      </c>
      <c r="Q81" s="24"/>
    </row>
    <row r="82" spans="1:17" s="80" customFormat="1" ht="12.75" customHeight="1">
      <c r="A82" s="74"/>
      <c r="B82" s="75" t="s">
        <v>110</v>
      </c>
      <c r="C82" s="30"/>
      <c r="D82" s="31"/>
      <c r="E82" s="32"/>
      <c r="F82" s="31"/>
      <c r="G82" s="33"/>
      <c r="H82" s="34"/>
      <c r="I82" s="34"/>
      <c r="J82" s="32"/>
      <c r="K82" s="31"/>
      <c r="L82" s="32"/>
      <c r="M82" s="33"/>
      <c r="N82" s="34"/>
      <c r="O82" s="34"/>
      <c r="P82" s="34"/>
      <c r="Q82" s="32"/>
    </row>
    <row r="83" spans="1:17" s="80" customFormat="1" ht="12.75" customHeight="1">
      <c r="A83" s="97" t="s">
        <v>111</v>
      </c>
      <c r="B83" s="159" t="s">
        <v>112</v>
      </c>
      <c r="C83" s="37">
        <f>(D83+E83)</f>
        <v>222229.22</v>
      </c>
      <c r="D83" s="156">
        <v>222229.22</v>
      </c>
      <c r="E83" s="39">
        <v>0</v>
      </c>
      <c r="F83" s="38">
        <v>97659</v>
      </c>
      <c r="G83" s="40">
        <v>95303.79</v>
      </c>
      <c r="H83" s="41">
        <v>640328.2</v>
      </c>
      <c r="I83" s="41">
        <v>551151.05</v>
      </c>
      <c r="J83" s="39">
        <v>146572.79</v>
      </c>
      <c r="K83" s="38">
        <v>42000</v>
      </c>
      <c r="L83" s="39">
        <v>180229.22</v>
      </c>
      <c r="M83" s="40">
        <f aca="true" t="shared" si="13" ref="M83:N98">SUM(F83+K83)</f>
        <v>139659</v>
      </c>
      <c r="N83" s="41">
        <f t="shared" si="13"/>
        <v>275533.01</v>
      </c>
      <c r="O83" s="41">
        <v>640328.2</v>
      </c>
      <c r="P83" s="41">
        <v>551151.05</v>
      </c>
      <c r="Q83" s="39">
        <v>146572.79</v>
      </c>
    </row>
    <row r="84" spans="1:17" s="80" customFormat="1" ht="12.75" customHeight="1">
      <c r="A84" s="97" t="s">
        <v>113</v>
      </c>
      <c r="B84" s="165" t="s">
        <v>182</v>
      </c>
      <c r="C84" s="37">
        <f>(D84+E84)</f>
        <v>384131.02999999997</v>
      </c>
      <c r="D84" s="38">
        <v>-16009.14</v>
      </c>
      <c r="E84" s="39">
        <v>400140.17</v>
      </c>
      <c r="F84" s="38">
        <v>788623</v>
      </c>
      <c r="G84" s="40">
        <v>935768.2</v>
      </c>
      <c r="H84" s="41">
        <v>526215.99</v>
      </c>
      <c r="I84" s="41">
        <v>950233.94</v>
      </c>
      <c r="J84" s="39">
        <v>138379.23</v>
      </c>
      <c r="K84" s="38">
        <v>191377</v>
      </c>
      <c r="L84" s="39">
        <v>192754.03</v>
      </c>
      <c r="M84" s="40">
        <f t="shared" si="13"/>
        <v>980000</v>
      </c>
      <c r="N84" s="41">
        <f t="shared" si="13"/>
        <v>1128522.23</v>
      </c>
      <c r="O84" s="41">
        <v>526215.99</v>
      </c>
      <c r="P84" s="41">
        <v>950233.94</v>
      </c>
      <c r="Q84" s="39">
        <v>138379.23</v>
      </c>
    </row>
    <row r="85" spans="1:17" s="80" customFormat="1" ht="12.75" customHeight="1">
      <c r="A85" s="97" t="s">
        <v>114</v>
      </c>
      <c r="B85" s="166" t="s">
        <v>183</v>
      </c>
      <c r="C85" s="37">
        <f>(D85+E85)</f>
        <v>121861.05</v>
      </c>
      <c r="D85" s="38">
        <v>2929.85</v>
      </c>
      <c r="E85" s="39">
        <v>118931.2</v>
      </c>
      <c r="F85" s="38">
        <v>299452.26</v>
      </c>
      <c r="G85" s="40">
        <v>513976.5</v>
      </c>
      <c r="H85" s="41">
        <v>1269932.87</v>
      </c>
      <c r="I85" s="41">
        <v>719006.51</v>
      </c>
      <c r="J85" s="39">
        <v>213658.63</v>
      </c>
      <c r="K85" s="38">
        <v>58000</v>
      </c>
      <c r="L85" s="39">
        <v>63861.05</v>
      </c>
      <c r="M85" s="40">
        <f t="shared" si="13"/>
        <v>357452.26</v>
      </c>
      <c r="N85" s="41">
        <f t="shared" si="13"/>
        <v>577837.55</v>
      </c>
      <c r="O85" s="41">
        <v>1269932.87</v>
      </c>
      <c r="P85" s="41">
        <v>719006.51</v>
      </c>
      <c r="Q85" s="39">
        <v>213658.63</v>
      </c>
    </row>
    <row r="86" spans="1:17" s="80" customFormat="1" ht="12.75" customHeight="1">
      <c r="A86" s="97" t="s">
        <v>115</v>
      </c>
      <c r="B86" s="165" t="s">
        <v>184</v>
      </c>
      <c r="C86" s="37">
        <f>(D86+E86)</f>
        <v>519993.15</v>
      </c>
      <c r="D86" s="38">
        <v>18391.08</v>
      </c>
      <c r="E86" s="39">
        <v>501602.07</v>
      </c>
      <c r="F86" s="38">
        <v>1281507.15</v>
      </c>
      <c r="G86" s="40">
        <v>1771355.12</v>
      </c>
      <c r="H86" s="41">
        <v>743594.6</v>
      </c>
      <c r="I86" s="41">
        <v>1556485.24</v>
      </c>
      <c r="J86" s="39">
        <v>370346</v>
      </c>
      <c r="K86" s="38">
        <v>200000</v>
      </c>
      <c r="L86" s="39">
        <v>319993.15</v>
      </c>
      <c r="M86" s="40">
        <f t="shared" si="13"/>
        <v>1481507.15</v>
      </c>
      <c r="N86" s="41">
        <f t="shared" si="13"/>
        <v>2091348.27</v>
      </c>
      <c r="O86" s="41">
        <v>743594.6</v>
      </c>
      <c r="P86" s="41">
        <v>1556485.24</v>
      </c>
      <c r="Q86" s="39">
        <v>370346</v>
      </c>
    </row>
    <row r="87" spans="1:17" s="80" customFormat="1" ht="12.75" customHeight="1">
      <c r="A87" s="97" t="s">
        <v>116</v>
      </c>
      <c r="B87" s="165" t="s">
        <v>185</v>
      </c>
      <c r="C87" s="37">
        <f aca="true" t="shared" si="14" ref="C87:C98">(D87+E87)</f>
        <v>53627.53</v>
      </c>
      <c r="D87" s="38">
        <v>531.42</v>
      </c>
      <c r="E87" s="39">
        <v>53096.11</v>
      </c>
      <c r="F87" s="38">
        <v>60500</v>
      </c>
      <c r="G87" s="40">
        <v>61641.75</v>
      </c>
      <c r="H87" s="41">
        <v>115064.98</v>
      </c>
      <c r="I87" s="41">
        <v>618635.13</v>
      </c>
      <c r="J87" s="39">
        <v>392010.83</v>
      </c>
      <c r="K87" s="38">
        <v>0</v>
      </c>
      <c r="L87" s="39">
        <v>53627.53</v>
      </c>
      <c r="M87" s="40">
        <f t="shared" si="13"/>
        <v>60500</v>
      </c>
      <c r="N87" s="41">
        <f t="shared" si="13"/>
        <v>115269.28</v>
      </c>
      <c r="O87" s="41">
        <v>115064.98</v>
      </c>
      <c r="P87" s="41">
        <v>618635.13</v>
      </c>
      <c r="Q87" s="39">
        <v>392010.83</v>
      </c>
    </row>
    <row r="88" spans="1:17" s="80" customFormat="1" ht="12.75" customHeight="1">
      <c r="A88" s="97" t="s">
        <v>117</v>
      </c>
      <c r="B88" s="165" t="s">
        <v>186</v>
      </c>
      <c r="C88" s="37">
        <f t="shared" si="14"/>
        <v>1270336.11</v>
      </c>
      <c r="D88" s="38">
        <v>802620.68</v>
      </c>
      <c r="E88" s="39">
        <v>467715.43</v>
      </c>
      <c r="F88" s="38">
        <v>693557</v>
      </c>
      <c r="G88" s="40">
        <v>1133334.07</v>
      </c>
      <c r="H88" s="41">
        <v>1581921.86</v>
      </c>
      <c r="I88" s="41">
        <v>2782490.69</v>
      </c>
      <c r="J88" s="39">
        <v>533263.79</v>
      </c>
      <c r="K88" s="38">
        <v>468000</v>
      </c>
      <c r="L88" s="39">
        <v>802336.11</v>
      </c>
      <c r="M88" s="40">
        <f t="shared" si="13"/>
        <v>1161557</v>
      </c>
      <c r="N88" s="41">
        <f t="shared" si="13"/>
        <v>1935670.1800000002</v>
      </c>
      <c r="O88" s="41">
        <v>1581921.86</v>
      </c>
      <c r="P88" s="41">
        <v>2782490.69</v>
      </c>
      <c r="Q88" s="39">
        <v>533263.79</v>
      </c>
    </row>
    <row r="89" spans="1:17" s="80" customFormat="1" ht="12.75" customHeight="1">
      <c r="A89" s="97" t="s">
        <v>118</v>
      </c>
      <c r="B89" s="165" t="s">
        <v>187</v>
      </c>
      <c r="C89" s="37">
        <f t="shared" si="14"/>
        <v>69421.37</v>
      </c>
      <c r="D89" s="38">
        <v>18635.73</v>
      </c>
      <c r="E89" s="39">
        <v>50785.64</v>
      </c>
      <c r="F89" s="38">
        <v>440000</v>
      </c>
      <c r="G89" s="40">
        <v>107044.01</v>
      </c>
      <c r="H89" s="41">
        <v>160481</v>
      </c>
      <c r="I89" s="41">
        <v>1414788.42</v>
      </c>
      <c r="J89" s="39">
        <v>512220.16</v>
      </c>
      <c r="K89" s="38">
        <v>30000</v>
      </c>
      <c r="L89" s="39">
        <v>39421.37</v>
      </c>
      <c r="M89" s="40">
        <f t="shared" si="13"/>
        <v>470000</v>
      </c>
      <c r="N89" s="41">
        <f t="shared" si="13"/>
        <v>146465.38</v>
      </c>
      <c r="O89" s="41">
        <v>160481</v>
      </c>
      <c r="P89" s="41">
        <v>1414788.42</v>
      </c>
      <c r="Q89" s="39">
        <v>512220.16</v>
      </c>
    </row>
    <row r="90" spans="1:17" s="80" customFormat="1" ht="12.75" customHeight="1">
      <c r="A90" s="97" t="s">
        <v>119</v>
      </c>
      <c r="B90" s="165" t="s">
        <v>188</v>
      </c>
      <c r="C90" s="37">
        <f t="shared" si="14"/>
        <v>17272.949999999983</v>
      </c>
      <c r="D90" s="38">
        <v>-259050.23</v>
      </c>
      <c r="E90" s="39">
        <v>276323.18</v>
      </c>
      <c r="F90" s="38">
        <v>160800</v>
      </c>
      <c r="G90" s="40">
        <v>2676.61</v>
      </c>
      <c r="H90" s="41">
        <v>852042.34</v>
      </c>
      <c r="I90" s="41">
        <v>136200.91</v>
      </c>
      <c r="J90" s="39">
        <v>10807.15</v>
      </c>
      <c r="K90" s="38">
        <v>0</v>
      </c>
      <c r="L90" s="39">
        <v>17272.95</v>
      </c>
      <c r="M90" s="40">
        <f t="shared" si="13"/>
        <v>160800</v>
      </c>
      <c r="N90" s="41">
        <f t="shared" si="13"/>
        <v>19949.56</v>
      </c>
      <c r="O90" s="41">
        <v>852042.34</v>
      </c>
      <c r="P90" s="41">
        <v>136200.91</v>
      </c>
      <c r="Q90" s="39">
        <v>10807.15</v>
      </c>
    </row>
    <row r="91" spans="1:17" s="80" customFormat="1" ht="12" customHeight="1">
      <c r="A91" s="97" t="s">
        <v>120</v>
      </c>
      <c r="B91" s="165" t="s">
        <v>189</v>
      </c>
      <c r="C91" s="37">
        <f t="shared" si="14"/>
        <v>509126.45</v>
      </c>
      <c r="D91" s="38">
        <v>0</v>
      </c>
      <c r="E91" s="39">
        <v>509126.45</v>
      </c>
      <c r="F91" s="38">
        <v>413617</v>
      </c>
      <c r="G91" s="40">
        <v>536980.26</v>
      </c>
      <c r="H91" s="41">
        <v>1271566</v>
      </c>
      <c r="I91" s="41">
        <v>455102.91</v>
      </c>
      <c r="J91" s="39">
        <v>498606.57</v>
      </c>
      <c r="K91" s="38">
        <v>485500</v>
      </c>
      <c r="L91" s="39">
        <v>121759.08</v>
      </c>
      <c r="M91" s="40">
        <v>1176849</v>
      </c>
      <c r="N91" s="41">
        <v>3594082.14</v>
      </c>
      <c r="O91" s="41">
        <v>1470617.6</v>
      </c>
      <c r="P91" s="41">
        <v>1437822.4</v>
      </c>
      <c r="Q91" s="39">
        <v>681723.94</v>
      </c>
    </row>
    <row r="92" spans="1:17" s="80" customFormat="1" ht="12.75" customHeight="1">
      <c r="A92" s="97" t="s">
        <v>121</v>
      </c>
      <c r="B92" s="165" t="s">
        <v>190</v>
      </c>
      <c r="C92" s="37">
        <f t="shared" si="14"/>
        <v>98132.63</v>
      </c>
      <c r="D92" s="38">
        <v>20.07</v>
      </c>
      <c r="E92" s="39">
        <v>98112.56</v>
      </c>
      <c r="F92" s="38">
        <v>277732</v>
      </c>
      <c r="G92" s="40">
        <v>2935342.8</v>
      </c>
      <c r="H92" s="41">
        <v>199051.6</v>
      </c>
      <c r="I92" s="41">
        <v>982719.49</v>
      </c>
      <c r="J92" s="39">
        <v>183117.37</v>
      </c>
      <c r="K92" s="38">
        <v>0</v>
      </c>
      <c r="L92" s="39">
        <v>0</v>
      </c>
      <c r="M92" s="40">
        <v>0</v>
      </c>
      <c r="N92" s="41">
        <v>0</v>
      </c>
      <c r="O92" s="41">
        <v>0</v>
      </c>
      <c r="P92" s="41">
        <v>0</v>
      </c>
      <c r="Q92" s="39">
        <v>0</v>
      </c>
    </row>
    <row r="93" spans="1:17" s="80" customFormat="1" ht="12.75" customHeight="1">
      <c r="A93" s="97" t="s">
        <v>122</v>
      </c>
      <c r="B93" s="165" t="s">
        <v>123</v>
      </c>
      <c r="C93" s="37">
        <f t="shared" si="14"/>
        <v>88975.8</v>
      </c>
      <c r="D93" s="38">
        <v>0</v>
      </c>
      <c r="E93" s="39">
        <v>88975.8</v>
      </c>
      <c r="F93" s="38">
        <v>13000</v>
      </c>
      <c r="G93" s="40">
        <v>131945.1</v>
      </c>
      <c r="H93" s="41">
        <v>1310766</v>
      </c>
      <c r="I93" s="41">
        <v>879360.3</v>
      </c>
      <c r="J93" s="39">
        <v>105162.13</v>
      </c>
      <c r="K93" s="38">
        <v>9000</v>
      </c>
      <c r="L93" s="39">
        <v>79975.8</v>
      </c>
      <c r="M93" s="40">
        <f t="shared" si="13"/>
        <v>22000</v>
      </c>
      <c r="N93" s="41">
        <f t="shared" si="13"/>
        <v>211920.90000000002</v>
      </c>
      <c r="O93" s="41">
        <v>1310766</v>
      </c>
      <c r="P93" s="41">
        <v>879360.3</v>
      </c>
      <c r="Q93" s="39">
        <v>105162.13</v>
      </c>
    </row>
    <row r="94" spans="1:17" s="80" customFormat="1" ht="12.75" customHeight="1">
      <c r="A94" s="97" t="s">
        <v>124</v>
      </c>
      <c r="B94" s="165" t="s">
        <v>191</v>
      </c>
      <c r="C94" s="37">
        <f t="shared" si="14"/>
        <v>127600.47</v>
      </c>
      <c r="D94" s="38">
        <v>9541.54</v>
      </c>
      <c r="E94" s="39">
        <v>118058.93</v>
      </c>
      <c r="F94" s="38">
        <v>191893</v>
      </c>
      <c r="G94" s="40">
        <v>773252.09</v>
      </c>
      <c r="H94" s="41">
        <v>0</v>
      </c>
      <c r="I94" s="41">
        <v>812003.95</v>
      </c>
      <c r="J94" s="39">
        <v>57141.27</v>
      </c>
      <c r="K94" s="38">
        <v>25000</v>
      </c>
      <c r="L94" s="39">
        <v>102600.47</v>
      </c>
      <c r="M94" s="40">
        <f t="shared" si="13"/>
        <v>216893</v>
      </c>
      <c r="N94" s="41">
        <f t="shared" si="13"/>
        <v>875852.5599999999</v>
      </c>
      <c r="O94" s="41">
        <v>0</v>
      </c>
      <c r="P94" s="41">
        <v>812003.95</v>
      </c>
      <c r="Q94" s="39">
        <v>57141.27</v>
      </c>
    </row>
    <row r="95" spans="1:17" s="80" customFormat="1" ht="12.75" customHeight="1">
      <c r="A95" s="97" t="s">
        <v>125</v>
      </c>
      <c r="B95" s="165" t="s">
        <v>126</v>
      </c>
      <c r="C95" s="37">
        <f t="shared" si="14"/>
        <v>271240.16</v>
      </c>
      <c r="D95" s="38">
        <v>251656.65</v>
      </c>
      <c r="E95" s="39">
        <v>19583.51</v>
      </c>
      <c r="F95" s="38">
        <v>4915</v>
      </c>
      <c r="G95" s="40">
        <v>344212.49</v>
      </c>
      <c r="H95" s="41">
        <v>62439.4</v>
      </c>
      <c r="I95" s="41">
        <v>408085.77</v>
      </c>
      <c r="J95" s="39">
        <v>34815.23</v>
      </c>
      <c r="K95" s="38">
        <v>0</v>
      </c>
      <c r="L95" s="39">
        <v>271240.16</v>
      </c>
      <c r="M95" s="40">
        <f t="shared" si="13"/>
        <v>4915</v>
      </c>
      <c r="N95" s="41">
        <f t="shared" si="13"/>
        <v>615452.6499999999</v>
      </c>
      <c r="O95" s="41">
        <v>62439.4</v>
      </c>
      <c r="P95" s="41">
        <v>408085.77</v>
      </c>
      <c r="Q95" s="39">
        <v>34815.23</v>
      </c>
    </row>
    <row r="96" spans="1:17" s="80" customFormat="1" ht="12.75" customHeight="1">
      <c r="A96" s="97" t="s">
        <v>127</v>
      </c>
      <c r="B96" s="165" t="s">
        <v>192</v>
      </c>
      <c r="C96" s="37">
        <f t="shared" si="14"/>
        <v>255231.17</v>
      </c>
      <c r="D96" s="38">
        <v>1747.16</v>
      </c>
      <c r="E96" s="39">
        <v>253484.01</v>
      </c>
      <c r="F96" s="38">
        <v>256040</v>
      </c>
      <c r="G96" s="40">
        <v>311150.45</v>
      </c>
      <c r="H96" s="41">
        <v>597464</v>
      </c>
      <c r="I96" s="41">
        <v>621999.28</v>
      </c>
      <c r="J96" s="39">
        <v>169829.39</v>
      </c>
      <c r="K96" s="38">
        <v>0</v>
      </c>
      <c r="L96" s="39">
        <v>255231.17</v>
      </c>
      <c r="M96" s="40">
        <f t="shared" si="13"/>
        <v>256040</v>
      </c>
      <c r="N96" s="41">
        <f t="shared" si="13"/>
        <v>566381.62</v>
      </c>
      <c r="O96" s="41">
        <v>597464</v>
      </c>
      <c r="P96" s="41">
        <v>621999.28</v>
      </c>
      <c r="Q96" s="39">
        <v>169829.39</v>
      </c>
    </row>
    <row r="97" spans="1:17" s="80" customFormat="1" ht="12.75" customHeight="1">
      <c r="A97" s="97" t="s">
        <v>128</v>
      </c>
      <c r="B97" s="165" t="s">
        <v>193</v>
      </c>
      <c r="C97" s="37">
        <f t="shared" si="14"/>
        <v>246089.07</v>
      </c>
      <c r="D97" s="38">
        <v>0</v>
      </c>
      <c r="E97" s="39">
        <v>246089.07</v>
      </c>
      <c r="F97" s="38">
        <v>479305</v>
      </c>
      <c r="G97" s="40">
        <v>684688.05</v>
      </c>
      <c r="H97" s="41">
        <v>602814.7</v>
      </c>
      <c r="I97" s="41">
        <v>2763561.63</v>
      </c>
      <c r="J97" s="39">
        <v>256321.81</v>
      </c>
      <c r="K97" s="38">
        <v>0</v>
      </c>
      <c r="L97" s="39">
        <v>246089.07</v>
      </c>
      <c r="M97" s="40">
        <f t="shared" si="13"/>
        <v>479305</v>
      </c>
      <c r="N97" s="41">
        <f t="shared" si="13"/>
        <v>930777.1200000001</v>
      </c>
      <c r="O97" s="41">
        <v>602814.7</v>
      </c>
      <c r="P97" s="41">
        <v>2763561.63</v>
      </c>
      <c r="Q97" s="39">
        <v>256321.81</v>
      </c>
    </row>
    <row r="98" spans="1:17" s="80" customFormat="1" ht="12.75" customHeight="1">
      <c r="A98" s="97" t="s">
        <v>129</v>
      </c>
      <c r="B98" s="167" t="s">
        <v>130</v>
      </c>
      <c r="C98" s="37">
        <f t="shared" si="14"/>
        <v>437539.19999999995</v>
      </c>
      <c r="D98" s="38">
        <v>195151.15</v>
      </c>
      <c r="E98" s="39">
        <v>242388.05</v>
      </c>
      <c r="F98" s="38">
        <v>3000</v>
      </c>
      <c r="G98" s="40">
        <v>836831.35</v>
      </c>
      <c r="H98" s="41">
        <v>669793.2</v>
      </c>
      <c r="I98" s="41">
        <v>587752.02</v>
      </c>
      <c r="J98" s="39">
        <v>119042.57</v>
      </c>
      <c r="K98" s="38">
        <v>137200</v>
      </c>
      <c r="L98" s="39">
        <v>300339.2</v>
      </c>
      <c r="M98" s="40">
        <f t="shared" si="13"/>
        <v>140200</v>
      </c>
      <c r="N98" s="41">
        <f t="shared" si="13"/>
        <v>1137170.55</v>
      </c>
      <c r="O98" s="41">
        <v>669793.2</v>
      </c>
      <c r="P98" s="41">
        <v>587752.02</v>
      </c>
      <c r="Q98" s="39">
        <v>119042.57</v>
      </c>
    </row>
    <row r="99" spans="1:17" s="80" customFormat="1" ht="12.75" customHeight="1" thickBot="1">
      <c r="A99" s="82"/>
      <c r="B99" s="83" t="s">
        <v>131</v>
      </c>
      <c r="C99" s="84">
        <f aca="true" t="shared" si="15" ref="C99:Q99">SUM(C82:C98)</f>
        <v>4692807.360000001</v>
      </c>
      <c r="D99" s="85">
        <f t="shared" si="15"/>
        <v>1248395.18</v>
      </c>
      <c r="E99" s="86">
        <f t="shared" si="15"/>
        <v>3444412.1799999992</v>
      </c>
      <c r="F99" s="85">
        <f t="shared" si="15"/>
        <v>5461600.41</v>
      </c>
      <c r="G99" s="87">
        <f t="shared" si="15"/>
        <v>11175502.64</v>
      </c>
      <c r="H99" s="88">
        <f t="shared" si="15"/>
        <v>10603476.739999998</v>
      </c>
      <c r="I99" s="88">
        <f t="shared" si="15"/>
        <v>16239577.239999998</v>
      </c>
      <c r="J99" s="89">
        <f t="shared" si="15"/>
        <v>3741294.92</v>
      </c>
      <c r="K99" s="85">
        <f t="shared" si="15"/>
        <v>1646077</v>
      </c>
      <c r="L99" s="86">
        <f t="shared" si="15"/>
        <v>3046730.36</v>
      </c>
      <c r="M99" s="87">
        <f t="shared" si="15"/>
        <v>7107677.41</v>
      </c>
      <c r="N99" s="88">
        <f t="shared" si="15"/>
        <v>14222233</v>
      </c>
      <c r="O99" s="88">
        <f t="shared" si="15"/>
        <v>10603476.739999998</v>
      </c>
      <c r="P99" s="88">
        <f t="shared" si="15"/>
        <v>16239577.239999998</v>
      </c>
      <c r="Q99" s="86">
        <f t="shared" si="15"/>
        <v>3741294.92</v>
      </c>
    </row>
    <row r="100" spans="1:17" s="80" customFormat="1" ht="12.75" customHeight="1">
      <c r="A100" s="74"/>
      <c r="B100" s="75" t="s">
        <v>132</v>
      </c>
      <c r="C100" s="30"/>
      <c r="D100" s="31"/>
      <c r="E100" s="32"/>
      <c r="F100" s="31"/>
      <c r="G100" s="33"/>
      <c r="H100" s="34"/>
      <c r="I100" s="34"/>
      <c r="J100" s="32"/>
      <c r="K100" s="31"/>
      <c r="L100" s="32"/>
      <c r="M100" s="33"/>
      <c r="N100" s="34"/>
      <c r="O100" s="34"/>
      <c r="P100" s="34"/>
      <c r="Q100" s="32"/>
    </row>
    <row r="101" spans="1:17" s="80" customFormat="1" ht="12.75" customHeight="1">
      <c r="A101" s="97" t="s">
        <v>133</v>
      </c>
      <c r="B101" s="165" t="s">
        <v>194</v>
      </c>
      <c r="C101" s="37">
        <v>2396</v>
      </c>
      <c r="D101" s="38">
        <v>0</v>
      </c>
      <c r="E101" s="39">
        <v>2396</v>
      </c>
      <c r="F101" s="38">
        <v>19722</v>
      </c>
      <c r="G101" s="40">
        <v>80815.12</v>
      </c>
      <c r="H101" s="41">
        <v>271533.6</v>
      </c>
      <c r="I101" s="41">
        <v>95698.71</v>
      </c>
      <c r="J101" s="39">
        <v>27701.18</v>
      </c>
      <c r="K101" s="38">
        <v>0</v>
      </c>
      <c r="L101" s="39">
        <v>2396</v>
      </c>
      <c r="M101" s="40">
        <f>SUM(F101+K101)</f>
        <v>19722</v>
      </c>
      <c r="N101" s="41">
        <f>SUM(G101+L101)</f>
        <v>83211.12</v>
      </c>
      <c r="O101" s="41">
        <f>H101</f>
        <v>271533.6</v>
      </c>
      <c r="P101" s="41">
        <f>I101</f>
        <v>95698.71</v>
      </c>
      <c r="Q101" s="39">
        <f>J101</f>
        <v>27701.18</v>
      </c>
    </row>
    <row r="102" spans="1:17" s="80" customFormat="1" ht="12.75" customHeight="1" thickBot="1">
      <c r="A102" s="82"/>
      <c r="B102" s="100" t="s">
        <v>134</v>
      </c>
      <c r="C102" s="84">
        <f aca="true" t="shared" si="16" ref="C102:Q102">SUM(C101:C101)</f>
        <v>2396</v>
      </c>
      <c r="D102" s="85">
        <f t="shared" si="16"/>
        <v>0</v>
      </c>
      <c r="E102" s="98">
        <f t="shared" si="16"/>
        <v>2396</v>
      </c>
      <c r="F102" s="85">
        <f t="shared" si="16"/>
        <v>19722</v>
      </c>
      <c r="G102" s="87">
        <f t="shared" si="16"/>
        <v>80815.12</v>
      </c>
      <c r="H102" s="88">
        <f t="shared" si="16"/>
        <v>271533.6</v>
      </c>
      <c r="I102" s="88">
        <f t="shared" si="16"/>
        <v>95698.71</v>
      </c>
      <c r="J102" s="98">
        <f t="shared" si="16"/>
        <v>27701.18</v>
      </c>
      <c r="K102" s="85">
        <f t="shared" si="16"/>
        <v>0</v>
      </c>
      <c r="L102" s="98">
        <f t="shared" si="16"/>
        <v>2396</v>
      </c>
      <c r="M102" s="87">
        <f t="shared" si="16"/>
        <v>19722</v>
      </c>
      <c r="N102" s="88">
        <f t="shared" si="16"/>
        <v>83211.12</v>
      </c>
      <c r="O102" s="88">
        <f t="shared" si="16"/>
        <v>271533.6</v>
      </c>
      <c r="P102" s="88">
        <f t="shared" si="16"/>
        <v>95698.71</v>
      </c>
      <c r="Q102" s="98">
        <f t="shared" si="16"/>
        <v>27701.18</v>
      </c>
    </row>
    <row r="103" spans="1:17" ht="12.75" customHeight="1">
      <c r="A103" s="28"/>
      <c r="B103" s="75" t="s">
        <v>135</v>
      </c>
      <c r="C103" s="30"/>
      <c r="D103" s="31"/>
      <c r="E103" s="32"/>
      <c r="F103" s="31"/>
      <c r="G103" s="33"/>
      <c r="H103" s="34"/>
      <c r="I103" s="34"/>
      <c r="J103" s="32"/>
      <c r="K103" s="31"/>
      <c r="L103" s="32"/>
      <c r="M103" s="33"/>
      <c r="N103" s="34"/>
      <c r="O103" s="34"/>
      <c r="P103" s="34"/>
      <c r="Q103" s="32"/>
    </row>
    <row r="104" spans="1:17" s="52" customFormat="1" ht="12.75" customHeight="1">
      <c r="A104" s="97" t="s">
        <v>136</v>
      </c>
      <c r="B104" s="168" t="s">
        <v>137</v>
      </c>
      <c r="C104" s="37">
        <v>235440.32</v>
      </c>
      <c r="D104" s="38">
        <v>0</v>
      </c>
      <c r="E104" s="39">
        <v>235440.32</v>
      </c>
      <c r="F104" s="38">
        <v>744522.83</v>
      </c>
      <c r="G104" s="40">
        <v>8443492.7</v>
      </c>
      <c r="H104" s="41">
        <v>0</v>
      </c>
      <c r="I104" s="41">
        <v>7932289.27</v>
      </c>
      <c r="J104" s="39">
        <v>257230.12</v>
      </c>
      <c r="K104" s="63">
        <v>100000</v>
      </c>
      <c r="L104" s="39">
        <v>135440.32</v>
      </c>
      <c r="M104" s="40">
        <f>SUM(F104+K104)</f>
        <v>844522.83</v>
      </c>
      <c r="N104" s="41">
        <f>SUM(G104+L104)</f>
        <v>8578933.02</v>
      </c>
      <c r="O104" s="41">
        <v>0</v>
      </c>
      <c r="P104" s="41">
        <v>7932289.27</v>
      </c>
      <c r="Q104" s="39">
        <v>257230.12</v>
      </c>
    </row>
    <row r="105" spans="1:17" ht="12.75" customHeight="1" thickBot="1">
      <c r="A105" s="101"/>
      <c r="B105" s="100" t="s">
        <v>138</v>
      </c>
      <c r="C105" s="102">
        <f aca="true" t="shared" si="17" ref="C105:Q105">SUM(C104:C104)</f>
        <v>235440.32</v>
      </c>
      <c r="D105" s="103">
        <f t="shared" si="17"/>
        <v>0</v>
      </c>
      <c r="E105" s="104">
        <f t="shared" si="17"/>
        <v>235440.32</v>
      </c>
      <c r="F105" s="103">
        <f t="shared" si="17"/>
        <v>744522.83</v>
      </c>
      <c r="G105" s="105">
        <f t="shared" si="17"/>
        <v>8443492.7</v>
      </c>
      <c r="H105" s="106">
        <f t="shared" si="17"/>
        <v>0</v>
      </c>
      <c r="I105" s="106">
        <f t="shared" si="17"/>
        <v>7932289.27</v>
      </c>
      <c r="J105" s="104">
        <f t="shared" si="17"/>
        <v>257230.12</v>
      </c>
      <c r="K105" s="103">
        <f t="shared" si="17"/>
        <v>100000</v>
      </c>
      <c r="L105" s="104">
        <f t="shared" si="17"/>
        <v>135440.32</v>
      </c>
      <c r="M105" s="105">
        <f t="shared" si="17"/>
        <v>844522.83</v>
      </c>
      <c r="N105" s="106">
        <f t="shared" si="17"/>
        <v>8578933.02</v>
      </c>
      <c r="O105" s="106">
        <f t="shared" si="17"/>
        <v>0</v>
      </c>
      <c r="P105" s="106">
        <f t="shared" si="17"/>
        <v>7932289.27</v>
      </c>
      <c r="Q105" s="104">
        <f t="shared" si="17"/>
        <v>257230.12</v>
      </c>
    </row>
    <row r="106" spans="1:17" s="80" customFormat="1" ht="12.75" customHeight="1">
      <c r="A106" s="74"/>
      <c r="B106" s="75" t="s">
        <v>139</v>
      </c>
      <c r="C106" s="30"/>
      <c r="D106" s="31"/>
      <c r="E106" s="32"/>
      <c r="F106" s="31"/>
      <c r="G106" s="33"/>
      <c r="H106" s="34"/>
      <c r="I106" s="34"/>
      <c r="J106" s="32"/>
      <c r="K106" s="31"/>
      <c r="L106" s="32"/>
      <c r="M106" s="33"/>
      <c r="N106" s="34"/>
      <c r="O106" s="34"/>
      <c r="P106" s="34"/>
      <c r="Q106" s="32"/>
    </row>
    <row r="107" spans="1:17" s="80" customFormat="1" ht="12.75" customHeight="1">
      <c r="A107" s="97" t="s">
        <v>140</v>
      </c>
      <c r="B107" s="169" t="s">
        <v>195</v>
      </c>
      <c r="C107" s="37">
        <v>578.57</v>
      </c>
      <c r="D107" s="38">
        <v>578.57</v>
      </c>
      <c r="E107" s="39">
        <v>0</v>
      </c>
      <c r="F107" s="38">
        <v>0</v>
      </c>
      <c r="G107" s="40">
        <v>1505.3</v>
      </c>
      <c r="H107" s="41">
        <v>17552.8</v>
      </c>
      <c r="I107" s="41">
        <v>17725.42</v>
      </c>
      <c r="J107" s="39">
        <v>13639</v>
      </c>
      <c r="K107" s="38">
        <v>0</v>
      </c>
      <c r="L107" s="39">
        <v>578.57</v>
      </c>
      <c r="M107" s="40">
        <f aca="true" t="shared" si="18" ref="M107:N111">SUM(F107+K107)</f>
        <v>0</v>
      </c>
      <c r="N107" s="41">
        <f t="shared" si="18"/>
        <v>2083.87</v>
      </c>
      <c r="O107" s="41">
        <f aca="true" t="shared" si="19" ref="O107:Q109">H107</f>
        <v>17552.8</v>
      </c>
      <c r="P107" s="41">
        <f t="shared" si="19"/>
        <v>17725.42</v>
      </c>
      <c r="Q107" s="39">
        <f t="shared" si="19"/>
        <v>13639</v>
      </c>
    </row>
    <row r="108" spans="1:17" s="80" customFormat="1" ht="12.75" customHeight="1">
      <c r="A108" s="97" t="s">
        <v>141</v>
      </c>
      <c r="B108" s="170" t="s">
        <v>196</v>
      </c>
      <c r="C108" s="37">
        <v>34098.11</v>
      </c>
      <c r="D108" s="38">
        <v>34098.11</v>
      </c>
      <c r="E108" s="39">
        <v>0</v>
      </c>
      <c r="F108" s="38">
        <v>0</v>
      </c>
      <c r="G108" s="40">
        <v>2160.55</v>
      </c>
      <c r="H108" s="41">
        <v>0</v>
      </c>
      <c r="I108" s="41">
        <v>2788.6</v>
      </c>
      <c r="J108" s="39">
        <v>25980.34</v>
      </c>
      <c r="K108" s="38">
        <v>27000</v>
      </c>
      <c r="L108" s="39">
        <v>7098.11</v>
      </c>
      <c r="M108" s="40">
        <f t="shared" si="18"/>
        <v>27000</v>
      </c>
      <c r="N108" s="41">
        <f t="shared" si="18"/>
        <v>9258.66</v>
      </c>
      <c r="O108" s="41">
        <f t="shared" si="19"/>
        <v>0</v>
      </c>
      <c r="P108" s="41">
        <f t="shared" si="19"/>
        <v>2788.6</v>
      </c>
      <c r="Q108" s="39">
        <f t="shared" si="19"/>
        <v>25980.34</v>
      </c>
    </row>
    <row r="109" spans="1:17" s="80" customFormat="1" ht="12.75" customHeight="1">
      <c r="A109" s="97" t="s">
        <v>142</v>
      </c>
      <c r="B109" s="170" t="s">
        <v>143</v>
      </c>
      <c r="C109" s="37">
        <v>394.68</v>
      </c>
      <c r="D109" s="38">
        <v>394.68</v>
      </c>
      <c r="E109" s="39">
        <v>0</v>
      </c>
      <c r="F109" s="38">
        <v>0</v>
      </c>
      <c r="G109" s="40">
        <v>2160.29</v>
      </c>
      <c r="H109" s="41">
        <v>0</v>
      </c>
      <c r="I109" s="41">
        <v>0</v>
      </c>
      <c r="J109" s="39">
        <v>8342.15</v>
      </c>
      <c r="K109" s="38">
        <v>0</v>
      </c>
      <c r="L109" s="39">
        <v>394.68</v>
      </c>
      <c r="M109" s="40">
        <f t="shared" si="18"/>
        <v>0</v>
      </c>
      <c r="N109" s="41">
        <f t="shared" si="18"/>
        <v>2554.97</v>
      </c>
      <c r="O109" s="41">
        <f t="shared" si="19"/>
        <v>0</v>
      </c>
      <c r="P109" s="41">
        <f t="shared" si="19"/>
        <v>0</v>
      </c>
      <c r="Q109" s="39">
        <f t="shared" si="19"/>
        <v>8342.15</v>
      </c>
    </row>
    <row r="110" spans="1:17" s="80" customFormat="1" ht="12.75" customHeight="1">
      <c r="A110" s="97" t="s">
        <v>144</v>
      </c>
      <c r="B110" s="170" t="s">
        <v>197</v>
      </c>
      <c r="C110" s="37">
        <v>1603.51</v>
      </c>
      <c r="D110" s="38">
        <v>1603.51</v>
      </c>
      <c r="E110" s="39">
        <v>0</v>
      </c>
      <c r="F110" s="38">
        <v>27800</v>
      </c>
      <c r="G110" s="40">
        <v>6672.62</v>
      </c>
      <c r="H110" s="41">
        <v>0</v>
      </c>
      <c r="I110" s="41">
        <v>181542.05</v>
      </c>
      <c r="J110" s="99">
        <v>10119.89</v>
      </c>
      <c r="K110" s="38">
        <v>0</v>
      </c>
      <c r="L110" s="39">
        <v>1603.51</v>
      </c>
      <c r="M110" s="40">
        <f t="shared" si="18"/>
        <v>27800</v>
      </c>
      <c r="N110" s="41">
        <f t="shared" si="18"/>
        <v>8276.13</v>
      </c>
      <c r="O110" s="41">
        <v>0</v>
      </c>
      <c r="P110" s="41">
        <v>181542.05</v>
      </c>
      <c r="Q110" s="39">
        <v>10119.89</v>
      </c>
    </row>
    <row r="111" spans="1:17" s="80" customFormat="1" ht="12.75" customHeight="1">
      <c r="A111" s="97" t="s">
        <v>145</v>
      </c>
      <c r="B111" s="170" t="s">
        <v>198</v>
      </c>
      <c r="C111" s="37">
        <v>20038.23</v>
      </c>
      <c r="D111" s="38">
        <v>13538.23</v>
      </c>
      <c r="E111" s="39">
        <v>6500</v>
      </c>
      <c r="F111" s="38">
        <v>0</v>
      </c>
      <c r="G111" s="40">
        <v>1269.96</v>
      </c>
      <c r="H111" s="41">
        <v>0</v>
      </c>
      <c r="I111" s="41">
        <v>223682</v>
      </c>
      <c r="J111" s="39">
        <v>14254.34</v>
      </c>
      <c r="K111" s="38">
        <v>0</v>
      </c>
      <c r="L111" s="39">
        <v>20038.23</v>
      </c>
      <c r="M111" s="40">
        <f t="shared" si="18"/>
        <v>0</v>
      </c>
      <c r="N111" s="41">
        <f t="shared" si="18"/>
        <v>21308.19</v>
      </c>
      <c r="O111" s="41">
        <v>0</v>
      </c>
      <c r="P111" s="41">
        <v>223682</v>
      </c>
      <c r="Q111" s="39">
        <v>14254.34</v>
      </c>
    </row>
    <row r="112" spans="1:17" s="80" customFormat="1" ht="12.75" customHeight="1" thickBot="1">
      <c r="A112" s="82"/>
      <c r="B112" s="100" t="s">
        <v>146</v>
      </c>
      <c r="C112" s="84">
        <f aca="true" t="shared" si="20" ref="C112:Q112">SUM(C107:C111)</f>
        <v>56713.100000000006</v>
      </c>
      <c r="D112" s="84">
        <f t="shared" si="20"/>
        <v>50213.100000000006</v>
      </c>
      <c r="E112" s="84">
        <f t="shared" si="20"/>
        <v>6500</v>
      </c>
      <c r="F112" s="84">
        <f t="shared" si="20"/>
        <v>27800</v>
      </c>
      <c r="G112" s="84">
        <f t="shared" si="20"/>
        <v>13768.720000000001</v>
      </c>
      <c r="H112" s="84">
        <f t="shared" si="20"/>
        <v>17552.8</v>
      </c>
      <c r="I112" s="84">
        <f t="shared" si="20"/>
        <v>425738.06999999995</v>
      </c>
      <c r="J112" s="84">
        <f t="shared" si="20"/>
        <v>72335.72</v>
      </c>
      <c r="K112" s="84">
        <f t="shared" si="20"/>
        <v>27000</v>
      </c>
      <c r="L112" s="84">
        <f t="shared" si="20"/>
        <v>29713.1</v>
      </c>
      <c r="M112" s="84">
        <f t="shared" si="20"/>
        <v>54800</v>
      </c>
      <c r="N112" s="84">
        <f t="shared" si="20"/>
        <v>43481.81999999999</v>
      </c>
      <c r="O112" s="84">
        <f t="shared" si="20"/>
        <v>17552.8</v>
      </c>
      <c r="P112" s="84">
        <f t="shared" si="20"/>
        <v>425738.06999999995</v>
      </c>
      <c r="Q112" s="84">
        <f t="shared" si="20"/>
        <v>72335.72</v>
      </c>
    </row>
    <row r="113" spans="1:17" s="80" customFormat="1" ht="12.75" customHeight="1">
      <c r="A113" s="74"/>
      <c r="B113" s="75" t="s">
        <v>147</v>
      </c>
      <c r="C113" s="30"/>
      <c r="D113" s="31"/>
      <c r="E113" s="32"/>
      <c r="F113" s="31"/>
      <c r="G113" s="33"/>
      <c r="H113" s="34"/>
      <c r="I113" s="34"/>
      <c r="J113" s="32"/>
      <c r="K113" s="31"/>
      <c r="L113" s="32"/>
      <c r="M113" s="33"/>
      <c r="N113" s="34"/>
      <c r="O113" s="34"/>
      <c r="P113" s="34"/>
      <c r="Q113" s="32"/>
    </row>
    <row r="114" spans="1:17" s="80" customFormat="1" ht="12.75" customHeight="1">
      <c r="A114" s="97" t="s">
        <v>148</v>
      </c>
      <c r="B114" s="168" t="s">
        <v>149</v>
      </c>
      <c r="C114" s="37">
        <v>115331.16</v>
      </c>
      <c r="D114" s="38">
        <v>-47601.95</v>
      </c>
      <c r="E114" s="39">
        <v>162933.11</v>
      </c>
      <c r="F114" s="38">
        <v>166900</v>
      </c>
      <c r="G114" s="40">
        <v>169082.5</v>
      </c>
      <c r="H114" s="41">
        <v>0</v>
      </c>
      <c r="I114" s="41">
        <v>1133312.13</v>
      </c>
      <c r="J114" s="39">
        <v>44990.05</v>
      </c>
      <c r="K114" s="38">
        <v>92260</v>
      </c>
      <c r="L114" s="39">
        <v>23071.16</v>
      </c>
      <c r="M114" s="40">
        <f>SUM(F114+K114)</f>
        <v>259160</v>
      </c>
      <c r="N114" s="41">
        <f>SUM(G114+L114)</f>
        <v>192153.66</v>
      </c>
      <c r="O114" s="41">
        <v>0</v>
      </c>
      <c r="P114" s="41">
        <v>1133312.13</v>
      </c>
      <c r="Q114" s="39">
        <v>44990.05</v>
      </c>
    </row>
    <row r="115" spans="1:17" s="80" customFormat="1" ht="12.75" customHeight="1" thickBot="1">
      <c r="A115" s="82"/>
      <c r="B115" s="100" t="s">
        <v>150</v>
      </c>
      <c r="C115" s="84">
        <f aca="true" t="shared" si="21" ref="C115:Q115">SUM(C114)</f>
        <v>115331.16</v>
      </c>
      <c r="D115" s="84">
        <f t="shared" si="21"/>
        <v>-47601.95</v>
      </c>
      <c r="E115" s="84">
        <f t="shared" si="21"/>
        <v>162933.11</v>
      </c>
      <c r="F115" s="84">
        <f t="shared" si="21"/>
        <v>166900</v>
      </c>
      <c r="G115" s="84">
        <f t="shared" si="21"/>
        <v>169082.5</v>
      </c>
      <c r="H115" s="84">
        <f t="shared" si="21"/>
        <v>0</v>
      </c>
      <c r="I115" s="84">
        <f t="shared" si="21"/>
        <v>1133312.13</v>
      </c>
      <c r="J115" s="84">
        <f t="shared" si="21"/>
        <v>44990.05</v>
      </c>
      <c r="K115" s="84">
        <f t="shared" si="21"/>
        <v>92260</v>
      </c>
      <c r="L115" s="84">
        <f t="shared" si="21"/>
        <v>23071.16</v>
      </c>
      <c r="M115" s="84">
        <f t="shared" si="21"/>
        <v>259160</v>
      </c>
      <c r="N115" s="84">
        <f t="shared" si="21"/>
        <v>192153.66</v>
      </c>
      <c r="O115" s="84">
        <f t="shared" si="21"/>
        <v>0</v>
      </c>
      <c r="P115" s="84">
        <f t="shared" si="21"/>
        <v>1133312.13</v>
      </c>
      <c r="Q115" s="84">
        <f t="shared" si="21"/>
        <v>44990.05</v>
      </c>
    </row>
    <row r="116" spans="1:17" ht="12.75" customHeight="1">
      <c r="A116" s="28"/>
      <c r="B116" s="107" t="s">
        <v>151</v>
      </c>
      <c r="C116" s="108"/>
      <c r="D116" s="109"/>
      <c r="E116" s="110"/>
      <c r="F116" s="111"/>
      <c r="G116" s="109"/>
      <c r="H116" s="112"/>
      <c r="I116" s="112"/>
      <c r="J116" s="113"/>
      <c r="K116" s="111"/>
      <c r="L116" s="113"/>
      <c r="M116" s="109"/>
      <c r="N116" s="112"/>
      <c r="O116" s="112"/>
      <c r="P116" s="112"/>
      <c r="Q116" s="113"/>
    </row>
    <row r="117" spans="1:17" s="116" customFormat="1" ht="26.25" customHeight="1">
      <c r="A117" s="114" t="s">
        <v>200</v>
      </c>
      <c r="B117" s="171" t="s">
        <v>199</v>
      </c>
      <c r="C117" s="55">
        <v>286034.18</v>
      </c>
      <c r="D117" s="58">
        <v>263784.18</v>
      </c>
      <c r="E117" s="60">
        <v>20350</v>
      </c>
      <c r="F117" s="56">
        <v>108730</v>
      </c>
      <c r="G117" s="58">
        <v>762926.22</v>
      </c>
      <c r="H117" s="59">
        <v>1540605.95</v>
      </c>
      <c r="I117" s="59">
        <v>314926</v>
      </c>
      <c r="J117" s="61">
        <v>22920.14</v>
      </c>
      <c r="K117" s="56">
        <v>60000</v>
      </c>
      <c r="L117" s="61">
        <v>226034.18</v>
      </c>
      <c r="M117" s="40">
        <f>SUM(F117+K117)</f>
        <v>168730</v>
      </c>
      <c r="N117" s="41">
        <f>SUM(G117+L117)</f>
        <v>988960.3999999999</v>
      </c>
      <c r="O117" s="115">
        <v>1540605.95</v>
      </c>
      <c r="P117" s="59">
        <v>314926</v>
      </c>
      <c r="Q117" s="61">
        <v>22920.14</v>
      </c>
    </row>
    <row r="118" spans="1:17" s="116" customFormat="1" ht="12.75" customHeight="1" thickBot="1">
      <c r="A118" s="117"/>
      <c r="B118" s="118" t="s">
        <v>153</v>
      </c>
      <c r="C118" s="67">
        <f aca="true" t="shared" si="22" ref="C118:Q118">SUM(C117:C117)</f>
        <v>286034.18</v>
      </c>
      <c r="D118" s="70">
        <v>265684.18</v>
      </c>
      <c r="E118" s="72">
        <f t="shared" si="22"/>
        <v>20350</v>
      </c>
      <c r="F118" s="68">
        <f t="shared" si="22"/>
        <v>108730</v>
      </c>
      <c r="G118" s="70">
        <f t="shared" si="22"/>
        <v>762926.22</v>
      </c>
      <c r="H118" s="71">
        <f t="shared" si="22"/>
        <v>1540605.95</v>
      </c>
      <c r="I118" s="71">
        <f t="shared" si="22"/>
        <v>314926</v>
      </c>
      <c r="J118" s="73">
        <f t="shared" si="22"/>
        <v>22920.14</v>
      </c>
      <c r="K118" s="68">
        <f t="shared" si="22"/>
        <v>60000</v>
      </c>
      <c r="L118" s="73">
        <f t="shared" si="22"/>
        <v>226034.18</v>
      </c>
      <c r="M118" s="70">
        <f t="shared" si="22"/>
        <v>168730</v>
      </c>
      <c r="N118" s="71">
        <f t="shared" si="22"/>
        <v>988960.3999999999</v>
      </c>
      <c r="O118" s="71">
        <f t="shared" si="22"/>
        <v>1540605.95</v>
      </c>
      <c r="P118" s="71">
        <f t="shared" si="22"/>
        <v>314926</v>
      </c>
      <c r="Q118" s="73">
        <f t="shared" si="22"/>
        <v>22920.14</v>
      </c>
    </row>
    <row r="119" spans="1:17" s="80" customFormat="1" ht="12.75" customHeight="1">
      <c r="A119" s="74"/>
      <c r="B119" s="75" t="s">
        <v>154</v>
      </c>
      <c r="C119" s="119"/>
      <c r="D119" s="120"/>
      <c r="E119" s="121"/>
      <c r="F119" s="122"/>
      <c r="G119" s="122"/>
      <c r="H119" s="123"/>
      <c r="I119" s="124"/>
      <c r="J119" s="122"/>
      <c r="K119" s="120"/>
      <c r="L119" s="125"/>
      <c r="M119" s="126"/>
      <c r="N119" s="124"/>
      <c r="O119" s="124"/>
      <c r="P119" s="126"/>
      <c r="Q119" s="125"/>
    </row>
    <row r="120" spans="1:17" s="80" customFormat="1" ht="12.75" customHeight="1">
      <c r="A120" s="97" t="s">
        <v>152</v>
      </c>
      <c r="B120" s="178" t="s">
        <v>202</v>
      </c>
      <c r="C120" s="55">
        <v>8176.75</v>
      </c>
      <c r="D120" s="56">
        <v>6346.11</v>
      </c>
      <c r="E120" s="61">
        <v>1830.64</v>
      </c>
      <c r="F120" s="58">
        <v>23000</v>
      </c>
      <c r="G120" s="58">
        <v>54702.7</v>
      </c>
      <c r="H120" s="59">
        <v>279449.19</v>
      </c>
      <c r="I120" s="59">
        <v>147237.6</v>
      </c>
      <c r="J120" s="60">
        <v>10296.51</v>
      </c>
      <c r="K120" s="56">
        <v>0</v>
      </c>
      <c r="L120" s="61">
        <v>8176.75</v>
      </c>
      <c r="M120" s="40">
        <v>23000</v>
      </c>
      <c r="N120" s="41">
        <v>62879.45</v>
      </c>
      <c r="O120" s="41">
        <v>279449.19</v>
      </c>
      <c r="P120" s="41">
        <v>147237.6</v>
      </c>
      <c r="Q120" s="39">
        <v>10296.51</v>
      </c>
    </row>
    <row r="121" spans="1:17" s="80" customFormat="1" ht="12.75" customHeight="1">
      <c r="A121" s="97" t="s">
        <v>201</v>
      </c>
      <c r="B121" s="178" t="s">
        <v>203</v>
      </c>
      <c r="C121" s="37">
        <v>295.21</v>
      </c>
      <c r="D121" s="38">
        <v>295.21</v>
      </c>
      <c r="E121" s="39">
        <v>0</v>
      </c>
      <c r="F121" s="40">
        <v>0</v>
      </c>
      <c r="G121" s="40">
        <v>68034.98</v>
      </c>
      <c r="H121" s="41">
        <v>2</v>
      </c>
      <c r="I121" s="41">
        <v>307434.49</v>
      </c>
      <c r="J121" s="42">
        <v>193780.74</v>
      </c>
      <c r="K121" s="38">
        <v>0</v>
      </c>
      <c r="L121" s="39">
        <v>295.21</v>
      </c>
      <c r="M121" s="40">
        <v>0</v>
      </c>
      <c r="N121" s="41">
        <v>68330.19</v>
      </c>
      <c r="O121" s="41">
        <v>2</v>
      </c>
      <c r="P121" s="41">
        <v>307434.49</v>
      </c>
      <c r="Q121" s="39">
        <v>193780.74</v>
      </c>
    </row>
    <row r="122" spans="1:17" s="80" customFormat="1" ht="12.75" customHeight="1">
      <c r="A122" s="97" t="s">
        <v>155</v>
      </c>
      <c r="B122" s="178" t="s">
        <v>204</v>
      </c>
      <c r="C122" s="37">
        <v>23009.68</v>
      </c>
      <c r="D122" s="38">
        <v>23009.68</v>
      </c>
      <c r="E122" s="39">
        <v>0</v>
      </c>
      <c r="F122" s="40">
        <v>23200</v>
      </c>
      <c r="G122" s="40">
        <v>68503.87</v>
      </c>
      <c r="H122" s="41">
        <v>311397</v>
      </c>
      <c r="I122" s="41">
        <v>768641.85</v>
      </c>
      <c r="J122" s="42">
        <v>20906.85</v>
      </c>
      <c r="K122" s="38">
        <v>4000</v>
      </c>
      <c r="L122" s="39">
        <v>19009.68</v>
      </c>
      <c r="M122" s="40">
        <v>27200</v>
      </c>
      <c r="N122" s="41">
        <v>87513.54999999999</v>
      </c>
      <c r="O122" s="41">
        <v>311397</v>
      </c>
      <c r="P122" s="41">
        <v>768641.85</v>
      </c>
      <c r="Q122" s="39">
        <v>20906.85</v>
      </c>
    </row>
    <row r="123" spans="1:17" s="80" customFormat="1" ht="12.75" customHeight="1">
      <c r="A123" s="97" t="s">
        <v>156</v>
      </c>
      <c r="B123" s="178" t="s">
        <v>205</v>
      </c>
      <c r="C123" s="37">
        <v>2591.1</v>
      </c>
      <c r="D123" s="38">
        <v>729.52</v>
      </c>
      <c r="E123" s="39">
        <v>1861.58</v>
      </c>
      <c r="F123" s="40">
        <v>8000</v>
      </c>
      <c r="G123" s="40">
        <v>0</v>
      </c>
      <c r="H123" s="41">
        <v>152847.86</v>
      </c>
      <c r="I123" s="41">
        <v>218855.5</v>
      </c>
      <c r="J123" s="42">
        <v>51983.01</v>
      </c>
      <c r="K123" s="38">
        <v>0</v>
      </c>
      <c r="L123" s="39">
        <v>2591.1</v>
      </c>
      <c r="M123" s="40">
        <v>8000</v>
      </c>
      <c r="N123" s="41">
        <v>2591.1</v>
      </c>
      <c r="O123" s="41">
        <v>152847.86</v>
      </c>
      <c r="P123" s="41">
        <v>218855.5</v>
      </c>
      <c r="Q123" s="39">
        <v>51983.01</v>
      </c>
    </row>
    <row r="124" spans="1:17" s="80" customFormat="1" ht="12.75" customHeight="1">
      <c r="A124" s="97" t="s">
        <v>157</v>
      </c>
      <c r="B124" s="178" t="s">
        <v>160</v>
      </c>
      <c r="C124" s="37">
        <v>725.63</v>
      </c>
      <c r="D124" s="38">
        <v>725.63</v>
      </c>
      <c r="E124" s="39">
        <v>0</v>
      </c>
      <c r="F124" s="40">
        <v>2000</v>
      </c>
      <c r="G124" s="40">
        <v>2896.02</v>
      </c>
      <c r="H124" s="41">
        <v>148021</v>
      </c>
      <c r="I124" s="41">
        <v>556254.44</v>
      </c>
      <c r="J124" s="42">
        <v>121401.18</v>
      </c>
      <c r="K124" s="38">
        <v>0</v>
      </c>
      <c r="L124" s="39">
        <v>725.63</v>
      </c>
      <c r="M124" s="40">
        <v>2000</v>
      </c>
      <c r="N124" s="41">
        <v>3621.65</v>
      </c>
      <c r="O124" s="41">
        <v>148021</v>
      </c>
      <c r="P124" s="41">
        <v>556254.44</v>
      </c>
      <c r="Q124" s="39">
        <v>121401.18</v>
      </c>
    </row>
    <row r="125" spans="1:17" s="80" customFormat="1" ht="12.75" customHeight="1">
      <c r="A125" s="97" t="s">
        <v>158</v>
      </c>
      <c r="B125" s="179" t="s">
        <v>206</v>
      </c>
      <c r="C125" s="37">
        <v>8007.75</v>
      </c>
      <c r="D125" s="38">
        <v>8007.75</v>
      </c>
      <c r="E125" s="39">
        <v>0</v>
      </c>
      <c r="F125" s="40">
        <v>0</v>
      </c>
      <c r="G125" s="40">
        <v>10969.05</v>
      </c>
      <c r="H125" s="41">
        <v>352704.13</v>
      </c>
      <c r="I125" s="41">
        <v>401436.37</v>
      </c>
      <c r="J125" s="42">
        <v>9815.54</v>
      </c>
      <c r="K125" s="38">
        <v>0</v>
      </c>
      <c r="L125" s="39">
        <v>8007.75</v>
      </c>
      <c r="M125" s="40">
        <v>0</v>
      </c>
      <c r="N125" s="41">
        <v>18976.8</v>
      </c>
      <c r="O125" s="41">
        <v>352704.13</v>
      </c>
      <c r="P125" s="41">
        <v>401436.37</v>
      </c>
      <c r="Q125" s="39">
        <v>9815.54</v>
      </c>
    </row>
    <row r="126" spans="1:17" s="80" customFormat="1" ht="12.75" customHeight="1">
      <c r="A126" s="97" t="s">
        <v>159</v>
      </c>
      <c r="B126" s="179" t="s">
        <v>207</v>
      </c>
      <c r="C126" s="37">
        <v>5400.23</v>
      </c>
      <c r="D126" s="38">
        <v>5400.23</v>
      </c>
      <c r="E126" s="39">
        <v>0</v>
      </c>
      <c r="F126" s="40">
        <v>8000</v>
      </c>
      <c r="G126" s="40">
        <v>38082.98</v>
      </c>
      <c r="H126" s="41">
        <v>244007.76</v>
      </c>
      <c r="I126" s="41">
        <v>459804.88</v>
      </c>
      <c r="J126" s="42">
        <v>146444.06</v>
      </c>
      <c r="K126" s="38">
        <v>1000</v>
      </c>
      <c r="L126" s="39">
        <v>4400.23</v>
      </c>
      <c r="M126" s="40">
        <v>9000</v>
      </c>
      <c r="N126" s="41">
        <v>42483.21000000001</v>
      </c>
      <c r="O126" s="41">
        <v>244007.76</v>
      </c>
      <c r="P126" s="41">
        <v>459804.88</v>
      </c>
      <c r="Q126" s="39">
        <v>146444.06</v>
      </c>
    </row>
    <row r="127" spans="1:17" s="80" customFormat="1" ht="12.75" customHeight="1">
      <c r="A127" s="97" t="s">
        <v>212</v>
      </c>
      <c r="B127" s="179" t="s">
        <v>211</v>
      </c>
      <c r="C127" s="174">
        <v>2239</v>
      </c>
      <c r="D127" s="173">
        <v>81259.6</v>
      </c>
      <c r="E127" s="174">
        <v>0</v>
      </c>
      <c r="F127" s="175">
        <v>0</v>
      </c>
      <c r="G127" s="175">
        <v>357.49</v>
      </c>
      <c r="H127" s="176">
        <v>45580.35</v>
      </c>
      <c r="I127" s="176">
        <v>38647.91</v>
      </c>
      <c r="J127" s="177">
        <v>28026.86</v>
      </c>
      <c r="K127" s="173">
        <v>0</v>
      </c>
      <c r="L127" s="174">
        <v>2239</v>
      </c>
      <c r="M127" s="40">
        <v>0</v>
      </c>
      <c r="N127" s="41">
        <v>2596.49</v>
      </c>
      <c r="O127" s="41">
        <v>45580.35</v>
      </c>
      <c r="P127" s="41">
        <v>38647.91</v>
      </c>
      <c r="Q127" s="39">
        <v>28026.86</v>
      </c>
    </row>
    <row r="128" spans="1:17" s="80" customFormat="1" ht="12.75" customHeight="1">
      <c r="A128" s="97" t="s">
        <v>213</v>
      </c>
      <c r="B128" s="180" t="s">
        <v>208</v>
      </c>
      <c r="C128" s="172">
        <v>53204.29</v>
      </c>
      <c r="D128" s="173">
        <v>51380.29</v>
      </c>
      <c r="E128" s="174">
        <v>1824</v>
      </c>
      <c r="F128" s="175">
        <v>0</v>
      </c>
      <c r="G128" s="175">
        <v>128983.75</v>
      </c>
      <c r="H128" s="176">
        <v>115073.9</v>
      </c>
      <c r="I128" s="176">
        <v>187190.3</v>
      </c>
      <c r="J128" s="177">
        <v>40835.44</v>
      </c>
      <c r="K128" s="173">
        <v>10000</v>
      </c>
      <c r="L128" s="174">
        <v>43204.29</v>
      </c>
      <c r="M128" s="40">
        <v>10000</v>
      </c>
      <c r="N128" s="41">
        <v>172188.04</v>
      </c>
      <c r="O128" s="41">
        <v>115073.9</v>
      </c>
      <c r="P128" s="41">
        <v>187190.3</v>
      </c>
      <c r="Q128" s="39">
        <v>40835.44</v>
      </c>
    </row>
    <row r="129" spans="1:17" s="52" customFormat="1" ht="12.75" customHeight="1" thickBot="1">
      <c r="A129" s="44"/>
      <c r="B129" s="100" t="s">
        <v>161</v>
      </c>
      <c r="C129" s="184">
        <f aca="true" t="shared" si="23" ref="C129:Q129">SUM(C120:C128)</f>
        <v>103649.63999999998</v>
      </c>
      <c r="D129" s="184">
        <f t="shared" si="23"/>
        <v>177154.02000000002</v>
      </c>
      <c r="E129" s="184">
        <f t="shared" si="23"/>
        <v>5516.22</v>
      </c>
      <c r="F129" s="184">
        <f t="shared" si="23"/>
        <v>64200</v>
      </c>
      <c r="G129" s="184">
        <f t="shared" si="23"/>
        <v>372530.83999999997</v>
      </c>
      <c r="H129" s="184">
        <f t="shared" si="23"/>
        <v>1649083.19</v>
      </c>
      <c r="I129" s="184">
        <f t="shared" si="23"/>
        <v>3085503.34</v>
      </c>
      <c r="J129" s="184">
        <f t="shared" si="23"/>
        <v>623490.19</v>
      </c>
      <c r="K129" s="184">
        <f t="shared" si="23"/>
        <v>15000</v>
      </c>
      <c r="L129" s="184">
        <f t="shared" si="23"/>
        <v>88649.63999999998</v>
      </c>
      <c r="M129" s="184">
        <f t="shared" si="23"/>
        <v>79200</v>
      </c>
      <c r="N129" s="184">
        <f t="shared" si="23"/>
        <v>461180.48</v>
      </c>
      <c r="O129" s="184">
        <f t="shared" si="23"/>
        <v>1649083.19</v>
      </c>
      <c r="P129" s="184">
        <f t="shared" si="23"/>
        <v>3085503.34</v>
      </c>
      <c r="Q129" s="184">
        <f t="shared" si="23"/>
        <v>623490.19</v>
      </c>
    </row>
    <row r="130" spans="1:17" s="127" customFormat="1" ht="12.75" customHeight="1" thickBot="1">
      <c r="A130" s="185"/>
      <c r="B130" s="186" t="s">
        <v>162</v>
      </c>
      <c r="C130" s="187">
        <f aca="true" t="shared" si="24" ref="C130:Q130">SUM(C26+C42+C61+C99+C102+C105+C112+C115+C118+C129)</f>
        <v>10631085.100000001</v>
      </c>
      <c r="D130" s="188">
        <f t="shared" si="24"/>
        <v>3537444.44</v>
      </c>
      <c r="E130" s="189">
        <f t="shared" si="24"/>
        <v>7172661.26</v>
      </c>
      <c r="F130" s="188">
        <f t="shared" si="24"/>
        <v>11641305.69</v>
      </c>
      <c r="G130" s="190">
        <f t="shared" si="24"/>
        <v>32612950.81</v>
      </c>
      <c r="H130" s="191">
        <f t="shared" si="24"/>
        <v>37243311.74</v>
      </c>
      <c r="I130" s="191">
        <f t="shared" si="24"/>
        <v>59455892</v>
      </c>
      <c r="J130" s="189">
        <f t="shared" si="24"/>
        <v>10692103.84</v>
      </c>
      <c r="K130" s="188">
        <f t="shared" si="24"/>
        <v>3744448.2800000003</v>
      </c>
      <c r="L130" s="189">
        <f t="shared" si="24"/>
        <v>6886636.819999999</v>
      </c>
      <c r="M130" s="188">
        <f t="shared" si="24"/>
        <v>15385753.97</v>
      </c>
      <c r="N130" s="191">
        <f t="shared" si="24"/>
        <v>39499587.62999999</v>
      </c>
      <c r="O130" s="191">
        <f t="shared" si="24"/>
        <v>37243311.74</v>
      </c>
      <c r="P130" s="191">
        <f t="shared" si="24"/>
        <v>59455892</v>
      </c>
      <c r="Q130" s="189">
        <f t="shared" si="24"/>
        <v>10692103.84</v>
      </c>
    </row>
    <row r="131" spans="1:17" s="127" customFormat="1" ht="12.75" customHeight="1">
      <c r="A131" s="128"/>
      <c r="B131" s="128"/>
      <c r="C131" s="129"/>
      <c r="D131" s="129"/>
      <c r="E131" s="129"/>
      <c r="F131" s="129"/>
      <c r="G131" s="129"/>
      <c r="H131" s="129"/>
      <c r="I131" s="129"/>
      <c r="J131" s="129"/>
      <c r="K131" s="129"/>
      <c r="L131" s="129"/>
      <c r="M131" s="129"/>
      <c r="N131" s="129"/>
      <c r="O131" s="129"/>
      <c r="P131" s="129"/>
      <c r="Q131" s="129"/>
    </row>
    <row r="132" spans="1:17" s="127" customFormat="1" ht="12.75" customHeight="1">
      <c r="A132" s="246" t="s">
        <v>163</v>
      </c>
      <c r="B132" s="247"/>
      <c r="C132" s="129"/>
      <c r="D132" s="129"/>
      <c r="E132" s="129"/>
      <c r="F132" s="129"/>
      <c r="G132" s="129"/>
      <c r="H132" s="129"/>
      <c r="I132" s="129"/>
      <c r="J132" s="129"/>
      <c r="K132" s="129"/>
      <c r="L132" s="129"/>
      <c r="M132" s="129"/>
      <c r="N132" s="129"/>
      <c r="O132" s="129"/>
      <c r="P132" s="129"/>
      <c r="Q132" s="129"/>
    </row>
    <row r="133" spans="1:3" ht="14.25">
      <c r="A133" s="248" t="s">
        <v>214</v>
      </c>
      <c r="B133" s="227"/>
      <c r="C133" s="227"/>
    </row>
    <row r="134" spans="1:17" s="130" customFormat="1" ht="14.25">
      <c r="A134" s="220" t="s">
        <v>215</v>
      </c>
      <c r="B134" s="221"/>
      <c r="C134" s="221"/>
      <c r="D134" s="221"/>
      <c r="E134" s="221"/>
      <c r="F134" s="221"/>
      <c r="G134" s="221"/>
      <c r="H134" s="221"/>
      <c r="I134" s="221"/>
      <c r="J134" s="221"/>
      <c r="K134" s="221"/>
      <c r="L134" s="221"/>
      <c r="M134" s="221"/>
      <c r="N134" s="221"/>
      <c r="O134" s="221"/>
      <c r="P134" s="221"/>
      <c r="Q134" s="221"/>
    </row>
    <row r="135" spans="1:17" s="204" customFormat="1" ht="14.25">
      <c r="A135" s="221"/>
      <c r="B135" s="221"/>
      <c r="C135" s="221"/>
      <c r="D135" s="221"/>
      <c r="E135" s="221"/>
      <c r="F135" s="221"/>
      <c r="G135" s="221"/>
      <c r="H135" s="221"/>
      <c r="I135" s="221"/>
      <c r="J135" s="221"/>
      <c r="K135" s="221"/>
      <c r="L135" s="221"/>
      <c r="M135" s="221"/>
      <c r="N135" s="221"/>
      <c r="O135" s="221"/>
      <c r="P135" s="221"/>
      <c r="Q135" s="221"/>
    </row>
    <row r="136" spans="1:17" s="205" customFormat="1" ht="15.75" customHeight="1">
      <c r="A136" s="207"/>
      <c r="B136" s="207"/>
      <c r="C136" s="207"/>
      <c r="D136" s="207"/>
      <c r="E136" s="207"/>
      <c r="F136" s="207"/>
      <c r="G136" s="207"/>
      <c r="H136" s="207"/>
      <c r="I136" s="207"/>
      <c r="J136" s="207"/>
      <c r="K136" s="207"/>
      <c r="L136" s="207"/>
      <c r="M136" s="207"/>
      <c r="N136" s="207"/>
      <c r="O136" s="207"/>
      <c r="P136" s="207"/>
      <c r="Q136" s="207"/>
    </row>
    <row r="137" s="204" customFormat="1" ht="14.25">
      <c r="A137" s="206" t="s">
        <v>218</v>
      </c>
    </row>
    <row r="138" spans="1:17" ht="14.25">
      <c r="A138" s="254" t="s">
        <v>216</v>
      </c>
      <c r="B138" s="255"/>
      <c r="C138" s="255"/>
      <c r="D138" s="255"/>
      <c r="E138" s="255"/>
      <c r="F138" s="255"/>
      <c r="G138" s="255"/>
      <c r="H138" s="255"/>
      <c r="I138" s="255"/>
      <c r="J138" s="255"/>
      <c r="K138" s="255"/>
      <c r="L138" s="255"/>
      <c r="M138" s="255"/>
      <c r="N138" s="255"/>
      <c r="O138" s="255"/>
      <c r="P138" s="255"/>
      <c r="Q138" s="255"/>
    </row>
    <row r="158" spans="1:17" s="12" customFormat="1" ht="12.75" customHeight="1">
      <c r="A158" s="131"/>
      <c r="B158" s="132" t="s">
        <v>164</v>
      </c>
      <c r="C158" s="133"/>
      <c r="D158" s="133"/>
      <c r="E158" s="133"/>
      <c r="F158" s="133"/>
      <c r="G158" s="133"/>
      <c r="H158" s="133"/>
      <c r="I158" s="133"/>
      <c r="J158" s="133"/>
      <c r="K158" s="133"/>
      <c r="L158" s="133"/>
      <c r="M158" s="133"/>
      <c r="N158" s="133"/>
      <c r="O158" s="133"/>
      <c r="P158" s="256"/>
      <c r="Q158" s="256"/>
    </row>
    <row r="159" spans="1:17" s="12" customFormat="1" ht="12.75" customHeight="1" thickBot="1">
      <c r="A159" s="131"/>
      <c r="B159" s="2"/>
      <c r="C159" s="2"/>
      <c r="D159" s="2"/>
      <c r="E159" s="2"/>
      <c r="F159" s="2"/>
      <c r="G159" s="2"/>
      <c r="H159" s="2"/>
      <c r="I159" s="2"/>
      <c r="J159" s="2"/>
      <c r="K159" s="2"/>
      <c r="L159" s="2"/>
      <c r="M159" s="2"/>
      <c r="N159" s="233" t="s">
        <v>165</v>
      </c>
      <c r="O159" s="233"/>
      <c r="P159" s="256"/>
      <c r="Q159" s="256"/>
    </row>
    <row r="160" spans="1:17" s="12" customFormat="1" ht="12.75" customHeight="1" thickBot="1">
      <c r="A160" s="238"/>
      <c r="B160" s="11"/>
      <c r="C160" s="211" t="s">
        <v>5</v>
      </c>
      <c r="D160" s="244" t="s">
        <v>6</v>
      </c>
      <c r="E160" s="245"/>
      <c r="F160" s="217" t="s">
        <v>210</v>
      </c>
      <c r="G160" s="215"/>
      <c r="H160" s="215"/>
      <c r="I160" s="215"/>
      <c r="J160" s="216"/>
      <c r="K160" s="223" t="s">
        <v>166</v>
      </c>
      <c r="L160" s="265" t="s">
        <v>167</v>
      </c>
      <c r="M160" s="266"/>
      <c r="N160" s="267"/>
      <c r="O160" s="251" t="s">
        <v>168</v>
      </c>
      <c r="P160" s="256"/>
      <c r="Q160" s="256"/>
    </row>
    <row r="161" spans="1:17" ht="15" customHeight="1">
      <c r="A161" s="239"/>
      <c r="B161" s="13" t="s">
        <v>9</v>
      </c>
      <c r="C161" s="249"/>
      <c r="D161" s="234" t="s">
        <v>10</v>
      </c>
      <c r="E161" s="236" t="s">
        <v>11</v>
      </c>
      <c r="F161" s="14" t="s">
        <v>12</v>
      </c>
      <c r="G161" s="15" t="s">
        <v>13</v>
      </c>
      <c r="H161" s="15" t="s">
        <v>13</v>
      </c>
      <c r="I161" s="16" t="s">
        <v>14</v>
      </c>
      <c r="J161" s="16" t="s">
        <v>15</v>
      </c>
      <c r="K161" s="224"/>
      <c r="L161" s="259" t="s">
        <v>169</v>
      </c>
      <c r="M161" s="261" t="s">
        <v>170</v>
      </c>
      <c r="N161" s="263" t="s">
        <v>171</v>
      </c>
      <c r="O161" s="252"/>
      <c r="P161" s="134"/>
      <c r="Q161" s="134"/>
    </row>
    <row r="162" spans="1:17" ht="12.75" customHeight="1" thickBot="1">
      <c r="A162" s="240"/>
      <c r="B162" s="94"/>
      <c r="C162" s="250"/>
      <c r="D162" s="257"/>
      <c r="E162" s="258"/>
      <c r="F162" s="21" t="s">
        <v>18</v>
      </c>
      <c r="G162" s="27" t="s">
        <v>19</v>
      </c>
      <c r="H162" s="27" t="s">
        <v>20</v>
      </c>
      <c r="I162" s="23" t="s">
        <v>16</v>
      </c>
      <c r="J162" s="23"/>
      <c r="K162" s="225"/>
      <c r="L162" s="260"/>
      <c r="M162" s="262"/>
      <c r="N162" s="264"/>
      <c r="O162" s="253"/>
      <c r="P162" s="135"/>
      <c r="Q162" s="134"/>
    </row>
    <row r="163" spans="1:17" s="43" customFormat="1" ht="14.25" customHeight="1" thickBot="1">
      <c r="A163" s="136"/>
      <c r="B163" s="137" t="s">
        <v>154</v>
      </c>
      <c r="C163" s="138"/>
      <c r="D163" s="139"/>
      <c r="E163" s="140"/>
      <c r="F163" s="139"/>
      <c r="G163" s="141"/>
      <c r="H163" s="142"/>
      <c r="I163" s="142"/>
      <c r="J163" s="140"/>
      <c r="K163" s="143"/>
      <c r="L163" s="144"/>
      <c r="M163" s="181"/>
      <c r="N163" s="145"/>
      <c r="O163" s="138"/>
      <c r="P163" s="135"/>
      <c r="Q163" s="146"/>
    </row>
    <row r="164" spans="1:15" s="43" customFormat="1" ht="13.5" thickBot="1">
      <c r="A164" s="97">
        <v>79</v>
      </c>
      <c r="B164" s="179" t="s">
        <v>172</v>
      </c>
      <c r="C164" s="202">
        <v>79020.6</v>
      </c>
      <c r="D164" s="38">
        <v>79020.6</v>
      </c>
      <c r="E164" s="39">
        <v>0</v>
      </c>
      <c r="F164" s="40">
        <v>0</v>
      </c>
      <c r="G164" s="40">
        <v>0</v>
      </c>
      <c r="H164" s="41">
        <v>0</v>
      </c>
      <c r="I164" s="41">
        <v>0</v>
      </c>
      <c r="J164" s="42">
        <v>0</v>
      </c>
      <c r="K164" s="147">
        <v>-79020.6</v>
      </c>
      <c r="L164" s="148">
        <v>0</v>
      </c>
      <c r="M164" s="148">
        <v>0</v>
      </c>
      <c r="N164" s="182">
        <v>79020.6</v>
      </c>
      <c r="O164" s="149">
        <v>0</v>
      </c>
    </row>
    <row r="165" spans="1:15" s="43" customFormat="1" ht="13.5" thickBot="1">
      <c r="A165" s="192"/>
      <c r="B165" s="193" t="s">
        <v>173</v>
      </c>
      <c r="C165" s="194">
        <f aca="true" t="shared" si="25" ref="C165:O165">SUM(C164:C164)</f>
        <v>79020.6</v>
      </c>
      <c r="D165" s="195">
        <f t="shared" si="25"/>
        <v>79020.6</v>
      </c>
      <c r="E165" s="196">
        <f t="shared" si="25"/>
        <v>0</v>
      </c>
      <c r="F165" s="195">
        <f t="shared" si="25"/>
        <v>0</v>
      </c>
      <c r="G165" s="197">
        <f t="shared" si="25"/>
        <v>0</v>
      </c>
      <c r="H165" s="198">
        <f t="shared" si="25"/>
        <v>0</v>
      </c>
      <c r="I165" s="198">
        <f t="shared" si="25"/>
        <v>0</v>
      </c>
      <c r="J165" s="196">
        <f t="shared" si="25"/>
        <v>0</v>
      </c>
      <c r="K165" s="199">
        <f t="shared" si="25"/>
        <v>-79020.6</v>
      </c>
      <c r="L165" s="200">
        <f t="shared" si="25"/>
        <v>0</v>
      </c>
      <c r="M165" s="201">
        <f t="shared" si="25"/>
        <v>0</v>
      </c>
      <c r="N165" s="202">
        <f t="shared" si="25"/>
        <v>79020.6</v>
      </c>
      <c r="O165" s="203">
        <f t="shared" si="25"/>
        <v>0</v>
      </c>
    </row>
    <row r="166" spans="1:15" s="43" customFormat="1" ht="12.75">
      <c r="A166" s="150"/>
      <c r="B166" s="128"/>
      <c r="C166" s="151"/>
      <c r="D166" s="151"/>
      <c r="E166" s="151"/>
      <c r="F166" s="151"/>
      <c r="G166" s="151"/>
      <c r="H166" s="151"/>
      <c r="I166" s="151"/>
      <c r="J166" s="151"/>
      <c r="K166" s="152"/>
      <c r="L166" s="153"/>
      <c r="M166" s="154"/>
      <c r="N166" s="153"/>
      <c r="O166" s="155"/>
    </row>
    <row r="167" spans="1:15" s="43" customFormat="1" ht="12.75">
      <c r="A167" s="222" t="s">
        <v>163</v>
      </c>
      <c r="B167" s="222"/>
      <c r="C167" s="151"/>
      <c r="D167" s="151"/>
      <c r="E167" s="151"/>
      <c r="F167" s="151"/>
      <c r="G167" s="151"/>
      <c r="H167" s="151"/>
      <c r="I167" s="151"/>
      <c r="J167" s="151"/>
      <c r="K167" s="152"/>
      <c r="L167" s="153"/>
      <c r="M167" s="154"/>
      <c r="N167" s="153"/>
      <c r="O167" s="155"/>
    </row>
    <row r="168" spans="1:17" ht="14.25">
      <c r="A168" s="218" t="s">
        <v>217</v>
      </c>
      <c r="B168" s="219"/>
      <c r="C168" s="219"/>
      <c r="D168" s="219"/>
      <c r="E168" s="219"/>
      <c r="F168" s="219"/>
      <c r="G168" s="219"/>
      <c r="H168" s="219"/>
      <c r="I168" s="219"/>
      <c r="J168" s="219"/>
      <c r="K168" s="219"/>
      <c r="L168" s="219"/>
      <c r="M168" s="219"/>
      <c r="N168" s="219"/>
      <c r="O168" s="219"/>
      <c r="P168" s="219"/>
      <c r="Q168" s="219"/>
    </row>
    <row r="169" spans="1:17" ht="14.25">
      <c r="A169" s="183"/>
      <c r="B169" s="183"/>
      <c r="C169" s="183"/>
      <c r="D169" s="183"/>
      <c r="E169" s="183"/>
      <c r="F169" s="183"/>
      <c r="G169" s="183"/>
      <c r="H169" s="183"/>
      <c r="I169" s="183"/>
      <c r="J169" s="183"/>
      <c r="K169" s="183"/>
      <c r="L169" s="183"/>
      <c r="M169" s="183"/>
      <c r="N169" s="183"/>
      <c r="O169" s="183"/>
      <c r="P169" s="5"/>
      <c r="Q169" s="5"/>
    </row>
    <row r="170" spans="1:17" ht="14.25">
      <c r="A170" s="183"/>
      <c r="B170" s="183"/>
      <c r="C170" s="183"/>
      <c r="D170" s="183"/>
      <c r="E170" s="183"/>
      <c r="F170" s="183"/>
      <c r="G170" s="183"/>
      <c r="H170" s="183"/>
      <c r="I170" s="183"/>
      <c r="J170" s="183"/>
      <c r="K170" s="183"/>
      <c r="L170" s="183"/>
      <c r="M170" s="183"/>
      <c r="N170" s="183"/>
      <c r="O170" s="183"/>
      <c r="P170" s="5"/>
      <c r="Q170" s="5"/>
    </row>
    <row r="171" spans="1:17" ht="14.25">
      <c r="A171" s="183"/>
      <c r="B171" s="183"/>
      <c r="C171" s="183"/>
      <c r="D171" s="183"/>
      <c r="E171" s="183"/>
      <c r="F171" s="183"/>
      <c r="G171" s="183"/>
      <c r="H171" s="183"/>
      <c r="I171" s="183"/>
      <c r="J171" s="183"/>
      <c r="K171" s="183"/>
      <c r="L171" s="183"/>
      <c r="M171" s="183"/>
      <c r="N171" s="183"/>
      <c r="O171" s="183"/>
      <c r="P171" s="5"/>
      <c r="Q171" s="5"/>
    </row>
    <row r="172" spans="1:15" ht="14.25">
      <c r="A172" s="183"/>
      <c r="B172" s="183"/>
      <c r="C172" s="183"/>
      <c r="D172" s="183"/>
      <c r="E172" s="183"/>
      <c r="F172" s="183"/>
      <c r="G172" s="183"/>
      <c r="H172" s="183"/>
      <c r="I172" s="183"/>
      <c r="J172" s="183"/>
      <c r="K172" s="183"/>
      <c r="L172" s="183"/>
      <c r="M172" s="183"/>
      <c r="N172" s="183"/>
      <c r="O172" s="183"/>
    </row>
    <row r="173" spans="1:15" ht="14.25">
      <c r="A173" s="183"/>
      <c r="B173" s="183"/>
      <c r="C173" s="183"/>
      <c r="D173" s="183"/>
      <c r="E173" s="183"/>
      <c r="F173" s="183"/>
      <c r="G173" s="183"/>
      <c r="H173" s="183"/>
      <c r="I173" s="183"/>
      <c r="J173" s="183"/>
      <c r="K173" s="183"/>
      <c r="L173" s="183"/>
      <c r="M173" s="183"/>
      <c r="N173" s="183"/>
      <c r="O173" s="183"/>
    </row>
    <row r="174" spans="1:15" ht="14.25">
      <c r="A174" s="183"/>
      <c r="B174" s="183"/>
      <c r="C174" s="183"/>
      <c r="D174" s="183"/>
      <c r="E174" s="183"/>
      <c r="F174" s="183"/>
      <c r="G174" s="183"/>
      <c r="H174" s="183"/>
      <c r="I174" s="183"/>
      <c r="J174" s="183"/>
      <c r="K174" s="183"/>
      <c r="L174" s="183"/>
      <c r="M174" s="183"/>
      <c r="N174" s="183"/>
      <c r="O174" s="183"/>
    </row>
  </sheetData>
  <sheetProtection/>
  <mergeCells count="42">
    <mergeCell ref="P158:P160"/>
    <mergeCell ref="D161:D162"/>
    <mergeCell ref="E161:E162"/>
    <mergeCell ref="L161:L162"/>
    <mergeCell ref="M161:M162"/>
    <mergeCell ref="N161:N162"/>
    <mergeCell ref="L160:N160"/>
    <mergeCell ref="A132:B132"/>
    <mergeCell ref="A133:C133"/>
    <mergeCell ref="A160:A162"/>
    <mergeCell ref="C160:C162"/>
    <mergeCell ref="O160:O162"/>
    <mergeCell ref="K8:L8"/>
    <mergeCell ref="A138:Q138"/>
    <mergeCell ref="Q158:Q160"/>
    <mergeCell ref="N159:O159"/>
    <mergeCell ref="D160:E160"/>
    <mergeCell ref="A79:A81"/>
    <mergeCell ref="C79:C81"/>
    <mergeCell ref="E80:E81"/>
    <mergeCell ref="M79:Q79"/>
    <mergeCell ref="D80:D81"/>
    <mergeCell ref="D79:E79"/>
    <mergeCell ref="F79:J79"/>
    <mergeCell ref="K79:L79"/>
    <mergeCell ref="B2:D2"/>
    <mergeCell ref="B4:E4"/>
    <mergeCell ref="P4:Q4"/>
    <mergeCell ref="P5:Q5"/>
    <mergeCell ref="P7:Q7"/>
    <mergeCell ref="D9:D10"/>
    <mergeCell ref="E9:E10"/>
    <mergeCell ref="A8:A10"/>
    <mergeCell ref="C8:C10"/>
    <mergeCell ref="D8:E8"/>
    <mergeCell ref="M8:Q8"/>
    <mergeCell ref="F8:J8"/>
    <mergeCell ref="A168:Q168"/>
    <mergeCell ref="A134:Q135"/>
    <mergeCell ref="A167:B167"/>
    <mergeCell ref="F160:J160"/>
    <mergeCell ref="K160:K162"/>
  </mergeCells>
  <printOptions/>
  <pageMargins left="0.7086614173228347" right="0.7086614173228347" top="0.7874015748031497" bottom="0.7874015748031497" header="0.31496062992125984" footer="0.31496062992125984"/>
  <pageSetup horizontalDpi="600" verticalDpi="600" orientation="landscape" paperSize="8" scale="7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Krajský úřad Kraje Vysočina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Vařejková Marie  Ing.</dc:creator>
  <cp:keywords/>
  <dc:description/>
  <cp:lastModifiedBy>Jakoubková Marie</cp:lastModifiedBy>
  <cp:lastPrinted>2013-03-18T15:00:39Z</cp:lastPrinted>
  <dcterms:created xsi:type="dcterms:W3CDTF">2013-02-27T10:33:47Z</dcterms:created>
  <dcterms:modified xsi:type="dcterms:W3CDTF">2013-03-21T18:02:44Z</dcterms:modified>
  <cp:category/>
  <cp:version/>
  <cp:contentType/>
  <cp:contentStatus/>
</cp:coreProperties>
</file>