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7" sheetId="1" r:id="rId1"/>
  </sheets>
  <definedNames/>
  <calcPr fullCalcOnLoad="1"/>
</workbook>
</file>

<file path=xl/sharedStrings.xml><?xml version="1.0" encoding="utf-8"?>
<sst xmlns="http://schemas.openxmlformats.org/spreadsheetml/2006/main" count="153" uniqueCount="103">
  <si>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</si>
  <si>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</si>
  <si>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</si>
  <si>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</si>
  <si>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</si>
  <si>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</si>
  <si>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</si>
  <si>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</si>
  <si>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</si>
  <si>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</si>
  <si>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</si>
  <si>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</si>
  <si>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</si>
  <si>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</si>
  <si>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</si>
  <si>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</si>
  <si>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</si>
  <si>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</si>
  <si>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</si>
  <si>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</si>
  <si>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</si>
  <si>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</si>
  <si>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</si>
  <si>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</si>
  <si>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</si>
  <si>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</si>
  <si>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</si>
  <si>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</si>
  <si>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</si>
  <si>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</si>
  <si>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</si>
  <si>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</si>
  <si>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</si>
  <si>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</si>
  <si>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</si>
  <si>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</si>
  <si>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</si>
  <si>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</si>
  <si>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</si>
  <si>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</si>
  <si>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</si>
  <si>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</si>
  <si>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</si>
  <si>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</si>
  <si>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</si>
  <si>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</si>
  <si>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</si>
  <si>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CELKEM</t>
  </si>
  <si>
    <t>Ostatní běžné účty</t>
  </si>
  <si>
    <t>z toho:  rezervní fond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</si>
  <si>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</si>
  <si>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</si>
  <si>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</si>
  <si>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</si>
  <si>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</si>
  <si>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</si>
  <si>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</si>
  <si>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</si>
  <si>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</si>
  <si>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</si>
  <si>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 investiční fond</t>
  </si>
  <si>
    <t xml:space="preserve">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</si>
  <si>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</si>
  <si>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</si>
  <si>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</si>
  <si>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</si>
  <si>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</si>
  <si>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</si>
  <si>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</si>
  <si>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</si>
  <si>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</si>
  <si>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Ostatní finanční náklady /úč. 569/</t>
  </si>
  <si>
    <t>Výnosy z nároků na prostředky z rozpočtů ÚSC /úč. 672/ a /uč. 671/</t>
  </si>
  <si>
    <t>výnosy z úroků /úč. 662/</t>
  </si>
  <si>
    <t xml:space="preserve">Ostatní výnosy /sesk.úč. 64/ </t>
  </si>
  <si>
    <t>Skutečnost za rok 2011</t>
  </si>
  <si>
    <t>Rozdíl 2012-2011</t>
  </si>
  <si>
    <t>Stav k 1.1.2012</t>
  </si>
  <si>
    <t>Stav k 31.12.2012</t>
  </si>
  <si>
    <t>z toho: nákup drobného dlouhodobého hmotného majetku</t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</si>
  <si>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</si>
  <si>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</si>
  <si>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</si>
  <si>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</si>
  <si>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</si>
  <si>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</si>
  <si>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</si>
  <si>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</si>
  <si>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</si>
  <si>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</si>
  <si>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</si>
  <si>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</si>
  <si>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</si>
  <si>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</si>
  <si>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</si>
  <si>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</si>
  <si>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</si>
  <si>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Aktivace dlouhodobého majetku /úč.506/</t>
  </si>
  <si>
    <t xml:space="preserve">Poznámka: ve finančním plánu promítnuta mimořádná dotace na mezinárodní konferenci Stříbrná Jihlava 2013 (180 tis. Kč ) </t>
  </si>
  <si>
    <t>regálový systém do depozitáře v Heleníně</t>
  </si>
  <si>
    <t>Poznámka: čerpání rezervního fondu ve výši 600 tis. Kč k dalšímu rozvoji činnosti organizace</t>
  </si>
  <si>
    <t>Poznámka: v investičním fondu je promítnuta investiční dotace od zřizovatele na regálový systém pro depozitář v Heleníně (11 313 tis. Kč)</t>
  </si>
  <si>
    <t>RK-10-2013-24, př.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</si>
</sst>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8" fillId="33" borderId="10" xfId="48" applyFont="1" applyFill="1" applyBorder="1" applyAlignment="1">
      <alignment horizontal="center" vertical="center"/>
      <protection/>
    </xf>
    <xf numFmtId="0" fontId="8" fillId="33" borderId="11" xfId="48" applyFont="1" applyFill="1" applyBorder="1" applyAlignment="1">
      <alignment horizontal="center" vertical="center"/>
      <protection/>
    </xf>
    <xf numFmtId="3" fontId="3" fillId="0" borderId="0" xfId="48" applyNumberFormat="1" applyFont="1" applyFill="1" applyBorder="1" applyAlignment="1">
      <alignment horizontal="center" vertical="center"/>
      <protection/>
    </xf>
    <xf numFmtId="0" fontId="29" fillId="0" borderId="0" xfId="47">
      <alignment/>
      <protection/>
    </xf>
    <xf numFmtId="0" fontId="5" fillId="0" borderId="0" xfId="47" applyFont="1" applyFill="1">
      <alignment/>
      <protection/>
    </xf>
    <xf numFmtId="0" fontId="4" fillId="0" borderId="0" xfId="47" applyFont="1" applyAlignment="1">
      <alignment horizontal="center"/>
      <protection/>
    </xf>
    <xf numFmtId="0" fontId="29" fillId="0" borderId="0" xfId="47">
      <alignment/>
      <protection/>
    </xf>
    <xf numFmtId="0" fontId="5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 applyFont="1" applyFill="1" applyAlignment="1">
      <alignment horizontal="centerContinuous"/>
      <protection/>
    </xf>
    <xf numFmtId="0" fontId="3" fillId="0" borderId="0" xfId="47" applyFont="1" applyAlignment="1">
      <alignment horizontal="centerContinuous"/>
      <protection/>
    </xf>
    <xf numFmtId="0" fontId="8" fillId="33" borderId="12" xfId="47" applyFont="1" applyFill="1" applyBorder="1" applyAlignment="1">
      <alignment horizontal="centerContinuous" vertical="center"/>
      <protection/>
    </xf>
    <xf numFmtId="0" fontId="8" fillId="33" borderId="13" xfId="47" applyFont="1" applyFill="1" applyBorder="1" applyAlignment="1">
      <alignment horizontal="centerContinuous" vertical="center"/>
      <protection/>
    </xf>
    <xf numFmtId="0" fontId="8" fillId="33" borderId="14" xfId="47" applyFont="1" applyFill="1" applyBorder="1" applyAlignment="1">
      <alignment horizontal="centerContinuous" vertical="center"/>
      <protection/>
    </xf>
    <xf numFmtId="0" fontId="8" fillId="33" borderId="15" xfId="47" applyFont="1" applyFill="1" applyBorder="1" applyAlignment="1">
      <alignment horizontal="centerContinuous" vertical="center"/>
      <protection/>
    </xf>
    <xf numFmtId="0" fontId="7" fillId="33" borderId="16" xfId="47" applyFont="1" applyFill="1" applyBorder="1" applyAlignment="1">
      <alignment horizontal="center"/>
      <protection/>
    </xf>
    <xf numFmtId="0" fontId="7" fillId="33" borderId="17" xfId="47" applyFont="1" applyFill="1" applyBorder="1" applyAlignment="1">
      <alignment horizontal="center"/>
      <protection/>
    </xf>
    <xf numFmtId="0" fontId="7" fillId="33" borderId="18" xfId="47" applyFont="1" applyFill="1" applyBorder="1" applyAlignment="1">
      <alignment horizontal="center"/>
      <protection/>
    </xf>
    <xf numFmtId="0" fontId="7" fillId="33" borderId="19" xfId="47" applyFont="1" applyFill="1" applyBorder="1" applyAlignment="1">
      <alignment horizontal="center"/>
      <protection/>
    </xf>
    <xf numFmtId="0" fontId="7" fillId="33" borderId="20" xfId="47" applyFont="1" applyFill="1" applyBorder="1" applyAlignment="1">
      <alignment horizontal="center"/>
      <protection/>
    </xf>
    <xf numFmtId="0" fontId="7" fillId="33" borderId="21" xfId="47" applyFont="1" applyFill="1" applyBorder="1" applyAlignment="1">
      <alignment horizontal="center"/>
      <protection/>
    </xf>
    <xf numFmtId="0" fontId="7" fillId="33" borderId="22" xfId="47" applyFont="1" applyFill="1" applyBorder="1" applyAlignment="1">
      <alignment horizontal="center"/>
      <protection/>
    </xf>
    <xf numFmtId="0" fontId="7" fillId="33" borderId="23" xfId="47" applyFont="1" applyFill="1" applyBorder="1" applyAlignment="1">
      <alignment horizontal="center"/>
      <protection/>
    </xf>
    <xf numFmtId="0" fontId="7" fillId="33" borderId="24" xfId="47" applyFont="1" applyFill="1" applyBorder="1" applyAlignment="1" quotePrefix="1">
      <alignment horizontal="center"/>
      <protection/>
    </xf>
    <xf numFmtId="0" fontId="7" fillId="33" borderId="24" xfId="47" applyFont="1" applyFill="1" applyBorder="1" applyAlignment="1">
      <alignment horizontal="center"/>
      <protection/>
    </xf>
    <xf numFmtId="0" fontId="7" fillId="33" borderId="25" xfId="47" applyFont="1" applyFill="1" applyBorder="1" applyAlignment="1">
      <alignment horizontal="center"/>
      <protection/>
    </xf>
    <xf numFmtId="0" fontId="7" fillId="0" borderId="26" xfId="47" applyFont="1" applyBorder="1" applyAlignment="1">
      <alignment horizontal="left" vertical="center" wrapText="1"/>
      <protection/>
    </xf>
    <xf numFmtId="0" fontId="7" fillId="0" borderId="27" xfId="47" applyFont="1" applyBorder="1" applyAlignment="1">
      <alignment horizontal="left" vertical="center" wrapText="1"/>
      <protection/>
    </xf>
    <xf numFmtId="0" fontId="7" fillId="0" borderId="28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 vertical="center" wrapText="1"/>
      <protection/>
    </xf>
    <xf numFmtId="0" fontId="8" fillId="33" borderId="30" xfId="47" applyFont="1" applyFill="1" applyBorder="1" applyAlignment="1">
      <alignment horizontal="left" vertical="center" wrapText="1"/>
      <protection/>
    </xf>
    <xf numFmtId="0" fontId="7" fillId="0" borderId="12" xfId="47" applyFont="1" applyBorder="1" applyAlignment="1">
      <alignment horizontal="left" vertical="center" wrapText="1"/>
      <protection/>
    </xf>
    <xf numFmtId="0" fontId="7" fillId="0" borderId="27" xfId="47" applyFont="1" applyBorder="1" applyAlignment="1">
      <alignment vertical="center" wrapText="1"/>
      <protection/>
    </xf>
    <xf numFmtId="0" fontId="7" fillId="0" borderId="16" xfId="47" applyFont="1" applyBorder="1" applyAlignment="1">
      <alignment horizontal="left" vertical="center" wrapText="1"/>
      <protection/>
    </xf>
    <xf numFmtId="0" fontId="7" fillId="0" borderId="29" xfId="47" applyFont="1" applyBorder="1" applyAlignment="1">
      <alignment vertical="center" wrapText="1"/>
      <protection/>
    </xf>
    <xf numFmtId="0" fontId="8" fillId="33" borderId="21" xfId="47" applyFont="1" applyFill="1" applyBorder="1" applyAlignment="1">
      <alignment horizontal="left" vertical="center" wrapText="1"/>
      <protection/>
    </xf>
    <xf numFmtId="0" fontId="7" fillId="0" borderId="0" xfId="47" applyFont="1">
      <alignment/>
      <protection/>
    </xf>
    <xf numFmtId="0" fontId="5" fillId="33" borderId="22" xfId="47" applyFont="1" applyFill="1" applyBorder="1" applyAlignment="1">
      <alignment horizontal="center" vertical="center" wrapText="1"/>
      <protection/>
    </xf>
    <xf numFmtId="0" fontId="5" fillId="33" borderId="31" xfId="47" applyFont="1" applyFill="1" applyBorder="1" applyAlignment="1">
      <alignment horizontal="center" vertical="center" wrapText="1"/>
      <protection/>
    </xf>
    <xf numFmtId="0" fontId="5" fillId="33" borderId="24" xfId="47" applyFont="1" applyFill="1" applyBorder="1" applyAlignment="1">
      <alignment horizontal="center" vertical="center" wrapText="1"/>
      <protection/>
    </xf>
    <xf numFmtId="0" fontId="5" fillId="33" borderId="23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>
      <alignment/>
      <protection/>
    </xf>
    <xf numFmtId="3" fontId="8" fillId="0" borderId="15" xfId="47" applyNumberFormat="1" applyFont="1" applyFill="1" applyBorder="1" applyAlignment="1" quotePrefix="1">
      <alignment horizontal="center"/>
      <protection/>
    </xf>
    <xf numFmtId="3" fontId="8" fillId="0" borderId="14" xfId="47" applyNumberFormat="1" applyFont="1" applyFill="1" applyBorder="1" applyAlignment="1" quotePrefix="1">
      <alignment horizontal="center"/>
      <protection/>
    </xf>
    <xf numFmtId="3" fontId="8" fillId="0" borderId="33" xfId="47" applyNumberFormat="1" applyFont="1" applyFill="1" applyBorder="1" applyAlignment="1" quotePrefix="1">
      <alignment horizontal="center"/>
      <protection/>
    </xf>
    <xf numFmtId="0" fontId="3" fillId="0" borderId="34" xfId="47" applyFont="1" applyFill="1" applyBorder="1">
      <alignment/>
      <protection/>
    </xf>
    <xf numFmtId="0" fontId="3" fillId="0" borderId="35" xfId="47" applyFont="1" applyFill="1" applyBorder="1">
      <alignment/>
      <protection/>
    </xf>
    <xf numFmtId="3" fontId="8" fillId="0" borderId="10" xfId="47" applyNumberFormat="1" applyFont="1" applyFill="1" applyBorder="1" applyAlignment="1">
      <alignment horizontal="center"/>
      <protection/>
    </xf>
    <xf numFmtId="3" fontId="8" fillId="0" borderId="36" xfId="47" applyNumberFormat="1" applyFont="1" applyFill="1" applyBorder="1" applyAlignment="1">
      <alignment horizontal="center"/>
      <protection/>
    </xf>
    <xf numFmtId="3" fontId="8" fillId="0" borderId="37" xfId="47" applyNumberFormat="1" applyFont="1" applyFill="1" applyBorder="1" applyAlignment="1">
      <alignment horizontal="center"/>
      <protection/>
    </xf>
    <xf numFmtId="0" fontId="3" fillId="0" borderId="38" xfId="47" applyFont="1" applyFill="1" applyBorder="1">
      <alignment/>
      <protection/>
    </xf>
    <xf numFmtId="0" fontId="9" fillId="0" borderId="0" xfId="47" applyFont="1">
      <alignment/>
      <protection/>
    </xf>
    <xf numFmtId="0" fontId="29" fillId="33" borderId="39" xfId="47" applyFill="1" applyBorder="1">
      <alignment/>
      <protection/>
    </xf>
    <xf numFmtId="0" fontId="29" fillId="33" borderId="40" xfId="47" applyFill="1" applyBorder="1">
      <alignment/>
      <protection/>
    </xf>
    <xf numFmtId="3" fontId="8" fillId="33" borderId="10" xfId="47" applyNumberFormat="1" applyFont="1" applyFill="1" applyBorder="1" applyAlignment="1">
      <alignment horizontal="center" vertical="center"/>
      <protection/>
    </xf>
    <xf numFmtId="3" fontId="8" fillId="33" borderId="36" xfId="47" applyNumberFormat="1" applyFont="1" applyFill="1" applyBorder="1" applyAlignment="1">
      <alignment horizontal="center" vertical="center"/>
      <protection/>
    </xf>
    <xf numFmtId="0" fontId="7" fillId="0" borderId="36" xfId="47" applyFont="1" applyBorder="1">
      <alignment/>
      <protection/>
    </xf>
    <xf numFmtId="0" fontId="8" fillId="0" borderId="41" xfId="47" applyFont="1" applyBorder="1">
      <alignment/>
      <protection/>
    </xf>
    <xf numFmtId="0" fontId="10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29" fillId="0" borderId="0" xfId="47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4" fillId="33" borderId="42" xfId="47" applyFont="1" applyFill="1" applyBorder="1" applyAlignment="1">
      <alignment horizontal="centerContinuous"/>
      <protection/>
    </xf>
    <xf numFmtId="0" fontId="4" fillId="33" borderId="39" xfId="47" applyFont="1" applyFill="1" applyBorder="1" applyAlignment="1">
      <alignment horizontal="centerContinuous"/>
      <protection/>
    </xf>
    <xf numFmtId="0" fontId="0" fillId="33" borderId="40" xfId="47" applyFont="1" applyFill="1" applyBorder="1" applyAlignment="1">
      <alignment horizontal="centerContinuous"/>
      <protection/>
    </xf>
    <xf numFmtId="0" fontId="8" fillId="0" borderId="13" xfId="47" applyFont="1" applyBorder="1" applyAlignment="1">
      <alignment horizontal="center"/>
      <protection/>
    </xf>
    <xf numFmtId="0" fontId="8" fillId="0" borderId="15" xfId="47" applyFont="1" applyBorder="1" applyAlignment="1">
      <alignment horizontal="center"/>
      <protection/>
    </xf>
    <xf numFmtId="0" fontId="8" fillId="0" borderId="14" xfId="47" applyFont="1" applyBorder="1" applyAlignment="1">
      <alignment horizontal="center"/>
      <protection/>
    </xf>
    <xf numFmtId="0" fontId="8" fillId="0" borderId="43" xfId="47" applyFont="1" applyBorder="1" applyAlignment="1">
      <alignment horizontal="center"/>
      <protection/>
    </xf>
    <xf numFmtId="0" fontId="8" fillId="0" borderId="44" xfId="47" applyFont="1" applyBorder="1" applyAlignment="1">
      <alignment horizontal="center"/>
      <protection/>
    </xf>
    <xf numFmtId="0" fontId="8" fillId="0" borderId="45" xfId="47" applyFont="1" applyBorder="1" applyAlignment="1">
      <alignment horizontal="center"/>
      <protection/>
    </xf>
    <xf numFmtId="0" fontId="0" fillId="0" borderId="0" xfId="47" applyFont="1">
      <alignment/>
      <protection/>
    </xf>
    <xf numFmtId="3" fontId="7" fillId="34" borderId="26" xfId="47" applyNumberFormat="1" applyFont="1" applyFill="1" applyBorder="1" applyAlignment="1">
      <alignment vertical="center" wrapText="1"/>
      <protection/>
    </xf>
    <xf numFmtId="3" fontId="7" fillId="34" borderId="46" xfId="47" applyNumberFormat="1" applyFont="1" applyFill="1" applyBorder="1" applyAlignment="1">
      <alignment vertical="center" wrapText="1"/>
      <protection/>
    </xf>
    <xf numFmtId="3" fontId="7" fillId="34" borderId="47" xfId="47" applyNumberFormat="1" applyFont="1" applyFill="1" applyBorder="1" applyAlignment="1">
      <alignment vertical="center" wrapText="1"/>
      <protection/>
    </xf>
    <xf numFmtId="3" fontId="8" fillId="34" borderId="26" xfId="47" applyNumberFormat="1" applyFont="1" applyFill="1" applyBorder="1" applyAlignment="1">
      <alignment vertical="center" wrapText="1"/>
      <protection/>
    </xf>
    <xf numFmtId="10" fontId="8" fillId="34" borderId="36" xfId="47" applyNumberFormat="1" applyFont="1" applyFill="1" applyBorder="1" applyAlignment="1">
      <alignment vertical="center" wrapText="1"/>
      <protection/>
    </xf>
    <xf numFmtId="3" fontId="7" fillId="34" borderId="48" xfId="47" applyNumberFormat="1" applyFont="1" applyFill="1" applyBorder="1" applyAlignment="1">
      <alignment vertical="center" wrapText="1"/>
      <protection/>
    </xf>
    <xf numFmtId="3" fontId="7" fillId="34" borderId="49" xfId="47" applyNumberFormat="1" applyFont="1" applyFill="1" applyBorder="1" applyAlignment="1">
      <alignment vertical="center" wrapText="1"/>
      <protection/>
    </xf>
    <xf numFmtId="3" fontId="8" fillId="34" borderId="27" xfId="47" applyNumberFormat="1" applyFont="1" applyFill="1" applyBorder="1" applyAlignment="1">
      <alignment vertical="center" wrapText="1"/>
      <protection/>
    </xf>
    <xf numFmtId="3" fontId="7" fillId="34" borderId="10" xfId="47" applyNumberFormat="1" applyFont="1" applyFill="1" applyBorder="1" applyAlignment="1">
      <alignment vertical="center" wrapText="1"/>
      <protection/>
    </xf>
    <xf numFmtId="3" fontId="7" fillId="34" borderId="17" xfId="47" applyNumberFormat="1" applyFont="1" applyFill="1" applyBorder="1" applyAlignment="1">
      <alignment vertical="center" wrapText="1"/>
      <protection/>
    </xf>
    <xf numFmtId="3" fontId="8" fillId="34" borderId="16" xfId="47" applyNumberFormat="1" applyFont="1" applyFill="1" applyBorder="1" applyAlignment="1">
      <alignment vertical="center" wrapText="1"/>
      <protection/>
    </xf>
    <xf numFmtId="3" fontId="7" fillId="34" borderId="50" xfId="47" applyNumberFormat="1" applyFont="1" applyFill="1" applyBorder="1" applyAlignment="1">
      <alignment vertical="center" wrapText="1"/>
      <protection/>
    </xf>
    <xf numFmtId="10" fontId="8" fillId="34" borderId="49" xfId="47" applyNumberFormat="1" applyFont="1" applyFill="1" applyBorder="1" applyAlignment="1">
      <alignment vertical="center" wrapText="1"/>
      <protection/>
    </xf>
    <xf numFmtId="3" fontId="7" fillId="34" borderId="51" xfId="47" applyNumberFormat="1" applyFont="1" applyFill="1" applyBorder="1" applyAlignment="1">
      <alignment vertical="center" wrapText="1"/>
      <protection/>
    </xf>
    <xf numFmtId="3" fontId="7" fillId="34" borderId="52" xfId="47" applyNumberFormat="1" applyFont="1" applyFill="1" applyBorder="1" applyAlignment="1">
      <alignment vertical="center" wrapText="1"/>
      <protection/>
    </xf>
    <xf numFmtId="3" fontId="7" fillId="34" borderId="53" xfId="47" applyNumberFormat="1" applyFont="1" applyFill="1" applyBorder="1" applyAlignment="1">
      <alignment vertical="center" wrapText="1"/>
      <protection/>
    </xf>
    <xf numFmtId="3" fontId="7" fillId="34" borderId="16" xfId="47" applyNumberFormat="1" applyFont="1" applyFill="1" applyBorder="1" applyAlignment="1">
      <alignment vertical="center" wrapText="1"/>
      <protection/>
    </xf>
    <xf numFmtId="3" fontId="7" fillId="34" borderId="20" xfId="47" applyNumberFormat="1" applyFont="1" applyFill="1" applyBorder="1" applyAlignment="1">
      <alignment vertical="center" wrapText="1"/>
      <protection/>
    </xf>
    <xf numFmtId="3" fontId="8" fillId="34" borderId="51" xfId="47" applyNumberFormat="1" applyFont="1" applyFill="1" applyBorder="1" applyAlignment="1">
      <alignment vertical="center" wrapText="1"/>
      <protection/>
    </xf>
    <xf numFmtId="0" fontId="8" fillId="35" borderId="30" xfId="47" applyFont="1" applyFill="1" applyBorder="1" applyAlignment="1">
      <alignment horizontal="left" vertical="center" wrapText="1"/>
      <protection/>
    </xf>
    <xf numFmtId="3" fontId="8" fillId="35" borderId="30" xfId="47" applyNumberFormat="1" applyFont="1" applyFill="1" applyBorder="1" applyAlignment="1">
      <alignment vertical="center" wrapText="1"/>
      <protection/>
    </xf>
    <xf numFmtId="3" fontId="8" fillId="35" borderId="27" xfId="47" applyNumberFormat="1" applyFont="1" applyFill="1" applyBorder="1" applyAlignment="1">
      <alignment vertical="center" wrapText="1"/>
      <protection/>
    </xf>
    <xf numFmtId="10" fontId="8" fillId="35" borderId="36" xfId="47" applyNumberFormat="1" applyFont="1" applyFill="1" applyBorder="1" applyAlignment="1">
      <alignment vertical="center" wrapText="1"/>
      <protection/>
    </xf>
    <xf numFmtId="3" fontId="8" fillId="35" borderId="54" xfId="47" applyNumberFormat="1" applyFont="1" applyFill="1" applyBorder="1" applyAlignment="1">
      <alignment vertical="center" wrapText="1"/>
      <protection/>
    </xf>
    <xf numFmtId="3" fontId="8" fillId="35" borderId="42" xfId="47" applyNumberFormat="1" applyFont="1" applyFill="1" applyBorder="1" applyAlignment="1">
      <alignment vertical="center" wrapText="1"/>
      <protection/>
    </xf>
    <xf numFmtId="3" fontId="8" fillId="35" borderId="55" xfId="47" applyNumberFormat="1" applyFont="1" applyFill="1" applyBorder="1" applyAlignment="1">
      <alignment vertical="center" wrapText="1"/>
      <protection/>
    </xf>
    <xf numFmtId="3" fontId="8" fillId="35" borderId="49" xfId="47" applyNumberFormat="1" applyFont="1" applyFill="1" applyBorder="1" applyAlignment="1">
      <alignment vertical="center" wrapText="1"/>
      <protection/>
    </xf>
    <xf numFmtId="10" fontId="8" fillId="35" borderId="41" xfId="47" applyNumberFormat="1" applyFont="1" applyFill="1" applyBorder="1" applyAlignment="1">
      <alignment vertical="center" wrapText="1"/>
      <protection/>
    </xf>
    <xf numFmtId="3" fontId="8" fillId="35" borderId="56" xfId="47" applyNumberFormat="1" applyFont="1" applyFill="1" applyBorder="1" applyAlignment="1">
      <alignment vertical="center" wrapText="1"/>
      <protection/>
    </xf>
    <xf numFmtId="3" fontId="8" fillId="35" borderId="47" xfId="47" applyNumberFormat="1" applyFont="1" applyFill="1" applyBorder="1" applyAlignment="1">
      <alignment vertical="center" wrapText="1"/>
      <protection/>
    </xf>
    <xf numFmtId="3" fontId="8" fillId="35" borderId="41" xfId="47" applyNumberFormat="1" applyFont="1" applyFill="1" applyBorder="1" applyAlignment="1">
      <alignment vertical="center" wrapText="1"/>
      <protection/>
    </xf>
    <xf numFmtId="3" fontId="8" fillId="34" borderId="29" xfId="48" applyNumberFormat="1" applyFont="1" applyFill="1" applyBorder="1" applyAlignment="1">
      <alignment horizontal="center" vertical="center"/>
      <protection/>
    </xf>
    <xf numFmtId="3" fontId="8" fillId="34" borderId="44" xfId="48" applyNumberFormat="1" applyFont="1" applyFill="1" applyBorder="1" applyAlignment="1">
      <alignment horizontal="right" vertical="center"/>
      <protection/>
    </xf>
    <xf numFmtId="3" fontId="8" fillId="34" borderId="57" xfId="48" applyNumberFormat="1" applyFont="1" applyFill="1" applyBorder="1" applyAlignment="1">
      <alignment horizontal="right" vertical="center"/>
      <protection/>
    </xf>
    <xf numFmtId="3" fontId="8" fillId="34" borderId="58" xfId="48" applyNumberFormat="1" applyFont="1" applyFill="1" applyBorder="1" applyAlignment="1">
      <alignment horizontal="right" vertical="center"/>
      <protection/>
    </xf>
    <xf numFmtId="3" fontId="8" fillId="34" borderId="45" xfId="48" applyNumberFormat="1" applyFont="1" applyFill="1" applyBorder="1" applyAlignment="1">
      <alignment horizontal="right" vertical="center"/>
      <protection/>
    </xf>
    <xf numFmtId="3" fontId="7" fillId="34" borderId="10" xfId="47" applyNumberFormat="1" applyFont="1" applyFill="1" applyBorder="1">
      <alignment/>
      <protection/>
    </xf>
    <xf numFmtId="3" fontId="8" fillId="34" borderId="55" xfId="47" applyNumberFormat="1" applyFont="1" applyFill="1" applyBorder="1">
      <alignment/>
      <protection/>
    </xf>
    <xf numFmtId="0" fontId="8" fillId="34" borderId="55" xfId="47" applyFont="1" applyFill="1" applyBorder="1">
      <alignment/>
      <protection/>
    </xf>
    <xf numFmtId="3" fontId="0" fillId="34" borderId="43" xfId="47" applyNumberFormat="1" applyFont="1" applyFill="1" applyBorder="1">
      <alignment/>
      <protection/>
    </xf>
    <xf numFmtId="3" fontId="0" fillId="34" borderId="44" xfId="47" applyNumberFormat="1" applyFont="1" applyFill="1" applyBorder="1">
      <alignment/>
      <protection/>
    </xf>
    <xf numFmtId="3" fontId="0" fillId="34" borderId="45" xfId="47" applyNumberFormat="1" applyFont="1" applyFill="1" applyBorder="1" applyAlignment="1">
      <alignment horizontal="center"/>
      <protection/>
    </xf>
    <xf numFmtId="2" fontId="0" fillId="34" borderId="45" xfId="47" applyNumberFormat="1" applyFont="1" applyFill="1" applyBorder="1">
      <alignment/>
      <protection/>
    </xf>
    <xf numFmtId="3" fontId="8" fillId="34" borderId="27" xfId="47" applyNumberFormat="1" applyFont="1" applyFill="1" applyBorder="1">
      <alignment/>
      <protection/>
    </xf>
    <xf numFmtId="3" fontId="8" fillId="34" borderId="10" xfId="47" applyNumberFormat="1" applyFont="1" applyFill="1" applyBorder="1">
      <alignment/>
      <protection/>
    </xf>
    <xf numFmtId="3" fontId="8" fillId="34" borderId="11" xfId="47" applyNumberFormat="1" applyFont="1" applyFill="1" applyBorder="1">
      <alignment/>
      <protection/>
    </xf>
    <xf numFmtId="3" fontId="8" fillId="34" borderId="36" xfId="47" applyNumberFormat="1" applyFont="1" applyFill="1" applyBorder="1">
      <alignment/>
      <protection/>
    </xf>
    <xf numFmtId="3" fontId="8" fillId="34" borderId="37" xfId="47" applyNumberFormat="1" applyFont="1" applyFill="1" applyBorder="1">
      <alignment/>
      <protection/>
    </xf>
    <xf numFmtId="3" fontId="8" fillId="34" borderId="10" xfId="47" applyNumberFormat="1" applyFont="1" applyFill="1" applyBorder="1" applyAlignment="1" quotePrefix="1">
      <alignment horizontal="center"/>
      <protection/>
    </xf>
    <xf numFmtId="3" fontId="8" fillId="34" borderId="59" xfId="47" applyNumberFormat="1" applyFont="1" applyFill="1" applyBorder="1" applyAlignment="1" quotePrefix="1">
      <alignment horizontal="center"/>
      <protection/>
    </xf>
    <xf numFmtId="3" fontId="8" fillId="34" borderId="36" xfId="47" applyNumberFormat="1" applyFont="1" applyFill="1" applyBorder="1" applyAlignment="1" quotePrefix="1">
      <alignment horizontal="center"/>
      <protection/>
    </xf>
    <xf numFmtId="3" fontId="8" fillId="34" borderId="37" xfId="47" applyNumberFormat="1" applyFont="1" applyFill="1" applyBorder="1" applyAlignment="1" quotePrefix="1">
      <alignment horizontal="center"/>
      <protection/>
    </xf>
    <xf numFmtId="3" fontId="8" fillId="34" borderId="49" xfId="47" applyNumberFormat="1" applyFont="1" applyFill="1" applyBorder="1" applyAlignment="1" quotePrefix="1">
      <alignment horizontal="center"/>
      <protection/>
    </xf>
    <xf numFmtId="3" fontId="8" fillId="34" borderId="16" xfId="47" applyNumberFormat="1" applyFont="1" applyFill="1" applyBorder="1">
      <alignment/>
      <protection/>
    </xf>
    <xf numFmtId="3" fontId="8" fillId="34" borderId="17" xfId="47" applyNumberFormat="1" applyFont="1" applyFill="1" applyBorder="1">
      <alignment/>
      <protection/>
    </xf>
    <xf numFmtId="3" fontId="8" fillId="34" borderId="19" xfId="47" applyNumberFormat="1" applyFont="1" applyFill="1" applyBorder="1">
      <alignment/>
      <protection/>
    </xf>
    <xf numFmtId="3" fontId="8" fillId="34" borderId="18" xfId="47" applyNumberFormat="1" applyFont="1" applyFill="1" applyBorder="1">
      <alignment/>
      <protection/>
    </xf>
    <xf numFmtId="3" fontId="8" fillId="34" borderId="60" xfId="47" applyNumberFormat="1" applyFont="1" applyFill="1" applyBorder="1">
      <alignment/>
      <protection/>
    </xf>
    <xf numFmtId="3" fontId="8" fillId="34" borderId="29" xfId="47" applyNumberFormat="1" applyFont="1" applyFill="1" applyBorder="1">
      <alignment/>
      <protection/>
    </xf>
    <xf numFmtId="3" fontId="8" fillId="34" borderId="44" xfId="47" applyNumberFormat="1" applyFont="1" applyFill="1" applyBorder="1">
      <alignment/>
      <protection/>
    </xf>
    <xf numFmtId="3" fontId="8" fillId="34" borderId="58" xfId="47" applyNumberFormat="1" applyFont="1" applyFill="1" applyBorder="1">
      <alignment/>
      <protection/>
    </xf>
    <xf numFmtId="3" fontId="8" fillId="34" borderId="45" xfId="47" applyNumberFormat="1" applyFont="1" applyFill="1" applyBorder="1">
      <alignment/>
      <protection/>
    </xf>
    <xf numFmtId="3" fontId="8" fillId="34" borderId="57" xfId="47" applyNumberFormat="1" applyFont="1" applyFill="1" applyBorder="1">
      <alignment/>
      <protection/>
    </xf>
    <xf numFmtId="3" fontId="8" fillId="34" borderId="12" xfId="47" applyNumberFormat="1" applyFont="1" applyFill="1" applyBorder="1">
      <alignment/>
      <protection/>
    </xf>
    <xf numFmtId="3" fontId="8" fillId="34" borderId="15" xfId="47" applyNumberFormat="1" applyFont="1" applyFill="1" applyBorder="1" applyAlignment="1" quotePrefix="1">
      <alignment horizontal="center"/>
      <protection/>
    </xf>
    <xf numFmtId="3" fontId="8" fillId="34" borderId="61" xfId="47" applyNumberFormat="1" applyFont="1" applyFill="1" applyBorder="1" applyAlignment="1" quotePrefix="1">
      <alignment horizontal="center"/>
      <protection/>
    </xf>
    <xf numFmtId="3" fontId="8" fillId="34" borderId="62" xfId="47" applyNumberFormat="1" applyFont="1" applyFill="1" applyBorder="1">
      <alignment/>
      <protection/>
    </xf>
    <xf numFmtId="3" fontId="8" fillId="34" borderId="10" xfId="47" applyNumberFormat="1" applyFont="1" applyFill="1" applyBorder="1" applyAlignment="1">
      <alignment horizontal="center"/>
      <protection/>
    </xf>
    <xf numFmtId="3" fontId="8" fillId="34" borderId="11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left"/>
      <protection/>
    </xf>
    <xf numFmtId="10" fontId="8" fillId="35" borderId="63" xfId="51" applyNumberFormat="1" applyFont="1" applyFill="1" applyBorder="1" applyAlignment="1">
      <alignment vertical="center" wrapText="1"/>
    </xf>
    <xf numFmtId="10" fontId="8" fillId="35" borderId="64" xfId="47" applyNumberFormat="1" applyFont="1" applyFill="1" applyBorder="1" applyAlignment="1">
      <alignment vertical="center" wrapText="1"/>
      <protection/>
    </xf>
    <xf numFmtId="0" fontId="8" fillId="33" borderId="65" xfId="48" applyFont="1" applyFill="1" applyBorder="1" applyAlignment="1">
      <alignment horizontal="center" vertical="center" wrapText="1"/>
      <protection/>
    </xf>
    <xf numFmtId="0" fontId="7" fillId="0" borderId="50" xfId="47" applyFont="1" applyBorder="1" applyAlignment="1">
      <alignment horizontal="center" vertical="center" wrapText="1"/>
      <protection/>
    </xf>
    <xf numFmtId="0" fontId="7" fillId="0" borderId="49" xfId="47" applyFont="1" applyBorder="1" applyAlignment="1">
      <alignment horizontal="center" vertical="center" wrapText="1"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7" fillId="0" borderId="66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wrapText="1"/>
      <protection/>
    </xf>
    <xf numFmtId="0" fontId="5" fillId="0" borderId="51" xfId="47" applyFont="1" applyBorder="1" applyAlignment="1">
      <alignment wrapText="1"/>
      <protection/>
    </xf>
    <xf numFmtId="3" fontId="8" fillId="35" borderId="21" xfId="47" applyNumberFormat="1" applyFont="1" applyFill="1" applyBorder="1" applyAlignment="1">
      <alignment horizontal="center" vertical="center" wrapText="1"/>
      <protection/>
    </xf>
    <xf numFmtId="0" fontId="7" fillId="35" borderId="67" xfId="47" applyFont="1" applyFill="1" applyBorder="1" applyAlignment="1">
      <alignment horizontal="center" vertical="center" wrapText="1"/>
      <protection/>
    </xf>
    <xf numFmtId="0" fontId="7" fillId="35" borderId="68" xfId="47" applyFont="1" applyFill="1" applyBorder="1" applyAlignment="1">
      <alignment horizontal="center" vertical="center" wrapText="1"/>
      <protection/>
    </xf>
    <xf numFmtId="3" fontId="8" fillId="35" borderId="30" xfId="47" applyNumberFormat="1" applyFont="1" applyFill="1" applyBorder="1" applyAlignment="1">
      <alignment horizontal="center" vertical="center" wrapText="1"/>
      <protection/>
    </xf>
    <xf numFmtId="0" fontId="7" fillId="35" borderId="69" xfId="47" applyFont="1" applyFill="1" applyBorder="1" applyAlignment="1">
      <alignment horizontal="center" vertical="center" wrapText="1"/>
      <protection/>
    </xf>
    <xf numFmtId="0" fontId="7" fillId="35" borderId="64" xfId="47" applyFont="1" applyFill="1" applyBorder="1" applyAlignment="1">
      <alignment horizontal="center" vertical="center" wrapText="1"/>
      <protection/>
    </xf>
    <xf numFmtId="0" fontId="8" fillId="33" borderId="61" xfId="48" applyFont="1" applyFill="1" applyBorder="1" applyAlignment="1">
      <alignment horizontal="center" vertical="center"/>
      <protection/>
    </xf>
    <xf numFmtId="0" fontId="8" fillId="33" borderId="70" xfId="48" applyFont="1" applyFill="1" applyBorder="1" applyAlignment="1">
      <alignment horizontal="center" vertical="center"/>
      <protection/>
    </xf>
    <xf numFmtId="0" fontId="8" fillId="33" borderId="33" xfId="48" applyFont="1" applyFill="1" applyBorder="1" applyAlignment="1">
      <alignment horizontal="center" vertical="center"/>
      <protection/>
    </xf>
    <xf numFmtId="0" fontId="8" fillId="33" borderId="59" xfId="48" applyFont="1" applyFill="1" applyBorder="1" applyAlignment="1">
      <alignment horizontal="center" vertical="center"/>
      <protection/>
    </xf>
    <xf numFmtId="0" fontId="8" fillId="33" borderId="66" xfId="48" applyFont="1" applyFill="1" applyBorder="1" applyAlignment="1">
      <alignment horizontal="center" vertical="center"/>
      <protection/>
    </xf>
    <xf numFmtId="0" fontId="8" fillId="33" borderId="71" xfId="48" applyFont="1" applyFill="1" applyBorder="1" applyAlignment="1">
      <alignment horizontal="center" vertical="center"/>
      <protection/>
    </xf>
    <xf numFmtId="3" fontId="8" fillId="33" borderId="67" xfId="47" applyNumberFormat="1" applyFont="1" applyFill="1" applyBorder="1" applyAlignment="1">
      <alignment horizontal="center" vertical="center" wrapText="1"/>
      <protection/>
    </xf>
    <xf numFmtId="0" fontId="7" fillId="0" borderId="67" xfId="47" applyFont="1" applyBorder="1" applyAlignment="1">
      <alignment horizontal="center" vertical="center" wrapText="1"/>
      <protection/>
    </xf>
    <xf numFmtId="3" fontId="8" fillId="33" borderId="30" xfId="47" applyNumberFormat="1" applyFont="1" applyFill="1" applyBorder="1" applyAlignment="1">
      <alignment horizontal="center" vertical="center" wrapText="1"/>
      <protection/>
    </xf>
    <xf numFmtId="0" fontId="7" fillId="0" borderId="69" xfId="47" applyFont="1" applyBorder="1" applyAlignment="1">
      <alignment horizontal="center" vertical="center" wrapText="1"/>
      <protection/>
    </xf>
    <xf numFmtId="0" fontId="7" fillId="0" borderId="64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horizontal="center"/>
      <protection/>
    </xf>
    <xf numFmtId="0" fontId="8" fillId="33" borderId="72" xfId="48" applyFont="1" applyFill="1" applyBorder="1" applyAlignment="1">
      <alignment horizontal="center" vertical="center" wrapText="1"/>
      <protection/>
    </xf>
    <xf numFmtId="0" fontId="7" fillId="0" borderId="53" xfId="47" applyFont="1" applyBorder="1" applyAlignment="1">
      <alignment wrapText="1"/>
      <protection/>
    </xf>
    <xf numFmtId="0" fontId="7" fillId="0" borderId="48" xfId="47" applyFont="1" applyBorder="1" applyAlignment="1">
      <alignment wrapText="1"/>
      <protection/>
    </xf>
    <xf numFmtId="0" fontId="8" fillId="33" borderId="73" xfId="48" applyFont="1" applyFill="1" applyBorder="1" applyAlignment="1">
      <alignment horizontal="center" vertical="center" wrapText="1"/>
      <protection/>
    </xf>
    <xf numFmtId="0" fontId="7" fillId="0" borderId="52" xfId="47" applyFont="1" applyBorder="1" applyAlignment="1">
      <alignment horizontal="center" vertical="center" wrapText="1"/>
      <protection/>
    </xf>
    <xf numFmtId="0" fontId="7" fillId="0" borderId="46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/>
      <protection/>
    </xf>
    <xf numFmtId="0" fontId="2" fillId="33" borderId="74" xfId="47" applyFont="1" applyFill="1" applyBorder="1" applyAlignment="1">
      <alignment horizontal="center" vertical="center"/>
      <protection/>
    </xf>
    <xf numFmtId="0" fontId="6" fillId="0" borderId="75" xfId="47" applyFont="1" applyBorder="1" applyAlignment="1">
      <alignment vertical="center"/>
      <protection/>
    </xf>
    <xf numFmtId="0" fontId="6" fillId="0" borderId="76" xfId="47" applyFont="1" applyBorder="1" applyAlignment="1">
      <alignment vertical="center"/>
      <protection/>
    </xf>
    <xf numFmtId="0" fontId="2" fillId="33" borderId="30" xfId="47" applyFont="1" applyFill="1" applyBorder="1" applyAlignment="1">
      <alignment horizontal="center" vertical="center"/>
      <protection/>
    </xf>
    <xf numFmtId="0" fontId="0" fillId="33" borderId="69" xfId="47" applyFont="1" applyFill="1" applyBorder="1" applyAlignment="1">
      <alignment horizontal="center" vertical="center"/>
      <protection/>
    </xf>
    <xf numFmtId="0" fontId="0" fillId="0" borderId="69" xfId="47" applyFont="1" applyBorder="1" applyAlignment="1">
      <alignment/>
      <protection/>
    </xf>
    <xf numFmtId="0" fontId="0" fillId="0" borderId="64" xfId="47" applyFont="1" applyBorder="1" applyAlignment="1">
      <alignment/>
      <protection/>
    </xf>
    <xf numFmtId="0" fontId="8" fillId="33" borderId="12" xfId="47" applyFont="1" applyFill="1" applyBorder="1" applyAlignment="1">
      <alignment horizontal="center" vertical="center"/>
      <protection/>
    </xf>
    <xf numFmtId="0" fontId="8" fillId="33" borderId="70" xfId="47" applyFont="1" applyFill="1" applyBorder="1" applyAlignment="1">
      <alignment horizontal="center" vertical="center"/>
      <protection/>
    </xf>
    <xf numFmtId="0" fontId="8" fillId="33" borderId="77" xfId="47" applyFont="1" applyFill="1" applyBorder="1" applyAlignment="1">
      <alignment horizontal="center" vertical="center"/>
      <protection/>
    </xf>
    <xf numFmtId="0" fontId="7" fillId="34" borderId="27" xfId="47" applyFont="1" applyFill="1" applyBorder="1" applyAlignment="1">
      <alignment horizontal="left"/>
      <protection/>
    </xf>
    <xf numFmtId="0" fontId="7" fillId="34" borderId="78" xfId="47" applyFont="1" applyFill="1" applyBorder="1" applyAlignment="1">
      <alignment horizontal="left"/>
      <protection/>
    </xf>
    <xf numFmtId="0" fontId="7" fillId="34" borderId="37" xfId="47" applyFont="1" applyFill="1" applyBorder="1" applyAlignment="1">
      <alignment horizontal="left"/>
      <protection/>
    </xf>
    <xf numFmtId="0" fontId="7" fillId="0" borderId="11" xfId="47" applyFont="1" applyBorder="1" applyAlignment="1">
      <alignment horizontal="left"/>
      <protection/>
    </xf>
    <xf numFmtId="0" fontId="7" fillId="0" borderId="78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4" fillId="0" borderId="67" xfId="47" applyFont="1" applyBorder="1" applyAlignment="1">
      <alignment horizontal="center"/>
      <protection/>
    </xf>
    <xf numFmtId="0" fontId="4" fillId="33" borderId="74" xfId="47" applyFont="1" applyFill="1" applyBorder="1" applyAlignment="1">
      <alignment vertical="center"/>
      <protection/>
    </xf>
    <xf numFmtId="0" fontId="4" fillId="0" borderId="76" xfId="47" applyFont="1" applyBorder="1" applyAlignment="1">
      <alignment vertical="center"/>
      <protection/>
    </xf>
    <xf numFmtId="0" fontId="3" fillId="33" borderId="42" xfId="47" applyFont="1" applyFill="1" applyBorder="1" applyAlignment="1">
      <alignment horizontal="center" vertical="center" wrapText="1"/>
      <protection/>
    </xf>
    <xf numFmtId="0" fontId="3" fillId="0" borderId="21" xfId="47" applyFont="1" applyBorder="1" applyAlignment="1">
      <alignment horizontal="center" vertical="center" wrapText="1"/>
      <protection/>
    </xf>
    <xf numFmtId="0" fontId="3" fillId="33" borderId="61" xfId="47" applyFont="1" applyFill="1" applyBorder="1" applyAlignment="1">
      <alignment horizontal="center" vertical="center"/>
      <protection/>
    </xf>
    <xf numFmtId="0" fontId="3" fillId="33" borderId="70" xfId="47" applyFont="1" applyFill="1" applyBorder="1" applyAlignment="1">
      <alignment horizontal="center" vertical="center"/>
      <protection/>
    </xf>
    <xf numFmtId="0" fontId="3" fillId="0" borderId="70" xfId="47" applyFont="1" applyBorder="1" applyAlignment="1">
      <alignment vertical="center"/>
      <protection/>
    </xf>
    <xf numFmtId="3" fontId="8" fillId="33" borderId="27" xfId="47" applyNumberFormat="1" applyFont="1" applyFill="1" applyBorder="1" applyAlignment="1">
      <alignment horizontal="left" vertical="center"/>
      <protection/>
    </xf>
    <xf numFmtId="3" fontId="8" fillId="33" borderId="78" xfId="47" applyNumberFormat="1" applyFont="1" applyFill="1" applyBorder="1" applyAlignment="1">
      <alignment horizontal="left" vertical="center"/>
      <protection/>
    </xf>
    <xf numFmtId="3" fontId="8" fillId="33" borderId="37" xfId="47" applyNumberFormat="1" applyFont="1" applyFill="1" applyBorder="1" applyAlignment="1">
      <alignment horizontal="left" vertical="center"/>
      <protection/>
    </xf>
    <xf numFmtId="3" fontId="8" fillId="33" borderId="11" xfId="47" applyNumberFormat="1" applyFont="1" applyFill="1" applyBorder="1" applyAlignment="1">
      <alignment horizontal="left" vertical="center"/>
      <protection/>
    </xf>
    <xf numFmtId="0" fontId="3" fillId="33" borderId="74" xfId="47" applyFont="1" applyFill="1" applyBorder="1" applyAlignment="1">
      <alignment horizontal="center" vertical="center" wrapText="1"/>
      <protection/>
    </xf>
    <xf numFmtId="0" fontId="5" fillId="0" borderId="76" xfId="47" applyFont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5" fillId="0" borderId="70" xfId="47" applyFont="1" applyBorder="1">
      <alignment/>
      <protection/>
    </xf>
    <xf numFmtId="0" fontId="5" fillId="0" borderId="77" xfId="47" applyFont="1" applyBorder="1">
      <alignment/>
      <protection/>
    </xf>
    <xf numFmtId="0" fontId="4" fillId="33" borderId="12" xfId="47" applyFont="1" applyFill="1" applyBorder="1" applyAlignment="1">
      <alignment horizontal="center"/>
      <protection/>
    </xf>
    <xf numFmtId="0" fontId="4" fillId="33" borderId="70" xfId="47" applyFont="1" applyFill="1" applyBorder="1" applyAlignment="1">
      <alignment horizontal="center"/>
      <protection/>
    </xf>
    <xf numFmtId="0" fontId="4" fillId="34" borderId="30" xfId="47" applyFont="1" applyFill="1" applyBorder="1" applyAlignment="1">
      <alignment horizontal="left" vertical="center"/>
      <protection/>
    </xf>
    <xf numFmtId="0" fontId="4" fillId="34" borderId="69" xfId="47" applyFont="1" applyFill="1" applyBorder="1" applyAlignment="1">
      <alignment horizontal="left" vertical="center"/>
      <protection/>
    </xf>
    <xf numFmtId="0" fontId="4" fillId="34" borderId="64" xfId="47" applyFont="1" applyFill="1" applyBorder="1" applyAlignment="1">
      <alignment horizontal="left" vertical="center"/>
      <protection/>
    </xf>
    <xf numFmtId="0" fontId="4" fillId="0" borderId="30" xfId="47" applyFont="1" applyBorder="1" applyAlignment="1">
      <alignment horizontal="left"/>
      <protection/>
    </xf>
    <xf numFmtId="0" fontId="4" fillId="0" borderId="69" xfId="47" applyFont="1" applyBorder="1" applyAlignment="1">
      <alignment horizontal="left"/>
      <protection/>
    </xf>
    <xf numFmtId="0" fontId="4" fillId="0" borderId="63" xfId="47" applyFont="1" applyBorder="1" applyAlignment="1">
      <alignment horizontal="left"/>
      <protection/>
    </xf>
    <xf numFmtId="164" fontId="0" fillId="34" borderId="30" xfId="47" applyNumberFormat="1" applyFont="1" applyFill="1" applyBorder="1" applyAlignment="1">
      <alignment horizontal="center"/>
      <protection/>
    </xf>
    <xf numFmtId="164" fontId="0" fillId="34" borderId="64" xfId="47" applyNumberFormat="1" applyFont="1" applyFill="1" applyBorder="1" applyAlignment="1">
      <alignment horizontal="center"/>
      <protection/>
    </xf>
    <xf numFmtId="164" fontId="0" fillId="0" borderId="0" xfId="47" applyNumberFormat="1" applyFont="1" applyFill="1" applyBorder="1" applyAlignment="1">
      <alignment horizontal="center"/>
      <protection/>
    </xf>
    <xf numFmtId="0" fontId="3" fillId="34" borderId="30" xfId="47" applyFont="1" applyFill="1" applyBorder="1" applyAlignment="1">
      <alignment horizontal="left"/>
      <protection/>
    </xf>
    <xf numFmtId="0" fontId="3" fillId="34" borderId="69" xfId="47" applyFont="1" applyFill="1" applyBorder="1" applyAlignment="1">
      <alignment horizontal="left"/>
      <protection/>
    </xf>
    <xf numFmtId="0" fontId="3" fillId="34" borderId="64" xfId="47" applyFont="1" applyFill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33" borderId="42" xfId="47" applyFont="1" applyFill="1" applyBorder="1" applyAlignment="1">
      <alignment horizontal="center"/>
      <protection/>
    </xf>
    <xf numFmtId="0" fontId="0" fillId="33" borderId="39" xfId="47" applyFont="1" applyFill="1" applyBorder="1" applyAlignment="1">
      <alignment horizontal="center"/>
      <protection/>
    </xf>
    <xf numFmtId="0" fontId="0" fillId="33" borderId="40" xfId="47" applyFont="1" applyFill="1" applyBorder="1" applyAlignment="1">
      <alignment horizontal="center"/>
      <protection/>
    </xf>
    <xf numFmtId="0" fontId="8" fillId="33" borderId="42" xfId="47" applyFont="1" applyFill="1" applyBorder="1" applyAlignment="1">
      <alignment horizontal="center"/>
      <protection/>
    </xf>
    <xf numFmtId="0" fontId="8" fillId="33" borderId="40" xfId="47" applyFont="1" applyFill="1" applyBorder="1" applyAlignment="1">
      <alignment horizontal="center"/>
      <protection/>
    </xf>
    <xf numFmtId="0" fontId="8" fillId="33" borderId="51" xfId="47" applyFont="1" applyFill="1" applyBorder="1" applyAlignment="1">
      <alignment horizontal="center"/>
      <protection/>
    </xf>
    <xf numFmtId="0" fontId="8" fillId="33" borderId="79" xfId="47" applyFont="1" applyFill="1" applyBorder="1" applyAlignment="1">
      <alignment horizontal="center"/>
      <protection/>
    </xf>
    <xf numFmtId="0" fontId="8" fillId="33" borderId="21" xfId="47" applyFont="1" applyFill="1" applyBorder="1" applyAlignment="1">
      <alignment horizontal="center"/>
      <protection/>
    </xf>
    <xf numFmtId="0" fontId="8" fillId="33" borderId="68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1" customWidth="1"/>
    <col min="8" max="8" width="8.75390625" style="1" customWidth="1"/>
    <col min="9" max="9" width="9.25390625" style="0" customWidth="1"/>
    <col min="10" max="10" width="11.253906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5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102</v>
      </c>
      <c r="M1" s="10"/>
      <c r="N1" s="10"/>
      <c r="O1" s="10"/>
    </row>
    <row r="2" spans="1:15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2" t="s">
        <v>62</v>
      </c>
      <c r="M2" s="10"/>
      <c r="N2" s="10"/>
      <c r="O2" s="10"/>
    </row>
    <row r="3" spans="1:15" ht="20.25" customHeight="1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0"/>
    </row>
    <row r="4" spans="1:15" ht="12.75" customHeight="1" thickBot="1">
      <c r="A4" s="13"/>
      <c r="B4" s="14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0" t="s">
        <v>25</v>
      </c>
      <c r="O4" s="10"/>
    </row>
    <row r="5" spans="1:15" ht="12.75" customHeight="1" thickBot="1">
      <c r="A5" s="181" t="s">
        <v>56</v>
      </c>
      <c r="B5" s="184" t="s">
        <v>46</v>
      </c>
      <c r="C5" s="185"/>
      <c r="D5" s="185"/>
      <c r="E5" s="185"/>
      <c r="F5" s="185"/>
      <c r="G5" s="185" t="s">
        <v>25</v>
      </c>
      <c r="H5" s="185"/>
      <c r="I5" s="185"/>
      <c r="J5" s="186"/>
      <c r="K5" s="186"/>
      <c r="L5" s="186"/>
      <c r="M5" s="186"/>
      <c r="N5" s="187"/>
      <c r="O5" s="10"/>
    </row>
    <row r="6" spans="1:15" ht="13.5" customHeight="1">
      <c r="A6" s="182"/>
      <c r="B6" s="15" t="s">
        <v>75</v>
      </c>
      <c r="C6" s="16"/>
      <c r="D6" s="17"/>
      <c r="E6" s="15" t="s">
        <v>91</v>
      </c>
      <c r="F6" s="16"/>
      <c r="G6" s="17"/>
      <c r="H6" s="188" t="s">
        <v>76</v>
      </c>
      <c r="I6" s="189"/>
      <c r="J6" s="16" t="s">
        <v>81</v>
      </c>
      <c r="K6" s="18"/>
      <c r="L6" s="17"/>
      <c r="M6" s="188" t="s">
        <v>92</v>
      </c>
      <c r="N6" s="190"/>
      <c r="O6" s="10"/>
    </row>
    <row r="7" spans="1:15" ht="15" customHeight="1">
      <c r="A7" s="182"/>
      <c r="B7" s="19" t="s">
        <v>0</v>
      </c>
      <c r="C7" s="20" t="s">
        <v>26</v>
      </c>
      <c r="D7" s="21" t="s">
        <v>1</v>
      </c>
      <c r="E7" s="19" t="s">
        <v>0</v>
      </c>
      <c r="F7" s="20" t="s">
        <v>26</v>
      </c>
      <c r="G7" s="21" t="s">
        <v>1</v>
      </c>
      <c r="H7" s="22" t="s">
        <v>1</v>
      </c>
      <c r="I7" s="22" t="s">
        <v>2</v>
      </c>
      <c r="J7" s="23" t="s">
        <v>0</v>
      </c>
      <c r="K7" s="20" t="s">
        <v>26</v>
      </c>
      <c r="L7" s="21" t="s">
        <v>1</v>
      </c>
      <c r="M7" s="22" t="s">
        <v>1</v>
      </c>
      <c r="N7" s="21" t="s">
        <v>2</v>
      </c>
      <c r="O7" s="10"/>
    </row>
    <row r="8" spans="1:15" ht="15" customHeight="1" thickBot="1">
      <c r="A8" s="183"/>
      <c r="B8" s="24" t="s">
        <v>3</v>
      </c>
      <c r="C8" s="25" t="s">
        <v>3</v>
      </c>
      <c r="D8" s="26"/>
      <c r="E8" s="24" t="s">
        <v>3</v>
      </c>
      <c r="F8" s="25" t="s">
        <v>3</v>
      </c>
      <c r="G8" s="26"/>
      <c r="H8" s="27" t="s">
        <v>4</v>
      </c>
      <c r="I8" s="28" t="s">
        <v>5</v>
      </c>
      <c r="J8" s="29" t="s">
        <v>3</v>
      </c>
      <c r="K8" s="25" t="s">
        <v>3</v>
      </c>
      <c r="L8" s="26"/>
      <c r="M8" s="27" t="s">
        <v>4</v>
      </c>
      <c r="N8" s="26" t="s">
        <v>5</v>
      </c>
      <c r="O8" s="10"/>
    </row>
    <row r="9" spans="1:15" ht="15" customHeight="1">
      <c r="A9" s="30" t="s">
        <v>63</v>
      </c>
      <c r="B9" s="77">
        <v>0</v>
      </c>
      <c r="C9" s="78">
        <v>3</v>
      </c>
      <c r="D9" s="79">
        <f>B9+C9</f>
        <v>3</v>
      </c>
      <c r="E9" s="77">
        <v>0</v>
      </c>
      <c r="F9" s="78">
        <v>3</v>
      </c>
      <c r="G9" s="79">
        <f>E9+F9</f>
        <v>3</v>
      </c>
      <c r="H9" s="80">
        <v>0</v>
      </c>
      <c r="I9" s="81">
        <v>1</v>
      </c>
      <c r="J9" s="82">
        <v>0</v>
      </c>
      <c r="K9" s="78">
        <v>3</v>
      </c>
      <c r="L9" s="83">
        <f>J9+K9</f>
        <v>3</v>
      </c>
      <c r="M9" s="84">
        <f>L9-G9</f>
        <v>0</v>
      </c>
      <c r="N9" s="81">
        <f>L9/G9</f>
        <v>1</v>
      </c>
      <c r="O9" s="10"/>
    </row>
    <row r="10" spans="1:15" ht="15" customHeight="1">
      <c r="A10" s="31" t="s">
        <v>64</v>
      </c>
      <c r="B10" s="77">
        <v>4443</v>
      </c>
      <c r="C10" s="78">
        <v>251</v>
      </c>
      <c r="D10" s="79">
        <f aca="true" t="shared" si="0" ref="D10:D41">B10+C10</f>
        <v>4694</v>
      </c>
      <c r="E10" s="77">
        <v>3653</v>
      </c>
      <c r="F10" s="78">
        <v>261</v>
      </c>
      <c r="G10" s="79">
        <f aca="true" t="shared" si="1" ref="G10:G41">E10+F10</f>
        <v>3914</v>
      </c>
      <c r="H10" s="84">
        <f>G10-D10</f>
        <v>-780</v>
      </c>
      <c r="I10" s="81">
        <f>G10/D10</f>
        <v>0.833830421815083</v>
      </c>
      <c r="J10" s="82">
        <v>4446</v>
      </c>
      <c r="K10" s="78">
        <v>222</v>
      </c>
      <c r="L10" s="83">
        <f aca="true" t="shared" si="2" ref="L10:L41">J10+K10</f>
        <v>4668</v>
      </c>
      <c r="M10" s="84">
        <f>L10-G10</f>
        <v>754</v>
      </c>
      <c r="N10" s="81">
        <f aca="true" t="shared" si="3" ref="N10:N18">L10/G10</f>
        <v>1.192641798671436</v>
      </c>
      <c r="O10" s="10"/>
    </row>
    <row r="11" spans="1:15" ht="15" customHeight="1">
      <c r="A11" s="31" t="s">
        <v>65</v>
      </c>
      <c r="B11" s="77">
        <v>0</v>
      </c>
      <c r="C11" s="78">
        <v>702</v>
      </c>
      <c r="D11" s="79">
        <f t="shared" si="0"/>
        <v>702</v>
      </c>
      <c r="E11" s="77">
        <v>0</v>
      </c>
      <c r="F11" s="78">
        <v>712</v>
      </c>
      <c r="G11" s="79">
        <f t="shared" si="1"/>
        <v>712</v>
      </c>
      <c r="H11" s="84">
        <f aca="true" t="shared" si="4" ref="H11:H41">G11-D11</f>
        <v>10</v>
      </c>
      <c r="I11" s="81">
        <f aca="true" t="shared" si="5" ref="I11:I41">G11/D11</f>
        <v>1.0142450142450143</v>
      </c>
      <c r="J11" s="82">
        <v>0</v>
      </c>
      <c r="K11" s="78">
        <v>568</v>
      </c>
      <c r="L11" s="83">
        <f t="shared" si="2"/>
        <v>568</v>
      </c>
      <c r="M11" s="84">
        <f aca="true" t="shared" si="6" ref="M11:M19">L11-G11</f>
        <v>-144</v>
      </c>
      <c r="N11" s="81">
        <f t="shared" si="3"/>
        <v>0.797752808988764</v>
      </c>
      <c r="O11" s="10"/>
    </row>
    <row r="12" spans="1:15" ht="15" customHeight="1">
      <c r="A12" s="31" t="s">
        <v>66</v>
      </c>
      <c r="B12" s="77">
        <v>31</v>
      </c>
      <c r="C12" s="78">
        <v>255</v>
      </c>
      <c r="D12" s="79">
        <f t="shared" si="0"/>
        <v>286</v>
      </c>
      <c r="E12" s="77">
        <v>33</v>
      </c>
      <c r="F12" s="78">
        <v>281</v>
      </c>
      <c r="G12" s="79">
        <f t="shared" si="1"/>
        <v>314</v>
      </c>
      <c r="H12" s="84">
        <f t="shared" si="4"/>
        <v>28</v>
      </c>
      <c r="I12" s="81">
        <f t="shared" si="5"/>
        <v>1.097902097902098</v>
      </c>
      <c r="J12" s="82">
        <v>35</v>
      </c>
      <c r="K12" s="78">
        <v>280</v>
      </c>
      <c r="L12" s="83">
        <f t="shared" si="2"/>
        <v>315</v>
      </c>
      <c r="M12" s="84">
        <f t="shared" si="6"/>
        <v>1</v>
      </c>
      <c r="N12" s="81">
        <f t="shared" si="3"/>
        <v>1.0031847133757963</v>
      </c>
      <c r="O12" s="155"/>
    </row>
    <row r="13" spans="1:15" ht="12.75">
      <c r="A13" s="31" t="s">
        <v>6</v>
      </c>
      <c r="B13" s="77">
        <v>1</v>
      </c>
      <c r="C13" s="78">
        <v>0</v>
      </c>
      <c r="D13" s="79">
        <f t="shared" si="0"/>
        <v>1</v>
      </c>
      <c r="E13" s="77">
        <v>0</v>
      </c>
      <c r="F13" s="78">
        <v>0</v>
      </c>
      <c r="G13" s="79">
        <f t="shared" si="1"/>
        <v>0</v>
      </c>
      <c r="H13" s="84">
        <f t="shared" si="4"/>
        <v>-1</v>
      </c>
      <c r="I13" s="81">
        <f t="shared" si="5"/>
        <v>0</v>
      </c>
      <c r="J13" s="82">
        <v>0</v>
      </c>
      <c r="K13" s="78">
        <v>0</v>
      </c>
      <c r="L13" s="83">
        <f t="shared" si="2"/>
        <v>0</v>
      </c>
      <c r="M13" s="84">
        <f t="shared" si="6"/>
        <v>0</v>
      </c>
      <c r="N13" s="81">
        <v>0</v>
      </c>
      <c r="O13" s="155"/>
    </row>
    <row r="14" spans="1:15" ht="15" customHeight="1">
      <c r="A14" s="31" t="s">
        <v>74</v>
      </c>
      <c r="B14" s="77">
        <v>309</v>
      </c>
      <c r="C14" s="78">
        <v>0</v>
      </c>
      <c r="D14" s="79">
        <f t="shared" si="0"/>
        <v>309</v>
      </c>
      <c r="E14" s="77">
        <v>301</v>
      </c>
      <c r="F14" s="78">
        <v>0</v>
      </c>
      <c r="G14" s="79">
        <f t="shared" si="1"/>
        <v>301</v>
      </c>
      <c r="H14" s="84">
        <f t="shared" si="4"/>
        <v>-8</v>
      </c>
      <c r="I14" s="81">
        <f t="shared" si="5"/>
        <v>0.9741100323624595</v>
      </c>
      <c r="J14" s="82">
        <v>767</v>
      </c>
      <c r="K14" s="85">
        <v>0</v>
      </c>
      <c r="L14" s="83">
        <f t="shared" si="2"/>
        <v>767</v>
      </c>
      <c r="M14" s="84">
        <f t="shared" si="6"/>
        <v>466</v>
      </c>
      <c r="N14" s="81">
        <f t="shared" si="3"/>
        <v>2.548172757475083</v>
      </c>
      <c r="O14" s="155"/>
    </row>
    <row r="15" spans="1:15" ht="24.75" customHeight="1">
      <c r="A15" s="31" t="s">
        <v>68</v>
      </c>
      <c r="B15" s="77">
        <v>0</v>
      </c>
      <c r="C15" s="78">
        <v>0</v>
      </c>
      <c r="D15" s="79">
        <f t="shared" si="0"/>
        <v>0</v>
      </c>
      <c r="E15" s="77">
        <v>0</v>
      </c>
      <c r="F15" s="78">
        <v>0</v>
      </c>
      <c r="G15" s="79">
        <f t="shared" si="1"/>
        <v>0</v>
      </c>
      <c r="H15" s="84">
        <f t="shared" si="4"/>
        <v>0</v>
      </c>
      <c r="I15" s="81">
        <v>0</v>
      </c>
      <c r="J15" s="82">
        <v>0</v>
      </c>
      <c r="K15" s="85">
        <v>0</v>
      </c>
      <c r="L15" s="83">
        <f t="shared" si="2"/>
        <v>0</v>
      </c>
      <c r="M15" s="84">
        <f t="shared" si="6"/>
        <v>0</v>
      </c>
      <c r="N15" s="81">
        <v>0</v>
      </c>
      <c r="O15" s="10"/>
    </row>
    <row r="16" spans="1:15" ht="26.25" customHeight="1">
      <c r="A16" s="31" t="s">
        <v>67</v>
      </c>
      <c r="B16" s="77">
        <v>0</v>
      </c>
      <c r="C16" s="78">
        <v>0</v>
      </c>
      <c r="D16" s="79">
        <f t="shared" si="0"/>
        <v>0</v>
      </c>
      <c r="E16" s="77">
        <v>1</v>
      </c>
      <c r="F16" s="78">
        <v>0</v>
      </c>
      <c r="G16" s="79">
        <f t="shared" si="1"/>
        <v>1</v>
      </c>
      <c r="H16" s="84">
        <f t="shared" si="4"/>
        <v>1</v>
      </c>
      <c r="I16" s="81">
        <v>0</v>
      </c>
      <c r="J16" s="82">
        <v>700</v>
      </c>
      <c r="K16" s="85">
        <v>0</v>
      </c>
      <c r="L16" s="83">
        <f t="shared" si="2"/>
        <v>700</v>
      </c>
      <c r="M16" s="84">
        <f t="shared" si="6"/>
        <v>699</v>
      </c>
      <c r="N16" s="81">
        <f t="shared" si="3"/>
        <v>700</v>
      </c>
      <c r="O16" s="10"/>
    </row>
    <row r="17" spans="1:14" ht="15" customHeight="1">
      <c r="A17" s="32" t="s">
        <v>73</v>
      </c>
      <c r="B17" s="77">
        <v>35</v>
      </c>
      <c r="C17" s="78">
        <v>0</v>
      </c>
      <c r="D17" s="79">
        <f t="shared" si="0"/>
        <v>35</v>
      </c>
      <c r="E17" s="77">
        <v>25</v>
      </c>
      <c r="F17" s="78">
        <v>0</v>
      </c>
      <c r="G17" s="79">
        <f t="shared" si="1"/>
        <v>25</v>
      </c>
      <c r="H17" s="84">
        <f t="shared" si="4"/>
        <v>-10</v>
      </c>
      <c r="I17" s="81">
        <f t="shared" si="5"/>
        <v>0.7142857142857143</v>
      </c>
      <c r="J17" s="82">
        <v>25</v>
      </c>
      <c r="K17" s="86">
        <v>0</v>
      </c>
      <c r="L17" s="83">
        <f t="shared" si="2"/>
        <v>25</v>
      </c>
      <c r="M17" s="84">
        <f t="shared" si="6"/>
        <v>0</v>
      </c>
      <c r="N17" s="81">
        <f t="shared" si="3"/>
        <v>1</v>
      </c>
    </row>
    <row r="18" spans="1:14" ht="27.75" customHeight="1" thickBot="1">
      <c r="A18" s="33" t="s">
        <v>72</v>
      </c>
      <c r="B18" s="77">
        <v>17175</v>
      </c>
      <c r="C18" s="78">
        <v>0</v>
      </c>
      <c r="D18" s="79">
        <f t="shared" si="0"/>
        <v>17175</v>
      </c>
      <c r="E18" s="77">
        <v>17162</v>
      </c>
      <c r="F18" s="78">
        <v>0</v>
      </c>
      <c r="G18" s="79">
        <f t="shared" si="1"/>
        <v>17162</v>
      </c>
      <c r="H18" s="84">
        <f t="shared" si="4"/>
        <v>-13</v>
      </c>
      <c r="I18" s="81">
        <f t="shared" si="5"/>
        <v>0.9992430858806405</v>
      </c>
      <c r="J18" s="82">
        <v>13065</v>
      </c>
      <c r="K18" s="86">
        <v>0</v>
      </c>
      <c r="L18" s="88">
        <f t="shared" si="2"/>
        <v>13065</v>
      </c>
      <c r="M18" s="87">
        <f t="shared" si="6"/>
        <v>-4097</v>
      </c>
      <c r="N18" s="81">
        <f t="shared" si="3"/>
        <v>0.761274909684186</v>
      </c>
    </row>
    <row r="19" spans="1:14" ht="15" customHeight="1" thickBot="1">
      <c r="A19" s="96" t="s">
        <v>7</v>
      </c>
      <c r="B19" s="97">
        <f aca="true" t="shared" si="7" ref="B19:G19">B9+B10+B11+B12+B13+B14+B17+B18</f>
        <v>21994</v>
      </c>
      <c r="C19" s="97">
        <f t="shared" si="7"/>
        <v>1211</v>
      </c>
      <c r="D19" s="97">
        <f t="shared" si="7"/>
        <v>23205</v>
      </c>
      <c r="E19" s="97">
        <f t="shared" si="7"/>
        <v>21174</v>
      </c>
      <c r="F19" s="97">
        <f t="shared" si="7"/>
        <v>1257</v>
      </c>
      <c r="G19" s="97">
        <f t="shared" si="7"/>
        <v>22431</v>
      </c>
      <c r="H19" s="98">
        <f t="shared" si="4"/>
        <v>-774</v>
      </c>
      <c r="I19" s="99">
        <f t="shared" si="5"/>
        <v>0.9666451195862961</v>
      </c>
      <c r="J19" s="100">
        <f>J9+J10+J11+J12+J13+J14+J17+J18</f>
        <v>18338</v>
      </c>
      <c r="K19" s="100">
        <f>K9+K10+K11+K12+K13+K14+K17+K18</f>
        <v>1073</v>
      </c>
      <c r="L19" s="100">
        <f>L9+L10+L11+L12+L13+L14+L17+L18</f>
        <v>19411</v>
      </c>
      <c r="M19" s="102">
        <f t="shared" si="6"/>
        <v>-3020</v>
      </c>
      <c r="N19" s="147">
        <f>L19/G19</f>
        <v>0.8653648967946146</v>
      </c>
    </row>
    <row r="20" spans="1:14" ht="12.75">
      <c r="A20" s="35" t="s">
        <v>8</v>
      </c>
      <c r="B20" s="77">
        <v>1239</v>
      </c>
      <c r="C20" s="78">
        <v>0</v>
      </c>
      <c r="D20" s="79">
        <f t="shared" si="0"/>
        <v>1239</v>
      </c>
      <c r="E20" s="77">
        <v>812</v>
      </c>
      <c r="F20" s="78">
        <v>94</v>
      </c>
      <c r="G20" s="79">
        <f t="shared" si="1"/>
        <v>906</v>
      </c>
      <c r="H20" s="84">
        <f t="shared" si="4"/>
        <v>-333</v>
      </c>
      <c r="I20" s="81">
        <f t="shared" si="5"/>
        <v>0.7312348668280871</v>
      </c>
      <c r="J20" s="82">
        <v>730</v>
      </c>
      <c r="K20" s="78">
        <v>0</v>
      </c>
      <c r="L20" s="83">
        <f t="shared" si="2"/>
        <v>730</v>
      </c>
      <c r="M20" s="80">
        <f>L20-G20</f>
        <v>-176</v>
      </c>
      <c r="N20" s="89">
        <f>L20/G20</f>
        <v>0.8057395143487859</v>
      </c>
    </row>
    <row r="21" spans="1:14" ht="15" customHeight="1">
      <c r="A21" s="31" t="s">
        <v>9</v>
      </c>
      <c r="B21" s="77">
        <v>1152</v>
      </c>
      <c r="C21" s="78">
        <v>197</v>
      </c>
      <c r="D21" s="79">
        <f t="shared" si="0"/>
        <v>1349</v>
      </c>
      <c r="E21" s="77">
        <v>1140</v>
      </c>
      <c r="F21" s="78">
        <v>199</v>
      </c>
      <c r="G21" s="79">
        <f t="shared" si="1"/>
        <v>1339</v>
      </c>
      <c r="H21" s="84">
        <f t="shared" si="4"/>
        <v>-10</v>
      </c>
      <c r="I21" s="81">
        <f t="shared" si="5"/>
        <v>0.9925871015567087</v>
      </c>
      <c r="J21" s="82">
        <v>1346</v>
      </c>
      <c r="K21" s="78">
        <v>198</v>
      </c>
      <c r="L21" s="83">
        <f t="shared" si="2"/>
        <v>1544</v>
      </c>
      <c r="M21" s="80">
        <f aca="true" t="shared" si="8" ref="M21:M38">L21-G21</f>
        <v>205</v>
      </c>
      <c r="N21" s="89">
        <f aca="true" t="shared" si="9" ref="N21:N37">L21/G21</f>
        <v>1.1530993278566095</v>
      </c>
    </row>
    <row r="22" spans="1:14" ht="15" customHeight="1">
      <c r="A22" s="31" t="s">
        <v>69</v>
      </c>
      <c r="B22" s="77">
        <v>0</v>
      </c>
      <c r="C22" s="78">
        <v>0</v>
      </c>
      <c r="D22" s="79">
        <f t="shared" si="0"/>
        <v>0</v>
      </c>
      <c r="E22" s="77">
        <v>0</v>
      </c>
      <c r="F22" s="78">
        <v>0</v>
      </c>
      <c r="G22" s="79">
        <f t="shared" si="1"/>
        <v>0</v>
      </c>
      <c r="H22" s="84">
        <f t="shared" si="4"/>
        <v>0</v>
      </c>
      <c r="I22" s="81">
        <v>0</v>
      </c>
      <c r="J22" s="82">
        <v>0</v>
      </c>
      <c r="K22" s="78">
        <v>0</v>
      </c>
      <c r="L22" s="83">
        <f t="shared" si="2"/>
        <v>0</v>
      </c>
      <c r="M22" s="80">
        <f t="shared" si="8"/>
        <v>0</v>
      </c>
      <c r="N22" s="89">
        <v>0</v>
      </c>
    </row>
    <row r="23" spans="1:14" ht="12.75">
      <c r="A23" s="31" t="s">
        <v>10</v>
      </c>
      <c r="B23" s="77">
        <v>30</v>
      </c>
      <c r="C23" s="78">
        <v>193</v>
      </c>
      <c r="D23" s="79">
        <f t="shared" si="0"/>
        <v>223</v>
      </c>
      <c r="E23" s="77">
        <v>33</v>
      </c>
      <c r="F23" s="78">
        <v>208</v>
      </c>
      <c r="G23" s="79">
        <f t="shared" si="1"/>
        <v>241</v>
      </c>
      <c r="H23" s="84">
        <f t="shared" si="4"/>
        <v>18</v>
      </c>
      <c r="I23" s="81">
        <f t="shared" si="5"/>
        <v>1.0807174887892377</v>
      </c>
      <c r="J23" s="82">
        <v>32</v>
      </c>
      <c r="K23" s="78">
        <v>175</v>
      </c>
      <c r="L23" s="83">
        <f t="shared" si="2"/>
        <v>207</v>
      </c>
      <c r="M23" s="80">
        <f t="shared" si="8"/>
        <v>-34</v>
      </c>
      <c r="N23" s="89">
        <f t="shared" si="9"/>
        <v>0.8589211618257261</v>
      </c>
    </row>
    <row r="24" spans="1:14" ht="12.75">
      <c r="A24" s="31" t="s">
        <v>97</v>
      </c>
      <c r="B24" s="77">
        <v>0</v>
      </c>
      <c r="C24" s="78">
        <v>0</v>
      </c>
      <c r="D24" s="79">
        <v>0</v>
      </c>
      <c r="E24" s="77">
        <v>8</v>
      </c>
      <c r="F24" s="78">
        <v>0</v>
      </c>
      <c r="G24" s="79">
        <f t="shared" si="1"/>
        <v>8</v>
      </c>
      <c r="H24" s="84">
        <v>8</v>
      </c>
      <c r="I24" s="81">
        <v>0</v>
      </c>
      <c r="J24" s="82">
        <v>0</v>
      </c>
      <c r="K24" s="78">
        <v>0</v>
      </c>
      <c r="L24" s="83">
        <v>0</v>
      </c>
      <c r="M24" s="80">
        <f t="shared" si="8"/>
        <v>-8</v>
      </c>
      <c r="N24" s="89">
        <f t="shared" si="9"/>
        <v>0</v>
      </c>
    </row>
    <row r="25" spans="1:14" ht="12.75" customHeight="1">
      <c r="A25" s="31" t="s">
        <v>11</v>
      </c>
      <c r="B25" s="77">
        <v>3574</v>
      </c>
      <c r="C25" s="78">
        <v>53</v>
      </c>
      <c r="D25" s="79">
        <f t="shared" si="0"/>
        <v>3627</v>
      </c>
      <c r="E25" s="77">
        <v>3967</v>
      </c>
      <c r="F25" s="78">
        <v>81</v>
      </c>
      <c r="G25" s="79">
        <f t="shared" si="1"/>
        <v>4048</v>
      </c>
      <c r="H25" s="84">
        <f t="shared" si="4"/>
        <v>421</v>
      </c>
      <c r="I25" s="81">
        <f t="shared" si="5"/>
        <v>1.1160738902674388</v>
      </c>
      <c r="J25" s="82">
        <v>2546</v>
      </c>
      <c r="K25" s="78">
        <v>0</v>
      </c>
      <c r="L25" s="83">
        <f t="shared" si="2"/>
        <v>2546</v>
      </c>
      <c r="M25" s="80">
        <f t="shared" si="8"/>
        <v>-1502</v>
      </c>
      <c r="N25" s="89">
        <f t="shared" si="9"/>
        <v>0.6289525691699605</v>
      </c>
    </row>
    <row r="26" spans="1:14" ht="15" customHeight="1">
      <c r="A26" s="31" t="s">
        <v>12</v>
      </c>
      <c r="B26" s="77">
        <v>356</v>
      </c>
      <c r="C26" s="78">
        <v>0</v>
      </c>
      <c r="D26" s="79">
        <f t="shared" si="0"/>
        <v>356</v>
      </c>
      <c r="E26" s="77">
        <v>299</v>
      </c>
      <c r="F26" s="78">
        <v>8</v>
      </c>
      <c r="G26" s="79">
        <f t="shared" si="1"/>
        <v>307</v>
      </c>
      <c r="H26" s="84">
        <f t="shared" si="4"/>
        <v>-49</v>
      </c>
      <c r="I26" s="81">
        <f t="shared" si="5"/>
        <v>0.8623595505617978</v>
      </c>
      <c r="J26" s="82">
        <v>230</v>
      </c>
      <c r="K26" s="78">
        <v>0</v>
      </c>
      <c r="L26" s="83">
        <f t="shared" si="2"/>
        <v>230</v>
      </c>
      <c r="M26" s="80">
        <f t="shared" si="8"/>
        <v>-77</v>
      </c>
      <c r="N26" s="89">
        <f t="shared" si="9"/>
        <v>0.749185667752443</v>
      </c>
    </row>
    <row r="27" spans="1:14" ht="15" customHeight="1">
      <c r="A27" s="31" t="s">
        <v>13</v>
      </c>
      <c r="B27" s="77">
        <v>3128</v>
      </c>
      <c r="C27" s="78">
        <v>53</v>
      </c>
      <c r="D27" s="79">
        <f t="shared" si="0"/>
        <v>3181</v>
      </c>
      <c r="E27" s="77">
        <v>3562</v>
      </c>
      <c r="F27" s="78">
        <v>74</v>
      </c>
      <c r="G27" s="79">
        <f t="shared" si="1"/>
        <v>3636</v>
      </c>
      <c r="H27" s="84">
        <f t="shared" si="4"/>
        <v>455</v>
      </c>
      <c r="I27" s="81">
        <f t="shared" si="5"/>
        <v>1.1430367808865136</v>
      </c>
      <c r="J27" s="82">
        <v>2221</v>
      </c>
      <c r="K27" s="78">
        <v>0</v>
      </c>
      <c r="L27" s="83">
        <f t="shared" si="2"/>
        <v>2221</v>
      </c>
      <c r="M27" s="80">
        <f t="shared" si="8"/>
        <v>-1415</v>
      </c>
      <c r="N27" s="89">
        <f t="shared" si="9"/>
        <v>0.6108360836083608</v>
      </c>
    </row>
    <row r="28" spans="1:14" ht="15" customHeight="1">
      <c r="A28" s="36" t="s">
        <v>14</v>
      </c>
      <c r="B28" s="77">
        <v>15056</v>
      </c>
      <c r="C28" s="78">
        <v>78</v>
      </c>
      <c r="D28" s="79">
        <f t="shared" si="0"/>
        <v>15134</v>
      </c>
      <c r="E28" s="77">
        <v>13171</v>
      </c>
      <c r="F28" s="78">
        <v>106</v>
      </c>
      <c r="G28" s="79">
        <f t="shared" si="1"/>
        <v>13277</v>
      </c>
      <c r="H28" s="84">
        <f t="shared" si="4"/>
        <v>-1857</v>
      </c>
      <c r="I28" s="81">
        <f t="shared" si="5"/>
        <v>0.8772961543544338</v>
      </c>
      <c r="J28" s="82">
        <v>12036</v>
      </c>
      <c r="K28" s="78">
        <v>128</v>
      </c>
      <c r="L28" s="83">
        <f t="shared" si="2"/>
        <v>12164</v>
      </c>
      <c r="M28" s="80">
        <f t="shared" si="8"/>
        <v>-1113</v>
      </c>
      <c r="N28" s="89">
        <f t="shared" si="9"/>
        <v>0.9161708217217744</v>
      </c>
    </row>
    <row r="29" spans="1:14" ht="15" customHeight="1">
      <c r="A29" s="31" t="s">
        <v>15</v>
      </c>
      <c r="B29" s="77">
        <v>11414</v>
      </c>
      <c r="C29" s="78">
        <v>60</v>
      </c>
      <c r="D29" s="79">
        <f t="shared" si="0"/>
        <v>11474</v>
      </c>
      <c r="E29" s="77">
        <v>9819</v>
      </c>
      <c r="F29" s="78">
        <v>82</v>
      </c>
      <c r="G29" s="79">
        <f t="shared" si="1"/>
        <v>9901</v>
      </c>
      <c r="H29" s="84">
        <f t="shared" si="4"/>
        <v>-1573</v>
      </c>
      <c r="I29" s="81">
        <f t="shared" si="5"/>
        <v>0.8629074429144152</v>
      </c>
      <c r="J29" s="82">
        <v>8816</v>
      </c>
      <c r="K29" s="78">
        <v>112</v>
      </c>
      <c r="L29" s="83">
        <f t="shared" si="2"/>
        <v>8928</v>
      </c>
      <c r="M29" s="80">
        <f t="shared" si="8"/>
        <v>-973</v>
      </c>
      <c r="N29" s="89">
        <f t="shared" si="9"/>
        <v>0.9017270982729018</v>
      </c>
    </row>
    <row r="30" spans="1:14" ht="12.75">
      <c r="A30" s="36" t="s">
        <v>16</v>
      </c>
      <c r="B30" s="77">
        <v>8720</v>
      </c>
      <c r="C30" s="78">
        <v>50</v>
      </c>
      <c r="D30" s="79">
        <f t="shared" si="0"/>
        <v>8770</v>
      </c>
      <c r="E30" s="77">
        <v>8378</v>
      </c>
      <c r="F30" s="78">
        <v>69</v>
      </c>
      <c r="G30" s="79">
        <f t="shared" si="1"/>
        <v>8447</v>
      </c>
      <c r="H30" s="84">
        <f t="shared" si="4"/>
        <v>-323</v>
      </c>
      <c r="I30" s="81">
        <f t="shared" si="5"/>
        <v>0.963169897377423</v>
      </c>
      <c r="J30" s="82">
        <v>8288</v>
      </c>
      <c r="K30" s="78">
        <v>82</v>
      </c>
      <c r="L30" s="83">
        <f t="shared" si="2"/>
        <v>8370</v>
      </c>
      <c r="M30" s="80">
        <f t="shared" si="8"/>
        <v>-77</v>
      </c>
      <c r="N30" s="89">
        <f t="shared" si="9"/>
        <v>0.9908843376346632</v>
      </c>
    </row>
    <row r="31" spans="1:14" ht="15" customHeight="1">
      <c r="A31" s="31" t="s">
        <v>17</v>
      </c>
      <c r="B31" s="77">
        <v>2693</v>
      </c>
      <c r="C31" s="78">
        <v>10</v>
      </c>
      <c r="D31" s="79">
        <f t="shared" si="0"/>
        <v>2703</v>
      </c>
      <c r="E31" s="77">
        <v>1312</v>
      </c>
      <c r="F31" s="78">
        <v>13</v>
      </c>
      <c r="G31" s="79">
        <f t="shared" si="1"/>
        <v>1325</v>
      </c>
      <c r="H31" s="84">
        <f t="shared" si="4"/>
        <v>-1378</v>
      </c>
      <c r="I31" s="81">
        <f t="shared" si="5"/>
        <v>0.49019607843137253</v>
      </c>
      <c r="J31" s="82">
        <v>528</v>
      </c>
      <c r="K31" s="78">
        <v>0</v>
      </c>
      <c r="L31" s="83">
        <f t="shared" si="2"/>
        <v>528</v>
      </c>
      <c r="M31" s="80">
        <f t="shared" si="8"/>
        <v>-797</v>
      </c>
      <c r="N31" s="89">
        <f t="shared" si="9"/>
        <v>0.39849056603773586</v>
      </c>
    </row>
    <row r="32" spans="1:14" ht="15" customHeight="1">
      <c r="A32" s="31" t="s">
        <v>18</v>
      </c>
      <c r="B32" s="77">
        <v>3642</v>
      </c>
      <c r="C32" s="78">
        <v>17</v>
      </c>
      <c r="D32" s="79">
        <f t="shared" si="0"/>
        <v>3659</v>
      </c>
      <c r="E32" s="77">
        <v>3352</v>
      </c>
      <c r="F32" s="78">
        <v>24</v>
      </c>
      <c r="G32" s="79">
        <f t="shared" si="1"/>
        <v>3376</v>
      </c>
      <c r="H32" s="84">
        <f t="shared" si="4"/>
        <v>-283</v>
      </c>
      <c r="I32" s="81">
        <f t="shared" si="5"/>
        <v>0.9226564635146215</v>
      </c>
      <c r="J32" s="82">
        <v>3180</v>
      </c>
      <c r="K32" s="78">
        <v>16</v>
      </c>
      <c r="L32" s="83">
        <f t="shared" si="2"/>
        <v>3196</v>
      </c>
      <c r="M32" s="80">
        <f t="shared" si="8"/>
        <v>-180</v>
      </c>
      <c r="N32" s="89">
        <f t="shared" si="9"/>
        <v>0.9466824644549763</v>
      </c>
    </row>
    <row r="33" spans="1:14" ht="12.75">
      <c r="A33" s="36" t="s">
        <v>19</v>
      </c>
      <c r="B33" s="77">
        <v>6</v>
      </c>
      <c r="C33" s="78">
        <v>0</v>
      </c>
      <c r="D33" s="79">
        <f t="shared" si="0"/>
        <v>6</v>
      </c>
      <c r="E33" s="77">
        <v>5</v>
      </c>
      <c r="F33" s="78">
        <v>0</v>
      </c>
      <c r="G33" s="79">
        <f t="shared" si="1"/>
        <v>5</v>
      </c>
      <c r="H33" s="84">
        <f t="shared" si="4"/>
        <v>-1</v>
      </c>
      <c r="I33" s="81">
        <f t="shared" si="5"/>
        <v>0.8333333333333334</v>
      </c>
      <c r="J33" s="82">
        <v>5</v>
      </c>
      <c r="K33" s="85">
        <v>0</v>
      </c>
      <c r="L33" s="83">
        <f t="shared" si="2"/>
        <v>5</v>
      </c>
      <c r="M33" s="80">
        <f t="shared" si="8"/>
        <v>0</v>
      </c>
      <c r="N33" s="89">
        <f t="shared" si="9"/>
        <v>1</v>
      </c>
    </row>
    <row r="34" spans="1:14" ht="12.75">
      <c r="A34" s="36" t="s">
        <v>20</v>
      </c>
      <c r="B34" s="77">
        <v>79</v>
      </c>
      <c r="C34" s="78">
        <v>0</v>
      </c>
      <c r="D34" s="79">
        <f t="shared" si="0"/>
        <v>79</v>
      </c>
      <c r="E34" s="77">
        <v>114</v>
      </c>
      <c r="F34" s="78">
        <v>0</v>
      </c>
      <c r="G34" s="79">
        <f t="shared" si="1"/>
        <v>114</v>
      </c>
      <c r="H34" s="84">
        <f t="shared" si="4"/>
        <v>35</v>
      </c>
      <c r="I34" s="81">
        <f t="shared" si="5"/>
        <v>1.4430379746835442</v>
      </c>
      <c r="J34" s="82">
        <v>79</v>
      </c>
      <c r="K34" s="85">
        <v>0</v>
      </c>
      <c r="L34" s="83">
        <f t="shared" si="2"/>
        <v>79</v>
      </c>
      <c r="M34" s="80">
        <f t="shared" si="8"/>
        <v>-35</v>
      </c>
      <c r="N34" s="89">
        <f t="shared" si="9"/>
        <v>0.6929824561403509</v>
      </c>
    </row>
    <row r="35" spans="1:14" ht="24.75" customHeight="1">
      <c r="A35" s="31" t="s">
        <v>70</v>
      </c>
      <c r="B35" s="77">
        <v>1431</v>
      </c>
      <c r="C35" s="78">
        <v>0</v>
      </c>
      <c r="D35" s="79">
        <f t="shared" si="0"/>
        <v>1431</v>
      </c>
      <c r="E35" s="77">
        <v>2319</v>
      </c>
      <c r="F35" s="85">
        <v>0</v>
      </c>
      <c r="G35" s="79">
        <f t="shared" si="1"/>
        <v>2319</v>
      </c>
      <c r="H35" s="84">
        <f t="shared" si="4"/>
        <v>888</v>
      </c>
      <c r="I35" s="81">
        <f t="shared" si="5"/>
        <v>1.620545073375262</v>
      </c>
      <c r="J35" s="82">
        <v>2136</v>
      </c>
      <c r="K35" s="85">
        <v>0</v>
      </c>
      <c r="L35" s="83">
        <f t="shared" si="2"/>
        <v>2136</v>
      </c>
      <c r="M35" s="80">
        <f t="shared" si="8"/>
        <v>-183</v>
      </c>
      <c r="N35" s="89">
        <f t="shared" si="9"/>
        <v>0.9210866752910737</v>
      </c>
    </row>
    <row r="36" spans="1:14" ht="24">
      <c r="A36" s="31" t="s">
        <v>21</v>
      </c>
      <c r="B36" s="77">
        <v>1431</v>
      </c>
      <c r="C36" s="78">
        <v>0</v>
      </c>
      <c r="D36" s="79">
        <f t="shared" si="0"/>
        <v>1431</v>
      </c>
      <c r="E36" s="77">
        <v>1560</v>
      </c>
      <c r="F36" s="85">
        <v>0</v>
      </c>
      <c r="G36" s="79">
        <f t="shared" si="1"/>
        <v>1560</v>
      </c>
      <c r="H36" s="84">
        <f t="shared" si="4"/>
        <v>129</v>
      </c>
      <c r="I36" s="81">
        <f t="shared" si="5"/>
        <v>1.090146750524109</v>
      </c>
      <c r="J36" s="82">
        <v>1661</v>
      </c>
      <c r="K36" s="85">
        <v>0</v>
      </c>
      <c r="L36" s="83">
        <f t="shared" si="2"/>
        <v>1661</v>
      </c>
      <c r="M36" s="80">
        <f t="shared" si="8"/>
        <v>101</v>
      </c>
      <c r="N36" s="89">
        <f t="shared" si="9"/>
        <v>1.0647435897435897</v>
      </c>
    </row>
    <row r="37" spans="1:14" ht="21.75" customHeight="1">
      <c r="A37" s="37" t="s">
        <v>79</v>
      </c>
      <c r="B37" s="90">
        <v>0</v>
      </c>
      <c r="C37" s="91">
        <v>0</v>
      </c>
      <c r="D37" s="79">
        <f t="shared" si="0"/>
        <v>0</v>
      </c>
      <c r="E37" s="77">
        <v>759</v>
      </c>
      <c r="F37" s="86">
        <v>0</v>
      </c>
      <c r="G37" s="79">
        <f t="shared" si="1"/>
        <v>759</v>
      </c>
      <c r="H37" s="84">
        <f t="shared" si="4"/>
        <v>759</v>
      </c>
      <c r="I37" s="81">
        <v>0</v>
      </c>
      <c r="J37" s="92">
        <v>475</v>
      </c>
      <c r="K37" s="86">
        <v>0</v>
      </c>
      <c r="L37" s="83">
        <f t="shared" si="2"/>
        <v>475</v>
      </c>
      <c r="M37" s="80">
        <f t="shared" si="8"/>
        <v>-284</v>
      </c>
      <c r="N37" s="89">
        <f t="shared" si="9"/>
        <v>0.6258234519104084</v>
      </c>
    </row>
    <row r="38" spans="1:14" ht="15" customHeight="1">
      <c r="A38" s="37" t="s">
        <v>71</v>
      </c>
      <c r="B38" s="93">
        <v>20</v>
      </c>
      <c r="C38" s="86">
        <v>0</v>
      </c>
      <c r="D38" s="79">
        <f t="shared" si="0"/>
        <v>20</v>
      </c>
      <c r="E38" s="77">
        <v>0</v>
      </c>
      <c r="F38" s="86">
        <v>0</v>
      </c>
      <c r="G38" s="79">
        <f t="shared" si="1"/>
        <v>0</v>
      </c>
      <c r="H38" s="84">
        <f t="shared" si="4"/>
        <v>-20</v>
      </c>
      <c r="I38" s="81">
        <f t="shared" si="5"/>
        <v>0</v>
      </c>
      <c r="J38" s="94">
        <v>0</v>
      </c>
      <c r="K38" s="86">
        <v>0</v>
      </c>
      <c r="L38" s="83">
        <f t="shared" si="2"/>
        <v>0</v>
      </c>
      <c r="M38" s="80">
        <f t="shared" si="8"/>
        <v>0</v>
      </c>
      <c r="N38" s="89">
        <v>0</v>
      </c>
    </row>
    <row r="39" spans="1:14" ht="15" customHeight="1" thickBot="1">
      <c r="A39" s="38" t="s">
        <v>22</v>
      </c>
      <c r="B39" s="93">
        <v>0</v>
      </c>
      <c r="C39" s="86">
        <v>0</v>
      </c>
      <c r="D39" s="79">
        <f t="shared" si="0"/>
        <v>0</v>
      </c>
      <c r="E39" s="93">
        <v>0</v>
      </c>
      <c r="F39" s="86">
        <v>0</v>
      </c>
      <c r="G39" s="79">
        <f t="shared" si="1"/>
        <v>0</v>
      </c>
      <c r="H39" s="84">
        <f t="shared" si="4"/>
        <v>0</v>
      </c>
      <c r="I39" s="81">
        <v>0</v>
      </c>
      <c r="J39" s="94">
        <v>0</v>
      </c>
      <c r="K39" s="86">
        <v>0</v>
      </c>
      <c r="L39" s="83">
        <f t="shared" si="2"/>
        <v>0</v>
      </c>
      <c r="M39" s="95">
        <f>L39-G39</f>
        <v>0</v>
      </c>
      <c r="N39" s="89">
        <v>0</v>
      </c>
    </row>
    <row r="40" spans="1:14" ht="13.5" thickBot="1">
      <c r="A40" s="34" t="s">
        <v>23</v>
      </c>
      <c r="B40" s="101">
        <f>B20+B21+B22+B23+B25+B28+B33+B34+B35+B38+B39</f>
        <v>22587</v>
      </c>
      <c r="C40" s="101">
        <f>C20+C21+C22+C23+C25+C28+C33+C34+C35+C38+C39</f>
        <v>521</v>
      </c>
      <c r="D40" s="102">
        <f>D20+D21+D22+D23+D25+D28+D33+D34+D35+D38+D39</f>
        <v>23108</v>
      </c>
      <c r="E40" s="102">
        <f>E20+E21+E24+E22+E23+E25+E28+E33+E34+E35+E38+E39</f>
        <v>21569</v>
      </c>
      <c r="F40" s="102">
        <f>F20+F21+F22+F23+F25+F28+F33+F34+F35+F38+F39</f>
        <v>688</v>
      </c>
      <c r="G40" s="102">
        <f>G20+G21+G22+G23+G24+G25+G28+G33+G34+G35+G38+G39</f>
        <v>22257</v>
      </c>
      <c r="H40" s="98">
        <f t="shared" si="4"/>
        <v>-851</v>
      </c>
      <c r="I40" s="99">
        <f t="shared" si="5"/>
        <v>0.9631729271248053</v>
      </c>
      <c r="J40" s="100">
        <f>J20+J21+J22+J23+J24+J25+J28+J33+J34+J35+J38+J39</f>
        <v>18910</v>
      </c>
      <c r="K40" s="100">
        <f>K20+K21+K22+K23+K24+K25+K28+K33+K34+K35+K38+K39</f>
        <v>501</v>
      </c>
      <c r="L40" s="103">
        <f t="shared" si="2"/>
        <v>19411</v>
      </c>
      <c r="M40" s="102">
        <f>L40-G40</f>
        <v>-2846</v>
      </c>
      <c r="N40" s="148">
        <f>L40/G40</f>
        <v>0.8721301163678843</v>
      </c>
    </row>
    <row r="41" spans="1:14" ht="21.75" customHeight="1" thickBot="1">
      <c r="A41" s="34" t="s">
        <v>24</v>
      </c>
      <c r="B41" s="105">
        <f>B19-B40</f>
        <v>-593</v>
      </c>
      <c r="C41" s="100">
        <f>C19-C40</f>
        <v>690</v>
      </c>
      <c r="D41" s="107">
        <f t="shared" si="0"/>
        <v>97</v>
      </c>
      <c r="E41" s="105">
        <f>E19-E40</f>
        <v>-395</v>
      </c>
      <c r="F41" s="100">
        <f>F19-F40</f>
        <v>569</v>
      </c>
      <c r="G41" s="106">
        <f t="shared" si="1"/>
        <v>174</v>
      </c>
      <c r="H41" s="98">
        <f t="shared" si="4"/>
        <v>77</v>
      </c>
      <c r="I41" s="99">
        <f t="shared" si="5"/>
        <v>1.7938144329896908</v>
      </c>
      <c r="J41" s="97">
        <f>J19-J40</f>
        <v>-572</v>
      </c>
      <c r="K41" s="97">
        <f>K19-K40</f>
        <v>572</v>
      </c>
      <c r="L41" s="103">
        <f t="shared" si="2"/>
        <v>0</v>
      </c>
      <c r="M41" s="97"/>
      <c r="N41" s="104"/>
    </row>
    <row r="42" spans="1:14" ht="26.25" customHeight="1" thickBot="1">
      <c r="A42" s="34" t="s">
        <v>32</v>
      </c>
      <c r="B42" s="156">
        <v>0</v>
      </c>
      <c r="C42" s="157"/>
      <c r="D42" s="158"/>
      <c r="E42" s="159">
        <v>0</v>
      </c>
      <c r="F42" s="160"/>
      <c r="G42" s="161"/>
      <c r="H42" s="97"/>
      <c r="I42" s="104"/>
      <c r="J42" s="159">
        <v>0</v>
      </c>
      <c r="K42" s="160"/>
      <c r="L42" s="161"/>
      <c r="M42" s="97"/>
      <c r="N42" s="104"/>
    </row>
    <row r="43" spans="1:14" ht="14.25" customHeight="1" hidden="1">
      <c r="A43" s="39" t="s">
        <v>40</v>
      </c>
      <c r="B43" s="168"/>
      <c r="C43" s="169"/>
      <c r="D43" s="169"/>
      <c r="E43" s="170">
        <v>0</v>
      </c>
      <c r="F43" s="171"/>
      <c r="G43" s="172"/>
      <c r="H43" s="40"/>
      <c r="I43" s="40"/>
      <c r="J43" s="40"/>
      <c r="K43" s="40"/>
      <c r="L43" s="40"/>
      <c r="M43" s="40"/>
      <c r="N43" s="40"/>
    </row>
    <row r="44" spans="1:14" ht="15" customHeight="1">
      <c r="A44" s="154" t="s">
        <v>98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4" ht="14.25" customHeight="1">
      <c r="A45" s="1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4.25" customHeight="1">
      <c r="A46" s="1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4.25" customHeight="1" thickBot="1">
      <c r="A47" s="8" t="s">
        <v>45</v>
      </c>
      <c r="B47" s="173" t="s">
        <v>82</v>
      </c>
      <c r="C47" s="173"/>
      <c r="D47" s="173"/>
      <c r="E47" s="173"/>
      <c r="F47" s="173"/>
      <c r="G47" s="173"/>
      <c r="H47" s="173"/>
      <c r="I47" s="173"/>
      <c r="K47" s="10" t="s">
        <v>25</v>
      </c>
      <c r="L47" s="10"/>
      <c r="M47" s="10"/>
      <c r="N47" s="10"/>
    </row>
    <row r="48" spans="1:14" ht="14.25" customHeight="1">
      <c r="A48" s="174" t="s">
        <v>31</v>
      </c>
      <c r="B48" s="177" t="s">
        <v>83</v>
      </c>
      <c r="C48" s="162" t="s">
        <v>84</v>
      </c>
      <c r="D48" s="163"/>
      <c r="E48" s="163"/>
      <c r="F48" s="163"/>
      <c r="G48" s="163"/>
      <c r="H48" s="163"/>
      <c r="I48" s="163"/>
      <c r="J48" s="164"/>
      <c r="K48" s="149" t="s">
        <v>85</v>
      </c>
      <c r="L48" s="10"/>
      <c r="M48" s="10"/>
      <c r="N48" s="10"/>
    </row>
    <row r="49" spans="1:14" ht="14.25" customHeight="1">
      <c r="A49" s="175"/>
      <c r="B49" s="178"/>
      <c r="C49" s="152" t="s">
        <v>29</v>
      </c>
      <c r="D49" s="165" t="s">
        <v>30</v>
      </c>
      <c r="E49" s="166"/>
      <c r="F49" s="166"/>
      <c r="G49" s="166"/>
      <c r="H49" s="166"/>
      <c r="I49" s="166"/>
      <c r="J49" s="167"/>
      <c r="K49" s="150"/>
      <c r="L49" s="10"/>
      <c r="M49" s="10"/>
      <c r="N49" s="10"/>
    </row>
    <row r="50" spans="1:14" ht="14.25" customHeight="1">
      <c r="A50" s="176"/>
      <c r="B50" s="179"/>
      <c r="C50" s="153"/>
      <c r="D50" s="4">
        <v>1</v>
      </c>
      <c r="E50" s="4">
        <v>2</v>
      </c>
      <c r="F50" s="4">
        <v>3</v>
      </c>
      <c r="G50" s="4">
        <v>4</v>
      </c>
      <c r="H50" s="5">
        <v>5</v>
      </c>
      <c r="I50" s="5">
        <v>6</v>
      </c>
      <c r="J50" s="5">
        <v>7</v>
      </c>
      <c r="K50" s="151"/>
      <c r="L50" s="10"/>
      <c r="M50" s="10"/>
      <c r="N50" s="10"/>
    </row>
    <row r="51" spans="1:14" ht="14.25" customHeight="1" thickBot="1">
      <c r="A51" s="108">
        <v>28152</v>
      </c>
      <c r="B51" s="109">
        <v>6972</v>
      </c>
      <c r="C51" s="109">
        <f>D51+E51+I51</f>
        <v>1661</v>
      </c>
      <c r="D51" s="110">
        <v>113</v>
      </c>
      <c r="E51" s="109">
        <v>474</v>
      </c>
      <c r="F51" s="109">
        <v>0</v>
      </c>
      <c r="G51" s="109">
        <v>0</v>
      </c>
      <c r="H51" s="111">
        <v>0</v>
      </c>
      <c r="I51" s="111">
        <v>1074</v>
      </c>
      <c r="J51" s="111">
        <v>0</v>
      </c>
      <c r="K51" s="112">
        <f>A51-B51-C51</f>
        <v>19519</v>
      </c>
      <c r="L51" s="10"/>
      <c r="M51" s="10"/>
      <c r="N51" s="10"/>
    </row>
    <row r="52" spans="1:14" ht="14.25" customHeight="1">
      <c r="A52" s="2"/>
      <c r="B52" s="3"/>
      <c r="C52" s="3"/>
      <c r="D52" s="3"/>
      <c r="E52" s="3"/>
      <c r="F52" s="3"/>
      <c r="G52" s="3"/>
      <c r="H52" s="3"/>
      <c r="I52" s="3"/>
      <c r="J52" s="10"/>
      <c r="K52" s="10"/>
      <c r="L52" s="10"/>
      <c r="M52" s="10"/>
      <c r="N52" s="10"/>
    </row>
    <row r="53" spans="1:14" ht="24" customHeight="1">
      <c r="A53" s="6"/>
      <c r="B53" s="3"/>
      <c r="C53" s="3"/>
      <c r="D53" s="3"/>
      <c r="E53" s="3"/>
      <c r="F53" s="3"/>
      <c r="G53" s="3"/>
      <c r="H53" s="3"/>
      <c r="I53" s="3"/>
      <c r="J53" s="10"/>
      <c r="K53" s="10"/>
      <c r="L53" s="10"/>
      <c r="M53" s="10"/>
      <c r="N53" s="10"/>
    </row>
    <row r="54" spans="1:14" ht="15.75" thickBot="1">
      <c r="A54" s="197" t="s">
        <v>57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0"/>
      <c r="N54" s="10"/>
    </row>
    <row r="55" spans="1:14" ht="14.25" customHeight="1">
      <c r="A55" s="198" t="s">
        <v>33</v>
      </c>
      <c r="B55" s="200" t="s">
        <v>93</v>
      </c>
      <c r="C55" s="202" t="s">
        <v>94</v>
      </c>
      <c r="D55" s="203"/>
      <c r="E55" s="203"/>
      <c r="F55" s="204"/>
      <c r="G55" s="200" t="s">
        <v>96</v>
      </c>
      <c r="H55" s="209" t="s">
        <v>41</v>
      </c>
      <c r="I55" s="211" t="s">
        <v>86</v>
      </c>
      <c r="J55" s="212"/>
      <c r="K55" s="212"/>
      <c r="L55" s="213"/>
      <c r="M55" s="10"/>
      <c r="N55" s="10"/>
    </row>
    <row r="56" spans="1:14" ht="31.5" customHeight="1" thickBot="1">
      <c r="A56" s="199"/>
      <c r="B56" s="201"/>
      <c r="C56" s="41" t="s">
        <v>77</v>
      </c>
      <c r="D56" s="42" t="s">
        <v>34</v>
      </c>
      <c r="E56" s="42" t="s">
        <v>35</v>
      </c>
      <c r="F56" s="43" t="s">
        <v>78</v>
      </c>
      <c r="G56" s="201"/>
      <c r="H56" s="210"/>
      <c r="I56" s="41" t="s">
        <v>87</v>
      </c>
      <c r="J56" s="42" t="s">
        <v>34</v>
      </c>
      <c r="K56" s="42" t="s">
        <v>35</v>
      </c>
      <c r="L56" s="44" t="s">
        <v>88</v>
      </c>
      <c r="M56" s="10"/>
      <c r="N56" s="10"/>
    </row>
    <row r="57" spans="1:14" ht="14.25" customHeight="1">
      <c r="A57" s="45" t="s">
        <v>36</v>
      </c>
      <c r="B57" s="140">
        <v>1107</v>
      </c>
      <c r="C57" s="141" t="s">
        <v>37</v>
      </c>
      <c r="D57" s="141" t="s">
        <v>37</v>
      </c>
      <c r="E57" s="141" t="s">
        <v>37</v>
      </c>
      <c r="F57" s="142" t="s">
        <v>37</v>
      </c>
      <c r="G57" s="140">
        <v>511</v>
      </c>
      <c r="H57" s="47" t="s">
        <v>37</v>
      </c>
      <c r="I57" s="48" t="s">
        <v>37</v>
      </c>
      <c r="J57" s="46" t="s">
        <v>37</v>
      </c>
      <c r="K57" s="46" t="s">
        <v>37</v>
      </c>
      <c r="L57" s="47" t="s">
        <v>37</v>
      </c>
      <c r="M57" s="10"/>
      <c r="N57" s="10"/>
    </row>
    <row r="58" spans="1:14" ht="14.25" customHeight="1">
      <c r="A58" s="49" t="s">
        <v>38</v>
      </c>
      <c r="B58" s="120">
        <v>365.51</v>
      </c>
      <c r="C58" s="121">
        <v>365.51</v>
      </c>
      <c r="D58" s="121">
        <v>3.92</v>
      </c>
      <c r="E58" s="121">
        <v>0</v>
      </c>
      <c r="F58" s="122">
        <v>384.88</v>
      </c>
      <c r="G58" s="120">
        <v>385</v>
      </c>
      <c r="H58" s="123">
        <v>0.07999999999998408</v>
      </c>
      <c r="I58" s="124">
        <v>385</v>
      </c>
      <c r="J58" s="121">
        <v>0</v>
      </c>
      <c r="K58" s="121">
        <v>100</v>
      </c>
      <c r="L58" s="123">
        <f>I58+J58-K58</f>
        <v>285</v>
      </c>
      <c r="M58" s="10"/>
      <c r="N58" s="10"/>
    </row>
    <row r="59" spans="1:14" ht="14.25" customHeight="1">
      <c r="A59" s="49" t="s">
        <v>61</v>
      </c>
      <c r="B59" s="120">
        <v>741</v>
      </c>
      <c r="C59" s="125" t="s">
        <v>37</v>
      </c>
      <c r="D59" s="125" t="s">
        <v>37</v>
      </c>
      <c r="E59" s="125" t="s">
        <v>37</v>
      </c>
      <c r="F59" s="126" t="s">
        <v>37</v>
      </c>
      <c r="G59" s="120">
        <v>126</v>
      </c>
      <c r="H59" s="127" t="s">
        <v>37</v>
      </c>
      <c r="I59" s="128" t="s">
        <v>37</v>
      </c>
      <c r="J59" s="125" t="s">
        <v>37</v>
      </c>
      <c r="K59" s="125" t="s">
        <v>37</v>
      </c>
      <c r="L59" s="129" t="s">
        <v>37</v>
      </c>
      <c r="M59" s="10"/>
      <c r="N59" s="10"/>
    </row>
    <row r="60" spans="1:14" ht="14.25" customHeight="1">
      <c r="A60" s="50" t="s">
        <v>39</v>
      </c>
      <c r="B60" s="130">
        <v>289</v>
      </c>
      <c r="C60" s="131">
        <v>326.31</v>
      </c>
      <c r="D60" s="131">
        <v>84.87</v>
      </c>
      <c r="E60" s="131">
        <v>90.11</v>
      </c>
      <c r="F60" s="132">
        <v>321.07</v>
      </c>
      <c r="G60" s="130">
        <v>303.36</v>
      </c>
      <c r="H60" s="133">
        <v>-35.69</v>
      </c>
      <c r="I60" s="134">
        <v>321</v>
      </c>
      <c r="J60" s="131">
        <v>96</v>
      </c>
      <c r="K60" s="131">
        <v>140</v>
      </c>
      <c r="L60" s="133">
        <f>I60+J60-K60</f>
        <v>277</v>
      </c>
      <c r="M60" s="10"/>
      <c r="N60" s="10"/>
    </row>
    <row r="61" spans="1:14" ht="14.25" customHeight="1">
      <c r="A61" s="49" t="s">
        <v>48</v>
      </c>
      <c r="B61" s="143">
        <v>1290</v>
      </c>
      <c r="C61" s="144" t="s">
        <v>37</v>
      </c>
      <c r="D61" s="144" t="s">
        <v>37</v>
      </c>
      <c r="E61" s="144" t="s">
        <v>37</v>
      </c>
      <c r="F61" s="145" t="s">
        <v>37</v>
      </c>
      <c r="G61" s="143">
        <v>1936</v>
      </c>
      <c r="H61" s="52" t="s">
        <v>37</v>
      </c>
      <c r="I61" s="53" t="s">
        <v>37</v>
      </c>
      <c r="J61" s="51" t="s">
        <v>37</v>
      </c>
      <c r="K61" s="51" t="s">
        <v>37</v>
      </c>
      <c r="L61" s="52" t="s">
        <v>37</v>
      </c>
      <c r="M61" s="10"/>
      <c r="N61" s="10"/>
    </row>
    <row r="62" spans="1:14" ht="14.25" customHeight="1">
      <c r="A62" s="49" t="s">
        <v>49</v>
      </c>
      <c r="B62" s="120">
        <v>827</v>
      </c>
      <c r="C62" s="121">
        <v>827.31</v>
      </c>
      <c r="D62" s="121">
        <v>77.49</v>
      </c>
      <c r="E62" s="121">
        <v>0.89</v>
      </c>
      <c r="F62" s="122">
        <v>903.92</v>
      </c>
      <c r="G62" s="120">
        <v>904</v>
      </c>
      <c r="H62" s="123">
        <v>0.37999999999999545</v>
      </c>
      <c r="I62" s="124">
        <v>904</v>
      </c>
      <c r="J62" s="121">
        <v>0</v>
      </c>
      <c r="K62" s="121">
        <v>600</v>
      </c>
      <c r="L62" s="123">
        <f>I62+J62-K62</f>
        <v>304</v>
      </c>
      <c r="M62" s="10"/>
      <c r="N62" s="10"/>
    </row>
    <row r="63" spans="1:14" ht="14.25" customHeight="1" thickBot="1">
      <c r="A63" s="54" t="s">
        <v>60</v>
      </c>
      <c r="B63" s="135">
        <v>463</v>
      </c>
      <c r="C63" s="136">
        <v>463.14</v>
      </c>
      <c r="D63" s="136">
        <v>1560.29</v>
      </c>
      <c r="E63" s="136">
        <v>1674</v>
      </c>
      <c r="F63" s="137">
        <v>349.44</v>
      </c>
      <c r="G63" s="135">
        <v>349</v>
      </c>
      <c r="H63" s="138">
        <v>-0.3000000000000682</v>
      </c>
      <c r="I63" s="139">
        <v>349</v>
      </c>
      <c r="J63" s="136">
        <v>12974</v>
      </c>
      <c r="K63" s="136">
        <f>F70+F71</f>
        <v>12387</v>
      </c>
      <c r="L63" s="138">
        <f>I63+J63-K63</f>
        <v>936</v>
      </c>
      <c r="M63" s="55"/>
      <c r="N63" s="55"/>
    </row>
    <row r="64" spans="1:14" ht="14.25" customHeight="1">
      <c r="A64" s="8" t="s">
        <v>100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2" ht="14.25" customHeight="1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4.25" customHeight="1" thickBo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4.25" customHeight="1">
      <c r="A67" s="214" t="s">
        <v>89</v>
      </c>
      <c r="B67" s="215"/>
      <c r="C67" s="215"/>
      <c r="D67" s="215"/>
      <c r="E67" s="215"/>
      <c r="F67" s="215"/>
      <c r="G67" s="215"/>
      <c r="H67" s="215"/>
      <c r="I67" s="215"/>
      <c r="J67" s="215"/>
      <c r="K67" s="56"/>
      <c r="L67" s="57"/>
    </row>
    <row r="68" spans="1:12" ht="14.25" customHeight="1">
      <c r="A68" s="205" t="s">
        <v>28</v>
      </c>
      <c r="B68" s="206"/>
      <c r="C68" s="206"/>
      <c r="D68" s="206"/>
      <c r="E68" s="207"/>
      <c r="F68" s="58" t="s">
        <v>27</v>
      </c>
      <c r="G68" s="208" t="s">
        <v>42</v>
      </c>
      <c r="H68" s="206"/>
      <c r="I68" s="206"/>
      <c r="J68" s="206"/>
      <c r="K68" s="207"/>
      <c r="L68" s="59" t="s">
        <v>27</v>
      </c>
    </row>
    <row r="69" spans="1:12" ht="14.25" customHeight="1" thickBot="1">
      <c r="A69" s="191" t="s">
        <v>99</v>
      </c>
      <c r="B69" s="192"/>
      <c r="C69" s="192"/>
      <c r="D69" s="192"/>
      <c r="E69" s="193"/>
      <c r="F69" s="113">
        <v>11313</v>
      </c>
      <c r="G69" s="194"/>
      <c r="H69" s="195"/>
      <c r="I69" s="195"/>
      <c r="J69" s="195"/>
      <c r="K69" s="196"/>
      <c r="L69" s="60"/>
    </row>
    <row r="70" spans="1:12" ht="14.25" customHeight="1" thickBot="1">
      <c r="A70" s="216" t="s">
        <v>47</v>
      </c>
      <c r="B70" s="217"/>
      <c r="C70" s="217"/>
      <c r="D70" s="217"/>
      <c r="E70" s="218"/>
      <c r="F70" s="114">
        <f>F69</f>
        <v>11313</v>
      </c>
      <c r="G70" s="219" t="s">
        <v>47</v>
      </c>
      <c r="H70" s="220"/>
      <c r="I70" s="220"/>
      <c r="J70" s="220"/>
      <c r="K70" s="221"/>
      <c r="L70" s="61">
        <v>0</v>
      </c>
    </row>
    <row r="71" spans="1:12" ht="15.75" thickBot="1">
      <c r="A71" s="225" t="s">
        <v>59</v>
      </c>
      <c r="B71" s="226"/>
      <c r="C71" s="226"/>
      <c r="D71" s="226"/>
      <c r="E71" s="227"/>
      <c r="F71" s="115">
        <v>1074</v>
      </c>
      <c r="G71" s="62"/>
      <c r="H71" s="63"/>
      <c r="I71" s="64"/>
      <c r="J71" s="64"/>
      <c r="K71" s="64"/>
      <c r="L71" s="64"/>
    </row>
    <row r="72" spans="1:12" ht="15">
      <c r="A72" s="146" t="s">
        <v>101</v>
      </c>
      <c r="B72" s="65"/>
      <c r="C72" s="65"/>
      <c r="D72" s="65"/>
      <c r="E72" s="65"/>
      <c r="F72" s="66"/>
      <c r="G72" s="10"/>
      <c r="H72" s="10"/>
      <c r="I72" s="10"/>
      <c r="J72" s="10"/>
      <c r="K72" s="10"/>
      <c r="L72" s="10"/>
    </row>
    <row r="73" spans="1:12" ht="1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7"/>
      <c r="B74" s="9"/>
      <c r="C74" s="9"/>
      <c r="D74" s="9"/>
      <c r="E74" s="9"/>
      <c r="F74" s="9"/>
      <c r="G74" s="9"/>
      <c r="H74" s="9"/>
      <c r="I74" s="9"/>
      <c r="J74" s="7"/>
      <c r="K74" s="7"/>
      <c r="L74" s="7"/>
    </row>
    <row r="75" spans="1:12" ht="15">
      <c r="A75" s="7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10"/>
      <c r="B76" s="228" t="s">
        <v>90</v>
      </c>
      <c r="C76" s="228"/>
      <c r="D76" s="228"/>
      <c r="E76" s="228"/>
      <c r="F76" s="228"/>
      <c r="G76" s="228"/>
      <c r="H76" s="228"/>
      <c r="I76" s="228"/>
      <c r="J76" s="10"/>
      <c r="K76" s="10"/>
      <c r="L76" s="10"/>
    </row>
    <row r="77" spans="1:12" ht="15.75" thickBot="1">
      <c r="A77" s="10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thickBot="1">
      <c r="A78" s="10"/>
      <c r="B78" s="67" t="s">
        <v>50</v>
      </c>
      <c r="C78" s="68"/>
      <c r="D78" s="69"/>
      <c r="E78" s="229" t="s">
        <v>51</v>
      </c>
      <c r="F78" s="230"/>
      <c r="G78" s="231"/>
      <c r="H78" s="232" t="s">
        <v>43</v>
      </c>
      <c r="I78" s="233"/>
      <c r="J78" s="10"/>
      <c r="K78" s="10"/>
      <c r="L78" s="10"/>
    </row>
    <row r="79" spans="1:12" ht="15" customHeight="1" thickBot="1">
      <c r="A79" s="10"/>
      <c r="B79" s="70" t="s">
        <v>44</v>
      </c>
      <c r="C79" s="71" t="s">
        <v>52</v>
      </c>
      <c r="D79" s="72" t="s">
        <v>53</v>
      </c>
      <c r="E79" s="70" t="s">
        <v>44</v>
      </c>
      <c r="F79" s="71" t="s">
        <v>52</v>
      </c>
      <c r="G79" s="72" t="s">
        <v>54</v>
      </c>
      <c r="H79" s="234" t="s">
        <v>55</v>
      </c>
      <c r="I79" s="235"/>
      <c r="J79" s="10"/>
      <c r="K79" s="10"/>
      <c r="L79" s="10"/>
    </row>
    <row r="80" spans="1:12" ht="14.25" customHeight="1" hidden="1">
      <c r="A80" s="10"/>
      <c r="B80" s="73">
        <v>2012</v>
      </c>
      <c r="C80" s="74">
        <v>2013</v>
      </c>
      <c r="D80" s="75"/>
      <c r="E80" s="73">
        <v>2012</v>
      </c>
      <c r="F80" s="74">
        <v>2013</v>
      </c>
      <c r="G80" s="75" t="s">
        <v>95</v>
      </c>
      <c r="H80" s="236" t="s">
        <v>58</v>
      </c>
      <c r="I80" s="237"/>
      <c r="J80" s="10"/>
      <c r="K80" s="10"/>
      <c r="L80" s="10"/>
    </row>
    <row r="81" spans="2:10" ht="13.5" customHeight="1" thickBot="1">
      <c r="B81" s="116">
        <v>39</v>
      </c>
      <c r="C81" s="117">
        <v>38</v>
      </c>
      <c r="D81" s="118">
        <f>SUM(C81-B81)</f>
        <v>-1</v>
      </c>
      <c r="E81" s="116">
        <f>H82/(12*B81)*1000</f>
        <v>18739.31623931624</v>
      </c>
      <c r="F81" s="117">
        <f>H81/(12*C81)*1000</f>
        <v>18355.263157894737</v>
      </c>
      <c r="G81" s="119">
        <f>PRODUCT(F81/E81*100)</f>
        <v>97.95054912080658</v>
      </c>
      <c r="H81" s="222">
        <f>L30</f>
        <v>8370</v>
      </c>
      <c r="I81" s="223"/>
      <c r="J81" s="76"/>
    </row>
    <row r="82" spans="2:10" ht="15" hidden="1">
      <c r="B82" s="10"/>
      <c r="C82" s="10"/>
      <c r="D82" s="10"/>
      <c r="E82" s="10"/>
      <c r="F82" s="10"/>
      <c r="G82" s="10"/>
      <c r="H82" s="224">
        <v>8770</v>
      </c>
      <c r="I82" s="224"/>
      <c r="J82" s="10"/>
    </row>
    <row r="83" spans="2:10" ht="15">
      <c r="B83" s="10"/>
      <c r="C83" s="10"/>
      <c r="D83" s="10"/>
      <c r="E83" s="10"/>
      <c r="F83" s="10"/>
      <c r="G83" s="10"/>
      <c r="H83" s="10"/>
      <c r="I83" s="10"/>
      <c r="J83" s="10"/>
    </row>
  </sheetData>
  <sheetProtection/>
  <mergeCells count="41">
    <mergeCell ref="H79:I79"/>
    <mergeCell ref="H80:I80"/>
    <mergeCell ref="I55:L55"/>
    <mergeCell ref="A67:J67"/>
    <mergeCell ref="A70:E70"/>
    <mergeCell ref="G70:K70"/>
    <mergeCell ref="H81:I81"/>
    <mergeCell ref="H82:I82"/>
    <mergeCell ref="A71:E71"/>
    <mergeCell ref="B76:I76"/>
    <mergeCell ref="E78:G78"/>
    <mergeCell ref="H78:I78"/>
    <mergeCell ref="A69:E69"/>
    <mergeCell ref="G69:K69"/>
    <mergeCell ref="A54:L54"/>
    <mergeCell ref="A55:A56"/>
    <mergeCell ref="B55:B56"/>
    <mergeCell ref="C55:F55"/>
    <mergeCell ref="G55:G56"/>
    <mergeCell ref="A68:E68"/>
    <mergeCell ref="G68:K68"/>
    <mergeCell ref="H55:H56"/>
    <mergeCell ref="E43:G43"/>
    <mergeCell ref="B47:I47"/>
    <mergeCell ref="A48:A50"/>
    <mergeCell ref="B48:B50"/>
    <mergeCell ref="A3:N3"/>
    <mergeCell ref="A5:A8"/>
    <mergeCell ref="B5:N5"/>
    <mergeCell ref="H6:I6"/>
    <mergeCell ref="M6:N6"/>
    <mergeCell ref="K48:K50"/>
    <mergeCell ref="C49:C50"/>
    <mergeCell ref="A44:N44"/>
    <mergeCell ref="O12:O14"/>
    <mergeCell ref="B42:D42"/>
    <mergeCell ref="E42:G42"/>
    <mergeCell ref="J42:L42"/>
    <mergeCell ref="C48:J48"/>
    <mergeCell ref="D49:J49"/>
    <mergeCell ref="B43:D43"/>
  </mergeCells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2013-03-14T10:06:16Z</dcterms:modified>
  <cp:category/>
  <cp:version/>
  <cp:contentType/>
  <cp:contentStatus/>
</cp:coreProperties>
</file>