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372" tabRatio="596" firstSheet="2" activeTab="2"/>
  </bookViews>
  <sheets>
    <sheet name="zadosti 2010" sheetId="1" r:id="rId1"/>
    <sheet name="List1" sheetId="2" r:id="rId2"/>
    <sheet name="RK-09-2013-35, př. 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hrebenova dagmar</author>
  </authors>
  <commentList>
    <comment ref="B4" authorId="0">
      <text>
        <r>
          <rPr>
            <b/>
            <sz val="11"/>
            <rFont val="Arial"/>
            <family val="2"/>
          </rPr>
          <t>hrebenova dagmar:</t>
        </r>
        <r>
          <rPr>
            <sz val="11"/>
            <rFont val="Arial"/>
            <family val="2"/>
          </rPr>
          <t xml:space="preserve">
storno žádosti čj.KUJI 5171/200</t>
        </r>
        <r>
          <rPr>
            <sz val="8"/>
            <rFont val="Tahoma"/>
            <family val="0"/>
          </rPr>
          <t>9</t>
        </r>
      </text>
    </comment>
  </commentList>
</comments>
</file>

<file path=xl/comments2.xml><?xml version="1.0" encoding="utf-8"?>
<comments xmlns="http://schemas.openxmlformats.org/spreadsheetml/2006/main">
  <authors>
    <author>hrebenova</author>
  </authors>
  <commentList>
    <comment ref="R8" authorId="0">
      <text>
        <r>
          <rPr>
            <b/>
            <sz val="8"/>
            <rFont val="Tahoma"/>
            <family val="0"/>
          </rPr>
          <t>hrebenova:</t>
        </r>
        <r>
          <rPr>
            <sz val="8"/>
            <rFont val="Tahoma"/>
            <family val="0"/>
          </rPr>
          <t xml:space="preserve">
snížení požadované dotace o 6 200</t>
        </r>
      </text>
    </comment>
    <comment ref="R9" authorId="0">
      <text>
        <r>
          <rPr>
            <b/>
            <sz val="8"/>
            <rFont val="Tahoma"/>
            <family val="0"/>
          </rPr>
          <t>hrebenova:</t>
        </r>
        <r>
          <rPr>
            <sz val="8"/>
            <rFont val="Tahoma"/>
            <family val="0"/>
          </rPr>
          <t xml:space="preserve">
snížení požadované dotace o 28 000</t>
        </r>
      </text>
    </comment>
  </commentList>
</comments>
</file>

<file path=xl/comments3.xml><?xml version="1.0" encoding="utf-8"?>
<comments xmlns="http://schemas.openxmlformats.org/spreadsheetml/2006/main">
  <authors>
    <author>Doleželová Terezie Bc.</author>
  </authors>
  <commentList>
    <comment ref="G8" authorId="0">
      <text>
        <r>
          <rPr>
            <b/>
            <sz val="8"/>
            <rFont val="Tahoma"/>
            <family val="0"/>
          </rPr>
          <t>Doleželová Terezie Bc.:</t>
        </r>
        <r>
          <rPr>
            <sz val="8"/>
            <rFont val="Tahoma"/>
            <family val="0"/>
          </rPr>
          <t xml:space="preserve">
OPRAVA PIANINA</t>
        </r>
      </text>
    </comment>
  </commentList>
</comments>
</file>

<file path=xl/sharedStrings.xml><?xml version="1.0" encoding="utf-8"?>
<sst xmlns="http://schemas.openxmlformats.org/spreadsheetml/2006/main" count="310" uniqueCount="130">
  <si>
    <t>souhlas zřiz.</t>
  </si>
  <si>
    <t>max. 300 tis</t>
  </si>
  <si>
    <t>v 1 žádosti 1</t>
  </si>
  <si>
    <t>min 10 tis</t>
  </si>
  <si>
    <t>předloženo na tiskopise</t>
  </si>
  <si>
    <t>Název učební pomůcky</t>
  </si>
  <si>
    <t>piano</t>
  </si>
  <si>
    <t>počet žáků ZUŠ</t>
  </si>
  <si>
    <t xml:space="preserve">celková cena       </t>
  </si>
  <si>
    <t>Dotace z min. období</t>
  </si>
  <si>
    <t>% podíl dotace z ceny</t>
  </si>
  <si>
    <t>Název, adresa ZUŠ</t>
  </si>
  <si>
    <t>Základní umělecká škola Třešť, Revoluční 20, 589 01 Třešť</t>
  </si>
  <si>
    <t>ANO</t>
  </si>
  <si>
    <t>Základní umělecká škola Polná, Zámek 485, 588 13 Polná</t>
  </si>
  <si>
    <t>Základní umělecká škola Gustava Mahlera Humpolec, Školní 701, 396 01 Humpolec</t>
  </si>
  <si>
    <t>Základní umělecká škola Telč, příspěvková org. Náměstí Zachariáše z Hradce 71, 588 56 Telč</t>
  </si>
  <si>
    <t>ZUŠ Třebíč, Masarykovo náměstí1313/12, 674 01 Třebíč</t>
  </si>
  <si>
    <t>ZŠ, ZUŠ a MŠ Lipnice nad Sázavou, 582 32 Lipnice nad Sázavou</t>
  </si>
  <si>
    <t>ZUŠ Kamenice nad Lipou, Pelhřimovská 127, 394 70 Kamenice nad Lipou</t>
  </si>
  <si>
    <t>ZUŠ Havlíčkův Brod, Smetanovo náměstí 31, 580 01 Havlíčkův Brod</t>
  </si>
  <si>
    <t>počet</t>
  </si>
  <si>
    <t>Výše požadované dotace</t>
  </si>
  <si>
    <t>Podíl dotace z ceny v %</t>
  </si>
  <si>
    <t>Zřizovatel obec</t>
  </si>
  <si>
    <t>Celkem za všechny zřizovatele</t>
  </si>
  <si>
    <t>Předpokládaná cena opravy n. pomůcky</t>
  </si>
  <si>
    <t>Celkem za ZUŠ zřiz. krajem</t>
  </si>
  <si>
    <t>Celkem za ZUŠ zřiz. obcemi</t>
  </si>
  <si>
    <t>Dotace získaná v minulých letech</t>
  </si>
  <si>
    <t>Kapacita školy</t>
  </si>
  <si>
    <t xml:space="preserve"> Počet žádostí za jednu školu</t>
  </si>
  <si>
    <t>Max. 80%ceny</t>
  </si>
  <si>
    <t>akordeon</t>
  </si>
  <si>
    <t>ZUŠ Ledeč nad Sázavou, Nádražní 231, 584 01 Ledeč nad Sázavou</t>
  </si>
  <si>
    <t>baryton</t>
  </si>
  <si>
    <t>AB klarinet</t>
  </si>
  <si>
    <t>ZUŠ Jihlava, příspěvková organizace, Masarykovo nám. 16/65, 586 01 Jihlava</t>
  </si>
  <si>
    <t>Klavír</t>
  </si>
  <si>
    <t>body celkem</t>
  </si>
  <si>
    <t>neúspěšná žádost (stejná/jiná)</t>
  </si>
  <si>
    <t>oprava/nákup</t>
  </si>
  <si>
    <t>ZUŠ Pelhřimov, příspěvková org. Pod Kalvárií 850, 393 01 Pelhřimov</t>
  </si>
  <si>
    <t>ZUŠ Jana Štursy, Nové Město na Moravě, přís. org., Vratislavovo náměstí 121, 592 31 Nové Město na Moravě</t>
  </si>
  <si>
    <t>ZUŠ, Záhradní 622, 593 01 Bystřice nad Pernštejnem</t>
  </si>
  <si>
    <t>IČO</t>
  </si>
  <si>
    <t>Příloha č. 1 - žádosti o dotaci na pořizování a opravy pomůcek ZUŠ 2010 podle zřizovatele</t>
  </si>
  <si>
    <t>2006 - 45 000,-  2008 - 300 000,- 2009 neúsp. ž.(akordeon)</t>
  </si>
  <si>
    <t>200 -52 400,-      2006-neúsp.žádost, 2007-100 000,- 2008-30000, 2009-40000pec</t>
  </si>
  <si>
    <t>3x neúspěšná žádost 2005, 2006, 2007, 2008-79 200, 2009-77600</t>
  </si>
  <si>
    <t>2005 - 300 000,- 2007 - 90 000,- 2008 neúspěšnáž.(hrnčířský kruh), 2009 neúsp.ž. hr.kruh</t>
  </si>
  <si>
    <t>2006 - 94 500,-  2007 - 28 000,-  2008-101 500,- 2009-neúsp.ž.yamaha</t>
  </si>
  <si>
    <t>400 000,-                2005 - neúsp. žádost,       2006 - neúsp. žádost, 2007 - 102 942,- 2008-neúspěšná ž.(tuba), 2009 neúsp.ž.dřevěné zobcové fl.</t>
  </si>
  <si>
    <t>2007 - neúspěšná žádost 2008 - neúspěšná žádost (el. kl.), 2009-25000</t>
  </si>
  <si>
    <t>2005,2006-neúspěšné žádosti,                  2007 - 20 000,-                  2008-32 000                2009-neúsp.ž.(akordeon)</t>
  </si>
  <si>
    <t>2005 - 217 500,- 2007 - neúspěšná žádost; 2008-42000, 2009-33201</t>
  </si>
  <si>
    <t>2006 - 195 000,- 2007 - 70 000,- 2008 neúspěšná ž.(barokní cembalo)  2009-neúsp.ž.keyboard</t>
  </si>
  <si>
    <t>2005 - 95 000,- 2006 - neúspěšná ž.,  2007 - 95 000,-  2008-48 360   2009 neúsp.ž.klarinet</t>
  </si>
  <si>
    <t>2005 - 175 000,- 2006 - neúspěšná žádost, 2007 - 162 700,- 2008-neúspěšná ž. piano   2009- 270199</t>
  </si>
  <si>
    <t>2006 - 235 000, 2007 - neúsp. žádost, 2008-akord.120000   2009- neúsp.ž.baryton</t>
  </si>
  <si>
    <t>ZUŠ Františka Drdly, Žďár nad Sázavou, doleželovo náměstí 4, příspěvková org.</t>
  </si>
  <si>
    <t>Ano</t>
  </si>
  <si>
    <t>Oprava koncertního křídla</t>
  </si>
  <si>
    <t>Pianino</t>
  </si>
  <si>
    <t>Elektrická pec</t>
  </si>
  <si>
    <t>Chrámové elektronické varhany</t>
  </si>
  <si>
    <t>Gymnastický koberec</t>
  </si>
  <si>
    <t>bicí souprava</t>
  </si>
  <si>
    <t>Elektrické klávesy</t>
  </si>
  <si>
    <t>Marimba</t>
  </si>
  <si>
    <t>baletní povrch artefol</t>
  </si>
  <si>
    <t>zvony UFIP</t>
  </si>
  <si>
    <t>Ne</t>
  </si>
  <si>
    <t>digitální pianino</t>
  </si>
  <si>
    <t>Adams vibrafon</t>
  </si>
  <si>
    <t>Adams Tympány</t>
  </si>
  <si>
    <t>ANo</t>
  </si>
  <si>
    <t>odesláno do         31.1. 2010</t>
  </si>
  <si>
    <t>dataprojektor</t>
  </si>
  <si>
    <t>1. žádost až 2008-75000, 2009-nežádali</t>
  </si>
  <si>
    <t>2007-70000</t>
  </si>
  <si>
    <t>Předpokládaná cena v Kč</t>
  </si>
  <si>
    <t>Výše požadované dotace v Kč</t>
  </si>
  <si>
    <t>ZUŠ Františka Drdly, Žďár nad Sázavou, Doleželovo náměstí 4, příspěvková org.</t>
  </si>
  <si>
    <t>Dataprojektor</t>
  </si>
  <si>
    <t>Příloha č. 2 -  hodnocení žádostí o dotaci na pořizování a opravy pomůcek ZUŠ 2010 podle zřizovatele</t>
  </si>
  <si>
    <t>% Podíl dotace z ceny</t>
  </si>
  <si>
    <t xml:space="preserve">Celková cena       </t>
  </si>
  <si>
    <t>Počet žáků ZUŠ</t>
  </si>
  <si>
    <t>Oprava/nákup</t>
  </si>
  <si>
    <t>Neúspěšná žádost (stejná/jiná)</t>
  </si>
  <si>
    <t>Body celkem</t>
  </si>
  <si>
    <t>Rank</t>
  </si>
  <si>
    <t>Bicí souprava</t>
  </si>
  <si>
    <t>Akordeon</t>
  </si>
  <si>
    <t>Baletní povrch artefol</t>
  </si>
  <si>
    <t>Zvony UFIP</t>
  </si>
  <si>
    <t>Piano</t>
  </si>
  <si>
    <t>Baryton</t>
  </si>
  <si>
    <t>Digitální pianino</t>
  </si>
  <si>
    <t>Zřizovatel kraj</t>
  </si>
  <si>
    <t>Základní umělecká škola Hrotovice, F. B. Zvěřiny 212, 675 55 Hrotovice</t>
  </si>
  <si>
    <t>ID</t>
  </si>
  <si>
    <t>;</t>
  </si>
  <si>
    <t>Schválená investiční dotace  v Kč</t>
  </si>
  <si>
    <t>Dotace  celkem</t>
  </si>
  <si>
    <t>Dotace celkem</t>
  </si>
  <si>
    <t>ZUŠ Bystřice nad Pernštejnem, příspěvková organizace, Nádražní 615, 593 01 Bystřice nad Pernštejnem</t>
  </si>
  <si>
    <t>Pianino Petrof</t>
  </si>
  <si>
    <t>ZŠ,ZUŠ a MŠ Lipnice nad Sázavou, Zámecká 213, 582 32 Lipnice nad Sázavou</t>
  </si>
  <si>
    <t>Pianino SCHOLZE</t>
  </si>
  <si>
    <t>ZUŠ Hrotovice, F. B. Zvěřiny 212, 675 55 Hrotovice</t>
  </si>
  <si>
    <t>Píšťalové varhany</t>
  </si>
  <si>
    <t>ZUŠ Moravské Budějovice, Havlíčkova 933, 676 02 Moravské Budějovice</t>
  </si>
  <si>
    <t>Alt saxofon Julius Keiwert</t>
  </si>
  <si>
    <t>ZUŠ Velké Meziříčí, Poříčí 808/7, 594 01 Velké Meziříčí</t>
  </si>
  <si>
    <t>Marimba Yamaha YM 1430</t>
  </si>
  <si>
    <t>Tabulka 3 A: Návrh na přidělení dotace ZUŠ v roce 2013 (ZUŠ jsou zřizovány obcemi)</t>
  </si>
  <si>
    <t>Tabulka 3 B: Návrh na přidělení dotace ZUŠ v roce 2013 (ZUŠ je zřizována obcí)</t>
  </si>
  <si>
    <t>ZUŠ Chotěboř, Náměstí TGM 322, 583 01 Chotěboř</t>
  </si>
  <si>
    <t>koncertní křídlo</t>
  </si>
  <si>
    <t>Počet stran: 1</t>
  </si>
  <si>
    <t>Schválená neinvestiční dotace  v Kč</t>
  </si>
  <si>
    <t>ZZ00612.001</t>
  </si>
  <si>
    <t>ZZ00612.002</t>
  </si>
  <si>
    <t>ZZ00612.003</t>
  </si>
  <si>
    <t>ZZ00612.004</t>
  </si>
  <si>
    <t>ZZ00612.005</t>
  </si>
  <si>
    <t>ZZ00612.006</t>
  </si>
  <si>
    <t>RK-09-2013-35, př. 3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</si>
</sst>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#,##0.0"/>
    <numFmt numFmtId="170" formatCode="0.E+00"/>
    <numFmt numFmtId="171" formatCode="[$€-2]\ #\ ##,000_);[Red]\([$€-2]\ #\ ##,000\)"/>
    <numFmt numFmtId="172" formatCode="[$¥€-2]\ #\ ##,000_);[Red]\([$€-2]\ #\ ##,000\)"/>
  </numFmts>
  <fonts count="52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1"/>
      <name val="Arial"/>
      <family val="2"/>
    </font>
    <font>
      <sz val="8"/>
      <name val="Tahoma"/>
      <family val="0"/>
    </font>
    <font>
      <sz val="8"/>
      <name val="Arial CE"/>
      <family val="0"/>
    </font>
    <font>
      <sz val="11"/>
      <name val="Arial"/>
      <family val="2"/>
    </font>
    <font>
      <sz val="9"/>
      <name val="Arial"/>
      <family val="2"/>
    </font>
    <font>
      <b/>
      <sz val="8"/>
      <name val="Tahoma"/>
      <family val="0"/>
    </font>
    <font>
      <b/>
      <sz val="12"/>
      <name val="Arial CE"/>
      <family val="0"/>
    </font>
    <font>
      <sz val="10"/>
      <name val="Arial"/>
      <family val="2"/>
    </font>
    <font>
      <b/>
      <sz val="11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9"/>
      <name val="Arial CE"/>
      <family val="0"/>
    </font>
    <font>
      <b/>
      <sz val="10"/>
      <color indexed="9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0"/>
      <name val="Arial CE"/>
      <family val="0"/>
    </font>
    <font>
      <b/>
      <sz val="10"/>
      <color theme="0"/>
      <name val="Arial CE"/>
      <family val="0"/>
    </font>
    <font>
      <b/>
      <sz val="8"/>
      <name val="Arial CE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 diagonalUp="1">
      <left style="thin"/>
      <right style="thin"/>
      <top style="thin"/>
      <bottom style="medium"/>
      <diagonal style="thin"/>
    </border>
    <border diagonalUp="1">
      <left style="thin"/>
      <right style="thin"/>
      <top style="medium"/>
      <bottom style="thin"/>
      <diagonal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258">
    <xf numFmtId="0" fontId="0" fillId="0" borderId="0" xfId="0" applyAlignment="1">
      <alignment/>
    </xf>
    <xf numFmtId="0" fontId="0" fillId="0" borderId="10" xfId="0" applyFill="1" applyBorder="1" applyAlignment="1">
      <alignment horizontal="center" vertical="center" wrapText="1"/>
    </xf>
    <xf numFmtId="165" fontId="0" fillId="0" borderId="10" xfId="0" applyNumberFormat="1" applyFill="1" applyBorder="1" applyAlignment="1">
      <alignment horizontal="center" vertical="center" wrapText="1"/>
    </xf>
    <xf numFmtId="3" fontId="0" fillId="0" borderId="10" xfId="0" applyNumberFormat="1" applyFill="1" applyBorder="1" applyAlignment="1">
      <alignment horizontal="center" vertical="center" wrapText="1"/>
    </xf>
    <xf numFmtId="3" fontId="0" fillId="0" borderId="0" xfId="0" applyNumberForma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 wrapText="1"/>
    </xf>
    <xf numFmtId="3" fontId="1" fillId="0" borderId="11" xfId="0" applyNumberFormat="1" applyFont="1" applyBorder="1" applyAlignment="1">
      <alignment horizontal="center" vertical="center" wrapText="1"/>
    </xf>
    <xf numFmtId="165" fontId="1" fillId="0" borderId="1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14" xfId="0" applyFill="1" applyBorder="1" applyAlignment="1">
      <alignment horizontal="center" vertical="center" wrapText="1"/>
    </xf>
    <xf numFmtId="3" fontId="0" fillId="0" borderId="14" xfId="0" applyNumberFormat="1" applyFill="1" applyBorder="1" applyAlignment="1">
      <alignment horizontal="center" vertical="center" wrapText="1"/>
    </xf>
    <xf numFmtId="165" fontId="0" fillId="0" borderId="14" xfId="0" applyNumberForma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>
      <alignment horizontal="left" vertical="justify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3" fontId="0" fillId="0" borderId="15" xfId="0" applyNumberFormat="1" applyFill="1" applyBorder="1" applyAlignment="1">
      <alignment horizontal="center" vertical="center" wrapText="1"/>
    </xf>
    <xf numFmtId="165" fontId="0" fillId="0" borderId="15" xfId="0" applyNumberForma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justify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3" fontId="0" fillId="0" borderId="16" xfId="0" applyNumberFormat="1" applyFill="1" applyBorder="1" applyAlignment="1">
      <alignment horizontal="center" vertical="center" wrapText="1"/>
    </xf>
    <xf numFmtId="165" fontId="0" fillId="0" borderId="16" xfId="0" applyNumberForma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textRotation="90" wrapText="1"/>
    </xf>
    <xf numFmtId="0" fontId="1" fillId="0" borderId="11" xfId="0" applyFont="1" applyFill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  <xf numFmtId="0" fontId="0" fillId="0" borderId="23" xfId="0" applyFill="1" applyBorder="1" applyAlignment="1">
      <alignment horizontal="center" vertical="center" wrapText="1"/>
    </xf>
    <xf numFmtId="3" fontId="0" fillId="0" borderId="23" xfId="0" applyNumberFormat="1" applyFill="1" applyBorder="1" applyAlignment="1">
      <alignment horizontal="center" vertical="center" wrapText="1"/>
    </xf>
    <xf numFmtId="1" fontId="0" fillId="0" borderId="16" xfId="0" applyNumberFormat="1" applyFill="1" applyBorder="1" applyAlignment="1">
      <alignment horizontal="center" vertical="center" textRotation="90" wrapText="1"/>
    </xf>
    <xf numFmtId="1" fontId="0" fillId="0" borderId="14" xfId="0" applyNumberFormat="1" applyFill="1" applyBorder="1" applyAlignment="1">
      <alignment horizontal="center" vertical="center" textRotation="90" wrapText="1"/>
    </xf>
    <xf numFmtId="0" fontId="0" fillId="0" borderId="14" xfId="0" applyFill="1" applyBorder="1" applyAlignment="1">
      <alignment horizontal="center" vertical="center" textRotation="90" wrapText="1"/>
    </xf>
    <xf numFmtId="1" fontId="0" fillId="0" borderId="15" xfId="0" applyNumberFormat="1" applyFill="1" applyBorder="1" applyAlignment="1">
      <alignment horizontal="center" vertical="center" textRotation="90" wrapText="1"/>
    </xf>
    <xf numFmtId="1" fontId="0" fillId="0" borderId="10" xfId="0" applyNumberFormat="1" applyFont="1" applyFill="1" applyBorder="1" applyAlignment="1">
      <alignment horizontal="center" vertical="center" textRotation="90" wrapText="1"/>
    </xf>
    <xf numFmtId="0" fontId="0" fillId="0" borderId="10" xfId="0" applyFill="1" applyBorder="1" applyAlignment="1">
      <alignment horizontal="center" vertical="center" textRotation="90" wrapText="1"/>
    </xf>
    <xf numFmtId="1" fontId="0" fillId="0" borderId="10" xfId="0" applyNumberFormat="1" applyFill="1" applyBorder="1" applyAlignment="1">
      <alignment horizontal="center" vertical="center" textRotation="90" wrapText="1"/>
    </xf>
    <xf numFmtId="0" fontId="0" fillId="0" borderId="24" xfId="0" applyFill="1" applyBorder="1" applyAlignment="1">
      <alignment horizontal="center" vertical="center" textRotation="90" wrapText="1"/>
    </xf>
    <xf numFmtId="0" fontId="0" fillId="0" borderId="18" xfId="0" applyFill="1" applyBorder="1" applyAlignment="1">
      <alignment horizontal="center" vertical="center" textRotation="90" wrapText="1"/>
    </xf>
    <xf numFmtId="0" fontId="0" fillId="0" borderId="25" xfId="0" applyFill="1" applyBorder="1" applyAlignment="1">
      <alignment horizontal="center" vertical="center" textRotation="90" wrapText="1"/>
    </xf>
    <xf numFmtId="0" fontId="0" fillId="0" borderId="26" xfId="0" applyFill="1" applyBorder="1" applyAlignment="1">
      <alignment horizontal="center" vertical="center" textRotation="90" wrapText="1"/>
    </xf>
    <xf numFmtId="3" fontId="1" fillId="0" borderId="0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textRotation="90"/>
    </xf>
    <xf numFmtId="3" fontId="0" fillId="0" borderId="19" xfId="0" applyNumberForma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textRotation="90" wrapText="1"/>
    </xf>
    <xf numFmtId="0" fontId="0" fillId="0" borderId="0" xfId="0" applyFont="1" applyBorder="1" applyAlignment="1">
      <alignment horizontal="center" vertical="center" textRotation="90" wrapText="1"/>
    </xf>
    <xf numFmtId="0" fontId="1" fillId="0" borderId="12" xfId="0" applyFont="1" applyFill="1" applyBorder="1" applyAlignment="1">
      <alignment horizontal="center" vertical="center" wrapText="1"/>
    </xf>
    <xf numFmtId="3" fontId="0" fillId="0" borderId="27" xfId="0" applyNumberForma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textRotation="90" wrapText="1"/>
    </xf>
    <xf numFmtId="0" fontId="1" fillId="33" borderId="29" xfId="0" applyFont="1" applyFill="1" applyBorder="1" applyAlignment="1">
      <alignment horizontal="center" vertical="center" textRotation="90" wrapText="1"/>
    </xf>
    <xf numFmtId="3" fontId="0" fillId="0" borderId="11" xfId="0" applyNumberFormat="1" applyFill="1" applyBorder="1" applyAlignment="1">
      <alignment horizontal="center" vertical="center" wrapText="1"/>
    </xf>
    <xf numFmtId="0" fontId="1" fillId="33" borderId="30" xfId="0" applyFont="1" applyFill="1" applyBorder="1" applyAlignment="1">
      <alignment horizontal="center" vertical="center" textRotation="90" wrapText="1"/>
    </xf>
    <xf numFmtId="3" fontId="0" fillId="0" borderId="31" xfId="0" applyNumberForma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3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0" fontId="0" fillId="0" borderId="31" xfId="0" applyFill="1" applyBorder="1" applyAlignment="1">
      <alignment horizontal="center" vertical="center" textRotation="90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3" fontId="0" fillId="0" borderId="27" xfId="0" applyNumberFormat="1" applyFont="1" applyFill="1" applyBorder="1" applyAlignment="1">
      <alignment horizontal="left" vertical="justify" wrapText="1"/>
    </xf>
    <xf numFmtId="1" fontId="0" fillId="0" borderId="27" xfId="0" applyNumberFormat="1" applyFill="1" applyBorder="1" applyAlignment="1">
      <alignment horizontal="center" vertical="center" textRotation="90" wrapText="1"/>
    </xf>
    <xf numFmtId="0" fontId="0" fillId="0" borderId="34" xfId="0" applyFill="1" applyBorder="1" applyAlignment="1">
      <alignment horizontal="center" vertical="center" textRotation="90" wrapText="1"/>
    </xf>
    <xf numFmtId="0" fontId="0" fillId="0" borderId="27" xfId="0" applyFill="1" applyBorder="1" applyAlignment="1">
      <alignment horizontal="center" vertical="center" textRotation="90" wrapText="1"/>
    </xf>
    <xf numFmtId="0" fontId="0" fillId="0" borderId="27" xfId="0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left" vertical="justify" wrapText="1"/>
    </xf>
    <xf numFmtId="0" fontId="0" fillId="0" borderId="35" xfId="0" applyFill="1" applyBorder="1" applyAlignment="1">
      <alignment horizontal="center" vertical="center" textRotation="90" wrapText="1"/>
    </xf>
    <xf numFmtId="0" fontId="0" fillId="0" borderId="16" xfId="0" applyFill="1" applyBorder="1" applyAlignment="1">
      <alignment horizontal="center" vertical="center" textRotation="90" wrapText="1"/>
    </xf>
    <xf numFmtId="0" fontId="1" fillId="0" borderId="36" xfId="0" applyFont="1" applyFill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 wrapText="1"/>
    </xf>
    <xf numFmtId="1" fontId="1" fillId="0" borderId="16" xfId="0" applyNumberFormat="1" applyFont="1" applyBorder="1" applyAlignment="1">
      <alignment horizontal="center" vertical="center" textRotation="90" wrapText="1"/>
    </xf>
    <xf numFmtId="3" fontId="1" fillId="0" borderId="16" xfId="0" applyNumberFormat="1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textRotation="90" wrapText="1"/>
    </xf>
    <xf numFmtId="0" fontId="1" fillId="0" borderId="16" xfId="0" applyFont="1" applyBorder="1" applyAlignment="1">
      <alignment horizontal="center" vertical="center" textRotation="90"/>
    </xf>
    <xf numFmtId="0" fontId="1" fillId="34" borderId="37" xfId="0" applyFont="1" applyFill="1" applyBorder="1" applyAlignment="1">
      <alignment horizontal="center" vertical="center" wrapText="1"/>
    </xf>
    <xf numFmtId="0" fontId="1" fillId="34" borderId="38" xfId="0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textRotation="90" wrapText="1"/>
    </xf>
    <xf numFmtId="0" fontId="1" fillId="0" borderId="41" xfId="0" applyFont="1" applyBorder="1" applyAlignment="1">
      <alignment horizontal="center" vertical="center" textRotation="90" wrapText="1"/>
    </xf>
    <xf numFmtId="0" fontId="0" fillId="34" borderId="39" xfId="0" applyFill="1" applyBorder="1" applyAlignment="1">
      <alignment horizontal="center"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3" fontId="0" fillId="34" borderId="43" xfId="0" applyNumberFormat="1" applyFill="1" applyBorder="1" applyAlignment="1">
      <alignment horizontal="center" vertical="center" wrapText="1"/>
    </xf>
    <xf numFmtId="3" fontId="0" fillId="34" borderId="44" xfId="0" applyNumberFormat="1" applyFill="1" applyBorder="1" applyAlignment="1">
      <alignment horizontal="center" vertical="center" wrapText="1"/>
    </xf>
    <xf numFmtId="3" fontId="0" fillId="34" borderId="28" xfId="0" applyNumberFormat="1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1" fillId="34" borderId="46" xfId="0" applyFont="1" applyFill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textRotation="90" wrapText="1"/>
    </xf>
    <xf numFmtId="0" fontId="0" fillId="0" borderId="32" xfId="0" applyFill="1" applyBorder="1" applyAlignment="1">
      <alignment horizontal="center" vertical="center" textRotation="90" wrapText="1"/>
    </xf>
    <xf numFmtId="0" fontId="0" fillId="0" borderId="48" xfId="0" applyFill="1" applyBorder="1" applyAlignment="1">
      <alignment horizontal="center" vertical="center" textRotation="90" wrapText="1"/>
    </xf>
    <xf numFmtId="0" fontId="0" fillId="0" borderId="49" xfId="0" applyFill="1" applyBorder="1" applyAlignment="1">
      <alignment horizontal="center" vertical="center" textRotation="90" wrapText="1"/>
    </xf>
    <xf numFmtId="0" fontId="0" fillId="0" borderId="47" xfId="0" applyFill="1" applyBorder="1" applyAlignment="1">
      <alignment horizontal="center" vertical="center" textRotation="90" wrapText="1"/>
    </xf>
    <xf numFmtId="0" fontId="0" fillId="0" borderId="50" xfId="0" applyFill="1" applyBorder="1" applyAlignment="1">
      <alignment horizontal="center" vertical="center" textRotation="90" wrapText="1"/>
    </xf>
    <xf numFmtId="165" fontId="1" fillId="0" borderId="41" xfId="0" applyNumberFormat="1" applyFont="1" applyFill="1" applyBorder="1" applyAlignment="1">
      <alignment horizontal="center" vertical="center" wrapText="1"/>
    </xf>
    <xf numFmtId="165" fontId="0" fillId="0" borderId="51" xfId="0" applyNumberFormat="1" applyFill="1" applyBorder="1" applyAlignment="1">
      <alignment horizontal="center" vertical="center" wrapText="1"/>
    </xf>
    <xf numFmtId="165" fontId="0" fillId="0" borderId="33" xfId="0" applyNumberFormat="1" applyFill="1" applyBorder="1" applyAlignment="1">
      <alignment horizontal="center" vertical="center" wrapText="1"/>
    </xf>
    <xf numFmtId="165" fontId="0" fillId="0" borderId="31" xfId="0" applyNumberFormat="1" applyFill="1" applyBorder="1" applyAlignment="1">
      <alignment horizontal="center" vertical="center" wrapText="1"/>
    </xf>
    <xf numFmtId="165" fontId="0" fillId="0" borderId="41" xfId="0" applyNumberFormat="1" applyFill="1" applyBorder="1" applyAlignment="1">
      <alignment horizontal="center" vertical="center" wrapText="1"/>
    </xf>
    <xf numFmtId="165" fontId="0" fillId="0" borderId="42" xfId="0" applyNumberFormat="1" applyFill="1" applyBorder="1" applyAlignment="1">
      <alignment horizontal="center" vertical="center" wrapText="1"/>
    </xf>
    <xf numFmtId="169" fontId="0" fillId="34" borderId="52" xfId="0" applyNumberFormat="1" applyFill="1" applyBorder="1" applyAlignment="1">
      <alignment horizontal="center" vertical="center" wrapText="1"/>
    </xf>
    <xf numFmtId="169" fontId="0" fillId="34" borderId="53" xfId="0" applyNumberForma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3" fontId="1" fillId="34" borderId="11" xfId="0" applyNumberFormat="1" applyFont="1" applyFill="1" applyBorder="1" applyAlignment="1">
      <alignment horizontal="center" vertical="center" wrapText="1"/>
    </xf>
    <xf numFmtId="165" fontId="0" fillId="34" borderId="54" xfId="0" applyNumberFormat="1" applyFill="1" applyBorder="1" applyAlignment="1">
      <alignment horizontal="center" vertical="center" wrapText="1"/>
    </xf>
    <xf numFmtId="165" fontId="0" fillId="34" borderId="28" xfId="0" applyNumberForma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3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textRotation="90" wrapText="1"/>
    </xf>
    <xf numFmtId="0" fontId="1" fillId="0" borderId="56" xfId="0" applyFont="1" applyFill="1" applyBorder="1" applyAlignment="1">
      <alignment horizontal="center" vertical="center" textRotation="90" wrapText="1"/>
    </xf>
    <xf numFmtId="0" fontId="0" fillId="34" borderId="30" xfId="0" applyFill="1" applyBorder="1" applyAlignment="1">
      <alignment horizontal="center" vertical="center" wrapText="1"/>
    </xf>
    <xf numFmtId="0" fontId="0" fillId="34" borderId="57" xfId="0" applyFill="1" applyBorder="1" applyAlignment="1">
      <alignment horizontal="center" vertical="center" wrapText="1"/>
    </xf>
    <xf numFmtId="3" fontId="11" fillId="0" borderId="31" xfId="0" applyNumberFormat="1" applyFont="1" applyFill="1" applyBorder="1" applyAlignment="1">
      <alignment horizontal="center" vertical="center" wrapText="1"/>
    </xf>
    <xf numFmtId="0" fontId="1" fillId="34" borderId="58" xfId="0" applyFont="1" applyFill="1" applyBorder="1" applyAlignment="1">
      <alignment horizontal="left" vertical="center" wrapText="1"/>
    </xf>
    <xf numFmtId="1" fontId="0" fillId="0" borderId="10" xfId="0" applyNumberFormat="1" applyFont="1" applyFill="1" applyBorder="1" applyAlignment="1">
      <alignment horizontal="center" vertical="center" wrapText="1"/>
    </xf>
    <xf numFmtId="165" fontId="0" fillId="0" borderId="27" xfId="0" applyNumberFormat="1" applyFill="1" applyBorder="1" applyAlignment="1">
      <alignment horizontal="center" vertical="center" wrapText="1"/>
    </xf>
    <xf numFmtId="1" fontId="0" fillId="0" borderId="15" xfId="0" applyNumberFormat="1" applyFont="1" applyFill="1" applyBorder="1" applyAlignment="1">
      <alignment horizontal="center" vertical="center" wrapText="1"/>
    </xf>
    <xf numFmtId="3" fontId="11" fillId="0" borderId="15" xfId="0" applyNumberFormat="1" applyFont="1" applyFill="1" applyBorder="1" applyAlignment="1">
      <alignment horizontal="center" vertical="center" wrapText="1"/>
    </xf>
    <xf numFmtId="0" fontId="0" fillId="0" borderId="59" xfId="0" applyFill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165" fontId="1" fillId="33" borderId="44" xfId="0" applyNumberFormat="1" applyFont="1" applyFill="1" applyBorder="1" applyAlignment="1">
      <alignment horizontal="center" vertical="center" wrapText="1"/>
    </xf>
    <xf numFmtId="0" fontId="0" fillId="0" borderId="58" xfId="0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1" fontId="1" fillId="33" borderId="16" xfId="0" applyNumberFormat="1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3" fontId="1" fillId="33" borderId="16" xfId="0" applyNumberFormat="1" applyFont="1" applyFill="1" applyBorder="1" applyAlignment="1">
      <alignment horizontal="center" vertical="center" wrapText="1"/>
    </xf>
    <xf numFmtId="165" fontId="1" fillId="33" borderId="16" xfId="0" applyNumberFormat="1" applyFont="1" applyFill="1" applyBorder="1" applyAlignment="1">
      <alignment horizontal="center" vertical="center" wrapText="1"/>
    </xf>
    <xf numFmtId="0" fontId="1" fillId="33" borderId="60" xfId="0" applyFont="1" applyFill="1" applyBorder="1" applyAlignment="1">
      <alignment horizontal="center" vertical="center" textRotation="90" wrapText="1"/>
    </xf>
    <xf numFmtId="0" fontId="1" fillId="33" borderId="16" xfId="0" applyFont="1" applyFill="1" applyBorder="1" applyAlignment="1">
      <alignment horizontal="center" vertical="center" textRotation="90" wrapText="1"/>
    </xf>
    <xf numFmtId="0" fontId="1" fillId="33" borderId="24" xfId="0" applyFont="1" applyFill="1" applyBorder="1" applyAlignment="1">
      <alignment horizontal="center" vertical="center" textRotation="90" wrapText="1"/>
    </xf>
    <xf numFmtId="0" fontId="1" fillId="0" borderId="45" xfId="0" applyFont="1" applyFill="1" applyBorder="1" applyAlignment="1">
      <alignment horizontal="center" vertical="center" wrapText="1"/>
    </xf>
    <xf numFmtId="1" fontId="0" fillId="0" borderId="27" xfId="0" applyNumberFormat="1" applyFont="1" applyFill="1" applyBorder="1" applyAlignment="1">
      <alignment horizontal="center" vertical="center" wrapText="1"/>
    </xf>
    <xf numFmtId="3" fontId="11" fillId="0" borderId="27" xfId="0" applyNumberFormat="1" applyFont="1" applyFill="1" applyBorder="1" applyAlignment="1">
      <alignment horizontal="center" vertical="center" wrapText="1"/>
    </xf>
    <xf numFmtId="3" fontId="1" fillId="33" borderId="41" xfId="0" applyNumberFormat="1" applyFont="1" applyFill="1" applyBorder="1" applyAlignment="1">
      <alignment horizontal="center" vertical="center" wrapText="1"/>
    </xf>
    <xf numFmtId="3" fontId="0" fillId="0" borderId="51" xfId="0" applyNumberFormat="1" applyFill="1" applyBorder="1" applyAlignment="1">
      <alignment horizontal="center" vertical="center" wrapText="1"/>
    </xf>
    <xf numFmtId="0" fontId="1" fillId="0" borderId="61" xfId="0" applyFont="1" applyFill="1" applyBorder="1" applyAlignment="1">
      <alignment horizontal="center" vertical="center" wrapText="1"/>
    </xf>
    <xf numFmtId="0" fontId="49" fillId="35" borderId="0" xfId="0" applyFont="1" applyFill="1" applyBorder="1" applyAlignment="1">
      <alignment horizontal="center" vertical="center" wrapText="1"/>
    </xf>
    <xf numFmtId="0" fontId="50" fillId="35" borderId="0" xfId="0" applyFont="1" applyFill="1" applyBorder="1" applyAlignment="1">
      <alignment horizontal="center" vertical="center" wrapText="1"/>
    </xf>
    <xf numFmtId="3" fontId="50" fillId="35" borderId="0" xfId="0" applyNumberFormat="1" applyFont="1" applyFill="1" applyBorder="1" applyAlignment="1">
      <alignment horizontal="center" vertical="center" wrapText="1"/>
    </xf>
    <xf numFmtId="3" fontId="49" fillId="35" borderId="0" xfId="0" applyNumberFormat="1" applyFont="1" applyFill="1" applyBorder="1" applyAlignment="1">
      <alignment horizontal="center" vertical="center" wrapText="1"/>
    </xf>
    <xf numFmtId="10" fontId="49" fillId="35" borderId="0" xfId="0" applyNumberFormat="1" applyFont="1" applyFill="1" applyBorder="1" applyAlignment="1">
      <alignment horizontal="center" vertical="center" wrapText="1"/>
    </xf>
    <xf numFmtId="3" fontId="0" fillId="0" borderId="59" xfId="0" applyNumberFormat="1" applyFill="1" applyBorder="1" applyAlignment="1">
      <alignment horizontal="center" vertical="center" wrapText="1"/>
    </xf>
    <xf numFmtId="3" fontId="0" fillId="0" borderId="33" xfId="0" applyNumberFormat="1" applyFont="1" applyFill="1" applyBorder="1" applyAlignment="1">
      <alignment horizontal="center" vertical="center" wrapText="1"/>
    </xf>
    <xf numFmtId="3" fontId="0" fillId="0" borderId="31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3" fontId="1" fillId="0" borderId="0" xfId="0" applyNumberFormat="1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0" fillId="0" borderId="25" xfId="0" applyFill="1" applyBorder="1" applyAlignment="1">
      <alignment horizontal="center" vertical="center" wrapText="1"/>
    </xf>
    <xf numFmtId="3" fontId="0" fillId="0" borderId="18" xfId="0" applyNumberFormat="1" applyFill="1" applyBorder="1" applyAlignment="1">
      <alignment horizontal="center" vertical="center" wrapText="1"/>
    </xf>
    <xf numFmtId="3" fontId="0" fillId="0" borderId="26" xfId="0" applyNumberFormat="1" applyFill="1" applyBorder="1" applyAlignment="1">
      <alignment horizontal="center" vertical="center" wrapText="1"/>
    </xf>
    <xf numFmtId="3" fontId="11" fillId="35" borderId="10" xfId="0" applyNumberFormat="1" applyFont="1" applyFill="1" applyBorder="1" applyAlignment="1">
      <alignment horizontal="center" vertical="center" wrapText="1"/>
    </xf>
    <xf numFmtId="3" fontId="0" fillId="35" borderId="10" xfId="0" applyNumberFormat="1" applyFill="1" applyBorder="1" applyAlignment="1">
      <alignment horizontal="center" vertical="center" wrapText="1"/>
    </xf>
    <xf numFmtId="0" fontId="12" fillId="35" borderId="0" xfId="0" applyFont="1" applyFill="1" applyBorder="1" applyAlignment="1">
      <alignment horizontal="left" vertical="center"/>
    </xf>
    <xf numFmtId="0" fontId="0" fillId="35" borderId="0" xfId="0" applyFill="1" applyBorder="1" applyAlignment="1">
      <alignment horizontal="left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61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59" xfId="0" applyFont="1" applyFill="1" applyBorder="1" applyAlignment="1">
      <alignment vertical="center" wrapText="1"/>
    </xf>
    <xf numFmtId="0" fontId="8" fillId="0" borderId="15" xfId="0" applyFont="1" applyFill="1" applyBorder="1" applyAlignment="1">
      <alignment vertical="center" wrapText="1"/>
    </xf>
    <xf numFmtId="1" fontId="0" fillId="0" borderId="14" xfId="0" applyNumberFormat="1" applyFill="1" applyBorder="1" applyAlignment="1">
      <alignment horizontal="center" vertical="center" textRotation="90" wrapText="1"/>
    </xf>
    <xf numFmtId="1" fontId="0" fillId="0" borderId="59" xfId="0" applyNumberFormat="1" applyFill="1" applyBorder="1" applyAlignment="1">
      <alignment horizontal="center" vertical="center" textRotation="90" wrapText="1"/>
    </xf>
    <xf numFmtId="1" fontId="0" fillId="0" borderId="15" xfId="0" applyNumberFormat="1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textRotation="90" wrapText="1"/>
    </xf>
    <xf numFmtId="0" fontId="0" fillId="0" borderId="15" xfId="0" applyFill="1" applyBorder="1" applyAlignment="1">
      <alignment horizontal="center" vertical="center" textRotation="90" wrapText="1"/>
    </xf>
    <xf numFmtId="1" fontId="0" fillId="0" borderId="14" xfId="0" applyNumberFormat="1" applyFont="1" applyFill="1" applyBorder="1" applyAlignment="1">
      <alignment horizontal="center" vertical="center" textRotation="90" wrapText="1"/>
    </xf>
    <xf numFmtId="1" fontId="0" fillId="0" borderId="15" xfId="0" applyNumberFormat="1" applyFont="1" applyFill="1" applyBorder="1" applyAlignment="1">
      <alignment horizontal="center" vertical="center" textRotation="90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3" fontId="0" fillId="0" borderId="31" xfId="0" applyNumberFormat="1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textRotation="90" wrapText="1"/>
    </xf>
    <xf numFmtId="0" fontId="0" fillId="0" borderId="32" xfId="0" applyFill="1" applyBorder="1" applyAlignment="1">
      <alignment horizontal="center" vertical="center" textRotation="90" wrapText="1"/>
    </xf>
    <xf numFmtId="3" fontId="0" fillId="0" borderId="10" xfId="0" applyNumberForma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3" fontId="0" fillId="0" borderId="14" xfId="0" applyNumberFormat="1" applyFill="1" applyBorder="1" applyAlignment="1">
      <alignment horizontal="center" vertical="center" wrapText="1"/>
    </xf>
    <xf numFmtId="3" fontId="0" fillId="0" borderId="15" xfId="0" applyNumberFormat="1" applyFill="1" applyBorder="1" applyAlignment="1">
      <alignment horizontal="center" vertical="center" wrapText="1"/>
    </xf>
    <xf numFmtId="165" fontId="0" fillId="0" borderId="33" xfId="0" applyNumberFormat="1" applyFill="1" applyBorder="1" applyAlignment="1">
      <alignment horizontal="center" vertical="center" wrapText="1"/>
    </xf>
    <xf numFmtId="165" fontId="0" fillId="0" borderId="51" xfId="0" applyNumberFormat="1" applyFill="1" applyBorder="1" applyAlignment="1">
      <alignment horizontal="center" vertical="center" wrapText="1"/>
    </xf>
    <xf numFmtId="3" fontId="0" fillId="34" borderId="58" xfId="0" applyNumberFormat="1" applyFill="1" applyBorder="1" applyAlignment="1">
      <alignment horizontal="center" vertical="center" wrapText="1"/>
    </xf>
    <xf numFmtId="3" fontId="0" fillId="34" borderId="62" xfId="0" applyNumberFormat="1" applyFill="1" applyBorder="1" applyAlignment="1">
      <alignment horizontal="center" vertical="center" wrapText="1"/>
    </xf>
    <xf numFmtId="3" fontId="1" fillId="34" borderId="57" xfId="0" applyNumberFormat="1" applyFont="1" applyFill="1" applyBorder="1" applyAlignment="1">
      <alignment horizontal="left" vertical="center" wrapText="1"/>
    </xf>
    <xf numFmtId="3" fontId="1" fillId="34" borderId="39" xfId="0" applyNumberFormat="1" applyFont="1" applyFill="1" applyBorder="1" applyAlignment="1">
      <alignment horizontal="left" vertical="center" wrapText="1"/>
    </xf>
    <xf numFmtId="3" fontId="1" fillId="34" borderId="30" xfId="0" applyNumberFormat="1" applyFont="1" applyFill="1" applyBorder="1" applyAlignment="1">
      <alignment horizontal="left" vertical="center" wrapText="1"/>
    </xf>
    <xf numFmtId="0" fontId="10" fillId="0" borderId="57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" fillId="0" borderId="63" xfId="0" applyFont="1" applyFill="1" applyBorder="1" applyAlignment="1">
      <alignment horizontal="center" vertical="center" wrapText="1"/>
    </xf>
    <xf numFmtId="0" fontId="1" fillId="0" borderId="50" xfId="0" applyFont="1" applyFill="1" applyBorder="1" applyAlignment="1">
      <alignment horizontal="center" vertical="center" wrapText="1"/>
    </xf>
    <xf numFmtId="0" fontId="1" fillId="0" borderId="64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textRotation="90" wrapText="1"/>
    </xf>
    <xf numFmtId="0" fontId="0" fillId="0" borderId="59" xfId="0" applyFont="1" applyFill="1" applyBorder="1" applyAlignment="1">
      <alignment horizontal="center" vertical="center" textRotation="90" wrapText="1"/>
    </xf>
    <xf numFmtId="0" fontId="0" fillId="0" borderId="15" xfId="0" applyFont="1" applyFill="1" applyBorder="1" applyAlignment="1">
      <alignment horizontal="center" vertical="center" textRotation="90" wrapText="1"/>
    </xf>
    <xf numFmtId="0" fontId="0" fillId="0" borderId="59" xfId="0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textRotation="90"/>
    </xf>
    <xf numFmtId="0" fontId="1" fillId="34" borderId="57" xfId="0" applyFont="1" applyFill="1" applyBorder="1" applyAlignment="1">
      <alignment horizontal="center" vertical="center" wrapText="1"/>
    </xf>
    <xf numFmtId="0" fontId="1" fillId="34" borderId="39" xfId="0" applyFont="1" applyFill="1" applyBorder="1" applyAlignment="1">
      <alignment horizontal="center" vertical="center" wrapText="1"/>
    </xf>
    <xf numFmtId="0" fontId="1" fillId="34" borderId="40" xfId="0" applyFont="1" applyFill="1" applyBorder="1" applyAlignment="1">
      <alignment horizontal="center" vertical="center" wrapText="1"/>
    </xf>
    <xf numFmtId="0" fontId="1" fillId="34" borderId="63" xfId="0" applyFont="1" applyFill="1" applyBorder="1" applyAlignment="1">
      <alignment horizontal="left" vertical="center" wrapText="1"/>
    </xf>
    <xf numFmtId="0" fontId="1" fillId="34" borderId="50" xfId="0" applyFont="1" applyFill="1" applyBorder="1" applyAlignment="1">
      <alignment horizontal="left" vertical="center" wrapText="1"/>
    </xf>
    <xf numFmtId="0" fontId="1" fillId="34" borderId="65" xfId="0" applyFont="1" applyFill="1" applyBorder="1" applyAlignment="1">
      <alignment horizontal="left" vertical="center" wrapText="1"/>
    </xf>
    <xf numFmtId="3" fontId="0" fillId="34" borderId="39" xfId="0" applyNumberFormat="1" applyFill="1" applyBorder="1" applyAlignment="1">
      <alignment horizontal="center" vertical="center" wrapText="1"/>
    </xf>
    <xf numFmtId="3" fontId="0" fillId="34" borderId="40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0" fillId="34" borderId="39" xfId="0" applyFill="1" applyBorder="1" applyAlignment="1">
      <alignment horizontal="center" vertical="center" wrapText="1"/>
    </xf>
    <xf numFmtId="0" fontId="0" fillId="34" borderId="40" xfId="0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textRotation="90"/>
    </xf>
    <xf numFmtId="0" fontId="10" fillId="36" borderId="57" xfId="0" applyFont="1" applyFill="1" applyBorder="1" applyAlignment="1">
      <alignment horizontal="center" vertical="center" wrapText="1"/>
    </xf>
    <xf numFmtId="0" fontId="10" fillId="36" borderId="39" xfId="0" applyFont="1" applyFill="1" applyBorder="1" applyAlignment="1">
      <alignment horizontal="center" vertical="center" wrapText="1"/>
    </xf>
    <xf numFmtId="0" fontId="10" fillId="36" borderId="40" xfId="0" applyFont="1" applyFill="1" applyBorder="1" applyAlignment="1">
      <alignment horizontal="center" vertical="center" wrapText="1"/>
    </xf>
    <xf numFmtId="0" fontId="1" fillId="10" borderId="57" xfId="0" applyFont="1" applyFill="1" applyBorder="1" applyAlignment="1">
      <alignment horizontal="center" vertical="center" wrapText="1"/>
    </xf>
    <xf numFmtId="0" fontId="1" fillId="10" borderId="39" xfId="0" applyFont="1" applyFill="1" applyBorder="1" applyAlignment="1">
      <alignment horizontal="center" vertical="center" wrapText="1"/>
    </xf>
    <xf numFmtId="0" fontId="1" fillId="10" borderId="40" xfId="0" applyFont="1" applyFill="1" applyBorder="1" applyAlignment="1">
      <alignment horizontal="center" vertical="center" wrapText="1"/>
    </xf>
    <xf numFmtId="0" fontId="1" fillId="10" borderId="55" xfId="0" applyFont="1" applyFill="1" applyBorder="1" applyAlignment="1">
      <alignment horizontal="center" vertical="center" wrapText="1"/>
    </xf>
    <xf numFmtId="0" fontId="1" fillId="10" borderId="58" xfId="0" applyFont="1" applyFill="1" applyBorder="1" applyAlignment="1">
      <alignment horizontal="center" vertical="center" wrapText="1"/>
    </xf>
    <xf numFmtId="0" fontId="1" fillId="10" borderId="6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3" fontId="1" fillId="10" borderId="50" xfId="0" applyNumberFormat="1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3" fontId="1" fillId="33" borderId="24" xfId="0" applyNumberFormat="1" applyFont="1" applyFill="1" applyBorder="1" applyAlignment="1">
      <alignment horizontal="center" vertical="center" wrapText="1"/>
    </xf>
    <xf numFmtId="0" fontId="0" fillId="0" borderId="66" xfId="0" applyBorder="1" applyAlignment="1">
      <alignment horizontal="center" vertical="center" wrapText="1"/>
    </xf>
    <xf numFmtId="3" fontId="11" fillId="0" borderId="67" xfId="0" applyNumberFormat="1" applyFont="1" applyFill="1" applyBorder="1" applyAlignment="1">
      <alignment horizontal="center" vertical="center" wrapText="1"/>
    </xf>
    <xf numFmtId="3" fontId="1" fillId="10" borderId="39" xfId="0" applyNumberFormat="1" applyFont="1" applyFill="1" applyBorder="1" applyAlignment="1">
      <alignment horizontal="center" vertical="center" wrapText="1"/>
    </xf>
    <xf numFmtId="0" fontId="0" fillId="0" borderId="40" xfId="0" applyBorder="1" applyAlignment="1">
      <alignment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3"/>
  <sheetViews>
    <sheetView zoomScale="75" zoomScaleNormal="75" zoomScalePageLayoutView="0" workbookViewId="0" topLeftCell="A1">
      <pane ySplit="3" topLeftCell="A18" activePane="bottomLeft" state="frozen"/>
      <selection pane="topLeft" activeCell="A1" sqref="A1"/>
      <selection pane="bottomLeft" activeCell="A1" sqref="A1:O22"/>
    </sheetView>
  </sheetViews>
  <sheetFormatPr defaultColWidth="9.125" defaultRowHeight="12.75"/>
  <cols>
    <col min="1" max="1" width="3.375" style="10" customWidth="1"/>
    <col min="2" max="2" width="23.625" style="10" customWidth="1"/>
    <col min="3" max="3" width="20.00390625" style="15" customWidth="1"/>
    <col min="4" max="4" width="5.50390625" style="10" customWidth="1"/>
    <col min="5" max="6" width="4.50390625" style="10" customWidth="1"/>
    <col min="7" max="7" width="3.375" style="10" customWidth="1"/>
    <col min="8" max="8" width="3.50390625" style="10" customWidth="1"/>
    <col min="9" max="9" width="2.875" style="10" customWidth="1"/>
    <col min="10" max="10" width="3.125" style="10" customWidth="1"/>
    <col min="11" max="11" width="17.50390625" style="10" customWidth="1"/>
    <col min="12" max="12" width="4.50390625" style="10" customWidth="1"/>
    <col min="13" max="13" width="11.125" style="16" customWidth="1"/>
    <col min="14" max="14" width="10.875" style="16" customWidth="1"/>
    <col min="15" max="15" width="7.50390625" style="17" customWidth="1"/>
    <col min="16" max="16" width="3.50390625" style="10" customWidth="1"/>
    <col min="17" max="17" width="5.125" style="10" customWidth="1"/>
    <col min="18" max="18" width="4.00390625" style="10" customWidth="1"/>
    <col min="19" max="19" width="3.625" style="10" customWidth="1"/>
    <col min="20" max="20" width="4.00390625" style="10" customWidth="1"/>
    <col min="21" max="21" width="0.5" style="10" hidden="1" customWidth="1"/>
    <col min="22" max="22" width="3.125" style="10" customWidth="1"/>
    <col min="23" max="23" width="5.375" style="10" customWidth="1"/>
    <col min="24" max="24" width="4.50390625" style="10" customWidth="1"/>
    <col min="25" max="25" width="12.625" style="16" bestFit="1" customWidth="1"/>
    <col min="26" max="16384" width="9.125" style="10" customWidth="1"/>
  </cols>
  <sheetData>
    <row r="1" spans="1:24" ht="22.5" customHeight="1" thickBot="1">
      <c r="A1" s="216" t="s">
        <v>46</v>
      </c>
      <c r="B1" s="217"/>
      <c r="C1" s="217"/>
      <c r="D1" s="217"/>
      <c r="E1" s="217"/>
      <c r="F1" s="217"/>
      <c r="G1" s="217"/>
      <c r="H1" s="217"/>
      <c r="I1" s="217"/>
      <c r="J1" s="217"/>
      <c r="K1" s="217"/>
      <c r="L1" s="217"/>
      <c r="M1" s="217"/>
      <c r="N1" s="217"/>
      <c r="O1" s="218"/>
      <c r="P1" s="108"/>
      <c r="Q1" s="108"/>
      <c r="R1" s="108"/>
      <c r="S1" s="108"/>
      <c r="T1" s="108"/>
      <c r="U1" s="108"/>
      <c r="V1" s="108"/>
      <c r="W1" s="108"/>
      <c r="X1" s="109"/>
    </row>
    <row r="2" spans="1:24" ht="13.5" customHeight="1" thickBot="1">
      <c r="A2" s="227" t="s">
        <v>24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28"/>
      <c r="M2" s="228"/>
      <c r="N2" s="228"/>
      <c r="O2" s="229"/>
      <c r="P2" s="92"/>
      <c r="Q2" s="92"/>
      <c r="R2" s="92"/>
      <c r="S2" s="92"/>
      <c r="T2" s="92"/>
      <c r="U2" s="92"/>
      <c r="V2" s="92"/>
      <c r="W2" s="92"/>
      <c r="X2" s="93"/>
    </row>
    <row r="3" spans="1:25" s="11" customFormat="1" ht="107.25" customHeight="1">
      <c r="A3" s="85" t="s">
        <v>21</v>
      </c>
      <c r="B3" s="86" t="s">
        <v>11</v>
      </c>
      <c r="C3" s="29" t="s">
        <v>29</v>
      </c>
      <c r="D3" s="87" t="s">
        <v>30</v>
      </c>
      <c r="E3" s="88" t="s">
        <v>77</v>
      </c>
      <c r="F3" s="88" t="s">
        <v>4</v>
      </c>
      <c r="G3" s="87" t="s">
        <v>0</v>
      </c>
      <c r="H3" s="87" t="s">
        <v>3</v>
      </c>
      <c r="I3" s="87" t="s">
        <v>1</v>
      </c>
      <c r="J3" s="87" t="s">
        <v>2</v>
      </c>
      <c r="K3" s="86" t="s">
        <v>5</v>
      </c>
      <c r="L3" s="87" t="s">
        <v>31</v>
      </c>
      <c r="M3" s="89" t="s">
        <v>26</v>
      </c>
      <c r="N3" s="89" t="s">
        <v>22</v>
      </c>
      <c r="O3" s="118" t="s">
        <v>23</v>
      </c>
      <c r="P3" s="112" t="s">
        <v>32</v>
      </c>
      <c r="Q3" s="87" t="s">
        <v>10</v>
      </c>
      <c r="R3" s="87" t="s">
        <v>8</v>
      </c>
      <c r="S3" s="90" t="s">
        <v>7</v>
      </c>
      <c r="T3" s="226" t="s">
        <v>9</v>
      </c>
      <c r="U3" s="226"/>
      <c r="V3" s="91" t="s">
        <v>41</v>
      </c>
      <c r="W3" s="87" t="s">
        <v>40</v>
      </c>
      <c r="X3" s="98" t="s">
        <v>39</v>
      </c>
      <c r="Y3" s="53"/>
    </row>
    <row r="4" spans="1:25" s="12" customFormat="1" ht="42" customHeight="1">
      <c r="A4" s="14">
        <v>1</v>
      </c>
      <c r="B4" s="24" t="s">
        <v>12</v>
      </c>
      <c r="C4" s="73" t="s">
        <v>47</v>
      </c>
      <c r="D4" s="24">
        <v>450</v>
      </c>
      <c r="E4" s="45" t="s">
        <v>61</v>
      </c>
      <c r="F4" s="45" t="s">
        <v>61</v>
      </c>
      <c r="G4" s="45" t="s">
        <v>61</v>
      </c>
      <c r="H4" s="45" t="s">
        <v>61</v>
      </c>
      <c r="I4" s="45" t="s">
        <v>61</v>
      </c>
      <c r="J4" s="45" t="s">
        <v>61</v>
      </c>
      <c r="K4" s="25" t="s">
        <v>67</v>
      </c>
      <c r="L4" s="25">
        <v>1</v>
      </c>
      <c r="M4" s="26">
        <v>66548</v>
      </c>
      <c r="N4" s="26">
        <v>50000</v>
      </c>
      <c r="O4" s="119">
        <f aca="true" t="shared" si="0" ref="O4:O13">SUM(N4/(M4/100))</f>
        <v>75.13373805373564</v>
      </c>
      <c r="P4" s="113" t="s">
        <v>13</v>
      </c>
      <c r="Q4" s="1">
        <v>2</v>
      </c>
      <c r="R4" s="1">
        <v>1</v>
      </c>
      <c r="S4" s="3">
        <v>2</v>
      </c>
      <c r="T4" s="1">
        <v>-11</v>
      </c>
      <c r="U4" s="1"/>
      <c r="V4" s="1">
        <v>1</v>
      </c>
      <c r="W4" s="1">
        <v>1</v>
      </c>
      <c r="X4" s="65">
        <f>SUM(Q4:W4)</f>
        <v>-4</v>
      </c>
      <c r="Y4" s="4"/>
    </row>
    <row r="5" spans="1:25" s="12" customFormat="1" ht="28.5" customHeight="1">
      <c r="A5" s="235">
        <v>2</v>
      </c>
      <c r="B5" s="185" t="s">
        <v>14</v>
      </c>
      <c r="C5" s="188" t="s">
        <v>48</v>
      </c>
      <c r="D5" s="194">
        <v>300</v>
      </c>
      <c r="E5" s="191" t="s">
        <v>61</v>
      </c>
      <c r="F5" s="191" t="s">
        <v>61</v>
      </c>
      <c r="G5" s="191" t="s">
        <v>61</v>
      </c>
      <c r="H5" s="191" t="s">
        <v>61</v>
      </c>
      <c r="I5" s="191" t="s">
        <v>61</v>
      </c>
      <c r="J5" s="191" t="s">
        <v>61</v>
      </c>
      <c r="K5" s="205" t="s">
        <v>69</v>
      </c>
      <c r="L5" s="181">
        <v>1</v>
      </c>
      <c r="M5" s="207">
        <v>120000</v>
      </c>
      <c r="N5" s="207">
        <v>80000</v>
      </c>
      <c r="O5" s="209">
        <f t="shared" si="0"/>
        <v>66.66666666666667</v>
      </c>
      <c r="P5" s="202" t="s">
        <v>13</v>
      </c>
      <c r="Q5" s="181">
        <v>4</v>
      </c>
      <c r="R5" s="181">
        <v>2</v>
      </c>
      <c r="S5" s="204">
        <v>2</v>
      </c>
      <c r="T5" s="181">
        <v>-8</v>
      </c>
      <c r="U5" s="1"/>
      <c r="V5" s="181">
        <v>1</v>
      </c>
      <c r="W5" s="181">
        <v>0</v>
      </c>
      <c r="X5" s="201">
        <f aca="true" t="shared" si="1" ref="X5:X18">SUM(Q5:W5)</f>
        <v>1</v>
      </c>
      <c r="Y5" s="4"/>
    </row>
    <row r="6" spans="1:25" s="12" customFormat="1" ht="24" customHeight="1">
      <c r="A6" s="235"/>
      <c r="B6" s="187"/>
      <c r="C6" s="190"/>
      <c r="D6" s="194"/>
      <c r="E6" s="193"/>
      <c r="F6" s="193"/>
      <c r="G6" s="193"/>
      <c r="H6" s="193"/>
      <c r="I6" s="193"/>
      <c r="J6" s="193"/>
      <c r="K6" s="206"/>
      <c r="L6" s="181"/>
      <c r="M6" s="208"/>
      <c r="N6" s="208"/>
      <c r="O6" s="210"/>
      <c r="P6" s="203"/>
      <c r="Q6" s="181"/>
      <c r="R6" s="181"/>
      <c r="S6" s="204"/>
      <c r="T6" s="181"/>
      <c r="U6" s="1"/>
      <c r="V6" s="181"/>
      <c r="W6" s="181"/>
      <c r="X6" s="201"/>
      <c r="Y6" s="4"/>
    </row>
    <row r="7" spans="1:25" s="12" customFormat="1" ht="37.5" customHeight="1">
      <c r="A7" s="182">
        <v>3</v>
      </c>
      <c r="B7" s="185" t="s">
        <v>15</v>
      </c>
      <c r="C7" s="199" t="s">
        <v>49</v>
      </c>
      <c r="D7" s="185">
        <v>600</v>
      </c>
      <c r="E7" s="197" t="s">
        <v>61</v>
      </c>
      <c r="F7" s="197" t="s">
        <v>61</v>
      </c>
      <c r="G7" s="197" t="s">
        <v>61</v>
      </c>
      <c r="H7" s="195" t="s">
        <v>61</v>
      </c>
      <c r="I7" s="195" t="s">
        <v>61</v>
      </c>
      <c r="J7" s="195" t="s">
        <v>72</v>
      </c>
      <c r="K7" s="25" t="s">
        <v>74</v>
      </c>
      <c r="L7" s="205">
        <v>2</v>
      </c>
      <c r="M7" s="3">
        <v>103900</v>
      </c>
      <c r="N7" s="3">
        <v>83120</v>
      </c>
      <c r="O7" s="119">
        <f t="shared" si="0"/>
        <v>80</v>
      </c>
      <c r="P7" s="113" t="s">
        <v>13</v>
      </c>
      <c r="Q7" s="1">
        <v>1</v>
      </c>
      <c r="R7" s="1">
        <v>2</v>
      </c>
      <c r="S7" s="3">
        <v>1</v>
      </c>
      <c r="T7" s="1">
        <v>-6</v>
      </c>
      <c r="U7" s="1"/>
      <c r="V7" s="1">
        <v>1</v>
      </c>
      <c r="W7" s="1">
        <v>0</v>
      </c>
      <c r="X7" s="65">
        <f t="shared" si="1"/>
        <v>-1</v>
      </c>
      <c r="Y7" s="4"/>
    </row>
    <row r="8" spans="1:25" s="12" customFormat="1" ht="23.25" customHeight="1">
      <c r="A8" s="184"/>
      <c r="B8" s="187"/>
      <c r="C8" s="200"/>
      <c r="D8" s="187"/>
      <c r="E8" s="198"/>
      <c r="F8" s="198"/>
      <c r="G8" s="198"/>
      <c r="H8" s="196"/>
      <c r="I8" s="196"/>
      <c r="J8" s="196"/>
      <c r="K8" s="25" t="s">
        <v>75</v>
      </c>
      <c r="L8" s="206"/>
      <c r="M8" s="3">
        <v>89000</v>
      </c>
      <c r="N8" s="3">
        <v>71200</v>
      </c>
      <c r="O8" s="119">
        <f t="shared" si="0"/>
        <v>80</v>
      </c>
      <c r="P8" s="113"/>
      <c r="Q8" s="1">
        <v>1</v>
      </c>
      <c r="R8" s="1">
        <v>1</v>
      </c>
      <c r="S8" s="3">
        <v>1</v>
      </c>
      <c r="T8" s="1">
        <v>-6</v>
      </c>
      <c r="U8" s="1"/>
      <c r="V8" s="1">
        <v>1</v>
      </c>
      <c r="W8" s="1">
        <v>0</v>
      </c>
      <c r="X8" s="65">
        <f t="shared" si="1"/>
        <v>-2</v>
      </c>
      <c r="Y8" s="4"/>
    </row>
    <row r="9" spans="1:25" s="12" customFormat="1" ht="65.25" customHeight="1">
      <c r="A9" s="13">
        <v>4</v>
      </c>
      <c r="B9" s="5" t="s">
        <v>16</v>
      </c>
      <c r="C9" s="67" t="s">
        <v>50</v>
      </c>
      <c r="D9" s="5">
        <v>450</v>
      </c>
      <c r="E9" s="46" t="s">
        <v>61</v>
      </c>
      <c r="F9" s="46" t="s">
        <v>61</v>
      </c>
      <c r="G9" s="46" t="s">
        <v>61</v>
      </c>
      <c r="H9" s="46" t="s">
        <v>61</v>
      </c>
      <c r="I9" s="46" t="s">
        <v>61</v>
      </c>
      <c r="J9" s="46" t="s">
        <v>61</v>
      </c>
      <c r="K9" s="1" t="s">
        <v>65</v>
      </c>
      <c r="L9" s="1">
        <v>1</v>
      </c>
      <c r="M9" s="3">
        <v>200000</v>
      </c>
      <c r="N9" s="3">
        <v>100000</v>
      </c>
      <c r="O9" s="121">
        <f t="shared" si="0"/>
        <v>50</v>
      </c>
      <c r="P9" s="115" t="s">
        <v>13</v>
      </c>
      <c r="Q9" s="1">
        <v>7</v>
      </c>
      <c r="R9" s="1">
        <v>3</v>
      </c>
      <c r="S9" s="3">
        <v>2</v>
      </c>
      <c r="T9" s="1">
        <v>-12</v>
      </c>
      <c r="U9" s="1"/>
      <c r="V9" s="1">
        <v>1</v>
      </c>
      <c r="W9" s="1">
        <v>1</v>
      </c>
      <c r="X9" s="65">
        <f t="shared" si="1"/>
        <v>2</v>
      </c>
      <c r="Y9" s="4"/>
    </row>
    <row r="10" spans="1:25" s="12" customFormat="1" ht="52.5">
      <c r="A10" s="13">
        <v>5</v>
      </c>
      <c r="B10" s="5" t="s">
        <v>42</v>
      </c>
      <c r="C10" s="67" t="s">
        <v>51</v>
      </c>
      <c r="D10" s="5">
        <v>620</v>
      </c>
      <c r="E10" s="46" t="s">
        <v>61</v>
      </c>
      <c r="F10" s="46" t="s">
        <v>61</v>
      </c>
      <c r="G10" s="46" t="s">
        <v>61</v>
      </c>
      <c r="H10" s="46" t="s">
        <v>61</v>
      </c>
      <c r="I10" s="46" t="s">
        <v>61</v>
      </c>
      <c r="J10" s="46" t="s">
        <v>61</v>
      </c>
      <c r="K10" s="1" t="s">
        <v>63</v>
      </c>
      <c r="L10" s="1">
        <v>1</v>
      </c>
      <c r="M10" s="3">
        <v>177000</v>
      </c>
      <c r="N10" s="3">
        <v>106200</v>
      </c>
      <c r="O10" s="121">
        <f t="shared" si="0"/>
        <v>60</v>
      </c>
      <c r="P10" s="115" t="s">
        <v>13</v>
      </c>
      <c r="Q10" s="1">
        <v>5</v>
      </c>
      <c r="R10" s="1">
        <v>2</v>
      </c>
      <c r="S10" s="3">
        <v>1</v>
      </c>
      <c r="T10" s="1">
        <v>-8</v>
      </c>
      <c r="U10" s="1"/>
      <c r="V10" s="1">
        <v>1</v>
      </c>
      <c r="W10" s="1">
        <v>1</v>
      </c>
      <c r="X10" s="65">
        <f t="shared" si="1"/>
        <v>2</v>
      </c>
      <c r="Y10" s="4"/>
    </row>
    <row r="11" spans="1:25" s="12" customFormat="1" ht="83.25" customHeight="1">
      <c r="A11" s="13">
        <v>6</v>
      </c>
      <c r="B11" s="5" t="s">
        <v>37</v>
      </c>
      <c r="C11" s="67" t="s">
        <v>52</v>
      </c>
      <c r="D11" s="5">
        <v>1242</v>
      </c>
      <c r="E11" s="48" t="s">
        <v>61</v>
      </c>
      <c r="F11" s="48" t="s">
        <v>61</v>
      </c>
      <c r="G11" s="97" t="s">
        <v>61</v>
      </c>
      <c r="H11" s="47" t="s">
        <v>61</v>
      </c>
      <c r="I11" s="47" t="s">
        <v>61</v>
      </c>
      <c r="J11" s="47" t="s">
        <v>61</v>
      </c>
      <c r="K11" s="1" t="s">
        <v>38</v>
      </c>
      <c r="L11" s="1">
        <v>1</v>
      </c>
      <c r="M11" s="3">
        <v>415000</v>
      </c>
      <c r="N11" s="3">
        <v>166000</v>
      </c>
      <c r="O11" s="121">
        <f t="shared" si="0"/>
        <v>40</v>
      </c>
      <c r="P11" s="115" t="s">
        <v>13</v>
      </c>
      <c r="Q11" s="1">
        <v>9</v>
      </c>
      <c r="R11" s="1">
        <v>5</v>
      </c>
      <c r="S11" s="3">
        <v>1</v>
      </c>
      <c r="T11" s="1">
        <v>-15</v>
      </c>
      <c r="U11" s="1"/>
      <c r="V11" s="1">
        <v>1</v>
      </c>
      <c r="W11" s="1">
        <v>1</v>
      </c>
      <c r="X11" s="65">
        <f t="shared" si="1"/>
        <v>2</v>
      </c>
      <c r="Y11" s="4"/>
    </row>
    <row r="12" spans="1:25" s="12" customFormat="1" ht="59.25" customHeight="1">
      <c r="A12" s="13">
        <v>7</v>
      </c>
      <c r="B12" s="5" t="s">
        <v>17</v>
      </c>
      <c r="C12" s="67" t="s">
        <v>53</v>
      </c>
      <c r="D12" s="5">
        <v>1600</v>
      </c>
      <c r="E12" s="46" t="s">
        <v>61</v>
      </c>
      <c r="F12" s="46" t="s">
        <v>61</v>
      </c>
      <c r="G12" s="46" t="s">
        <v>61</v>
      </c>
      <c r="H12" s="46" t="s">
        <v>61</v>
      </c>
      <c r="I12" s="46" t="s">
        <v>61</v>
      </c>
      <c r="J12" s="46" t="s">
        <v>61</v>
      </c>
      <c r="K12" s="1" t="s">
        <v>66</v>
      </c>
      <c r="L12" s="1">
        <v>1</v>
      </c>
      <c r="M12" s="3">
        <v>35000</v>
      </c>
      <c r="N12" s="3">
        <v>20000</v>
      </c>
      <c r="O12" s="121">
        <f t="shared" si="0"/>
        <v>57.142857142857146</v>
      </c>
      <c r="P12" s="115" t="s">
        <v>13</v>
      </c>
      <c r="Q12" s="1">
        <v>6</v>
      </c>
      <c r="R12" s="1">
        <v>1</v>
      </c>
      <c r="S12" s="3">
        <v>1</v>
      </c>
      <c r="T12" s="1">
        <v>-2</v>
      </c>
      <c r="U12" s="1"/>
      <c r="V12" s="1">
        <v>1</v>
      </c>
      <c r="W12" s="1">
        <v>0</v>
      </c>
      <c r="X12" s="65">
        <f t="shared" si="1"/>
        <v>7</v>
      </c>
      <c r="Y12" s="4"/>
    </row>
    <row r="13" spans="1:25" s="12" customFormat="1" ht="74.25" customHeight="1">
      <c r="A13" s="13">
        <v>8</v>
      </c>
      <c r="B13" s="5" t="s">
        <v>18</v>
      </c>
      <c r="C13" s="67" t="s">
        <v>54</v>
      </c>
      <c r="D13" s="5">
        <v>100</v>
      </c>
      <c r="E13" s="46" t="s">
        <v>61</v>
      </c>
      <c r="F13" s="46" t="s">
        <v>61</v>
      </c>
      <c r="G13" s="46" t="s">
        <v>61</v>
      </c>
      <c r="H13" s="46" t="s">
        <v>61</v>
      </c>
      <c r="I13" s="46" t="s">
        <v>61</v>
      </c>
      <c r="J13" s="46" t="s">
        <v>61</v>
      </c>
      <c r="K13" s="1" t="s">
        <v>68</v>
      </c>
      <c r="L13" s="1">
        <v>1</v>
      </c>
      <c r="M13" s="3">
        <v>40000</v>
      </c>
      <c r="N13" s="3">
        <v>30000</v>
      </c>
      <c r="O13" s="121">
        <f t="shared" si="0"/>
        <v>75</v>
      </c>
      <c r="P13" s="115" t="s">
        <v>13</v>
      </c>
      <c r="Q13" s="1">
        <v>2</v>
      </c>
      <c r="R13" s="1">
        <v>1</v>
      </c>
      <c r="S13" s="3">
        <v>2</v>
      </c>
      <c r="T13" s="1">
        <v>-2</v>
      </c>
      <c r="U13" s="1"/>
      <c r="V13" s="1">
        <v>1</v>
      </c>
      <c r="W13" s="1">
        <v>1</v>
      </c>
      <c r="X13" s="65">
        <f t="shared" si="1"/>
        <v>5</v>
      </c>
      <c r="Y13" s="4"/>
    </row>
    <row r="14" spans="1:25" s="12" customFormat="1" ht="28.5" customHeight="1">
      <c r="A14" s="182">
        <v>9</v>
      </c>
      <c r="B14" s="185" t="s">
        <v>43</v>
      </c>
      <c r="C14" s="188" t="s">
        <v>55</v>
      </c>
      <c r="D14" s="185">
        <v>590</v>
      </c>
      <c r="E14" s="191" t="s">
        <v>61</v>
      </c>
      <c r="F14" s="191" t="s">
        <v>61</v>
      </c>
      <c r="G14" s="191" t="s">
        <v>61</v>
      </c>
      <c r="H14" s="191" t="s">
        <v>61</v>
      </c>
      <c r="I14" s="191" t="s">
        <v>61</v>
      </c>
      <c r="J14" s="222" t="s">
        <v>61</v>
      </c>
      <c r="K14" s="1" t="s">
        <v>33</v>
      </c>
      <c r="L14" s="205">
        <v>4</v>
      </c>
      <c r="M14" s="3">
        <v>130000</v>
      </c>
      <c r="N14" s="3">
        <v>84500</v>
      </c>
      <c r="O14" s="121">
        <f aca="true" t="shared" si="2" ref="O14:O25">SUM(N14/(M14/100))</f>
        <v>65</v>
      </c>
      <c r="P14" s="115" t="s">
        <v>13</v>
      </c>
      <c r="Q14" s="1">
        <v>4</v>
      </c>
      <c r="R14" s="1">
        <v>2</v>
      </c>
      <c r="S14" s="3">
        <v>1</v>
      </c>
      <c r="T14" s="1">
        <v>-10</v>
      </c>
      <c r="U14" s="1"/>
      <c r="V14" s="1">
        <v>1</v>
      </c>
      <c r="W14" s="1">
        <v>0</v>
      </c>
      <c r="X14" s="65">
        <f t="shared" si="1"/>
        <v>-2</v>
      </c>
      <c r="Y14" s="4"/>
    </row>
    <row r="15" spans="1:25" s="12" customFormat="1" ht="28.5" customHeight="1">
      <c r="A15" s="183"/>
      <c r="B15" s="186"/>
      <c r="C15" s="189"/>
      <c r="D15" s="186"/>
      <c r="E15" s="192"/>
      <c r="F15" s="192"/>
      <c r="G15" s="192"/>
      <c r="H15" s="192"/>
      <c r="I15" s="192"/>
      <c r="J15" s="223"/>
      <c r="K15" s="19" t="s">
        <v>70</v>
      </c>
      <c r="L15" s="225"/>
      <c r="M15" s="3">
        <v>60000</v>
      </c>
      <c r="N15" s="3">
        <v>48000</v>
      </c>
      <c r="O15" s="120">
        <f t="shared" si="2"/>
        <v>80</v>
      </c>
      <c r="P15" s="114" t="s">
        <v>13</v>
      </c>
      <c r="Q15" s="1">
        <v>1</v>
      </c>
      <c r="R15" s="1">
        <v>1</v>
      </c>
      <c r="S15" s="3">
        <v>1</v>
      </c>
      <c r="T15" s="1">
        <v>-10</v>
      </c>
      <c r="U15" s="1"/>
      <c r="V15" s="1">
        <v>1</v>
      </c>
      <c r="W15" s="1">
        <v>0</v>
      </c>
      <c r="X15" s="65">
        <f t="shared" si="1"/>
        <v>-6</v>
      </c>
      <c r="Y15" s="4"/>
    </row>
    <row r="16" spans="1:25" s="12" customFormat="1" ht="28.5" customHeight="1">
      <c r="A16" s="183"/>
      <c r="B16" s="186"/>
      <c r="C16" s="189"/>
      <c r="D16" s="186"/>
      <c r="E16" s="192"/>
      <c r="F16" s="192"/>
      <c r="G16" s="192"/>
      <c r="H16" s="192"/>
      <c r="I16" s="192"/>
      <c r="J16" s="223"/>
      <c r="K16" s="19" t="s">
        <v>71</v>
      </c>
      <c r="L16" s="225"/>
      <c r="M16" s="3">
        <v>90000</v>
      </c>
      <c r="N16" s="3">
        <v>67500</v>
      </c>
      <c r="O16" s="120">
        <f t="shared" si="2"/>
        <v>75</v>
      </c>
      <c r="P16" s="114" t="s">
        <v>13</v>
      </c>
      <c r="Q16" s="1">
        <v>2</v>
      </c>
      <c r="R16" s="1">
        <v>1</v>
      </c>
      <c r="S16" s="3">
        <v>1</v>
      </c>
      <c r="T16" s="1">
        <v>-10</v>
      </c>
      <c r="U16" s="1"/>
      <c r="V16" s="1">
        <v>1</v>
      </c>
      <c r="W16" s="1">
        <v>0</v>
      </c>
      <c r="X16" s="65">
        <f t="shared" si="1"/>
        <v>-5</v>
      </c>
      <c r="Y16" s="4"/>
    </row>
    <row r="17" spans="1:25" s="12" customFormat="1" ht="28.5" customHeight="1">
      <c r="A17" s="184"/>
      <c r="B17" s="187"/>
      <c r="C17" s="190"/>
      <c r="D17" s="187"/>
      <c r="E17" s="193"/>
      <c r="F17" s="193"/>
      <c r="G17" s="193"/>
      <c r="H17" s="193"/>
      <c r="I17" s="193"/>
      <c r="J17" s="224"/>
      <c r="K17" s="19" t="s">
        <v>6</v>
      </c>
      <c r="L17" s="206"/>
      <c r="M17" s="3">
        <v>130000</v>
      </c>
      <c r="N17" s="3">
        <v>84500</v>
      </c>
      <c r="O17" s="120">
        <f t="shared" si="2"/>
        <v>65</v>
      </c>
      <c r="P17" s="114" t="s">
        <v>13</v>
      </c>
      <c r="Q17" s="1">
        <v>4</v>
      </c>
      <c r="R17" s="1">
        <v>2</v>
      </c>
      <c r="S17" s="3">
        <v>1</v>
      </c>
      <c r="T17" s="1">
        <v>-10</v>
      </c>
      <c r="U17" s="1"/>
      <c r="V17" s="1">
        <v>1</v>
      </c>
      <c r="W17" s="1">
        <v>0</v>
      </c>
      <c r="X17" s="65">
        <f t="shared" si="1"/>
        <v>-2</v>
      </c>
      <c r="Y17" s="4"/>
    </row>
    <row r="18" spans="1:25" s="12" customFormat="1" ht="39">
      <c r="A18" s="33">
        <v>10</v>
      </c>
      <c r="B18" s="23" t="s">
        <v>101</v>
      </c>
      <c r="C18" s="66" t="s">
        <v>80</v>
      </c>
      <c r="D18" s="23"/>
      <c r="E18" s="43" t="s">
        <v>61</v>
      </c>
      <c r="F18" s="43" t="s">
        <v>61</v>
      </c>
      <c r="G18" s="44" t="s">
        <v>61</v>
      </c>
      <c r="H18" s="44" t="s">
        <v>61</v>
      </c>
      <c r="I18" s="44" t="s">
        <v>61</v>
      </c>
      <c r="J18" s="44" t="s">
        <v>61</v>
      </c>
      <c r="K18" s="19" t="s">
        <v>62</v>
      </c>
      <c r="L18" s="19">
        <v>1</v>
      </c>
      <c r="M18" s="3">
        <v>80000</v>
      </c>
      <c r="N18" s="3">
        <v>60000</v>
      </c>
      <c r="O18" s="120">
        <f t="shared" si="2"/>
        <v>75</v>
      </c>
      <c r="P18" s="114" t="s">
        <v>61</v>
      </c>
      <c r="Q18" s="1">
        <v>2</v>
      </c>
      <c r="R18" s="1">
        <v>1</v>
      </c>
      <c r="S18" s="3">
        <v>2</v>
      </c>
      <c r="T18" s="1">
        <v>-2</v>
      </c>
      <c r="U18" s="1"/>
      <c r="V18" s="1">
        <v>2</v>
      </c>
      <c r="W18" s="1">
        <v>0</v>
      </c>
      <c r="X18" s="65">
        <f t="shared" si="1"/>
        <v>5</v>
      </c>
      <c r="Y18" s="4"/>
    </row>
    <row r="19" spans="1:25" s="12" customFormat="1" ht="57" customHeight="1">
      <c r="A19" s="33">
        <v>11</v>
      </c>
      <c r="B19" s="23" t="s">
        <v>34</v>
      </c>
      <c r="C19" s="22" t="s">
        <v>59</v>
      </c>
      <c r="D19" s="23">
        <v>350</v>
      </c>
      <c r="E19" s="43" t="s">
        <v>76</v>
      </c>
      <c r="F19" s="43" t="s">
        <v>76</v>
      </c>
      <c r="G19" s="48" t="s">
        <v>61</v>
      </c>
      <c r="H19" s="43" t="s">
        <v>61</v>
      </c>
      <c r="I19" s="43" t="s">
        <v>61</v>
      </c>
      <c r="J19" s="43" t="s">
        <v>61</v>
      </c>
      <c r="K19" s="19" t="s">
        <v>35</v>
      </c>
      <c r="L19" s="19">
        <v>1</v>
      </c>
      <c r="M19" s="26">
        <v>85000</v>
      </c>
      <c r="N19" s="26">
        <v>46665</v>
      </c>
      <c r="O19" s="120">
        <f>SUM(N19/(M19/100))</f>
        <v>54.9</v>
      </c>
      <c r="P19" s="114" t="s">
        <v>13</v>
      </c>
      <c r="Q19" s="1">
        <v>7</v>
      </c>
      <c r="R19" s="1">
        <v>1</v>
      </c>
      <c r="S19" s="3">
        <v>2</v>
      </c>
      <c r="T19" s="1">
        <v>-12</v>
      </c>
      <c r="U19" s="1"/>
      <c r="V19" s="1">
        <v>1</v>
      </c>
      <c r="W19" s="1">
        <v>2</v>
      </c>
      <c r="X19" s="100">
        <f>SUM(Q19:W19)</f>
        <v>1</v>
      </c>
      <c r="Y19" s="4"/>
    </row>
    <row r="20" spans="1:25" s="12" customFormat="1" ht="65.25" customHeight="1">
      <c r="A20" s="13">
        <v>12</v>
      </c>
      <c r="B20" s="5" t="s">
        <v>60</v>
      </c>
      <c r="C20" s="72" t="s">
        <v>79</v>
      </c>
      <c r="D20" s="5"/>
      <c r="E20" s="48" t="s">
        <v>61</v>
      </c>
      <c r="F20" s="48" t="s">
        <v>61</v>
      </c>
      <c r="G20" s="47" t="s">
        <v>61</v>
      </c>
      <c r="H20" s="47" t="s">
        <v>61</v>
      </c>
      <c r="I20" s="47" t="s">
        <v>61</v>
      </c>
      <c r="J20" s="47" t="s">
        <v>61</v>
      </c>
      <c r="K20" s="1" t="s">
        <v>78</v>
      </c>
      <c r="L20" s="1">
        <v>1</v>
      </c>
      <c r="M20" s="26">
        <v>65000</v>
      </c>
      <c r="N20" s="26">
        <v>52000</v>
      </c>
      <c r="O20" s="121">
        <f>SUM(N20/(M20/100))</f>
        <v>80</v>
      </c>
      <c r="P20" s="115"/>
      <c r="Q20" s="1">
        <v>1</v>
      </c>
      <c r="R20" s="1">
        <v>1</v>
      </c>
      <c r="S20" s="3">
        <v>1</v>
      </c>
      <c r="T20" s="1">
        <v>-2</v>
      </c>
      <c r="U20" s="1"/>
      <c r="V20" s="1">
        <v>1</v>
      </c>
      <c r="W20" s="1">
        <v>0</v>
      </c>
      <c r="X20" s="100">
        <f>SUM(Q20:W20)</f>
        <v>2</v>
      </c>
      <c r="Y20" s="4"/>
    </row>
    <row r="21" spans="1:25" s="12" customFormat="1" ht="51" customHeight="1">
      <c r="A21" s="13">
        <v>13</v>
      </c>
      <c r="B21" s="5" t="s">
        <v>19</v>
      </c>
      <c r="C21" s="28" t="s">
        <v>57</v>
      </c>
      <c r="D21" s="5">
        <v>380</v>
      </c>
      <c r="E21" s="48" t="s">
        <v>61</v>
      </c>
      <c r="F21" s="48" t="s">
        <v>61</v>
      </c>
      <c r="G21" s="47" t="s">
        <v>61</v>
      </c>
      <c r="H21" s="47" t="s">
        <v>61</v>
      </c>
      <c r="I21" s="47" t="s">
        <v>61</v>
      </c>
      <c r="J21" s="47" t="s">
        <v>61</v>
      </c>
      <c r="K21" s="1" t="s">
        <v>36</v>
      </c>
      <c r="L21" s="1">
        <v>1</v>
      </c>
      <c r="M21" s="26">
        <v>92000</v>
      </c>
      <c r="N21" s="26">
        <v>72680</v>
      </c>
      <c r="O21" s="121">
        <f>SUM(N21/(M21/100))</f>
        <v>79</v>
      </c>
      <c r="P21" s="115" t="s">
        <v>13</v>
      </c>
      <c r="Q21" s="1">
        <v>2</v>
      </c>
      <c r="R21" s="1">
        <v>1</v>
      </c>
      <c r="S21" s="3">
        <v>2</v>
      </c>
      <c r="T21" s="1">
        <v>-8</v>
      </c>
      <c r="U21" s="1"/>
      <c r="V21" s="1">
        <v>1</v>
      </c>
      <c r="W21" s="1">
        <v>2</v>
      </c>
      <c r="X21" s="100">
        <f>SUM(Q21:W21)</f>
        <v>0</v>
      </c>
      <c r="Y21" s="4"/>
    </row>
    <row r="22" spans="1:25" s="69" customFormat="1" ht="13.5" thickBot="1">
      <c r="A22" s="230" t="s">
        <v>28</v>
      </c>
      <c r="B22" s="231"/>
      <c r="C22" s="231"/>
      <c r="D22" s="231"/>
      <c r="E22" s="231"/>
      <c r="F22" s="231"/>
      <c r="G22" s="231"/>
      <c r="H22" s="231"/>
      <c r="I22" s="231"/>
      <c r="J22" s="231"/>
      <c r="K22" s="232"/>
      <c r="L22" s="126">
        <f>SUM(L4:L21)</f>
        <v>17</v>
      </c>
      <c r="M22" s="127">
        <f>SUM(M4:M21)</f>
        <v>1978448</v>
      </c>
      <c r="N22" s="127">
        <f>SUM(N4:N21)</f>
        <v>1222365</v>
      </c>
      <c r="O22" s="128">
        <f t="shared" si="2"/>
        <v>61.78403475855823</v>
      </c>
      <c r="P22" s="219"/>
      <c r="Q22" s="220"/>
      <c r="R22" s="220"/>
      <c r="S22" s="220"/>
      <c r="T22" s="220"/>
      <c r="U22" s="220"/>
      <c r="V22" s="220"/>
      <c r="W22" s="220"/>
      <c r="X22" s="221"/>
      <c r="Y22" s="68"/>
    </row>
    <row r="23" spans="1:26" s="70" customFormat="1" ht="13.5" customHeight="1" thickBot="1">
      <c r="A23" s="227" t="s">
        <v>100</v>
      </c>
      <c r="B23" s="228"/>
      <c r="C23" s="228"/>
      <c r="D23" s="228"/>
      <c r="E23" s="228"/>
      <c r="F23" s="228"/>
      <c r="G23" s="228"/>
      <c r="H23" s="228"/>
      <c r="I23" s="228"/>
      <c r="J23" s="228"/>
      <c r="K23" s="228"/>
      <c r="L23" s="228"/>
      <c r="M23" s="228"/>
      <c r="N23" s="228"/>
      <c r="O23" s="229"/>
      <c r="P23" s="110"/>
      <c r="Q23" s="110"/>
      <c r="R23" s="110"/>
      <c r="S23" s="110"/>
      <c r="T23" s="110"/>
      <c r="U23" s="110"/>
      <c r="V23" s="110"/>
      <c r="W23" s="110"/>
      <c r="X23" s="111"/>
      <c r="Y23" s="4"/>
      <c r="Z23" s="12"/>
    </row>
    <row r="24" spans="1:25" s="12" customFormat="1" ht="66">
      <c r="A24" s="106">
        <v>14</v>
      </c>
      <c r="B24" s="29" t="s">
        <v>44</v>
      </c>
      <c r="C24" s="82" t="s">
        <v>56</v>
      </c>
      <c r="D24" s="29">
        <v>405</v>
      </c>
      <c r="E24" s="42" t="s">
        <v>61</v>
      </c>
      <c r="F24" s="42" t="s">
        <v>61</v>
      </c>
      <c r="G24" s="83"/>
      <c r="H24" s="84" t="s">
        <v>61</v>
      </c>
      <c r="I24" s="84" t="s">
        <v>61</v>
      </c>
      <c r="J24" s="84" t="s">
        <v>61</v>
      </c>
      <c r="K24" s="30" t="s">
        <v>73</v>
      </c>
      <c r="L24" s="30">
        <v>1</v>
      </c>
      <c r="M24" s="31">
        <v>54000</v>
      </c>
      <c r="N24" s="31">
        <v>37800</v>
      </c>
      <c r="O24" s="122">
        <f t="shared" si="2"/>
        <v>70</v>
      </c>
      <c r="P24" s="116" t="s">
        <v>13</v>
      </c>
      <c r="Q24" s="30">
        <v>3</v>
      </c>
      <c r="R24" s="30">
        <v>1</v>
      </c>
      <c r="S24" s="31">
        <v>2</v>
      </c>
      <c r="T24" s="30">
        <v>-10</v>
      </c>
      <c r="U24" s="30"/>
      <c r="V24" s="30">
        <v>1</v>
      </c>
      <c r="W24" s="30">
        <v>1</v>
      </c>
      <c r="X24" s="101">
        <f>SUM(Q24:W24)</f>
        <v>-2</v>
      </c>
      <c r="Y24" s="4"/>
    </row>
    <row r="25" spans="1:25" s="12" customFormat="1" ht="94.5" customHeight="1" thickBot="1">
      <c r="A25" s="107">
        <v>15</v>
      </c>
      <c r="B25" s="76" t="s">
        <v>20</v>
      </c>
      <c r="C25" s="77" t="s">
        <v>58</v>
      </c>
      <c r="D25" s="76">
        <v>550</v>
      </c>
      <c r="E25" s="78" t="s">
        <v>61</v>
      </c>
      <c r="F25" s="78" t="s">
        <v>61</v>
      </c>
      <c r="G25" s="79"/>
      <c r="H25" s="80" t="s">
        <v>61</v>
      </c>
      <c r="I25" s="80" t="s">
        <v>61</v>
      </c>
      <c r="J25" s="80" t="s">
        <v>61</v>
      </c>
      <c r="K25" s="81" t="s">
        <v>64</v>
      </c>
      <c r="L25" s="81">
        <v>1</v>
      </c>
      <c r="M25" s="63">
        <v>100350</v>
      </c>
      <c r="N25" s="63">
        <v>60210</v>
      </c>
      <c r="O25" s="123">
        <f t="shared" si="2"/>
        <v>60</v>
      </c>
      <c r="P25" s="117" t="s">
        <v>13</v>
      </c>
      <c r="Q25" s="81">
        <v>5</v>
      </c>
      <c r="R25" s="81">
        <v>2</v>
      </c>
      <c r="S25" s="60">
        <v>1</v>
      </c>
      <c r="T25" s="81">
        <v>-16</v>
      </c>
      <c r="U25" s="81"/>
      <c r="V25" s="81">
        <v>1</v>
      </c>
      <c r="W25" s="81">
        <v>0</v>
      </c>
      <c r="X25" s="102">
        <f>SUM(Q25:W25)</f>
        <v>-7</v>
      </c>
      <c r="Y25" s="4"/>
    </row>
    <row r="26" spans="1:24" s="4" customFormat="1" ht="13.5" thickBot="1">
      <c r="A26" s="213" t="s">
        <v>27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5"/>
      <c r="L26" s="103">
        <f>SUM(L24:L25)</f>
        <v>2</v>
      </c>
      <c r="M26" s="104">
        <f>SUM(M24:M25)</f>
        <v>154350</v>
      </c>
      <c r="N26" s="104">
        <f>SUM(N24:N25)</f>
        <v>98010</v>
      </c>
      <c r="O26" s="124">
        <f>SUM(N26/(M26/100))</f>
        <v>63.498542274052475</v>
      </c>
      <c r="P26" s="233"/>
      <c r="Q26" s="233"/>
      <c r="R26" s="233"/>
      <c r="S26" s="233"/>
      <c r="T26" s="233"/>
      <c r="U26" s="233"/>
      <c r="V26" s="233"/>
      <c r="W26" s="233"/>
      <c r="X26" s="234"/>
    </row>
    <row r="27" spans="1:24" s="4" customFormat="1" ht="13.5" thickBot="1">
      <c r="A27" s="213" t="s">
        <v>25</v>
      </c>
      <c r="B27" s="214"/>
      <c r="C27" s="214"/>
      <c r="D27" s="214"/>
      <c r="E27" s="214"/>
      <c r="F27" s="214"/>
      <c r="G27" s="214"/>
      <c r="H27" s="214"/>
      <c r="I27" s="214"/>
      <c r="J27" s="214"/>
      <c r="K27" s="215"/>
      <c r="L27" s="105">
        <f>SUM(L26+L22)</f>
        <v>19</v>
      </c>
      <c r="M27" s="105">
        <f>SUM(M26+M22)</f>
        <v>2132798</v>
      </c>
      <c r="N27" s="105">
        <f>SUM(N26+N22)</f>
        <v>1320375</v>
      </c>
      <c r="O27" s="125">
        <f>SUM(N27/(M27/100))</f>
        <v>61.908113192154154</v>
      </c>
      <c r="P27" s="211"/>
      <c r="Q27" s="211"/>
      <c r="R27" s="211"/>
      <c r="S27" s="211"/>
      <c r="T27" s="211"/>
      <c r="U27" s="211"/>
      <c r="V27" s="211"/>
      <c r="W27" s="211"/>
      <c r="X27" s="212"/>
    </row>
    <row r="33" ht="13.5">
      <c r="L33" s="18"/>
    </row>
  </sheetData>
  <sheetProtection/>
  <mergeCells count="55">
    <mergeCell ref="A2:O2"/>
    <mergeCell ref="A23:O23"/>
    <mergeCell ref="A22:K22"/>
    <mergeCell ref="P26:X26"/>
    <mergeCell ref="J5:J6"/>
    <mergeCell ref="L7:L8"/>
    <mergeCell ref="A5:A6"/>
    <mergeCell ref="L5:L6"/>
    <mergeCell ref="G5:G6"/>
    <mergeCell ref="H5:H6"/>
    <mergeCell ref="P27:X27"/>
    <mergeCell ref="A26:K26"/>
    <mergeCell ref="A27:K27"/>
    <mergeCell ref="A1:O1"/>
    <mergeCell ref="P22:X22"/>
    <mergeCell ref="I14:I17"/>
    <mergeCell ref="J14:J17"/>
    <mergeCell ref="L14:L17"/>
    <mergeCell ref="T3:U3"/>
    <mergeCell ref="I5:I6"/>
    <mergeCell ref="K5:K6"/>
    <mergeCell ref="M5:M6"/>
    <mergeCell ref="N5:N6"/>
    <mergeCell ref="O5:O6"/>
    <mergeCell ref="B5:B6"/>
    <mergeCell ref="C5:C6"/>
    <mergeCell ref="E5:E6"/>
    <mergeCell ref="F5:F6"/>
    <mergeCell ref="B7:B8"/>
    <mergeCell ref="C7:C8"/>
    <mergeCell ref="A7:A8"/>
    <mergeCell ref="X5:X6"/>
    <mergeCell ref="J7:J8"/>
    <mergeCell ref="I7:I8"/>
    <mergeCell ref="P5:P6"/>
    <mergeCell ref="Q5:Q6"/>
    <mergeCell ref="R5:R6"/>
    <mergeCell ref="S5:S6"/>
    <mergeCell ref="E14:E17"/>
    <mergeCell ref="F14:F17"/>
    <mergeCell ref="D7:D8"/>
    <mergeCell ref="H7:H8"/>
    <mergeCell ref="G7:G8"/>
    <mergeCell ref="F7:F8"/>
    <mergeCell ref="E7:E8"/>
    <mergeCell ref="T5:T6"/>
    <mergeCell ref="V5:V6"/>
    <mergeCell ref="W5:W6"/>
    <mergeCell ref="A14:A17"/>
    <mergeCell ref="B14:B17"/>
    <mergeCell ref="C14:C17"/>
    <mergeCell ref="D14:D17"/>
    <mergeCell ref="G14:G17"/>
    <mergeCell ref="H14:H17"/>
    <mergeCell ref="D5:D6"/>
  </mergeCells>
  <printOptions/>
  <pageMargins left="0.1968503937007874" right="0.1968503937007874" top="0.1968503937007874" bottom="0.1968503937007874" header="0" footer="0"/>
  <pageSetup horizontalDpi="600" verticalDpi="600" orientation="portrait" paperSize="8" scale="83" r:id="rId3"/>
  <headerFooter alignWithMargins="0">
    <oddFooter>&amp;C&amp;P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8"/>
  <sheetViews>
    <sheetView zoomScalePageLayoutView="0" workbookViewId="0" topLeftCell="A1">
      <selection activeCell="A1" sqref="A1:P22"/>
    </sheetView>
  </sheetViews>
  <sheetFormatPr defaultColWidth="9.125" defaultRowHeight="12.75"/>
  <cols>
    <col min="1" max="1" width="35.375" style="10" customWidth="1"/>
    <col min="2" max="2" width="17.00390625" style="10" bestFit="1" customWidth="1"/>
    <col min="3" max="3" width="3.375" style="10" bestFit="1" customWidth="1"/>
    <col min="4" max="4" width="15.00390625" style="16" customWidth="1"/>
    <col min="5" max="5" width="10.00390625" style="16" bestFit="1" customWidth="1"/>
    <col min="6" max="6" width="7.125" style="17" bestFit="1" customWidth="1"/>
    <col min="7" max="10" width="3.375" style="10" bestFit="1" customWidth="1"/>
    <col min="11" max="11" width="3.50390625" style="10" bestFit="1" customWidth="1"/>
    <col min="12" max="12" width="0.5" style="10" hidden="1" customWidth="1"/>
    <col min="13" max="13" width="3.375" style="10" bestFit="1" customWidth="1"/>
    <col min="14" max="14" width="4.375" style="10" customWidth="1"/>
    <col min="15" max="15" width="3.375" style="10" bestFit="1" customWidth="1"/>
    <col min="16" max="16" width="3.375" style="12" bestFit="1" customWidth="1"/>
    <col min="17" max="18" width="7.50390625" style="16" bestFit="1" customWidth="1"/>
    <col min="19" max="19" width="11.125" style="16" bestFit="1" customWidth="1"/>
    <col min="20" max="16384" width="9.125" style="10" customWidth="1"/>
  </cols>
  <sheetData>
    <row r="1" spans="1:25" ht="13.5" customHeight="1" thickBot="1">
      <c r="A1" s="227" t="s">
        <v>85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9"/>
      <c r="Q1" s="130"/>
      <c r="R1" s="130"/>
      <c r="S1" s="130"/>
      <c r="T1" s="130"/>
      <c r="U1" s="130"/>
      <c r="V1" s="95"/>
      <c r="W1" s="95"/>
      <c r="X1" s="95"/>
      <c r="Y1" s="96"/>
    </row>
    <row r="2" spans="1:19" s="11" customFormat="1" ht="135.75" thickBot="1">
      <c r="A2" s="131" t="s">
        <v>11</v>
      </c>
      <c r="B2" s="6" t="s">
        <v>5</v>
      </c>
      <c r="C2" s="7" t="s">
        <v>31</v>
      </c>
      <c r="D2" s="8" t="s">
        <v>26</v>
      </c>
      <c r="E2" s="8" t="s">
        <v>22</v>
      </c>
      <c r="F2" s="9" t="s">
        <v>23</v>
      </c>
      <c r="G2" s="39" t="s">
        <v>32</v>
      </c>
      <c r="H2" s="37" t="s">
        <v>86</v>
      </c>
      <c r="I2" s="7" t="s">
        <v>87</v>
      </c>
      <c r="J2" s="38" t="s">
        <v>88</v>
      </c>
      <c r="K2" s="239" t="s">
        <v>9</v>
      </c>
      <c r="L2" s="239"/>
      <c r="M2" s="54" t="s">
        <v>89</v>
      </c>
      <c r="N2" s="39" t="s">
        <v>90</v>
      </c>
      <c r="O2" s="134" t="s">
        <v>91</v>
      </c>
      <c r="P2" s="135" t="s">
        <v>92</v>
      </c>
      <c r="Q2" s="53"/>
      <c r="R2" s="53"/>
      <c r="S2" s="53"/>
    </row>
    <row r="3" spans="1:19" s="12" customFormat="1" ht="27">
      <c r="A3" s="132" t="s">
        <v>17</v>
      </c>
      <c r="B3" s="30" t="s">
        <v>66</v>
      </c>
      <c r="C3" s="30">
        <v>1</v>
      </c>
      <c r="D3" s="31">
        <v>35000</v>
      </c>
      <c r="E3" s="31">
        <v>20000</v>
      </c>
      <c r="F3" s="32">
        <f aca="true" t="shared" si="0" ref="F3:F22">SUM(E3/(D3/100))</f>
        <v>57.142857142857146</v>
      </c>
      <c r="G3" s="49" t="s">
        <v>13</v>
      </c>
      <c r="H3" s="13">
        <v>6</v>
      </c>
      <c r="I3" s="1">
        <v>1</v>
      </c>
      <c r="J3" s="3">
        <v>1</v>
      </c>
      <c r="K3" s="1">
        <v>-2</v>
      </c>
      <c r="L3" s="1"/>
      <c r="M3" s="34">
        <v>1</v>
      </c>
      <c r="N3" s="34">
        <v>0</v>
      </c>
      <c r="O3" s="41">
        <f aca="true" t="shared" si="1" ref="O3:O21">SUM(H3:N3)</f>
        <v>7</v>
      </c>
      <c r="P3" s="36">
        <f aca="true" t="shared" si="2" ref="P3:P20">RANK(O3,$O$3:$O$20)</f>
        <v>1</v>
      </c>
      <c r="Q3" s="4"/>
      <c r="R3" s="4"/>
      <c r="S3" s="4"/>
    </row>
    <row r="4" spans="1:19" s="12" customFormat="1" ht="27">
      <c r="A4" s="75" t="s">
        <v>18</v>
      </c>
      <c r="B4" s="1" t="s">
        <v>68</v>
      </c>
      <c r="C4" s="1">
        <v>1</v>
      </c>
      <c r="D4" s="20">
        <v>39990</v>
      </c>
      <c r="E4" s="20">
        <v>30000</v>
      </c>
      <c r="F4" s="2">
        <f t="shared" si="0"/>
        <v>75.01875468867217</v>
      </c>
      <c r="G4" s="74" t="s">
        <v>13</v>
      </c>
      <c r="H4" s="33">
        <v>2</v>
      </c>
      <c r="I4" s="19">
        <v>1</v>
      </c>
      <c r="J4" s="20">
        <v>2</v>
      </c>
      <c r="K4" s="19">
        <v>-2</v>
      </c>
      <c r="L4" s="1"/>
      <c r="M4" s="19">
        <v>1</v>
      </c>
      <c r="N4" s="71">
        <v>1</v>
      </c>
      <c r="O4" s="55">
        <f t="shared" si="1"/>
        <v>5</v>
      </c>
      <c r="P4" s="36">
        <f t="shared" si="2"/>
        <v>2</v>
      </c>
      <c r="Q4" s="4"/>
      <c r="R4" s="4"/>
      <c r="S4" s="4"/>
    </row>
    <row r="5" spans="1:19" s="12" customFormat="1" ht="27">
      <c r="A5" s="75" t="s">
        <v>101</v>
      </c>
      <c r="B5" s="25" t="s">
        <v>62</v>
      </c>
      <c r="C5" s="1">
        <v>1</v>
      </c>
      <c r="D5" s="3">
        <v>80000</v>
      </c>
      <c r="E5" s="3">
        <v>60000</v>
      </c>
      <c r="F5" s="27">
        <f t="shared" si="0"/>
        <v>75</v>
      </c>
      <c r="G5" s="51" t="s">
        <v>61</v>
      </c>
      <c r="H5" s="13">
        <v>2</v>
      </c>
      <c r="I5" s="1">
        <v>1</v>
      </c>
      <c r="J5" s="3">
        <v>2</v>
      </c>
      <c r="K5" s="1">
        <v>-2</v>
      </c>
      <c r="L5" s="1"/>
      <c r="M5" s="34">
        <v>2</v>
      </c>
      <c r="N5" s="34">
        <v>0</v>
      </c>
      <c r="O5" s="41">
        <f t="shared" si="1"/>
        <v>5</v>
      </c>
      <c r="P5" s="36">
        <f t="shared" si="2"/>
        <v>2</v>
      </c>
      <c r="Q5" s="4"/>
      <c r="R5" s="4"/>
      <c r="S5" s="4"/>
    </row>
    <row r="6" spans="1:19" s="12" customFormat="1" ht="38.25">
      <c r="A6" s="75" t="s">
        <v>16</v>
      </c>
      <c r="B6" s="25" t="s">
        <v>65</v>
      </c>
      <c r="C6" s="25">
        <v>1</v>
      </c>
      <c r="D6" s="3">
        <v>200000</v>
      </c>
      <c r="E6" s="3">
        <v>100000</v>
      </c>
      <c r="F6" s="27">
        <f t="shared" si="0"/>
        <v>50</v>
      </c>
      <c r="G6" s="51" t="s">
        <v>13</v>
      </c>
      <c r="H6" s="13">
        <v>7</v>
      </c>
      <c r="I6" s="1">
        <v>3</v>
      </c>
      <c r="J6" s="3">
        <v>2</v>
      </c>
      <c r="K6" s="1">
        <v>-12</v>
      </c>
      <c r="L6" s="1"/>
      <c r="M6" s="34">
        <v>1</v>
      </c>
      <c r="N6" s="34">
        <v>1</v>
      </c>
      <c r="O6" s="41">
        <f t="shared" si="1"/>
        <v>2</v>
      </c>
      <c r="P6" s="36">
        <f t="shared" si="2"/>
        <v>4</v>
      </c>
      <c r="Q6" s="4"/>
      <c r="R6" s="4"/>
      <c r="S6" s="4"/>
    </row>
    <row r="7" spans="1:19" s="12" customFormat="1" ht="27">
      <c r="A7" s="59" t="s">
        <v>42</v>
      </c>
      <c r="B7" s="1" t="s">
        <v>63</v>
      </c>
      <c r="C7" s="1">
        <v>1</v>
      </c>
      <c r="D7" s="3">
        <v>177000</v>
      </c>
      <c r="E7" s="3">
        <v>106200</v>
      </c>
      <c r="F7" s="2">
        <f t="shared" si="0"/>
        <v>60</v>
      </c>
      <c r="G7" s="50" t="s">
        <v>13</v>
      </c>
      <c r="H7" s="13">
        <v>5</v>
      </c>
      <c r="I7" s="1">
        <v>2</v>
      </c>
      <c r="J7" s="3">
        <v>1</v>
      </c>
      <c r="K7" s="1">
        <v>-8</v>
      </c>
      <c r="L7" s="1"/>
      <c r="M7" s="34">
        <v>1</v>
      </c>
      <c r="N7" s="34">
        <v>1</v>
      </c>
      <c r="O7" s="41">
        <f t="shared" si="1"/>
        <v>2</v>
      </c>
      <c r="P7" s="36">
        <f t="shared" si="2"/>
        <v>4</v>
      </c>
      <c r="Q7" s="4">
        <v>100000</v>
      </c>
      <c r="R7" s="4">
        <v>100000</v>
      </c>
      <c r="S7" s="4"/>
    </row>
    <row r="8" spans="1:19" s="12" customFormat="1" ht="38.25">
      <c r="A8" s="59" t="s">
        <v>37</v>
      </c>
      <c r="B8" s="1" t="s">
        <v>38</v>
      </c>
      <c r="C8" s="1">
        <v>1</v>
      </c>
      <c r="D8" s="3">
        <v>415000</v>
      </c>
      <c r="E8" s="3">
        <v>166000</v>
      </c>
      <c r="F8" s="2">
        <f t="shared" si="0"/>
        <v>40</v>
      </c>
      <c r="G8" s="50" t="s">
        <v>13</v>
      </c>
      <c r="H8" s="13">
        <v>9</v>
      </c>
      <c r="I8" s="1">
        <v>5</v>
      </c>
      <c r="J8" s="3">
        <v>1</v>
      </c>
      <c r="K8" s="1">
        <v>-15</v>
      </c>
      <c r="L8" s="1"/>
      <c r="M8" s="34">
        <v>1</v>
      </c>
      <c r="N8" s="34">
        <v>1</v>
      </c>
      <c r="O8" s="41">
        <f t="shared" si="1"/>
        <v>2</v>
      </c>
      <c r="P8" s="36">
        <f t="shared" si="2"/>
        <v>4</v>
      </c>
      <c r="Q8" s="4">
        <v>106200</v>
      </c>
      <c r="R8" s="4">
        <f>106200-6200</f>
        <v>100000</v>
      </c>
      <c r="S8" s="4">
        <v>728945858</v>
      </c>
    </row>
    <row r="9" spans="1:19" s="12" customFormat="1" ht="38.25">
      <c r="A9" s="59" t="s">
        <v>83</v>
      </c>
      <c r="B9" s="1" t="s">
        <v>84</v>
      </c>
      <c r="C9" s="1">
        <v>1</v>
      </c>
      <c r="D9" s="3">
        <v>65000</v>
      </c>
      <c r="E9" s="3">
        <v>52000</v>
      </c>
      <c r="F9" s="2">
        <f t="shared" si="0"/>
        <v>80</v>
      </c>
      <c r="G9" s="50" t="s">
        <v>13</v>
      </c>
      <c r="H9" s="13">
        <v>1</v>
      </c>
      <c r="I9" s="1">
        <v>1</v>
      </c>
      <c r="J9" s="3">
        <v>1</v>
      </c>
      <c r="K9" s="1">
        <v>-2</v>
      </c>
      <c r="L9" s="1"/>
      <c r="M9" s="34">
        <v>1</v>
      </c>
      <c r="N9" s="34">
        <v>0</v>
      </c>
      <c r="O9" s="40">
        <f t="shared" si="1"/>
        <v>2</v>
      </c>
      <c r="P9" s="36">
        <f t="shared" si="2"/>
        <v>4</v>
      </c>
      <c r="Q9" s="4">
        <v>166000</v>
      </c>
      <c r="R9" s="4">
        <f>166000-28000</f>
        <v>138000</v>
      </c>
      <c r="S9" s="4"/>
    </row>
    <row r="10" spans="1:19" s="12" customFormat="1" ht="27">
      <c r="A10" s="59" t="s">
        <v>14</v>
      </c>
      <c r="B10" s="1" t="s">
        <v>69</v>
      </c>
      <c r="C10" s="1">
        <v>1</v>
      </c>
      <c r="D10" s="3">
        <v>120000</v>
      </c>
      <c r="E10" s="3">
        <v>80000</v>
      </c>
      <c r="F10" s="2">
        <f t="shared" si="0"/>
        <v>66.66666666666667</v>
      </c>
      <c r="G10" s="50" t="s">
        <v>13</v>
      </c>
      <c r="H10" s="13">
        <v>4</v>
      </c>
      <c r="I10" s="1">
        <v>2</v>
      </c>
      <c r="J10" s="3">
        <v>2</v>
      </c>
      <c r="K10" s="1">
        <v>-8</v>
      </c>
      <c r="L10" s="1"/>
      <c r="M10" s="34">
        <v>1</v>
      </c>
      <c r="N10" s="34">
        <v>0</v>
      </c>
      <c r="O10" s="41">
        <f t="shared" si="1"/>
        <v>1</v>
      </c>
      <c r="P10" s="36">
        <f t="shared" si="2"/>
        <v>8</v>
      </c>
      <c r="Q10" s="4">
        <v>20000</v>
      </c>
      <c r="R10" s="4">
        <v>20000</v>
      </c>
      <c r="S10" s="4"/>
    </row>
    <row r="11" spans="1:19" s="12" customFormat="1" ht="26.25">
      <c r="A11" s="59" t="s">
        <v>34</v>
      </c>
      <c r="B11" s="1" t="s">
        <v>98</v>
      </c>
      <c r="C11" s="1">
        <v>1</v>
      </c>
      <c r="D11" s="3">
        <v>85000</v>
      </c>
      <c r="E11" s="3">
        <v>46665</v>
      </c>
      <c r="F11" s="2">
        <f t="shared" si="0"/>
        <v>54.9</v>
      </c>
      <c r="G11" s="50" t="s">
        <v>13</v>
      </c>
      <c r="H11" s="13">
        <v>7</v>
      </c>
      <c r="I11" s="1">
        <v>1</v>
      </c>
      <c r="J11" s="3">
        <v>2</v>
      </c>
      <c r="K11" s="1">
        <v>-12</v>
      </c>
      <c r="L11" s="1"/>
      <c r="M11" s="34">
        <v>1</v>
      </c>
      <c r="N11" s="34">
        <v>2</v>
      </c>
      <c r="O11" s="40">
        <f t="shared" si="1"/>
        <v>1</v>
      </c>
      <c r="P11" s="36">
        <f t="shared" si="2"/>
        <v>8</v>
      </c>
      <c r="Q11" s="4">
        <v>30000</v>
      </c>
      <c r="R11" s="4">
        <v>30000</v>
      </c>
      <c r="S11" s="4"/>
    </row>
    <row r="12" spans="1:19" s="12" customFormat="1" ht="39">
      <c r="A12" s="75" t="s">
        <v>19</v>
      </c>
      <c r="B12" s="1" t="s">
        <v>36</v>
      </c>
      <c r="C12" s="1">
        <v>1</v>
      </c>
      <c r="D12" s="3">
        <v>92000</v>
      </c>
      <c r="E12" s="3">
        <v>72680</v>
      </c>
      <c r="F12" s="2">
        <f t="shared" si="0"/>
        <v>79</v>
      </c>
      <c r="G12" s="50" t="s">
        <v>13</v>
      </c>
      <c r="H12" s="13">
        <v>2</v>
      </c>
      <c r="I12" s="1">
        <v>1</v>
      </c>
      <c r="J12" s="3">
        <v>2</v>
      </c>
      <c r="K12" s="1">
        <v>-8</v>
      </c>
      <c r="L12" s="1"/>
      <c r="M12" s="34">
        <v>1</v>
      </c>
      <c r="N12" s="34">
        <v>2</v>
      </c>
      <c r="O12" s="40">
        <f t="shared" si="1"/>
        <v>0</v>
      </c>
      <c r="P12" s="36">
        <f t="shared" si="2"/>
        <v>10</v>
      </c>
      <c r="Q12" s="4"/>
      <c r="R12" s="4"/>
      <c r="S12" s="4"/>
    </row>
    <row r="13" spans="1:19" s="12" customFormat="1" ht="39">
      <c r="A13" s="75" t="s">
        <v>15</v>
      </c>
      <c r="B13" s="19" t="s">
        <v>74</v>
      </c>
      <c r="C13" s="1">
        <v>2</v>
      </c>
      <c r="D13" s="3">
        <v>103900</v>
      </c>
      <c r="E13" s="3">
        <v>83120</v>
      </c>
      <c r="F13" s="21">
        <f t="shared" si="0"/>
        <v>80</v>
      </c>
      <c r="G13" s="52" t="s">
        <v>13</v>
      </c>
      <c r="H13" s="13">
        <v>1</v>
      </c>
      <c r="I13" s="1">
        <v>2</v>
      </c>
      <c r="J13" s="3">
        <v>1</v>
      </c>
      <c r="K13" s="1">
        <v>-6</v>
      </c>
      <c r="L13" s="1"/>
      <c r="M13" s="34">
        <v>1</v>
      </c>
      <c r="N13" s="34">
        <v>0</v>
      </c>
      <c r="O13" s="41">
        <f t="shared" si="1"/>
        <v>-1</v>
      </c>
      <c r="P13" s="36">
        <f t="shared" si="2"/>
        <v>11</v>
      </c>
      <c r="Q13" s="4"/>
      <c r="R13" s="4"/>
      <c r="S13" s="4"/>
    </row>
    <row r="14" spans="1:19" s="12" customFormat="1" ht="39">
      <c r="A14" s="75" t="s">
        <v>15</v>
      </c>
      <c r="B14" s="19" t="s">
        <v>75</v>
      </c>
      <c r="C14" s="1">
        <v>2</v>
      </c>
      <c r="D14" s="3">
        <v>89000</v>
      </c>
      <c r="E14" s="3">
        <v>71200</v>
      </c>
      <c r="F14" s="21">
        <f t="shared" si="0"/>
        <v>80</v>
      </c>
      <c r="G14" s="52" t="s">
        <v>13</v>
      </c>
      <c r="H14" s="13">
        <v>1</v>
      </c>
      <c r="I14" s="1">
        <v>1</v>
      </c>
      <c r="J14" s="3">
        <v>1</v>
      </c>
      <c r="K14" s="1">
        <v>-6</v>
      </c>
      <c r="L14" s="1"/>
      <c r="M14" s="34">
        <v>1</v>
      </c>
      <c r="N14" s="34">
        <v>0</v>
      </c>
      <c r="O14" s="41">
        <f t="shared" si="1"/>
        <v>-2</v>
      </c>
      <c r="P14" s="36">
        <f t="shared" si="2"/>
        <v>12</v>
      </c>
      <c r="Q14" s="4"/>
      <c r="R14" s="4"/>
      <c r="S14" s="4"/>
    </row>
    <row r="15" spans="1:19" s="12" customFormat="1" ht="52.5">
      <c r="A15" s="75" t="s">
        <v>43</v>
      </c>
      <c r="B15" s="19" t="s">
        <v>94</v>
      </c>
      <c r="C15" s="25">
        <v>4</v>
      </c>
      <c r="D15" s="3">
        <v>130000</v>
      </c>
      <c r="E15" s="3">
        <v>84500</v>
      </c>
      <c r="F15" s="21">
        <f t="shared" si="0"/>
        <v>65</v>
      </c>
      <c r="G15" s="52" t="s">
        <v>13</v>
      </c>
      <c r="H15" s="13">
        <v>4</v>
      </c>
      <c r="I15" s="1">
        <v>2</v>
      </c>
      <c r="J15" s="3">
        <v>1</v>
      </c>
      <c r="K15" s="1">
        <v>-10</v>
      </c>
      <c r="L15" s="1"/>
      <c r="M15" s="34">
        <v>1</v>
      </c>
      <c r="N15" s="34">
        <v>0</v>
      </c>
      <c r="O15" s="41">
        <f t="shared" si="1"/>
        <v>-2</v>
      </c>
      <c r="P15" s="36">
        <f t="shared" si="2"/>
        <v>12</v>
      </c>
      <c r="Q15" s="4"/>
      <c r="R15" s="4"/>
      <c r="S15" s="4"/>
    </row>
    <row r="16" spans="1:19" s="12" customFormat="1" ht="52.5">
      <c r="A16" s="75" t="s">
        <v>43</v>
      </c>
      <c r="B16" s="19" t="s">
        <v>97</v>
      </c>
      <c r="C16" s="19">
        <v>4</v>
      </c>
      <c r="D16" s="3">
        <v>130000</v>
      </c>
      <c r="E16" s="3">
        <v>84500</v>
      </c>
      <c r="F16" s="21">
        <f t="shared" si="0"/>
        <v>65</v>
      </c>
      <c r="G16" s="52" t="s">
        <v>13</v>
      </c>
      <c r="H16" s="13">
        <v>4</v>
      </c>
      <c r="I16" s="1">
        <v>2</v>
      </c>
      <c r="J16" s="3">
        <v>1</v>
      </c>
      <c r="K16" s="1">
        <v>-10</v>
      </c>
      <c r="L16" s="1"/>
      <c r="M16" s="34">
        <v>1</v>
      </c>
      <c r="N16" s="34">
        <v>0</v>
      </c>
      <c r="O16" s="41">
        <f t="shared" si="1"/>
        <v>-2</v>
      </c>
      <c r="P16" s="36">
        <f t="shared" si="2"/>
        <v>12</v>
      </c>
      <c r="Q16" s="4">
        <v>60000</v>
      </c>
      <c r="R16" s="4">
        <v>60000</v>
      </c>
      <c r="S16" s="4"/>
    </row>
    <row r="17" spans="1:19" s="12" customFormat="1" ht="26.25">
      <c r="A17" s="75" t="s">
        <v>44</v>
      </c>
      <c r="B17" s="19" t="s">
        <v>99</v>
      </c>
      <c r="C17" s="19">
        <v>1</v>
      </c>
      <c r="D17" s="26">
        <v>54000</v>
      </c>
      <c r="E17" s="26">
        <v>37800</v>
      </c>
      <c r="F17" s="21">
        <f t="shared" si="0"/>
        <v>70</v>
      </c>
      <c r="G17" s="52" t="s">
        <v>13</v>
      </c>
      <c r="H17" s="13">
        <v>3</v>
      </c>
      <c r="I17" s="1">
        <v>1</v>
      </c>
      <c r="J17" s="3">
        <v>2</v>
      </c>
      <c r="K17" s="1">
        <v>-10</v>
      </c>
      <c r="L17" s="1"/>
      <c r="M17" s="34">
        <v>1</v>
      </c>
      <c r="N17" s="34">
        <v>1</v>
      </c>
      <c r="O17" s="35">
        <f t="shared" si="1"/>
        <v>-2</v>
      </c>
      <c r="P17" s="36">
        <f t="shared" si="2"/>
        <v>12</v>
      </c>
      <c r="Q17" s="4"/>
      <c r="R17" s="4"/>
      <c r="S17" s="4"/>
    </row>
    <row r="18" spans="1:19" s="12" customFormat="1" ht="26.25">
      <c r="A18" s="59" t="s">
        <v>12</v>
      </c>
      <c r="B18" s="1" t="s">
        <v>93</v>
      </c>
      <c r="C18" s="1">
        <v>1</v>
      </c>
      <c r="D18" s="26">
        <v>66548</v>
      </c>
      <c r="E18" s="26">
        <v>50000</v>
      </c>
      <c r="F18" s="2">
        <f t="shared" si="0"/>
        <v>75.13373805373564</v>
      </c>
      <c r="G18" s="50" t="s">
        <v>13</v>
      </c>
      <c r="H18" s="13">
        <v>2</v>
      </c>
      <c r="I18" s="1">
        <v>1</v>
      </c>
      <c r="J18" s="3">
        <v>2</v>
      </c>
      <c r="K18" s="1">
        <v>-11</v>
      </c>
      <c r="L18" s="1"/>
      <c r="M18" s="34">
        <v>1</v>
      </c>
      <c r="N18" s="34">
        <v>1</v>
      </c>
      <c r="O18" s="41">
        <f t="shared" si="1"/>
        <v>-4</v>
      </c>
      <c r="P18" s="36">
        <f t="shared" si="2"/>
        <v>16</v>
      </c>
      <c r="Q18" s="4"/>
      <c r="R18" s="4"/>
      <c r="S18" s="4"/>
    </row>
    <row r="19" spans="1:19" s="12" customFormat="1" ht="52.5">
      <c r="A19" s="59" t="s">
        <v>43</v>
      </c>
      <c r="B19" s="1" t="s">
        <v>96</v>
      </c>
      <c r="C19" s="1">
        <v>4</v>
      </c>
      <c r="D19" s="26">
        <v>90000</v>
      </c>
      <c r="E19" s="26">
        <v>67500</v>
      </c>
      <c r="F19" s="2">
        <f t="shared" si="0"/>
        <v>75</v>
      </c>
      <c r="G19" s="50" t="s">
        <v>13</v>
      </c>
      <c r="H19" s="13">
        <v>2</v>
      </c>
      <c r="I19" s="1">
        <v>1</v>
      </c>
      <c r="J19" s="3">
        <v>1</v>
      </c>
      <c r="K19" s="1">
        <v>-10</v>
      </c>
      <c r="L19" s="1"/>
      <c r="M19" s="34">
        <v>1</v>
      </c>
      <c r="N19" s="34">
        <v>0</v>
      </c>
      <c r="O19" s="41">
        <f t="shared" si="1"/>
        <v>-5</v>
      </c>
      <c r="P19" s="36">
        <f t="shared" si="2"/>
        <v>17</v>
      </c>
      <c r="Q19" s="4">
        <v>52000</v>
      </c>
      <c r="R19" s="4">
        <v>52000</v>
      </c>
      <c r="S19" s="4"/>
    </row>
    <row r="20" spans="1:19" s="12" customFormat="1" ht="52.5">
      <c r="A20" s="59" t="s">
        <v>43</v>
      </c>
      <c r="B20" s="1" t="s">
        <v>95</v>
      </c>
      <c r="C20" s="1">
        <v>4</v>
      </c>
      <c r="D20" s="26">
        <v>60000</v>
      </c>
      <c r="E20" s="26">
        <v>48000</v>
      </c>
      <c r="F20" s="2">
        <f t="shared" si="0"/>
        <v>80</v>
      </c>
      <c r="G20" s="50" t="s">
        <v>13</v>
      </c>
      <c r="H20" s="13">
        <v>1</v>
      </c>
      <c r="I20" s="1">
        <v>1</v>
      </c>
      <c r="J20" s="3">
        <v>1</v>
      </c>
      <c r="K20" s="1">
        <v>-10</v>
      </c>
      <c r="L20" s="1"/>
      <c r="M20" s="34">
        <v>1</v>
      </c>
      <c r="N20" s="34">
        <v>0</v>
      </c>
      <c r="O20" s="41">
        <f t="shared" si="1"/>
        <v>-6</v>
      </c>
      <c r="P20" s="36">
        <f t="shared" si="2"/>
        <v>18</v>
      </c>
      <c r="Q20" s="4"/>
      <c r="R20" s="4"/>
      <c r="S20" s="4"/>
    </row>
    <row r="21" spans="1:19" s="12" customFormat="1" ht="27" thickBot="1">
      <c r="A21" s="133" t="s">
        <v>20</v>
      </c>
      <c r="B21" s="25" t="s">
        <v>64</v>
      </c>
      <c r="C21" s="25">
        <v>1</v>
      </c>
      <c r="D21" s="26">
        <v>100350</v>
      </c>
      <c r="E21" s="26">
        <v>60210</v>
      </c>
      <c r="F21" s="27">
        <f t="shared" si="0"/>
        <v>60</v>
      </c>
      <c r="G21" s="51" t="s">
        <v>13</v>
      </c>
      <c r="H21" s="13">
        <v>5</v>
      </c>
      <c r="I21" s="1">
        <v>2</v>
      </c>
      <c r="J21" s="3">
        <v>1</v>
      </c>
      <c r="K21" s="1">
        <v>-16</v>
      </c>
      <c r="L21" s="1"/>
      <c r="M21" s="34">
        <v>1</v>
      </c>
      <c r="N21" s="34">
        <v>0</v>
      </c>
      <c r="O21" s="40">
        <f t="shared" si="1"/>
        <v>-7</v>
      </c>
      <c r="P21" s="36">
        <v>19</v>
      </c>
      <c r="Q21" s="4"/>
      <c r="R21" s="4"/>
      <c r="S21" s="4"/>
    </row>
    <row r="22" spans="1:19" s="12" customFormat="1" ht="13.5" thickBot="1">
      <c r="A22" s="137"/>
      <c r="B22" s="99"/>
      <c r="C22" s="136"/>
      <c r="D22" s="105">
        <f>SUM(D3:D21)</f>
        <v>2132788</v>
      </c>
      <c r="E22" s="105">
        <f>SUM(E3:E21)</f>
        <v>1320375</v>
      </c>
      <c r="F22" s="129">
        <f t="shared" si="0"/>
        <v>61.908403460634624</v>
      </c>
      <c r="G22" s="236"/>
      <c r="H22" s="237"/>
      <c r="I22" s="237"/>
      <c r="J22" s="237"/>
      <c r="K22" s="237"/>
      <c r="L22" s="237"/>
      <c r="M22" s="237"/>
      <c r="N22" s="237"/>
      <c r="O22" s="237"/>
      <c r="P22" s="238"/>
      <c r="Q22" s="4">
        <f>SUM(Q3:Q20)</f>
        <v>534200</v>
      </c>
      <c r="R22" s="4">
        <f>SUM(R3:R20)</f>
        <v>500000</v>
      </c>
      <c r="S22" s="4"/>
    </row>
    <row r="28" ht="13.5">
      <c r="C28" s="18"/>
    </row>
  </sheetData>
  <sheetProtection/>
  <mergeCells count="3">
    <mergeCell ref="G22:P22"/>
    <mergeCell ref="A1:P1"/>
    <mergeCell ref="K2:L2"/>
  </mergeCell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7"/>
  <sheetViews>
    <sheetView tabSelected="1" zoomScalePageLayoutView="0" workbookViewId="0" topLeftCell="D1">
      <selection activeCell="R7" sqref="R7"/>
    </sheetView>
  </sheetViews>
  <sheetFormatPr defaultColWidth="9.125" defaultRowHeight="12.75"/>
  <cols>
    <col min="1" max="1" width="5.00390625" style="10" customWidth="1"/>
    <col min="2" max="2" width="45.875" style="10" customWidth="1"/>
    <col min="3" max="3" width="11.50390625" style="94" customWidth="1"/>
    <col min="4" max="4" width="15.875" style="94" customWidth="1"/>
    <col min="5" max="5" width="17.50390625" style="10" customWidth="1"/>
    <col min="6" max="6" width="14.50390625" style="16" customWidth="1"/>
    <col min="7" max="7" width="11.875" style="16" customWidth="1"/>
    <col min="8" max="8" width="16.125" style="17" customWidth="1"/>
    <col min="9" max="9" width="5.125" style="10" hidden="1" customWidth="1"/>
    <col min="10" max="10" width="4.00390625" style="10" hidden="1" customWidth="1"/>
    <col min="11" max="11" width="3.625" style="10" hidden="1" customWidth="1"/>
    <col min="12" max="12" width="4.00390625" style="10" hidden="1" customWidth="1"/>
    <col min="13" max="13" width="0.5" style="10" hidden="1" customWidth="1"/>
    <col min="14" max="14" width="3.125" style="10" hidden="1" customWidth="1"/>
    <col min="15" max="15" width="5.375" style="10" hidden="1" customWidth="1"/>
    <col min="16" max="16" width="13.125" style="10" customWidth="1"/>
    <col min="17" max="17" width="13.50390625" style="16" customWidth="1"/>
    <col min="18" max="16384" width="9.125" style="10" customWidth="1"/>
  </cols>
  <sheetData>
    <row r="1" spans="2:8" ht="12.75">
      <c r="B1" s="249"/>
      <c r="C1" s="249"/>
      <c r="D1" s="249"/>
      <c r="E1" s="249"/>
      <c r="F1" s="249"/>
      <c r="G1" s="249"/>
      <c r="H1" s="249"/>
    </row>
    <row r="2" spans="2:18" ht="14.25">
      <c r="B2" s="11"/>
      <c r="C2" s="11"/>
      <c r="D2" s="11"/>
      <c r="E2" s="11"/>
      <c r="F2" s="11"/>
      <c r="G2" s="11"/>
      <c r="H2" s="178" t="s">
        <v>129</v>
      </c>
      <c r="I2" s="170"/>
      <c r="J2" s="170"/>
      <c r="K2" s="170"/>
      <c r="L2" s="170"/>
      <c r="M2" s="170"/>
      <c r="N2" s="170"/>
      <c r="O2" s="170"/>
      <c r="P2" s="179"/>
      <c r="Q2" s="171"/>
      <c r="R2" s="171"/>
    </row>
    <row r="3" spans="2:18" ht="14.25">
      <c r="B3" s="11"/>
      <c r="C3" s="11"/>
      <c r="D3" s="11"/>
      <c r="E3" s="11"/>
      <c r="F3" s="11"/>
      <c r="G3" s="11"/>
      <c r="H3" s="172" t="s">
        <v>121</v>
      </c>
      <c r="Q3" s="250"/>
      <c r="R3" s="250"/>
    </row>
    <row r="4" spans="2:8" ht="13.5" thickBot="1">
      <c r="B4" s="11"/>
      <c r="C4" s="11"/>
      <c r="D4" s="11"/>
      <c r="E4" s="11"/>
      <c r="F4" s="11"/>
      <c r="G4" s="11"/>
      <c r="H4" s="11"/>
    </row>
    <row r="5" spans="2:17" ht="51.75" customHeight="1" thickBot="1">
      <c r="B5" s="240" t="s">
        <v>117</v>
      </c>
      <c r="C5" s="241"/>
      <c r="D5" s="241"/>
      <c r="E5" s="241"/>
      <c r="F5" s="241"/>
      <c r="G5" s="241"/>
      <c r="H5" s="241"/>
      <c r="I5" s="241"/>
      <c r="J5" s="241"/>
      <c r="K5" s="241"/>
      <c r="L5" s="241"/>
      <c r="M5" s="241"/>
      <c r="N5" s="241"/>
      <c r="O5" s="241"/>
      <c r="P5" s="241"/>
      <c r="Q5" s="242"/>
    </row>
    <row r="6" spans="2:19" s="11" customFormat="1" ht="35.25" customHeight="1" thickBot="1">
      <c r="B6" s="148" t="s">
        <v>11</v>
      </c>
      <c r="C6" s="149" t="s">
        <v>45</v>
      </c>
      <c r="D6" s="149" t="s">
        <v>102</v>
      </c>
      <c r="E6" s="150" t="s">
        <v>5</v>
      </c>
      <c r="F6" s="151" t="s">
        <v>81</v>
      </c>
      <c r="G6" s="151" t="s">
        <v>82</v>
      </c>
      <c r="H6" s="146" t="s">
        <v>23</v>
      </c>
      <c r="I6" s="64" t="s">
        <v>10</v>
      </c>
      <c r="J6" s="61" t="s">
        <v>8</v>
      </c>
      <c r="K6" s="61" t="s">
        <v>7</v>
      </c>
      <c r="L6" s="62" t="s">
        <v>9</v>
      </c>
      <c r="M6" s="64"/>
      <c r="N6" s="62" t="s">
        <v>41</v>
      </c>
      <c r="O6" s="62" t="s">
        <v>40</v>
      </c>
      <c r="P6" s="159" t="s">
        <v>122</v>
      </c>
      <c r="Q6" s="159" t="s">
        <v>104</v>
      </c>
      <c r="R6" s="58"/>
      <c r="S6" s="57"/>
    </row>
    <row r="7" spans="2:19" s="12" customFormat="1" ht="63.75" customHeight="1">
      <c r="B7" s="133" t="s">
        <v>107</v>
      </c>
      <c r="C7" s="142">
        <v>29253136</v>
      </c>
      <c r="D7" s="180" t="s">
        <v>123</v>
      </c>
      <c r="E7" s="144" t="s">
        <v>108</v>
      </c>
      <c r="F7" s="26">
        <v>125000</v>
      </c>
      <c r="G7" s="143">
        <v>62500</v>
      </c>
      <c r="H7" s="2">
        <v>50</v>
      </c>
      <c r="I7" s="25"/>
      <c r="J7" s="25"/>
      <c r="K7" s="26"/>
      <c r="L7" s="25"/>
      <c r="M7" s="25"/>
      <c r="N7" s="25"/>
      <c r="O7" s="25"/>
      <c r="P7" s="173"/>
      <c r="Q7" s="160">
        <v>62500</v>
      </c>
      <c r="S7" s="4"/>
    </row>
    <row r="8" spans="2:19" s="12" customFormat="1" ht="53.25" customHeight="1">
      <c r="B8" s="59" t="s">
        <v>109</v>
      </c>
      <c r="C8" s="1">
        <v>70892857</v>
      </c>
      <c r="D8" s="180" t="s">
        <v>124</v>
      </c>
      <c r="E8" s="1" t="s">
        <v>110</v>
      </c>
      <c r="F8" s="177">
        <v>34000</v>
      </c>
      <c r="G8" s="176">
        <v>25500</v>
      </c>
      <c r="H8" s="2">
        <v>75</v>
      </c>
      <c r="I8" s="1"/>
      <c r="J8" s="1"/>
      <c r="K8" s="1"/>
      <c r="L8" s="1"/>
      <c r="M8" s="1"/>
      <c r="N8" s="1"/>
      <c r="O8" s="1"/>
      <c r="P8" s="174">
        <v>25500</v>
      </c>
      <c r="Q8" s="65"/>
      <c r="S8" s="4"/>
    </row>
    <row r="9" spans="2:19" s="12" customFormat="1" ht="48" customHeight="1">
      <c r="B9" s="59" t="s">
        <v>111</v>
      </c>
      <c r="C9" s="140">
        <v>70263965</v>
      </c>
      <c r="D9" s="180" t="s">
        <v>125</v>
      </c>
      <c r="E9" s="1" t="s">
        <v>112</v>
      </c>
      <c r="F9" s="3">
        <v>300000</v>
      </c>
      <c r="G9" s="145">
        <v>100000</v>
      </c>
      <c r="H9" s="2">
        <v>33</v>
      </c>
      <c r="I9" s="1"/>
      <c r="J9" s="1"/>
      <c r="K9" s="3"/>
      <c r="L9" s="1"/>
      <c r="M9" s="1"/>
      <c r="N9" s="1"/>
      <c r="O9" s="1"/>
      <c r="P9" s="34"/>
      <c r="Q9" s="138">
        <v>100000</v>
      </c>
      <c r="S9" s="4"/>
    </row>
    <row r="10" spans="2:20" s="12" customFormat="1" ht="54" customHeight="1">
      <c r="B10" s="161" t="s">
        <v>113</v>
      </c>
      <c r="C10" s="19">
        <v>70285781</v>
      </c>
      <c r="D10" s="180" t="s">
        <v>126</v>
      </c>
      <c r="E10" s="144" t="s">
        <v>114</v>
      </c>
      <c r="F10" s="20">
        <v>13999</v>
      </c>
      <c r="G10" s="167">
        <v>11200</v>
      </c>
      <c r="H10" s="21">
        <v>80</v>
      </c>
      <c r="I10" s="19"/>
      <c r="J10" s="19"/>
      <c r="K10" s="19"/>
      <c r="L10" s="19"/>
      <c r="M10" s="19"/>
      <c r="N10" s="19"/>
      <c r="O10" s="19"/>
      <c r="P10" s="175">
        <v>11200</v>
      </c>
      <c r="Q10" s="168"/>
      <c r="R10" s="4"/>
      <c r="S10" s="4"/>
      <c r="T10" s="56"/>
    </row>
    <row r="11" spans="2:20" s="12" customFormat="1" ht="54" customHeight="1">
      <c r="B11" s="59" t="s">
        <v>115</v>
      </c>
      <c r="C11" s="1">
        <v>70282145</v>
      </c>
      <c r="D11" s="180" t="s">
        <v>127</v>
      </c>
      <c r="E11" s="1" t="s">
        <v>116</v>
      </c>
      <c r="F11" s="3">
        <v>70000</v>
      </c>
      <c r="G11" s="3">
        <v>40000</v>
      </c>
      <c r="H11" s="2">
        <v>57.1</v>
      </c>
      <c r="I11" s="1"/>
      <c r="J11" s="1"/>
      <c r="K11" s="1"/>
      <c r="L11" s="1"/>
      <c r="M11" s="1"/>
      <c r="N11" s="1"/>
      <c r="O11" s="1"/>
      <c r="P11" s="34"/>
      <c r="Q11" s="169">
        <v>40000</v>
      </c>
      <c r="R11" s="4"/>
      <c r="S11" s="4"/>
      <c r="T11" s="56"/>
    </row>
    <row r="12" spans="2:20" s="12" customFormat="1" ht="44.25" customHeight="1" thickBot="1">
      <c r="B12" s="246" t="s">
        <v>106</v>
      </c>
      <c r="C12" s="247"/>
      <c r="D12" s="247"/>
      <c r="E12" s="247"/>
      <c r="F12" s="247"/>
      <c r="G12" s="247"/>
      <c r="H12" s="248"/>
      <c r="I12" s="147"/>
      <c r="J12" s="147"/>
      <c r="K12" s="147"/>
      <c r="L12" s="147"/>
      <c r="M12" s="147"/>
      <c r="N12" s="147"/>
      <c r="O12" s="147"/>
      <c r="P12" s="251">
        <f>SUM(Q11+P10+Q9+P8+Q7)</f>
        <v>239200</v>
      </c>
      <c r="Q12" s="252"/>
      <c r="R12" s="4"/>
      <c r="S12" s="4"/>
      <c r="T12" s="56"/>
    </row>
    <row r="13" spans="2:20" s="162" customFormat="1" ht="18" customHeight="1" thickBot="1">
      <c r="B13" s="163"/>
      <c r="C13" s="163"/>
      <c r="D13" s="163"/>
      <c r="E13" s="163"/>
      <c r="F13" s="163"/>
      <c r="G13" s="163"/>
      <c r="H13" s="163"/>
      <c r="Q13" s="164"/>
      <c r="R13" s="165"/>
      <c r="S13" s="165"/>
      <c r="T13" s="166"/>
    </row>
    <row r="14" spans="2:20" s="12" customFormat="1" ht="44.25" customHeight="1" thickBot="1">
      <c r="B14" s="240" t="s">
        <v>118</v>
      </c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  <c r="Q14" s="242"/>
      <c r="R14" s="4"/>
      <c r="S14" s="4"/>
      <c r="T14" s="56"/>
    </row>
    <row r="15" spans="2:20" s="12" customFormat="1" ht="44.25" customHeight="1">
      <c r="B15" s="148" t="s">
        <v>11</v>
      </c>
      <c r="C15" s="149" t="s">
        <v>45</v>
      </c>
      <c r="D15" s="149" t="s">
        <v>102</v>
      </c>
      <c r="E15" s="150" t="s">
        <v>5</v>
      </c>
      <c r="F15" s="151" t="s">
        <v>81</v>
      </c>
      <c r="G15" s="151" t="s">
        <v>82</v>
      </c>
      <c r="H15" s="152" t="s">
        <v>23</v>
      </c>
      <c r="I15" s="153" t="s">
        <v>10</v>
      </c>
      <c r="J15" s="154" t="s">
        <v>8</v>
      </c>
      <c r="K15" s="154" t="s">
        <v>7</v>
      </c>
      <c r="L15" s="155" t="s">
        <v>9</v>
      </c>
      <c r="M15" s="153"/>
      <c r="N15" s="155" t="s">
        <v>41</v>
      </c>
      <c r="O15" s="155" t="s">
        <v>40</v>
      </c>
      <c r="P15" s="253" t="s">
        <v>104</v>
      </c>
      <c r="Q15" s="254"/>
      <c r="R15" s="4"/>
      <c r="S15" s="4"/>
      <c r="T15" s="56"/>
    </row>
    <row r="16" spans="2:19" s="12" customFormat="1" ht="70.5" customHeight="1" thickBot="1">
      <c r="B16" s="156" t="s">
        <v>119</v>
      </c>
      <c r="C16" s="157">
        <v>71198971</v>
      </c>
      <c r="D16" s="180" t="s">
        <v>128</v>
      </c>
      <c r="E16" s="81" t="s">
        <v>120</v>
      </c>
      <c r="F16" s="60">
        <v>400000</v>
      </c>
      <c r="G16" s="158">
        <v>260000</v>
      </c>
      <c r="H16" s="141">
        <f>SUM(G16/(F16/100))</f>
        <v>65</v>
      </c>
      <c r="I16" s="81"/>
      <c r="J16" s="81"/>
      <c r="K16" s="60"/>
      <c r="L16" s="81"/>
      <c r="M16" s="81"/>
      <c r="N16" s="81"/>
      <c r="O16" s="81"/>
      <c r="P16" s="255">
        <v>260000</v>
      </c>
      <c r="Q16" s="252"/>
      <c r="S16" s="4"/>
    </row>
    <row r="17" spans="1:19" ht="41.25" customHeight="1" thickBot="1">
      <c r="A17" s="10" t="s">
        <v>103</v>
      </c>
      <c r="B17" s="243" t="s">
        <v>105</v>
      </c>
      <c r="C17" s="244"/>
      <c r="D17" s="244"/>
      <c r="E17" s="244"/>
      <c r="F17" s="244"/>
      <c r="G17" s="244"/>
      <c r="H17" s="245"/>
      <c r="I17" s="139"/>
      <c r="J17" s="139"/>
      <c r="K17" s="139"/>
      <c r="L17" s="139"/>
      <c r="M17" s="139"/>
      <c r="N17" s="139"/>
      <c r="O17" s="139"/>
      <c r="P17" s="256">
        <f>P16</f>
        <v>260000</v>
      </c>
      <c r="Q17" s="257"/>
      <c r="R17" s="16"/>
      <c r="S17" s="16"/>
    </row>
  </sheetData>
  <sheetProtection/>
  <mergeCells count="10">
    <mergeCell ref="B5:Q5"/>
    <mergeCell ref="B14:Q14"/>
    <mergeCell ref="B17:H17"/>
    <mergeCell ref="B12:H12"/>
    <mergeCell ref="B1:H1"/>
    <mergeCell ref="Q3:R3"/>
    <mergeCell ref="P12:Q12"/>
    <mergeCell ref="P15:Q15"/>
    <mergeCell ref="P16:Q16"/>
    <mergeCell ref="P17:Q17"/>
  </mergeCells>
  <printOptions/>
  <pageMargins left="0.787401575" right="0.787401575" top="0.984251969" bottom="0.984251969" header="0.4921259845" footer="0.4921259845"/>
  <pageSetup fitToWidth="0" fitToHeight="1" horizontalDpi="600" verticalDpi="600" orientation="landscape" paperSize="9" scale="7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hrebenova</dc:creator>
  <cp:keywords/>
  <dc:description/>
  <cp:lastModifiedBy>Jakoubková Marie</cp:lastModifiedBy>
  <cp:lastPrinted>2013-03-07T11:05:58Z</cp:lastPrinted>
  <dcterms:created xsi:type="dcterms:W3CDTF">2005-08-24T13:56:27Z</dcterms:created>
  <dcterms:modified xsi:type="dcterms:W3CDTF">2013-03-07T11:06:02Z</dcterms:modified>
  <cp:category/>
  <cp:version/>
  <cp:contentType/>
  <cp:contentStatus/>
</cp:coreProperties>
</file>