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1760" activeTab="0"/>
  </bookViews>
  <sheets>
    <sheet name="List1" sheetId="1" r:id="rId1"/>
    <sheet name="COS" sheetId="2" r:id="rId2"/>
  </sheets>
  <definedNames/>
  <calcPr fullCalcOnLoad="1"/>
</workbook>
</file>

<file path=xl/comments1.xml><?xml version="1.0" encoding="utf-8"?>
<comments xmlns="http://schemas.openxmlformats.org/spreadsheetml/2006/main">
  <authors>
    <author>Benírške Martin Ing.</author>
    <author>Dostál Leoš Ing.</author>
  </authors>
  <commentList>
    <comment ref="P31" authorId="0">
      <text>
        <r>
          <rPr>
            <b/>
            <sz val="9"/>
            <rFont val="Tahoma"/>
            <family val="2"/>
          </rPr>
          <t>Benírške Martin Ing.:</t>
        </r>
        <r>
          <rPr>
            <sz val="9"/>
            <rFont val="Tahoma"/>
            <family val="2"/>
          </rPr>
          <t xml:space="preserve">
interní a neurologická JIP</t>
        </r>
      </text>
    </comment>
    <comment ref="R31" authorId="1">
      <text>
        <r>
          <rPr>
            <b/>
            <sz val="9"/>
            <rFont val="Tahoma"/>
            <family val="2"/>
          </rPr>
          <t>Dostál Leoš Ing.:</t>
        </r>
        <r>
          <rPr>
            <sz val="9"/>
            <rFont val="Tahoma"/>
            <family val="2"/>
          </rPr>
          <t xml:space="preserve">
vzhledem k dlouhodobému vysokému využití lůžek nedojde ke snížení, 2 lůžka pro jiné ZP než VZP, sloučeno s neurol.JIP</t>
        </r>
      </text>
    </comment>
    <comment ref="R29" authorId="1">
      <text>
        <r>
          <rPr>
            <b/>
            <sz val="9"/>
            <rFont val="Tahoma"/>
            <family val="2"/>
          </rPr>
          <t>Dostál Leoš Ing.:</t>
        </r>
        <r>
          <rPr>
            <sz val="9"/>
            <rFont val="Tahoma"/>
            <family val="2"/>
          </rPr>
          <t xml:space="preserve">
skutečný počet lůžek zachován vzhledem k tomu, že se jedná o součást SLF</t>
        </r>
      </text>
    </comment>
    <comment ref="R30" authorId="1">
      <text>
        <r>
          <rPr>
            <b/>
            <sz val="9"/>
            <rFont val="Tahoma"/>
            <family val="2"/>
          </rPr>
          <t>Dostál Leoš Ing.:</t>
        </r>
        <r>
          <rPr>
            <sz val="9"/>
            <rFont val="Tahoma"/>
            <family val="2"/>
          </rPr>
          <t xml:space="preserve">
skutečný počet lůžek zachován vzhledem k tomu, že se jedná o součást SLF</t>
        </r>
      </text>
    </comment>
    <comment ref="R28" authorId="1">
      <text>
        <r>
          <rPr>
            <b/>
            <sz val="9"/>
            <rFont val="Tahoma"/>
            <family val="2"/>
          </rPr>
          <t>Dostál Leoš Ing.:</t>
        </r>
        <r>
          <rPr>
            <sz val="9"/>
            <rFont val="Tahoma"/>
            <family val="2"/>
          </rPr>
          <t xml:space="preserve">
skutečný počet lůžek zachován vzhledem k potřebě izolace pacientů s infekcemi</t>
        </r>
      </text>
    </comment>
    <comment ref="R26" authorId="1">
      <text>
        <r>
          <rPr>
            <b/>
            <sz val="9"/>
            <rFont val="Tahoma"/>
            <family val="2"/>
          </rPr>
          <t>Dostál Leoš Ing.:</t>
        </r>
        <r>
          <rPr>
            <sz val="9"/>
            <rFont val="Tahoma"/>
            <family val="2"/>
          </rPr>
          <t xml:space="preserve">
počet lůžek snížen, kapacita dostatečná, objektivizace počtu ošetř.personálu</t>
        </r>
      </text>
    </comment>
    <comment ref="R18" authorId="1">
      <text>
        <r>
          <rPr>
            <b/>
            <sz val="9"/>
            <rFont val="Tahoma"/>
            <family val="2"/>
          </rPr>
          <t>Dostál Leoš Ing.:</t>
        </r>
        <r>
          <rPr>
            <sz val="9"/>
            <rFont val="Tahoma"/>
            <family val="2"/>
          </rPr>
          <t xml:space="preserve">
kapacita a provoz beze změny</t>
        </r>
      </text>
    </comment>
    <comment ref="R20" authorId="1">
      <text>
        <r>
          <rPr>
            <b/>
            <sz val="9"/>
            <rFont val="Tahoma"/>
            <family val="2"/>
          </rPr>
          <t>Dostál Leoš Ing.:</t>
        </r>
        <r>
          <rPr>
            <sz val="9"/>
            <rFont val="Tahoma"/>
            <family val="2"/>
          </rPr>
          <t xml:space="preserve">
kapacita a provoz beze změny</t>
        </r>
      </text>
    </comment>
    <comment ref="R22" authorId="1">
      <text>
        <r>
          <rPr>
            <b/>
            <sz val="9"/>
            <rFont val="Tahoma"/>
            <family val="2"/>
          </rPr>
          <t>Dostál Leoš Ing.:</t>
        </r>
        <r>
          <rPr>
            <sz val="9"/>
            <rFont val="Tahoma"/>
            <family val="2"/>
          </rPr>
          <t xml:space="preserve">
kapacita a provoz beze změny</t>
        </r>
      </text>
    </comment>
    <comment ref="R23" authorId="1">
      <text>
        <r>
          <rPr>
            <b/>
            <sz val="9"/>
            <rFont val="Tahoma"/>
            <family val="2"/>
          </rPr>
          <t>Dostál Leoš Ing.:</t>
        </r>
        <r>
          <rPr>
            <sz val="9"/>
            <rFont val="Tahoma"/>
            <family val="2"/>
          </rPr>
          <t xml:space="preserve">
kapacita a provoz beze změny</t>
        </r>
      </text>
    </comment>
    <comment ref="R24" authorId="1">
      <text>
        <r>
          <rPr>
            <b/>
            <sz val="9"/>
            <rFont val="Tahoma"/>
            <family val="2"/>
          </rPr>
          <t>Dostál Leoš Ing.:</t>
        </r>
        <r>
          <rPr>
            <sz val="9"/>
            <rFont val="Tahoma"/>
            <family val="2"/>
          </rPr>
          <t xml:space="preserve">
kapacita a provoz beze změny</t>
        </r>
      </text>
    </comment>
    <comment ref="R25" authorId="1">
      <text>
        <r>
          <rPr>
            <b/>
            <sz val="9"/>
            <rFont val="Tahoma"/>
            <family val="2"/>
          </rPr>
          <t>Dostál Leoš Ing.:</t>
        </r>
        <r>
          <rPr>
            <sz val="9"/>
            <rFont val="Tahoma"/>
            <family val="2"/>
          </rPr>
          <t xml:space="preserve">
kapacita a provoz beze změny</t>
        </r>
      </text>
    </comment>
    <comment ref="R27" authorId="1">
      <text>
        <r>
          <rPr>
            <b/>
            <sz val="9"/>
            <rFont val="Tahoma"/>
            <family val="2"/>
          </rPr>
          <t>Dostál Leoš Ing.:</t>
        </r>
        <r>
          <rPr>
            <sz val="9"/>
            <rFont val="Tahoma"/>
            <family val="2"/>
          </rPr>
          <t xml:space="preserve">
kapacita a provoz beze změny</t>
        </r>
      </text>
    </comment>
    <comment ref="R19" authorId="1">
      <text>
        <r>
          <rPr>
            <b/>
            <sz val="9"/>
            <rFont val="Tahoma"/>
            <family val="2"/>
          </rPr>
          <t>Dostál Leoš Ing.:</t>
        </r>
        <r>
          <rPr>
            <sz val="9"/>
            <rFont val="Tahoma"/>
            <family val="2"/>
          </rPr>
          <t xml:space="preserve">
kapacita a provoz beze změny</t>
        </r>
      </text>
    </comment>
    <comment ref="R21" authorId="1">
      <text>
        <r>
          <rPr>
            <b/>
            <sz val="9"/>
            <rFont val="Tahoma"/>
            <family val="2"/>
          </rPr>
          <t>Dostál Leoš Ing.:</t>
        </r>
        <r>
          <rPr>
            <sz val="9"/>
            <rFont val="Tahoma"/>
            <family val="2"/>
          </rPr>
          <t xml:space="preserve">
kapacita a provoz beze změny</t>
        </r>
      </text>
    </comment>
    <comment ref="R32" authorId="1">
      <text>
        <r>
          <rPr>
            <b/>
            <sz val="9"/>
            <rFont val="Tahoma"/>
            <family val="2"/>
          </rPr>
          <t>Dostál Leoš Ing.:</t>
        </r>
        <r>
          <rPr>
            <sz val="9"/>
            <rFont val="Tahoma"/>
            <family val="2"/>
          </rPr>
          <t xml:space="preserve">
skutečný počet lůžek zachován vzhledem k tomu, že se jedná o součást SLF</t>
        </r>
      </text>
    </comment>
    <comment ref="R33" authorId="1">
      <text>
        <r>
          <rPr>
            <b/>
            <sz val="9"/>
            <rFont val="Tahoma"/>
            <family val="2"/>
          </rPr>
          <t>Dostál Leoš Ing.:</t>
        </r>
        <r>
          <rPr>
            <sz val="9"/>
            <rFont val="Tahoma"/>
            <family val="2"/>
          </rPr>
          <t xml:space="preserve">
viz interna JIP</t>
        </r>
      </text>
    </comment>
    <comment ref="R34" authorId="1">
      <text>
        <r>
          <rPr>
            <b/>
            <sz val="9"/>
            <rFont val="Tahoma"/>
            <family val="2"/>
          </rPr>
          <t>Dostál Leoš Ing.:</t>
        </r>
        <r>
          <rPr>
            <sz val="9"/>
            <rFont val="Tahoma"/>
            <family val="2"/>
          </rPr>
          <t xml:space="preserve">
zatím změna využití lůžek zásadním zvýšením objemu jednodenních výkonů, do SLFCH bude začleněno po přesunu oddělení do areálu nemocnice</t>
        </r>
      </text>
    </comment>
    <comment ref="R35" authorId="1">
      <text>
        <r>
          <rPr>
            <b/>
            <sz val="9"/>
            <rFont val="Tahoma"/>
            <family val="2"/>
          </rPr>
          <t>Dostál Leoš Ing.:</t>
        </r>
        <r>
          <rPr>
            <sz val="9"/>
            <rFont val="Tahoma"/>
            <family val="2"/>
          </rPr>
          <t xml:space="preserve">
vzhledem k potřebě izolace některých pacientů bude stávající počet lůžek zachován, dosavadní využití tomu odpovídá</t>
        </r>
      </text>
    </comment>
    <comment ref="R36" authorId="1">
      <text>
        <r>
          <rPr>
            <b/>
            <sz val="9"/>
            <rFont val="Tahoma"/>
            <family val="2"/>
          </rPr>
          <t>Dostál Leoš Ing.:</t>
        </r>
        <r>
          <rPr>
            <sz val="9"/>
            <rFont val="Tahoma"/>
            <family val="2"/>
          </rPr>
          <t xml:space="preserve">
předpokládaná kapacita v rámci SLFCH</t>
        </r>
      </text>
    </comment>
    <comment ref="R37" authorId="1">
      <text>
        <r>
          <rPr>
            <b/>
            <sz val="9"/>
            <rFont val="Tahoma"/>
            <family val="2"/>
          </rPr>
          <t>Dostál Leoš Ing.:</t>
        </r>
        <r>
          <rPr>
            <sz val="9"/>
            <rFont val="Tahoma"/>
            <family val="2"/>
          </rPr>
          <t xml:space="preserve">
počet lůžek bude snížen a do výstavby nového pavilónu bude nabízena možnostsamostatné hospitalizace</t>
        </r>
      </text>
    </comment>
    <comment ref="R38" authorId="1">
      <text>
        <r>
          <rPr>
            <b/>
            <sz val="9"/>
            <rFont val="Tahoma"/>
            <family val="2"/>
          </rPr>
          <t>Dostál Leoš Ing.:</t>
        </r>
        <r>
          <rPr>
            <sz val="9"/>
            <rFont val="Tahoma"/>
            <family val="2"/>
          </rPr>
          <t xml:space="preserve">
kapacita a provoz beze změny</t>
        </r>
      </text>
    </comment>
    <comment ref="R39" authorId="1">
      <text>
        <r>
          <rPr>
            <b/>
            <sz val="9"/>
            <rFont val="Tahoma"/>
            <family val="2"/>
          </rPr>
          <t>Dostál Leoš Ing.:</t>
        </r>
        <r>
          <rPr>
            <sz val="9"/>
            <rFont val="Tahoma"/>
            <family val="2"/>
          </rPr>
          <t xml:space="preserve">
počet zvýšen v souladu se studií proveditelnosti</t>
        </r>
      </text>
    </comment>
    <comment ref="R40" authorId="1">
      <text>
        <r>
          <rPr>
            <b/>
            <sz val="9"/>
            <rFont val="Tahoma"/>
            <family val="2"/>
          </rPr>
          <t>Dostál Leoš Ing.:</t>
        </r>
        <r>
          <rPr>
            <sz val="9"/>
            <rFont val="Tahoma"/>
            <family val="2"/>
          </rPr>
          <t xml:space="preserve">
skutečný počet lůžek zachován vzhledem k potřebě izolace některých pacientů</t>
        </r>
      </text>
    </comment>
    <comment ref="R41" authorId="1">
      <text>
        <r>
          <rPr>
            <b/>
            <sz val="9"/>
            <rFont val="Tahoma"/>
            <family val="2"/>
          </rPr>
          <t>Dostál Leoš Ing.:</t>
        </r>
        <r>
          <rPr>
            <sz val="9"/>
            <rFont val="Tahoma"/>
            <family val="2"/>
          </rPr>
          <t xml:space="preserve">
počet lůžek bude snížen pro možnost samostatné hospitalizace</t>
        </r>
      </text>
    </comment>
    <comment ref="R42" authorId="1">
      <text>
        <r>
          <rPr>
            <b/>
            <sz val="9"/>
            <rFont val="Tahoma"/>
            <family val="2"/>
          </rPr>
          <t>Dostál Leoš Ing.:</t>
        </r>
        <r>
          <rPr>
            <sz val="9"/>
            <rFont val="Tahoma"/>
            <family val="2"/>
          </rPr>
          <t xml:space="preserve">
zvýšení počtu lůžek bude realizováno po přestěhování LDN do areálu nemocnice (UNP), odpovídá reálné poptávce</t>
        </r>
      </text>
    </comment>
    <comment ref="R44" authorId="1">
      <text>
        <r>
          <rPr>
            <b/>
            <sz val="9"/>
            <rFont val="Tahoma"/>
            <family val="2"/>
          </rPr>
          <t>Dostál Leoš Ing.:</t>
        </r>
        <r>
          <rPr>
            <sz val="9"/>
            <rFont val="Tahoma"/>
            <family val="2"/>
          </rPr>
          <t xml:space="preserve">
kapacita a provoz beze změny</t>
        </r>
      </text>
    </comment>
    <comment ref="R45" authorId="1">
      <text>
        <r>
          <rPr>
            <b/>
            <sz val="9"/>
            <rFont val="Tahoma"/>
            <family val="2"/>
          </rPr>
          <t>Dostál Leoš Ing.:</t>
        </r>
        <r>
          <rPr>
            <sz val="9"/>
            <rFont val="Tahoma"/>
            <family val="2"/>
          </rPr>
          <t xml:space="preserve">
kapacita a provoz beze změny</t>
        </r>
      </text>
    </comment>
    <comment ref="R47" authorId="1">
      <text>
        <r>
          <rPr>
            <b/>
            <sz val="9"/>
            <rFont val="Tahoma"/>
            <family val="2"/>
          </rPr>
          <t>Dostál Leoš Ing.:</t>
        </r>
        <r>
          <rPr>
            <sz val="9"/>
            <rFont val="Tahoma"/>
            <family val="2"/>
          </rPr>
          <t xml:space="preserve">
kapacita a provoz beze změny</t>
        </r>
      </text>
    </comment>
  </commentList>
</comments>
</file>

<file path=xl/sharedStrings.xml><?xml version="1.0" encoding="utf-8"?>
<sst xmlns="http://schemas.openxmlformats.org/spreadsheetml/2006/main" count="138" uniqueCount="93">
  <si>
    <t>Pracoviště</t>
  </si>
  <si>
    <t xml:space="preserve">ARO </t>
  </si>
  <si>
    <t>Chirurgie 2</t>
  </si>
  <si>
    <t>Chirurgie JIP</t>
  </si>
  <si>
    <t>Chirurgie 3</t>
  </si>
  <si>
    <t>Chirurgie</t>
  </si>
  <si>
    <t>Dětské oddělení</t>
  </si>
  <si>
    <t>Dětské odd.</t>
  </si>
  <si>
    <t>Dětská JIP</t>
  </si>
  <si>
    <t>Novorozenecké odd.</t>
  </si>
  <si>
    <t>Novotozoenecká JIP</t>
  </si>
  <si>
    <t>Gynekologie</t>
  </si>
  <si>
    <t>Gynekologické odd.</t>
  </si>
  <si>
    <t>Šestinedělí</t>
  </si>
  <si>
    <t>Infekční oddělení</t>
  </si>
  <si>
    <t>Interní oddělení</t>
  </si>
  <si>
    <t>Interna A</t>
  </si>
  <si>
    <t>Interna B</t>
  </si>
  <si>
    <t>Interna JIP</t>
  </si>
  <si>
    <t>Kožní oddělení</t>
  </si>
  <si>
    <t>LDN Třebíč</t>
  </si>
  <si>
    <t>DIOP</t>
  </si>
  <si>
    <t>ORL</t>
  </si>
  <si>
    <t>Ortopedie</t>
  </si>
  <si>
    <t>Rehabilitace</t>
  </si>
  <si>
    <t>TRN</t>
  </si>
  <si>
    <t>Urologie</t>
  </si>
  <si>
    <t>Stanice</t>
  </si>
  <si>
    <t>Poznámka</t>
  </si>
  <si>
    <t>LDN Moravské Budějovice</t>
  </si>
  <si>
    <t>Ortopedie JIP</t>
  </si>
  <si>
    <t>2. patro</t>
  </si>
  <si>
    <t>3. patro</t>
  </si>
  <si>
    <t>1. patro</t>
  </si>
  <si>
    <t>1. patro - sociální</t>
  </si>
  <si>
    <t>2. patro - sociální</t>
  </si>
  <si>
    <t>Akutní lůžka</t>
  </si>
  <si>
    <t>Sociální lůžka</t>
  </si>
  <si>
    <t>Počet lůžek celkem</t>
  </si>
  <si>
    <t>Neurologie</t>
  </si>
  <si>
    <t>Oční oddělení</t>
  </si>
  <si>
    <t>Neurologie JIP</t>
  </si>
  <si>
    <t>Počet lůžek</t>
  </si>
  <si>
    <t>skut. 31.12.2012</t>
  </si>
  <si>
    <t>dle VZP 1.1.2013</t>
  </si>
  <si>
    <t>návrh NTR</t>
  </si>
  <si>
    <t>Intenzivní lůžka (JIP+ARO)</t>
  </si>
  <si>
    <t>Lůžka následné péče+DIOP</t>
  </si>
  <si>
    <t>SLFCH</t>
  </si>
  <si>
    <t>SLFI</t>
  </si>
  <si>
    <t>konečná varianta</t>
  </si>
  <si>
    <t>Změna v počtu lůžek</t>
  </si>
  <si>
    <t>x</t>
  </si>
  <si>
    <t>Obložnost</t>
  </si>
  <si>
    <t>skutečná</t>
  </si>
  <si>
    <t>ke konečné var.</t>
  </si>
  <si>
    <t>SLFI - společný lůžkový fond interních oborů (interna, neurologie, plicní)</t>
  </si>
  <si>
    <t>SLFCH - společný lůžkový fond chirurgických oborů (chirurgie, urologie, ORL, oční)</t>
  </si>
  <si>
    <t>Systém pro odměňování ředitelů nemocnic v roce 2012  -  Cíl č. 4 Provozní zajištění projektu Restrukturalizace lůžkové péče v nemocnicích zřizovaných Krajem Vysočina vč. podpisu rámcových smluv v rozsahu akceptovaném Krajem Vysočina</t>
  </si>
  <si>
    <t>2. Spojený lůžkový fond interních oborů byl rozšířen o lůžka plicního oddělení</t>
  </si>
  <si>
    <t>3. Všechny obory s lůžkovou péčí blyly jako lůžkové zachovány</t>
  </si>
  <si>
    <t>4. Výčet oborů ve všech druzích péče zůstává  v rozsahu cíle č. 3</t>
  </si>
  <si>
    <t>6. Přístrojové vybavení se nemění a stejně tak i jeho využití</t>
  </si>
  <si>
    <t>7. Personální vybavení v kategorii lékař je shodné s cílem č. 3</t>
  </si>
  <si>
    <t>9. zajištění ÚPS zůstává nezměněno proti roku 2012, tj. formou DPČ s pevně stanovenými sazbami odměn za službu</t>
  </si>
  <si>
    <t>11. Dosud byly uzavřeny smlouvy s VZP ČR , VoZP a ZP MV vč. příloh č. 4. S ostatními ZP jednáme.</t>
  </si>
  <si>
    <t>12. Veškéré činnosti kolem restrukturalizace lůžkového fondu stejně jako otázku smluvních vztahů se ZP koordinujeme s ostatními nemocnicemi a zřizovatelem</t>
  </si>
  <si>
    <t>Realizace</t>
  </si>
  <si>
    <t>beze změny</t>
  </si>
  <si>
    <t>1. Původně dohodnuté počty lůžek byly při jednání s VZP v závěru roku zvýšeny celkově o 5 akutních a o 2 JIP</t>
  </si>
  <si>
    <t>5. Konečný počet lůžek dohodnutý jako smluvní je uveden v tabulce níže a ve sloupci "Poznámka" jsou umístěny komentáře, které vysvětlují další postup v oborech</t>
  </si>
  <si>
    <t>13. Restrukturalizace byla připravována v souvislostech s plánovanou výstavbou nového chirurgického pavilónu</t>
  </si>
  <si>
    <t>8. Ošetřovatelský personál budev počtech a kvalifikační struktuře objektivizován v návaznosti na vyhlášku č. 90/2012 Sb. s předpokládaným snížením cca o 50 osob proti stavu k 31.12.2012</t>
  </si>
  <si>
    <t>10. Pro zajištění efektivnosti provozu jednotlivých oddělení je zpracován systém ukazatelů s návazností na úhradovou vyhlášku precizovanou pro jednotlivé odbornosti a dále limit přímých materiálových nákladů. Systém je průběžně aktualizován pro zvýšení účinnosti</t>
  </si>
  <si>
    <t>Třebíč 11.1.2013</t>
  </si>
  <si>
    <t>1.1.2014, zatím 47 lůžek</t>
  </si>
  <si>
    <t>Sál</t>
  </si>
  <si>
    <t>Po</t>
  </si>
  <si>
    <t>Ut</t>
  </si>
  <si>
    <t>St</t>
  </si>
  <si>
    <t>Čt</t>
  </si>
  <si>
    <t>Pá</t>
  </si>
  <si>
    <t>2 - urologie</t>
  </si>
  <si>
    <t>7.30-15.00</t>
  </si>
  <si>
    <t>10.00-15.00</t>
  </si>
  <si>
    <t>3 - GP</t>
  </si>
  <si>
    <t>7.30-11.00</t>
  </si>
  <si>
    <t>4 - ORL</t>
  </si>
  <si>
    <t>5 - ortopedie</t>
  </si>
  <si>
    <t>6 - ortopedie</t>
  </si>
  <si>
    <t>7 - chirurgie</t>
  </si>
  <si>
    <t>9.30-12.30</t>
  </si>
  <si>
    <t>8 - chirurgie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</si>
</sst>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medium"/>
      <bottom style="medium"/>
    </border>
    <border>
      <left/>
      <right/>
      <top style="thin"/>
      <bottom/>
    </border>
    <border>
      <left/>
      <right/>
      <top style="thick"/>
      <bottom style="thin"/>
    </border>
    <border>
      <left style="thin"/>
      <right/>
      <top style="thick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 style="thin"/>
      <bottom style="thick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thick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/>
      <bottom style="thin"/>
    </border>
    <border>
      <left/>
      <right/>
      <top style="medium"/>
      <bottom style="medium"/>
    </border>
    <border>
      <left style="medium"/>
      <right style="thin"/>
      <top style="thick"/>
      <bottom/>
    </border>
    <border>
      <left style="thin"/>
      <right style="thin"/>
      <top style="thick"/>
      <bottom/>
    </border>
    <border>
      <left style="thin"/>
      <right style="medium"/>
      <top style="thick"/>
      <bottom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thin"/>
      <right style="medium"/>
      <top style="medium"/>
      <bottom style="medium"/>
    </border>
    <border>
      <left/>
      <right style="thin"/>
      <top style="thick"/>
      <bottom style="thin"/>
    </border>
    <border>
      <left/>
      <right style="medium"/>
      <top style="thin"/>
      <bottom style="thin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medium"/>
      <right style="thin"/>
      <top style="thick"/>
      <bottom style="thin"/>
    </border>
    <border>
      <left style="thin"/>
      <right/>
      <top/>
      <bottom style="thick"/>
    </border>
    <border>
      <left style="thin"/>
      <right/>
      <top style="medium"/>
      <bottom/>
    </border>
    <border>
      <left style="medium"/>
      <right/>
      <top/>
      <bottom style="thick"/>
    </border>
    <border>
      <left/>
      <right/>
      <top/>
      <bottom style="thick"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 style="thick"/>
    </border>
    <border>
      <left style="thin"/>
      <right style="thin"/>
      <top/>
      <bottom style="thick"/>
    </border>
    <border>
      <left/>
      <right style="thin"/>
      <top/>
      <bottom style="thick"/>
    </border>
    <border>
      <left style="thin"/>
      <right/>
      <top style="thick"/>
      <bottom/>
    </border>
    <border>
      <left style="medium"/>
      <right style="thin"/>
      <top style="medium"/>
      <bottom/>
    </border>
    <border>
      <left/>
      <right style="medium"/>
      <top/>
      <bottom/>
    </border>
    <border>
      <left/>
      <right style="medium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4" fillId="1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4" fillId="13" borderId="13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4" fillId="13" borderId="15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" fillId="13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24" fillId="0" borderId="25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24" fillId="0" borderId="26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2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24" fillId="0" borderId="17" xfId="0" applyFont="1" applyFill="1" applyBorder="1" applyAlignment="1">
      <alignment vertical="center"/>
    </xf>
    <xf numFmtId="0" fontId="24" fillId="0" borderId="27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4" fillId="13" borderId="19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vertical="center"/>
    </xf>
    <xf numFmtId="0" fontId="0" fillId="0" borderId="28" xfId="0" applyBorder="1" applyAlignment="1">
      <alignment/>
    </xf>
    <xf numFmtId="0" fontId="4" fillId="13" borderId="29" xfId="0" applyFont="1" applyFill="1" applyBorder="1" applyAlignment="1">
      <alignment horizontal="center"/>
    </xf>
    <xf numFmtId="0" fontId="4" fillId="13" borderId="28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30" xfId="0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4" fillId="13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4" fillId="13" borderId="34" xfId="0" applyFont="1" applyFill="1" applyBorder="1" applyAlignment="1">
      <alignment horizontal="center" vertical="center"/>
    </xf>
    <xf numFmtId="0" fontId="4" fillId="13" borderId="35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4" fillId="13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4" fillId="13" borderId="39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0" fillId="10" borderId="35" xfId="0" applyFill="1" applyBorder="1" applyAlignment="1">
      <alignment horizontal="center" vertical="center"/>
    </xf>
    <xf numFmtId="0" fontId="0" fillId="10" borderId="43" xfId="0" applyFill="1" applyBorder="1" applyAlignment="1">
      <alignment horizontal="center" vertical="center"/>
    </xf>
    <xf numFmtId="0" fontId="0" fillId="10" borderId="44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45" xfId="0" applyFill="1" applyBorder="1" applyAlignment="1">
      <alignment horizontal="center"/>
    </xf>
    <xf numFmtId="0" fontId="4" fillId="33" borderId="33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10" fontId="0" fillId="0" borderId="27" xfId="0" applyNumberFormat="1" applyBorder="1" applyAlignment="1">
      <alignment horizontal="left"/>
    </xf>
    <xf numFmtId="0" fontId="0" fillId="0" borderId="2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" fillId="13" borderId="15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164" fontId="4" fillId="13" borderId="19" xfId="0" applyNumberFormat="1" applyFont="1" applyFill="1" applyBorder="1" applyAlignment="1">
      <alignment horizontal="center" vertical="center"/>
    </xf>
    <xf numFmtId="164" fontId="4" fillId="13" borderId="13" xfId="0" applyNumberFormat="1" applyFont="1" applyFill="1" applyBorder="1" applyAlignment="1">
      <alignment horizontal="center" vertical="center"/>
    </xf>
    <xf numFmtId="164" fontId="0" fillId="0" borderId="20" xfId="0" applyNumberFormat="1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164" fontId="4" fillId="13" borderId="21" xfId="0" applyNumberFormat="1" applyFont="1" applyFill="1" applyBorder="1" applyAlignment="1">
      <alignment horizontal="center" vertical="center"/>
    </xf>
    <xf numFmtId="164" fontId="0" fillId="0" borderId="23" xfId="0" applyNumberFormat="1" applyFill="1" applyBorder="1" applyAlignment="1">
      <alignment horizontal="center" vertical="center"/>
    </xf>
    <xf numFmtId="164" fontId="0" fillId="0" borderId="18" xfId="0" applyNumberFormat="1" applyFill="1" applyBorder="1" applyAlignment="1">
      <alignment horizontal="center" vertical="center"/>
    </xf>
    <xf numFmtId="164" fontId="4" fillId="13" borderId="15" xfId="0" applyNumberFormat="1" applyFon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164" fontId="4" fillId="33" borderId="15" xfId="0" applyNumberFormat="1" applyFont="1" applyFill="1" applyBorder="1" applyAlignment="1">
      <alignment horizontal="center" vertical="center"/>
    </xf>
    <xf numFmtId="164" fontId="0" fillId="0" borderId="49" xfId="0" applyNumberFormat="1" applyFill="1" applyBorder="1" applyAlignment="1">
      <alignment horizontal="center" vertical="center"/>
    </xf>
    <xf numFmtId="164" fontId="0" fillId="0" borderId="50" xfId="0" applyNumberFormat="1" applyFill="1" applyBorder="1" applyAlignment="1">
      <alignment horizontal="center" vertical="center"/>
    </xf>
    <xf numFmtId="0" fontId="4" fillId="13" borderId="5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4" fontId="4" fillId="13" borderId="25" xfId="0" applyNumberFormat="1" applyFont="1" applyFill="1" applyBorder="1" applyAlignment="1">
      <alignment horizontal="center" vertical="center"/>
    </xf>
    <xf numFmtId="164" fontId="4" fillId="13" borderId="52" xfId="0" applyNumberFormat="1" applyFont="1" applyFill="1" applyBorder="1" applyAlignment="1">
      <alignment horizontal="center" vertical="center"/>
    </xf>
    <xf numFmtId="164" fontId="0" fillId="0" borderId="25" xfId="0" applyNumberFormat="1" applyFill="1" applyBorder="1" applyAlignment="1">
      <alignment horizontal="center" vertical="center"/>
    </xf>
    <xf numFmtId="164" fontId="0" fillId="0" borderId="41" xfId="0" applyNumberFormat="1" applyFill="1" applyBorder="1" applyAlignment="1">
      <alignment horizontal="center" vertical="center"/>
    </xf>
    <xf numFmtId="164" fontId="4" fillId="13" borderId="42" xfId="0" applyNumberFormat="1" applyFont="1" applyFill="1" applyBorder="1" applyAlignment="1">
      <alignment horizontal="center" vertical="center"/>
    </xf>
    <xf numFmtId="164" fontId="0" fillId="0" borderId="53" xfId="0" applyNumberFormat="1" applyFill="1" applyBorder="1" applyAlignment="1">
      <alignment horizontal="center" vertical="center"/>
    </xf>
    <xf numFmtId="164" fontId="0" fillId="0" borderId="54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55" xfId="0" applyNumberFormat="1" applyFill="1" applyBorder="1" applyAlignment="1">
      <alignment horizontal="center" vertical="center"/>
    </xf>
    <xf numFmtId="164" fontId="4" fillId="13" borderId="27" xfId="0" applyNumberFormat="1" applyFont="1" applyFill="1" applyBorder="1" applyAlignment="1">
      <alignment horizontal="center" vertical="center"/>
    </xf>
    <xf numFmtId="164" fontId="0" fillId="0" borderId="56" xfId="0" applyNumberFormat="1" applyFill="1" applyBorder="1" applyAlignment="1">
      <alignment horizontal="center" vertical="center"/>
    </xf>
    <xf numFmtId="0" fontId="4" fillId="13" borderId="57" xfId="0" applyFont="1" applyFill="1" applyBorder="1" applyAlignment="1">
      <alignment horizontal="center" vertical="center"/>
    </xf>
    <xf numFmtId="0" fontId="4" fillId="13" borderId="58" xfId="0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4" fillId="13" borderId="44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164" fontId="4" fillId="33" borderId="42" xfId="0" applyNumberFormat="1" applyFont="1" applyFill="1" applyBorder="1" applyAlignment="1">
      <alignment horizontal="center" vertical="center"/>
    </xf>
    <xf numFmtId="0" fontId="4" fillId="13" borderId="63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0" fillId="10" borderId="64" xfId="0" applyFill="1" applyBorder="1" applyAlignment="1">
      <alignment horizontal="center"/>
    </xf>
    <xf numFmtId="0" fontId="0" fillId="10" borderId="40" xfId="0" applyFill="1" applyBorder="1" applyAlignment="1">
      <alignment horizontal="center"/>
    </xf>
    <xf numFmtId="10" fontId="4" fillId="13" borderId="28" xfId="0" applyNumberFormat="1" applyFont="1" applyFill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10" fontId="4" fillId="33" borderId="17" xfId="0" applyNumberFormat="1" applyFont="1" applyFill="1" applyBorder="1" applyAlignment="1">
      <alignment horizontal="center"/>
    </xf>
    <xf numFmtId="10" fontId="0" fillId="10" borderId="17" xfId="0" applyNumberFormat="1" applyFill="1" applyBorder="1" applyAlignment="1">
      <alignment horizontal="center"/>
    </xf>
    <xf numFmtId="10" fontId="0" fillId="0" borderId="27" xfId="0" applyNumberFormat="1" applyBorder="1" applyAlignment="1">
      <alignment horizontal="center"/>
    </xf>
    <xf numFmtId="10" fontId="0" fillId="0" borderId="29" xfId="0" applyNumberFormat="1" applyBorder="1" applyAlignment="1">
      <alignment horizontal="left"/>
    </xf>
    <xf numFmtId="10" fontId="0" fillId="0" borderId="24" xfId="0" applyNumberFormat="1" applyBorder="1" applyAlignment="1">
      <alignment horizontal="left"/>
    </xf>
    <xf numFmtId="0" fontId="39" fillId="34" borderId="31" xfId="0" applyFont="1" applyFill="1" applyBorder="1" applyAlignment="1">
      <alignment horizontal="center" vertical="center" wrapText="1"/>
    </xf>
    <xf numFmtId="0" fontId="39" fillId="34" borderId="19" xfId="0" applyFont="1" applyFill="1" applyBorder="1" applyAlignment="1">
      <alignment horizontal="center" vertical="center" wrapText="1"/>
    </xf>
    <xf numFmtId="164" fontId="4" fillId="13" borderId="65" xfId="0" applyNumberFormat="1" applyFont="1" applyFill="1" applyBorder="1" applyAlignment="1">
      <alignment horizontal="center" vertical="center"/>
    </xf>
    <xf numFmtId="164" fontId="4" fillId="13" borderId="66" xfId="0" applyNumberFormat="1" applyFont="1" applyFill="1" applyBorder="1" applyAlignment="1">
      <alignment horizontal="center" vertical="center"/>
    </xf>
    <xf numFmtId="0" fontId="4" fillId="13" borderId="52" xfId="0" applyFont="1" applyFill="1" applyBorder="1" applyAlignment="1">
      <alignment horizontal="center" vertical="center"/>
    </xf>
    <xf numFmtId="0" fontId="4" fillId="13" borderId="67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0" fontId="0" fillId="0" borderId="29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4" fontId="0" fillId="0" borderId="12" xfId="0" applyNumberFormat="1" applyFill="1" applyBorder="1" applyAlignment="1">
      <alignment horizontal="center" vertical="center"/>
    </xf>
    <xf numFmtId="14" fontId="0" fillId="0" borderId="20" xfId="0" applyNumberFormat="1" applyFill="1" applyBorder="1" applyAlignment="1">
      <alignment horizontal="center" vertical="center"/>
    </xf>
    <xf numFmtId="14" fontId="0" fillId="0" borderId="24" xfId="0" applyNumberFormat="1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14" fontId="0" fillId="0" borderId="14" xfId="0" applyNumberFormat="1" applyFill="1" applyBorder="1" applyAlignment="1">
      <alignment horizontal="center" vertical="center"/>
    </xf>
    <xf numFmtId="14" fontId="0" fillId="0" borderId="23" xfId="0" applyNumberForma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39" fillId="34" borderId="20" xfId="0" applyFont="1" applyFill="1" applyBorder="1" applyAlignment="1">
      <alignment horizontal="center" vertical="center"/>
    </xf>
    <xf numFmtId="0" fontId="39" fillId="34" borderId="68" xfId="0" applyFont="1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14" fontId="0" fillId="0" borderId="69" xfId="0" applyNumberFormat="1" applyFill="1" applyBorder="1" applyAlignment="1">
      <alignment horizontal="center" vertical="center" wrapText="1"/>
    </xf>
    <xf numFmtId="14" fontId="0" fillId="0" borderId="20" xfId="0" applyNumberFormat="1" applyFill="1" applyBorder="1" applyAlignment="1">
      <alignment horizontal="center" vertical="center" wrapText="1"/>
    </xf>
    <xf numFmtId="14" fontId="0" fillId="0" borderId="46" xfId="0" applyNumberForma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0" fillId="0" borderId="49" xfId="0" applyNumberFormat="1" applyFill="1" applyBorder="1" applyAlignment="1">
      <alignment horizontal="center" vertical="center"/>
    </xf>
    <xf numFmtId="164" fontId="0" fillId="0" borderId="18" xfId="0" applyNumberFormat="1" applyFill="1" applyBorder="1" applyAlignment="1">
      <alignment horizontal="center" vertical="center"/>
    </xf>
    <xf numFmtId="164" fontId="4" fillId="33" borderId="19" xfId="0" applyNumberFormat="1" applyFont="1" applyFill="1" applyBorder="1" applyAlignment="1">
      <alignment horizontal="center" vertical="center"/>
    </xf>
    <xf numFmtId="164" fontId="4" fillId="33" borderId="18" xfId="0" applyNumberFormat="1" applyFont="1" applyFill="1" applyBorder="1" applyAlignment="1">
      <alignment horizontal="center" vertical="center"/>
    </xf>
    <xf numFmtId="0" fontId="39" fillId="34" borderId="70" xfId="0" applyFont="1" applyFill="1" applyBorder="1" applyAlignment="1">
      <alignment horizontal="center" vertical="center" wrapText="1"/>
    </xf>
    <xf numFmtId="0" fontId="39" fillId="34" borderId="71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4" fillId="0" borderId="72" xfId="0" applyFont="1" applyFill="1" applyBorder="1" applyAlignment="1">
      <alignment vertical="center"/>
    </xf>
    <xf numFmtId="0" fontId="24" fillId="0" borderId="30" xfId="0" applyFont="1" applyFill="1" applyBorder="1" applyAlignment="1">
      <alignment vertical="center"/>
    </xf>
    <xf numFmtId="0" fontId="24" fillId="0" borderId="52" xfId="0" applyFont="1" applyFill="1" applyBorder="1" applyAlignment="1">
      <alignment vertical="center"/>
    </xf>
    <xf numFmtId="0" fontId="24" fillId="0" borderId="41" xfId="0" applyFont="1" applyFill="1" applyBorder="1" applyAlignment="1">
      <alignment vertical="center"/>
    </xf>
    <xf numFmtId="0" fontId="24" fillId="0" borderId="42" xfId="0" applyFont="1" applyFill="1" applyBorder="1" applyAlignment="1">
      <alignment vertical="center"/>
    </xf>
    <xf numFmtId="0" fontId="4" fillId="13" borderId="15" xfId="0" applyFont="1" applyFill="1" applyBorder="1" applyAlignment="1">
      <alignment horizontal="center" vertical="center"/>
    </xf>
    <xf numFmtId="0" fontId="4" fillId="13" borderId="19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0" fillId="0" borderId="68" xfId="0" applyFill="1" applyBorder="1" applyAlignment="1">
      <alignment horizontal="center" vertical="center"/>
    </xf>
    <xf numFmtId="0" fontId="26" fillId="35" borderId="44" xfId="0" applyFont="1" applyFill="1" applyBorder="1" applyAlignment="1">
      <alignment horizontal="center"/>
    </xf>
    <xf numFmtId="0" fontId="26" fillId="35" borderId="27" xfId="0" applyFont="1" applyFill="1" applyBorder="1" applyAlignment="1">
      <alignment horizontal="center"/>
    </xf>
    <xf numFmtId="0" fontId="26" fillId="35" borderId="42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10" borderId="75" xfId="0" applyFill="1" applyBorder="1" applyAlignment="1">
      <alignment horizontal="center" vertical="center"/>
    </xf>
    <xf numFmtId="164" fontId="0" fillId="0" borderId="72" xfId="0" applyNumberFormat="1" applyFill="1" applyBorder="1" applyAlignment="1">
      <alignment horizontal="center" vertical="center"/>
    </xf>
    <xf numFmtId="164" fontId="0" fillId="0" borderId="30" xfId="0" applyNumberFormat="1" applyFill="1" applyBorder="1" applyAlignment="1">
      <alignment horizontal="center" vertical="center"/>
    </xf>
    <xf numFmtId="164" fontId="0" fillId="0" borderId="53" xfId="0" applyNumberFormat="1" applyFill="1" applyBorder="1" applyAlignment="1">
      <alignment horizontal="center" vertical="center"/>
    </xf>
    <xf numFmtId="164" fontId="0" fillId="0" borderId="41" xfId="0" applyNumberFormat="1" applyFill="1" applyBorder="1" applyAlignment="1">
      <alignment horizontal="center" vertical="center"/>
    </xf>
    <xf numFmtId="164" fontId="4" fillId="33" borderId="49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4" fillId="33" borderId="25" xfId="0" applyNumberFormat="1" applyFont="1" applyFill="1" applyBorder="1" applyAlignment="1">
      <alignment horizontal="center" vertical="center"/>
    </xf>
    <xf numFmtId="164" fontId="4" fillId="33" borderId="41" xfId="0" applyNumberFormat="1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left" vertical="center" wrapText="1"/>
    </xf>
    <xf numFmtId="0" fontId="0" fillId="0" borderId="76" xfId="0" applyFill="1" applyBorder="1" applyAlignment="1">
      <alignment horizontal="left" wrapText="1"/>
    </xf>
    <xf numFmtId="0" fontId="26" fillId="35" borderId="32" xfId="0" applyFont="1" applyFill="1" applyBorder="1" applyAlignment="1">
      <alignment horizontal="center"/>
    </xf>
    <xf numFmtId="0" fontId="26" fillId="35" borderId="0" xfId="0" applyFont="1" applyFill="1" applyBorder="1" applyAlignment="1">
      <alignment horizontal="center"/>
    </xf>
    <xf numFmtId="0" fontId="26" fillId="35" borderId="25" xfId="0" applyFont="1" applyFill="1" applyBorder="1" applyAlignment="1">
      <alignment horizontal="center"/>
    </xf>
    <xf numFmtId="0" fontId="40" fillId="34" borderId="25" xfId="0" applyFont="1" applyFill="1" applyBorder="1" applyAlignment="1">
      <alignment horizontal="center" vertical="center"/>
    </xf>
    <xf numFmtId="0" fontId="40" fillId="34" borderId="76" xfId="0" applyFont="1" applyFill="1" applyBorder="1" applyAlignment="1">
      <alignment horizontal="center" vertical="center"/>
    </xf>
    <xf numFmtId="0" fontId="40" fillId="34" borderId="19" xfId="0" applyFont="1" applyFill="1" applyBorder="1" applyAlignment="1">
      <alignment horizontal="center" vertical="center"/>
    </xf>
    <xf numFmtId="0" fontId="40" fillId="34" borderId="75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33" borderId="78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0" fillId="10" borderId="35" xfId="0" applyFill="1" applyBorder="1" applyAlignment="1">
      <alignment horizontal="center" vertical="center"/>
    </xf>
    <xf numFmtId="0" fontId="0" fillId="10" borderId="31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26" fillId="35" borderId="21" xfId="0" applyFont="1" applyFill="1" applyBorder="1" applyAlignment="1">
      <alignment horizontal="center"/>
    </xf>
    <xf numFmtId="0" fontId="39" fillId="34" borderId="32" xfId="0" applyFont="1" applyFill="1" applyBorder="1" applyAlignment="1">
      <alignment horizontal="center" vertical="center" wrapText="1"/>
    </xf>
    <xf numFmtId="0" fontId="39" fillId="34" borderId="25" xfId="0" applyFont="1" applyFill="1" applyBorder="1" applyAlignment="1">
      <alignment horizontal="center" vertical="center" wrapText="1"/>
    </xf>
    <xf numFmtId="0" fontId="39" fillId="34" borderId="19" xfId="0" applyFont="1" applyFill="1" applyBorder="1" applyAlignment="1">
      <alignment horizontal="center" vertical="center" wrapText="1"/>
    </xf>
    <xf numFmtId="0" fontId="40" fillId="34" borderId="20" xfId="0" applyFont="1" applyFill="1" applyBorder="1" applyAlignment="1">
      <alignment horizontal="center" vertical="center" wrapText="1"/>
    </xf>
    <xf numFmtId="0" fontId="40" fillId="34" borderId="0" xfId="0" applyFont="1" applyFill="1" applyBorder="1" applyAlignment="1">
      <alignment horizontal="center" vertical="center" wrapText="1"/>
    </xf>
    <xf numFmtId="0" fontId="40" fillId="34" borderId="79" xfId="0" applyFont="1" applyFill="1" applyBorder="1" applyAlignment="1">
      <alignment horizontal="center" vertical="center" wrapText="1"/>
    </xf>
    <xf numFmtId="0" fontId="39" fillId="34" borderId="80" xfId="0" applyFont="1" applyFill="1" applyBorder="1" applyAlignment="1">
      <alignment horizontal="center" vertical="center" wrapText="1"/>
    </xf>
    <xf numFmtId="0" fontId="39" fillId="34" borderId="68" xfId="0" applyFont="1" applyFill="1" applyBorder="1" applyAlignment="1">
      <alignment horizontal="center" vertical="center" wrapText="1"/>
    </xf>
    <xf numFmtId="0" fontId="0" fillId="10" borderId="42" xfId="0" applyFill="1" applyBorder="1" applyAlignment="1">
      <alignment horizontal="center" vertical="center"/>
    </xf>
    <xf numFmtId="0" fontId="0" fillId="10" borderId="25" xfId="0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tabSelected="1" view="pageLayout" workbookViewId="0" topLeftCell="A1">
      <selection activeCell="S12" sqref="S12"/>
    </sheetView>
  </sheetViews>
  <sheetFormatPr defaultColWidth="9.140625" defaultRowHeight="15"/>
  <cols>
    <col min="1" max="1" width="17.28125" style="0" customWidth="1"/>
    <col min="2" max="2" width="20.140625" style="0" customWidth="1"/>
    <col min="3" max="3" width="5.57421875" style="0" customWidth="1"/>
    <col min="4" max="4" width="5.00390625" style="1" customWidth="1"/>
    <col min="5" max="5" width="6.140625" style="1" customWidth="1"/>
    <col min="6" max="11" width="6.140625" style="13" hidden="1" customWidth="1"/>
    <col min="12" max="12" width="5.28125" style="13" customWidth="1"/>
    <col min="13" max="13" width="4.8515625" style="13" customWidth="1"/>
    <col min="14" max="14" width="5.00390625" style="13" customWidth="1"/>
    <col min="15" max="15" width="10.28125" style="13" customWidth="1"/>
    <col min="16" max="16" width="13.00390625" style="13" customWidth="1"/>
    <col min="17" max="17" width="12.28125" style="13" customWidth="1"/>
    <col min="18" max="18" width="10.8515625" style="0" customWidth="1"/>
    <col min="19" max="19" width="12.421875" style="0" customWidth="1"/>
  </cols>
  <sheetData>
    <row r="1" spans="1:18" s="12" customFormat="1" ht="53.25" customHeight="1">
      <c r="A1" s="193" t="s">
        <v>58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</row>
    <row r="2" spans="1:18" s="12" customFormat="1" ht="15">
      <c r="A2" s="163" t="s">
        <v>69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</row>
    <row r="3" spans="1:18" s="12" customFormat="1" ht="15">
      <c r="A3" s="163" t="s">
        <v>59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</row>
    <row r="4" spans="1:18" s="12" customFormat="1" ht="15">
      <c r="A4" s="163" t="s">
        <v>60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</row>
    <row r="5" spans="1:18" s="12" customFormat="1" ht="15">
      <c r="A5" s="163" t="s">
        <v>61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</row>
    <row r="6" spans="1:18" s="12" customFormat="1" ht="30" customHeight="1">
      <c r="A6" s="163" t="s">
        <v>70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</row>
    <row r="7" spans="1:18" s="12" customFormat="1" ht="15">
      <c r="A7" s="163" t="s">
        <v>62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</row>
    <row r="8" spans="1:18" s="12" customFormat="1" ht="15">
      <c r="A8" s="163" t="s">
        <v>63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</row>
    <row r="9" spans="1:18" s="12" customFormat="1" ht="30" customHeight="1">
      <c r="A9" s="163" t="s">
        <v>72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</row>
    <row r="10" spans="1:18" s="12" customFormat="1" ht="15">
      <c r="A10" s="163" t="s">
        <v>64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</row>
    <row r="11" spans="1:18" s="12" customFormat="1" ht="31.5" customHeight="1">
      <c r="A11" s="163" t="s">
        <v>73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</row>
    <row r="12" spans="1:18" s="12" customFormat="1" ht="15">
      <c r="A12" s="163" t="s">
        <v>65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</row>
    <row r="13" spans="1:18" s="12" customFormat="1" ht="30" customHeight="1">
      <c r="A13" s="163" t="s">
        <v>66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</row>
    <row r="14" spans="1:18" s="12" customFormat="1" ht="15">
      <c r="A14" s="163" t="s">
        <v>71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</row>
    <row r="15" ht="15"/>
    <row r="16" spans="1:19" ht="18.75" customHeight="1">
      <c r="A16" s="226" t="s">
        <v>0</v>
      </c>
      <c r="B16" s="228" t="s">
        <v>27</v>
      </c>
      <c r="C16" s="242" t="s">
        <v>42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4"/>
      <c r="O16" s="239" t="s">
        <v>53</v>
      </c>
      <c r="P16" s="240"/>
      <c r="Q16" s="241" t="s">
        <v>51</v>
      </c>
      <c r="R16" s="164" t="s">
        <v>28</v>
      </c>
      <c r="S16" s="164" t="s">
        <v>67</v>
      </c>
    </row>
    <row r="17" spans="1:19" s="12" customFormat="1" ht="26.25" customHeight="1" thickBot="1">
      <c r="A17" s="227"/>
      <c r="B17" s="229"/>
      <c r="C17" s="246" t="s">
        <v>43</v>
      </c>
      <c r="D17" s="179"/>
      <c r="E17" s="179"/>
      <c r="F17" s="178" t="s">
        <v>44</v>
      </c>
      <c r="G17" s="179"/>
      <c r="H17" s="179"/>
      <c r="I17" s="178" t="s">
        <v>45</v>
      </c>
      <c r="J17" s="179"/>
      <c r="K17" s="179"/>
      <c r="L17" s="178" t="s">
        <v>50</v>
      </c>
      <c r="M17" s="179"/>
      <c r="N17" s="245"/>
      <c r="O17" s="143" t="s">
        <v>54</v>
      </c>
      <c r="P17" s="144" t="s">
        <v>55</v>
      </c>
      <c r="Q17" s="241"/>
      <c r="R17" s="165"/>
      <c r="S17" s="165"/>
    </row>
    <row r="18" spans="1:19" ht="16.5" thickBot="1" thickTop="1">
      <c r="A18" s="41" t="s">
        <v>1</v>
      </c>
      <c r="B18" s="26"/>
      <c r="C18" s="50">
        <v>5</v>
      </c>
      <c r="D18" s="50">
        <v>5</v>
      </c>
      <c r="E18" s="28">
        <v>5</v>
      </c>
      <c r="F18" s="63">
        <v>5</v>
      </c>
      <c r="G18" s="50">
        <v>5</v>
      </c>
      <c r="H18" s="27">
        <v>5</v>
      </c>
      <c r="I18" s="63">
        <v>5</v>
      </c>
      <c r="J18" s="50">
        <v>5</v>
      </c>
      <c r="K18" s="91">
        <v>5</v>
      </c>
      <c r="L18" s="123">
        <v>5</v>
      </c>
      <c r="M18" s="124">
        <v>5</v>
      </c>
      <c r="N18" s="125">
        <v>5</v>
      </c>
      <c r="O18" s="145">
        <v>0.651</v>
      </c>
      <c r="P18" s="146">
        <v>0.651</v>
      </c>
      <c r="Q18" s="146">
        <f>L18/C18</f>
        <v>1</v>
      </c>
      <c r="R18" s="42"/>
      <c r="S18" s="152" t="s">
        <v>68</v>
      </c>
    </row>
    <row r="19" spans="1:19" ht="15">
      <c r="A19" s="184" t="s">
        <v>5</v>
      </c>
      <c r="B19" s="4" t="s">
        <v>2</v>
      </c>
      <c r="C19" s="5">
        <v>30</v>
      </c>
      <c r="D19" s="191">
        <v>60</v>
      </c>
      <c r="E19" s="166">
        <v>70</v>
      </c>
      <c r="F19" s="69">
        <v>30</v>
      </c>
      <c r="G19" s="191">
        <v>70</v>
      </c>
      <c r="H19" s="97"/>
      <c r="I19" s="69">
        <v>30</v>
      </c>
      <c r="J19" s="191">
        <v>60</v>
      </c>
      <c r="K19" s="97"/>
      <c r="L19" s="69">
        <v>30</v>
      </c>
      <c r="M19" s="191">
        <v>60</v>
      </c>
      <c r="N19" s="97"/>
      <c r="O19" s="212">
        <v>0.704</v>
      </c>
      <c r="P19" s="172">
        <v>0.704</v>
      </c>
      <c r="Q19" s="172">
        <f aca="true" t="shared" si="0" ref="Q19:Q48">L19/C19</f>
        <v>1</v>
      </c>
      <c r="R19" s="36" t="s">
        <v>48</v>
      </c>
      <c r="S19" s="166" t="s">
        <v>68</v>
      </c>
    </row>
    <row r="20" spans="1:19" ht="15">
      <c r="A20" s="185"/>
      <c r="B20" s="2" t="s">
        <v>4</v>
      </c>
      <c r="C20" s="3">
        <v>30</v>
      </c>
      <c r="D20" s="192"/>
      <c r="E20" s="167"/>
      <c r="F20" s="66">
        <v>30</v>
      </c>
      <c r="G20" s="192"/>
      <c r="H20" s="96">
        <f>G19+G21</f>
        <v>84</v>
      </c>
      <c r="I20" s="66">
        <v>30</v>
      </c>
      <c r="J20" s="192"/>
      <c r="K20" s="96">
        <f>J19+J21</f>
        <v>70</v>
      </c>
      <c r="L20" s="66">
        <v>30</v>
      </c>
      <c r="M20" s="192"/>
      <c r="N20" s="96">
        <v>70</v>
      </c>
      <c r="O20" s="213"/>
      <c r="P20" s="173"/>
      <c r="Q20" s="173">
        <f t="shared" si="0"/>
        <v>1</v>
      </c>
      <c r="R20" s="37" t="s">
        <v>48</v>
      </c>
      <c r="S20" s="167"/>
    </row>
    <row r="21" spans="1:19" ht="15.75" thickBot="1">
      <c r="A21" s="186"/>
      <c r="B21" s="22" t="s">
        <v>3</v>
      </c>
      <c r="C21" s="23">
        <v>10</v>
      </c>
      <c r="D21" s="23">
        <v>10</v>
      </c>
      <c r="E21" s="168"/>
      <c r="F21" s="71">
        <v>14</v>
      </c>
      <c r="G21" s="23">
        <v>14</v>
      </c>
      <c r="H21" s="126"/>
      <c r="I21" s="147">
        <v>10</v>
      </c>
      <c r="J21" s="23">
        <v>10</v>
      </c>
      <c r="K21" s="95"/>
      <c r="L21" s="71">
        <v>10</v>
      </c>
      <c r="M21" s="23">
        <v>10</v>
      </c>
      <c r="N21" s="126"/>
      <c r="O21" s="113">
        <v>0.708</v>
      </c>
      <c r="P21" s="99">
        <v>0.708</v>
      </c>
      <c r="Q21" s="99">
        <f t="shared" si="0"/>
        <v>1</v>
      </c>
      <c r="R21" s="38"/>
      <c r="S21" s="168"/>
    </row>
    <row r="22" spans="1:19" ht="15">
      <c r="A22" s="187" t="s">
        <v>6</v>
      </c>
      <c r="B22" s="20" t="s">
        <v>7</v>
      </c>
      <c r="C22" s="21">
        <v>23</v>
      </c>
      <c r="D22" s="182">
        <v>43</v>
      </c>
      <c r="E22" s="167">
        <v>52</v>
      </c>
      <c r="F22" s="65">
        <v>23</v>
      </c>
      <c r="G22" s="182">
        <v>43</v>
      </c>
      <c r="H22" s="182">
        <f>G22+G24</f>
        <v>52</v>
      </c>
      <c r="I22" s="65">
        <v>23</v>
      </c>
      <c r="J22" s="182">
        <f>I22+I23</f>
        <v>43</v>
      </c>
      <c r="K22" s="167">
        <f>J22+J24</f>
        <v>52</v>
      </c>
      <c r="L22" s="65">
        <v>23</v>
      </c>
      <c r="M22" s="182">
        <f>L22+L23</f>
        <v>43</v>
      </c>
      <c r="N22" s="209">
        <f>M22+M24</f>
        <v>52</v>
      </c>
      <c r="O22" s="114">
        <v>0.757</v>
      </c>
      <c r="P22" s="106">
        <v>0.757</v>
      </c>
      <c r="Q22" s="106">
        <f t="shared" si="0"/>
        <v>1</v>
      </c>
      <c r="R22" s="39"/>
      <c r="S22" s="166" t="s">
        <v>68</v>
      </c>
    </row>
    <row r="23" spans="1:19" ht="15">
      <c r="A23" s="185"/>
      <c r="B23" s="2" t="s">
        <v>9</v>
      </c>
      <c r="C23" s="3">
        <v>20</v>
      </c>
      <c r="D23" s="183"/>
      <c r="E23" s="167"/>
      <c r="F23" s="66">
        <v>20</v>
      </c>
      <c r="G23" s="183"/>
      <c r="H23" s="182"/>
      <c r="I23" s="66">
        <v>20</v>
      </c>
      <c r="J23" s="183"/>
      <c r="K23" s="167"/>
      <c r="L23" s="66">
        <v>20</v>
      </c>
      <c r="M23" s="183"/>
      <c r="N23" s="209"/>
      <c r="O23" s="115">
        <v>0.655</v>
      </c>
      <c r="P23" s="104">
        <v>0.655</v>
      </c>
      <c r="Q23" s="104">
        <f t="shared" si="0"/>
        <v>1</v>
      </c>
      <c r="R23" s="37"/>
      <c r="S23" s="167"/>
    </row>
    <row r="24" spans="1:19" ht="15">
      <c r="A24" s="185"/>
      <c r="B24" s="2" t="s">
        <v>8</v>
      </c>
      <c r="C24" s="16">
        <v>5</v>
      </c>
      <c r="D24" s="189">
        <v>9</v>
      </c>
      <c r="E24" s="167"/>
      <c r="F24" s="67">
        <v>5</v>
      </c>
      <c r="G24" s="189">
        <v>9</v>
      </c>
      <c r="H24" s="182"/>
      <c r="I24" s="67">
        <v>5</v>
      </c>
      <c r="J24" s="189">
        <f>I24+I25</f>
        <v>9</v>
      </c>
      <c r="K24" s="167"/>
      <c r="L24" s="67">
        <v>5</v>
      </c>
      <c r="M24" s="189">
        <f>L24+L25</f>
        <v>9</v>
      </c>
      <c r="N24" s="209"/>
      <c r="O24" s="116">
        <v>0.559</v>
      </c>
      <c r="P24" s="105">
        <v>0.559</v>
      </c>
      <c r="Q24" s="105">
        <f t="shared" si="0"/>
        <v>1</v>
      </c>
      <c r="R24" s="37"/>
      <c r="S24" s="167"/>
    </row>
    <row r="25" spans="1:19" ht="15.75" thickBot="1">
      <c r="A25" s="188"/>
      <c r="B25" s="24" t="s">
        <v>10</v>
      </c>
      <c r="C25" s="25">
        <v>4</v>
      </c>
      <c r="D25" s="190"/>
      <c r="E25" s="167"/>
      <c r="F25" s="68">
        <v>4</v>
      </c>
      <c r="G25" s="190"/>
      <c r="H25" s="182"/>
      <c r="I25" s="68">
        <v>4</v>
      </c>
      <c r="J25" s="190"/>
      <c r="K25" s="167"/>
      <c r="L25" s="68">
        <v>4</v>
      </c>
      <c r="M25" s="190"/>
      <c r="N25" s="209"/>
      <c r="O25" s="112">
        <v>0.722</v>
      </c>
      <c r="P25" s="98">
        <v>0.722</v>
      </c>
      <c r="Q25" s="98">
        <f t="shared" si="0"/>
        <v>1</v>
      </c>
      <c r="R25" s="40"/>
      <c r="S25" s="168"/>
    </row>
    <row r="26" spans="1:19" ht="15">
      <c r="A26" s="184" t="s">
        <v>11</v>
      </c>
      <c r="B26" s="4" t="s">
        <v>12</v>
      </c>
      <c r="C26" s="5">
        <v>27</v>
      </c>
      <c r="D26" s="6">
        <v>27</v>
      </c>
      <c r="E26" s="166">
        <v>56</v>
      </c>
      <c r="F26" s="69">
        <v>21</v>
      </c>
      <c r="G26" s="180">
        <f>F26+F27</f>
        <v>50</v>
      </c>
      <c r="H26" s="180">
        <f>G26</f>
        <v>50</v>
      </c>
      <c r="I26" s="69">
        <v>21</v>
      </c>
      <c r="J26" s="180">
        <f>I26+I27</f>
        <v>50</v>
      </c>
      <c r="K26" s="166">
        <f>J26</f>
        <v>50</v>
      </c>
      <c r="L26" s="69">
        <v>21</v>
      </c>
      <c r="M26" s="180">
        <v>50</v>
      </c>
      <c r="N26" s="208">
        <v>50</v>
      </c>
      <c r="O26" s="117">
        <v>0.454</v>
      </c>
      <c r="P26" s="108">
        <v>0.584</v>
      </c>
      <c r="Q26" s="108">
        <f t="shared" si="0"/>
        <v>0.7777777777777778</v>
      </c>
      <c r="R26" s="36"/>
      <c r="S26" s="156">
        <v>41275</v>
      </c>
    </row>
    <row r="27" spans="1:19" ht="15.75" thickBot="1">
      <c r="A27" s="186"/>
      <c r="B27" s="22" t="s">
        <v>13</v>
      </c>
      <c r="C27" s="8">
        <v>29</v>
      </c>
      <c r="D27" s="9">
        <v>29</v>
      </c>
      <c r="E27" s="168"/>
      <c r="F27" s="70">
        <v>29</v>
      </c>
      <c r="G27" s="181"/>
      <c r="H27" s="181"/>
      <c r="I27" s="70">
        <v>29</v>
      </c>
      <c r="J27" s="181"/>
      <c r="K27" s="168"/>
      <c r="L27" s="70">
        <v>29</v>
      </c>
      <c r="M27" s="181"/>
      <c r="N27" s="237"/>
      <c r="O27" s="118">
        <v>0.64</v>
      </c>
      <c r="P27" s="109">
        <v>0.64</v>
      </c>
      <c r="Q27" s="109">
        <f t="shared" si="0"/>
        <v>1</v>
      </c>
      <c r="R27" s="38"/>
      <c r="S27" s="9" t="s">
        <v>68</v>
      </c>
    </row>
    <row r="28" spans="1:19" ht="15.75" thickBot="1">
      <c r="A28" s="41" t="s">
        <v>14</v>
      </c>
      <c r="B28" s="26"/>
      <c r="C28" s="27">
        <v>28</v>
      </c>
      <c r="D28" s="27">
        <v>28</v>
      </c>
      <c r="E28" s="28">
        <v>28</v>
      </c>
      <c r="F28" s="64">
        <v>20</v>
      </c>
      <c r="G28" s="28">
        <v>20</v>
      </c>
      <c r="H28" s="27">
        <v>20</v>
      </c>
      <c r="I28" s="64">
        <v>20</v>
      </c>
      <c r="J28" s="28">
        <v>20</v>
      </c>
      <c r="K28" s="91">
        <v>20</v>
      </c>
      <c r="L28" s="64">
        <v>20</v>
      </c>
      <c r="M28" s="91">
        <v>20</v>
      </c>
      <c r="N28" s="96">
        <v>20</v>
      </c>
      <c r="O28" s="119">
        <v>0.629</v>
      </c>
      <c r="P28" s="100">
        <v>0.88</v>
      </c>
      <c r="Q28" s="100">
        <f t="shared" si="0"/>
        <v>0.7142857142857143</v>
      </c>
      <c r="R28" s="42"/>
      <c r="S28" s="157">
        <v>41275</v>
      </c>
    </row>
    <row r="29" spans="1:19" ht="15">
      <c r="A29" s="184" t="s">
        <v>15</v>
      </c>
      <c r="B29" s="4" t="s">
        <v>16</v>
      </c>
      <c r="C29" s="5">
        <v>31</v>
      </c>
      <c r="D29" s="180">
        <v>63</v>
      </c>
      <c r="E29" s="166">
        <v>71</v>
      </c>
      <c r="F29" s="69">
        <v>31</v>
      </c>
      <c r="G29" s="180">
        <f>F29+F30</f>
        <v>63</v>
      </c>
      <c r="H29" s="180">
        <f>G29+G31</f>
        <v>71</v>
      </c>
      <c r="I29" s="69">
        <v>31</v>
      </c>
      <c r="J29" s="180">
        <f>I29+I30</f>
        <v>63</v>
      </c>
      <c r="K29" s="166">
        <f>J29+J31</f>
        <v>71</v>
      </c>
      <c r="L29" s="69">
        <v>30</v>
      </c>
      <c r="M29" s="180">
        <f>L29+L30</f>
        <v>60</v>
      </c>
      <c r="N29" s="208">
        <f>M29+M31</f>
        <v>70</v>
      </c>
      <c r="O29" s="214">
        <v>0.811</v>
      </c>
      <c r="P29" s="174">
        <v>0.852</v>
      </c>
      <c r="Q29" s="174">
        <f t="shared" si="0"/>
        <v>0.967741935483871</v>
      </c>
      <c r="R29" s="36" t="s">
        <v>49</v>
      </c>
      <c r="S29" s="156">
        <v>41275</v>
      </c>
    </row>
    <row r="30" spans="1:19" ht="15">
      <c r="A30" s="185"/>
      <c r="B30" s="2" t="s">
        <v>17</v>
      </c>
      <c r="C30" s="3">
        <v>32</v>
      </c>
      <c r="D30" s="183"/>
      <c r="E30" s="167"/>
      <c r="F30" s="66">
        <v>32</v>
      </c>
      <c r="G30" s="183"/>
      <c r="H30" s="182"/>
      <c r="I30" s="66">
        <v>32</v>
      </c>
      <c r="J30" s="183"/>
      <c r="K30" s="167"/>
      <c r="L30" s="66">
        <v>30</v>
      </c>
      <c r="M30" s="183"/>
      <c r="N30" s="209"/>
      <c r="O30" s="215"/>
      <c r="P30" s="175"/>
      <c r="Q30" s="175">
        <f t="shared" si="0"/>
        <v>0.9375</v>
      </c>
      <c r="R30" s="37" t="s">
        <v>49</v>
      </c>
      <c r="S30" s="158">
        <v>41275</v>
      </c>
    </row>
    <row r="31" spans="1:19" ht="15.75" thickBot="1">
      <c r="A31" s="186"/>
      <c r="B31" s="22" t="s">
        <v>18</v>
      </c>
      <c r="C31" s="23">
        <v>8</v>
      </c>
      <c r="D31" s="23">
        <v>8</v>
      </c>
      <c r="E31" s="168"/>
      <c r="F31" s="71">
        <v>8</v>
      </c>
      <c r="G31" s="23">
        <v>8</v>
      </c>
      <c r="H31" s="181"/>
      <c r="I31" s="71">
        <v>8</v>
      </c>
      <c r="J31" s="23">
        <v>8</v>
      </c>
      <c r="K31" s="168"/>
      <c r="L31" s="71">
        <v>10</v>
      </c>
      <c r="M31" s="23">
        <v>10</v>
      </c>
      <c r="N31" s="237"/>
      <c r="O31" s="113">
        <v>0.942</v>
      </c>
      <c r="P31" s="99">
        <v>1.384</v>
      </c>
      <c r="Q31" s="99">
        <f t="shared" si="0"/>
        <v>1.25</v>
      </c>
      <c r="R31" s="38" t="s">
        <v>49</v>
      </c>
      <c r="S31" s="160">
        <v>41275</v>
      </c>
    </row>
    <row r="32" spans="1:19" ht="15">
      <c r="A32" s="187" t="s">
        <v>39</v>
      </c>
      <c r="B32" s="20" t="s">
        <v>39</v>
      </c>
      <c r="C32" s="21">
        <v>26</v>
      </c>
      <c r="D32" s="11">
        <v>26</v>
      </c>
      <c r="E32" s="167">
        <v>30</v>
      </c>
      <c r="F32" s="65">
        <v>11</v>
      </c>
      <c r="G32" s="11">
        <v>11</v>
      </c>
      <c r="H32" s="182">
        <f>G32+G33</f>
        <v>11</v>
      </c>
      <c r="I32" s="65">
        <v>21</v>
      </c>
      <c r="J32" s="11">
        <v>21</v>
      </c>
      <c r="K32" s="167">
        <f>J32+J33</f>
        <v>25</v>
      </c>
      <c r="L32" s="127">
        <v>20</v>
      </c>
      <c r="M32" s="11">
        <v>20</v>
      </c>
      <c r="N32" s="209">
        <v>20</v>
      </c>
      <c r="O32" s="120">
        <v>0.719</v>
      </c>
      <c r="P32" s="101">
        <v>0.935</v>
      </c>
      <c r="Q32" s="101">
        <f t="shared" si="0"/>
        <v>0.7692307692307693</v>
      </c>
      <c r="R32" s="39" t="s">
        <v>49</v>
      </c>
      <c r="S32" s="159">
        <v>41275</v>
      </c>
    </row>
    <row r="33" spans="1:19" ht="15.75" thickBot="1">
      <c r="A33" s="188"/>
      <c r="B33" s="24" t="s">
        <v>41</v>
      </c>
      <c r="C33" s="25">
        <v>4</v>
      </c>
      <c r="D33" s="29">
        <v>4</v>
      </c>
      <c r="E33" s="167"/>
      <c r="F33" s="68">
        <v>0</v>
      </c>
      <c r="G33" s="29">
        <v>0</v>
      </c>
      <c r="H33" s="182"/>
      <c r="I33" s="68">
        <v>4</v>
      </c>
      <c r="J33" s="29">
        <v>4</v>
      </c>
      <c r="K33" s="167"/>
      <c r="L33" s="128">
        <v>0</v>
      </c>
      <c r="M33" s="29">
        <v>0</v>
      </c>
      <c r="N33" s="209"/>
      <c r="O33" s="121">
        <v>0.884</v>
      </c>
      <c r="P33" s="102" t="s">
        <v>52</v>
      </c>
      <c r="Q33" s="102">
        <f t="shared" si="0"/>
        <v>0</v>
      </c>
      <c r="R33" s="42" t="s">
        <v>49</v>
      </c>
      <c r="S33" s="157">
        <v>41275</v>
      </c>
    </row>
    <row r="34" spans="1:19" ht="15.75" thickBot="1">
      <c r="A34" s="43" t="s">
        <v>40</v>
      </c>
      <c r="B34" s="30"/>
      <c r="C34" s="31">
        <v>15</v>
      </c>
      <c r="D34" s="31">
        <v>15</v>
      </c>
      <c r="E34" s="32">
        <v>15</v>
      </c>
      <c r="F34" s="72">
        <v>18</v>
      </c>
      <c r="G34" s="32">
        <v>18</v>
      </c>
      <c r="H34" s="31">
        <v>18</v>
      </c>
      <c r="I34" s="72">
        <v>10</v>
      </c>
      <c r="J34" s="32">
        <v>10</v>
      </c>
      <c r="K34" s="32">
        <v>10</v>
      </c>
      <c r="L34" s="72">
        <v>10</v>
      </c>
      <c r="M34" s="32">
        <v>10</v>
      </c>
      <c r="N34" s="129">
        <v>10</v>
      </c>
      <c r="O34" s="122">
        <v>0.429</v>
      </c>
      <c r="P34" s="103">
        <v>0.644</v>
      </c>
      <c r="Q34" s="103">
        <f t="shared" si="0"/>
        <v>0.6666666666666666</v>
      </c>
      <c r="R34" s="44" t="s">
        <v>48</v>
      </c>
      <c r="S34" s="161">
        <v>41275</v>
      </c>
    </row>
    <row r="35" spans="1:19" ht="15.75" thickBot="1">
      <c r="A35" s="41" t="s">
        <v>19</v>
      </c>
      <c r="B35" s="26"/>
      <c r="C35" s="27">
        <v>24</v>
      </c>
      <c r="D35" s="27">
        <v>24</v>
      </c>
      <c r="E35" s="28">
        <v>24</v>
      </c>
      <c r="F35" s="64">
        <v>20</v>
      </c>
      <c r="G35" s="28">
        <v>20</v>
      </c>
      <c r="H35" s="27">
        <v>20</v>
      </c>
      <c r="I35" s="64">
        <v>24</v>
      </c>
      <c r="J35" s="28">
        <v>24</v>
      </c>
      <c r="K35" s="91">
        <v>24</v>
      </c>
      <c r="L35" s="64">
        <v>20</v>
      </c>
      <c r="M35" s="91">
        <v>20</v>
      </c>
      <c r="N35" s="96">
        <v>20</v>
      </c>
      <c r="O35" s="119">
        <v>0.706</v>
      </c>
      <c r="P35" s="100">
        <v>0.847</v>
      </c>
      <c r="Q35" s="100">
        <f t="shared" si="0"/>
        <v>0.8333333333333334</v>
      </c>
      <c r="R35" s="42"/>
      <c r="S35" s="157">
        <v>41275</v>
      </c>
    </row>
    <row r="36" spans="1:19" ht="15.75" thickBot="1">
      <c r="A36" s="43" t="s">
        <v>22</v>
      </c>
      <c r="B36" s="30"/>
      <c r="C36" s="31">
        <v>0</v>
      </c>
      <c r="D36" s="31">
        <v>0</v>
      </c>
      <c r="E36" s="32">
        <v>0</v>
      </c>
      <c r="F36" s="72">
        <v>5</v>
      </c>
      <c r="G36" s="32">
        <v>5</v>
      </c>
      <c r="H36" s="31">
        <v>5</v>
      </c>
      <c r="I36" s="72">
        <v>5</v>
      </c>
      <c r="J36" s="32">
        <v>5</v>
      </c>
      <c r="K36" s="32">
        <v>5</v>
      </c>
      <c r="L36" s="72">
        <v>5</v>
      </c>
      <c r="M36" s="32">
        <v>5</v>
      </c>
      <c r="N36" s="129">
        <v>5</v>
      </c>
      <c r="O36" s="122">
        <v>0.71</v>
      </c>
      <c r="P36" s="103">
        <v>0.71</v>
      </c>
      <c r="Q36" s="103" t="s">
        <v>52</v>
      </c>
      <c r="R36" s="44" t="s">
        <v>48</v>
      </c>
      <c r="S36" s="161">
        <v>41275</v>
      </c>
    </row>
    <row r="37" spans="1:19" ht="15">
      <c r="A37" s="187" t="s">
        <v>23</v>
      </c>
      <c r="B37" s="20" t="s">
        <v>23</v>
      </c>
      <c r="C37" s="21">
        <v>38</v>
      </c>
      <c r="D37" s="21">
        <v>38</v>
      </c>
      <c r="E37" s="167">
        <v>42</v>
      </c>
      <c r="F37" s="65">
        <v>30</v>
      </c>
      <c r="G37" s="21">
        <v>30</v>
      </c>
      <c r="H37" s="182">
        <f>G37+G38</f>
        <v>34</v>
      </c>
      <c r="I37" s="65">
        <v>36</v>
      </c>
      <c r="J37" s="21">
        <v>36</v>
      </c>
      <c r="K37" s="167">
        <f>J37+J38</f>
        <v>40</v>
      </c>
      <c r="L37" s="65">
        <v>30</v>
      </c>
      <c r="M37" s="92">
        <v>30</v>
      </c>
      <c r="N37" s="209">
        <v>34</v>
      </c>
      <c r="O37" s="115">
        <v>0.622</v>
      </c>
      <c r="P37" s="104">
        <v>0.788</v>
      </c>
      <c r="Q37" s="104">
        <f t="shared" si="0"/>
        <v>0.7894736842105263</v>
      </c>
      <c r="R37" s="39"/>
      <c r="S37" s="159">
        <v>41275</v>
      </c>
    </row>
    <row r="38" spans="1:19" ht="15.75" thickBot="1">
      <c r="A38" s="188"/>
      <c r="B38" s="24" t="s">
        <v>30</v>
      </c>
      <c r="C38" s="25">
        <v>4</v>
      </c>
      <c r="D38" s="25">
        <v>4</v>
      </c>
      <c r="E38" s="167"/>
      <c r="F38" s="68">
        <v>4</v>
      </c>
      <c r="G38" s="25">
        <v>4</v>
      </c>
      <c r="H38" s="182"/>
      <c r="I38" s="68">
        <v>4</v>
      </c>
      <c r="J38" s="25">
        <v>4</v>
      </c>
      <c r="K38" s="167"/>
      <c r="L38" s="68">
        <v>4</v>
      </c>
      <c r="M38" s="94">
        <v>4</v>
      </c>
      <c r="N38" s="209"/>
      <c r="O38" s="116">
        <v>0.318</v>
      </c>
      <c r="P38" s="105">
        <v>0.318</v>
      </c>
      <c r="Q38" s="105">
        <f t="shared" si="0"/>
        <v>1</v>
      </c>
      <c r="R38" s="40"/>
      <c r="S38" s="153" t="s">
        <v>68</v>
      </c>
    </row>
    <row r="39" spans="1:19" ht="15.75" thickBot="1">
      <c r="A39" s="43" t="s">
        <v>24</v>
      </c>
      <c r="B39" s="30"/>
      <c r="C39" s="31">
        <v>23</v>
      </c>
      <c r="D39" s="31">
        <v>23</v>
      </c>
      <c r="E39" s="32">
        <v>23</v>
      </c>
      <c r="F39" s="72">
        <v>28</v>
      </c>
      <c r="G39" s="32">
        <v>28</v>
      </c>
      <c r="H39" s="31">
        <v>28</v>
      </c>
      <c r="I39" s="72">
        <v>26</v>
      </c>
      <c r="J39" s="32">
        <v>26</v>
      </c>
      <c r="K39" s="32">
        <v>26</v>
      </c>
      <c r="L39" s="72">
        <v>26</v>
      </c>
      <c r="M39" s="32">
        <v>26</v>
      </c>
      <c r="N39" s="129">
        <v>26</v>
      </c>
      <c r="O39" s="122">
        <v>0.882</v>
      </c>
      <c r="P39" s="103">
        <v>0.78</v>
      </c>
      <c r="Q39" s="103">
        <f t="shared" si="0"/>
        <v>1.1304347826086956</v>
      </c>
      <c r="R39" s="44"/>
      <c r="S39" s="161">
        <v>41214</v>
      </c>
    </row>
    <row r="40" spans="1:19" ht="15.75" thickBot="1">
      <c r="A40" s="41" t="s">
        <v>25</v>
      </c>
      <c r="B40" s="26"/>
      <c r="C40" s="27">
        <v>24</v>
      </c>
      <c r="D40" s="27">
        <v>24</v>
      </c>
      <c r="E40" s="28">
        <v>24</v>
      </c>
      <c r="F40" s="73">
        <v>24</v>
      </c>
      <c r="G40" s="27">
        <v>24</v>
      </c>
      <c r="H40" s="27">
        <v>24</v>
      </c>
      <c r="I40" s="73">
        <v>24</v>
      </c>
      <c r="J40" s="27">
        <v>24</v>
      </c>
      <c r="K40" s="91">
        <v>24</v>
      </c>
      <c r="L40" s="73">
        <v>20</v>
      </c>
      <c r="M40" s="93">
        <v>20</v>
      </c>
      <c r="N40" s="96">
        <v>20</v>
      </c>
      <c r="O40" s="114">
        <v>0.73</v>
      </c>
      <c r="P40" s="106">
        <v>0.876</v>
      </c>
      <c r="Q40" s="106">
        <f t="shared" si="0"/>
        <v>0.8333333333333334</v>
      </c>
      <c r="R40" s="39" t="s">
        <v>49</v>
      </c>
      <c r="S40" s="159">
        <v>41275</v>
      </c>
    </row>
    <row r="41" spans="1:19" ht="15.75" thickBot="1">
      <c r="A41" s="43" t="s">
        <v>26</v>
      </c>
      <c r="B41" s="30"/>
      <c r="C41" s="31">
        <v>25</v>
      </c>
      <c r="D41" s="31">
        <v>25</v>
      </c>
      <c r="E41" s="32">
        <v>25</v>
      </c>
      <c r="F41" s="72">
        <v>20</v>
      </c>
      <c r="G41" s="32">
        <v>20</v>
      </c>
      <c r="H41" s="31">
        <v>20</v>
      </c>
      <c r="I41" s="72">
        <v>20</v>
      </c>
      <c r="J41" s="32">
        <v>20</v>
      </c>
      <c r="K41" s="32">
        <v>20</v>
      </c>
      <c r="L41" s="72">
        <v>20</v>
      </c>
      <c r="M41" s="32">
        <v>20</v>
      </c>
      <c r="N41" s="129">
        <v>20</v>
      </c>
      <c r="O41" s="122">
        <v>0.674</v>
      </c>
      <c r="P41" s="103">
        <v>0.843</v>
      </c>
      <c r="Q41" s="103">
        <f t="shared" si="0"/>
        <v>0.8</v>
      </c>
      <c r="R41" s="44" t="s">
        <v>48</v>
      </c>
      <c r="S41" s="32" t="s">
        <v>68</v>
      </c>
    </row>
    <row r="42" spans="1:19" ht="15">
      <c r="A42" s="187" t="s">
        <v>20</v>
      </c>
      <c r="B42" s="20" t="s">
        <v>31</v>
      </c>
      <c r="C42" s="33">
        <v>19</v>
      </c>
      <c r="D42" s="207">
        <v>47</v>
      </c>
      <c r="E42" s="167">
        <v>52</v>
      </c>
      <c r="F42" s="88">
        <v>19</v>
      </c>
      <c r="G42" s="207">
        <v>47</v>
      </c>
      <c r="H42" s="209">
        <v>52</v>
      </c>
      <c r="I42" s="77">
        <v>31</v>
      </c>
      <c r="J42" s="207">
        <f>I42+I43</f>
        <v>55</v>
      </c>
      <c r="K42" s="167">
        <f>J42+J44</f>
        <v>62</v>
      </c>
      <c r="L42" s="233">
        <v>55</v>
      </c>
      <c r="M42" s="198">
        <v>55</v>
      </c>
      <c r="N42" s="208">
        <v>60</v>
      </c>
      <c r="O42" s="218">
        <v>0.897</v>
      </c>
      <c r="P42" s="176">
        <v>0.766</v>
      </c>
      <c r="Q42" s="176">
        <f>L42/D42</f>
        <v>1.1702127659574468</v>
      </c>
      <c r="R42" s="39"/>
      <c r="S42" s="169" t="s">
        <v>75</v>
      </c>
    </row>
    <row r="43" spans="1:19" ht="15">
      <c r="A43" s="185"/>
      <c r="B43" s="2" t="s">
        <v>32</v>
      </c>
      <c r="C43" s="17">
        <v>28</v>
      </c>
      <c r="D43" s="199"/>
      <c r="E43" s="167"/>
      <c r="F43" s="81">
        <v>28</v>
      </c>
      <c r="G43" s="199"/>
      <c r="H43" s="209"/>
      <c r="I43" s="78">
        <v>24</v>
      </c>
      <c r="J43" s="199"/>
      <c r="K43" s="167"/>
      <c r="L43" s="234"/>
      <c r="M43" s="199"/>
      <c r="N43" s="209"/>
      <c r="O43" s="219"/>
      <c r="P43" s="177"/>
      <c r="Q43" s="177">
        <f t="shared" si="0"/>
        <v>0</v>
      </c>
      <c r="R43" s="37"/>
      <c r="S43" s="170"/>
    </row>
    <row r="44" spans="1:19" ht="15.75" thickBot="1">
      <c r="A44" s="188"/>
      <c r="B44" s="24" t="s">
        <v>21</v>
      </c>
      <c r="C44" s="18">
        <v>5</v>
      </c>
      <c r="D44" s="18">
        <v>5</v>
      </c>
      <c r="E44" s="167"/>
      <c r="F44" s="82">
        <v>5</v>
      </c>
      <c r="G44" s="18">
        <v>5</v>
      </c>
      <c r="H44" s="209"/>
      <c r="I44" s="79">
        <v>7</v>
      </c>
      <c r="J44" s="18">
        <v>7</v>
      </c>
      <c r="K44" s="167"/>
      <c r="L44" s="82">
        <v>5</v>
      </c>
      <c r="M44" s="18">
        <v>5</v>
      </c>
      <c r="N44" s="209"/>
      <c r="O44" s="130">
        <v>0.986</v>
      </c>
      <c r="P44" s="107">
        <v>0.986</v>
      </c>
      <c r="Q44" s="107">
        <f t="shared" si="0"/>
        <v>1</v>
      </c>
      <c r="R44" s="40"/>
      <c r="S44" s="171"/>
    </row>
    <row r="45" spans="1:19" ht="15">
      <c r="A45" s="220" t="s">
        <v>29</v>
      </c>
      <c r="B45" s="34" t="s">
        <v>33</v>
      </c>
      <c r="C45" s="35">
        <v>25</v>
      </c>
      <c r="D45" s="198">
        <v>50</v>
      </c>
      <c r="E45" s="166">
        <v>70</v>
      </c>
      <c r="F45" s="80">
        <v>30</v>
      </c>
      <c r="G45" s="198">
        <f>F45+F46</f>
        <v>60</v>
      </c>
      <c r="H45" s="208">
        <f>G45+G47</f>
        <v>80</v>
      </c>
      <c r="I45" s="35">
        <v>25</v>
      </c>
      <c r="J45" s="198">
        <f>I45+I46</f>
        <v>50</v>
      </c>
      <c r="K45" s="166">
        <f>J45+J47</f>
        <v>70</v>
      </c>
      <c r="L45" s="198">
        <v>50</v>
      </c>
      <c r="M45" s="198">
        <v>50</v>
      </c>
      <c r="N45" s="208">
        <v>70</v>
      </c>
      <c r="O45" s="216">
        <v>0.869</v>
      </c>
      <c r="P45" s="216">
        <v>0.869</v>
      </c>
      <c r="Q45" s="216">
        <f>L45/D45</f>
        <v>1</v>
      </c>
      <c r="R45" s="45"/>
      <c r="S45" s="166" t="s">
        <v>68</v>
      </c>
    </row>
    <row r="46" spans="1:19" ht="15">
      <c r="A46" s="221"/>
      <c r="B46" s="7" t="s">
        <v>31</v>
      </c>
      <c r="C46" s="18">
        <v>25</v>
      </c>
      <c r="D46" s="199"/>
      <c r="E46" s="167"/>
      <c r="F46" s="82">
        <v>30</v>
      </c>
      <c r="G46" s="199"/>
      <c r="H46" s="209"/>
      <c r="I46" s="18">
        <v>25</v>
      </c>
      <c r="J46" s="199"/>
      <c r="K46" s="167"/>
      <c r="L46" s="199"/>
      <c r="M46" s="199"/>
      <c r="N46" s="209"/>
      <c r="O46" s="217"/>
      <c r="P46" s="217"/>
      <c r="Q46" s="217">
        <f t="shared" si="0"/>
        <v>0</v>
      </c>
      <c r="R46" s="46"/>
      <c r="S46" s="167"/>
    </row>
    <row r="47" spans="1:19" ht="15">
      <c r="A47" s="221"/>
      <c r="B47" s="7" t="s">
        <v>34</v>
      </c>
      <c r="C47" s="19">
        <v>10</v>
      </c>
      <c r="D47" s="200">
        <v>20</v>
      </c>
      <c r="E47" s="167"/>
      <c r="F47" s="83">
        <v>10</v>
      </c>
      <c r="G47" s="200">
        <v>20</v>
      </c>
      <c r="H47" s="209"/>
      <c r="I47" s="19">
        <v>10</v>
      </c>
      <c r="J47" s="200">
        <f>I47+I48</f>
        <v>20</v>
      </c>
      <c r="K47" s="167"/>
      <c r="L47" s="235">
        <v>20</v>
      </c>
      <c r="M47" s="200">
        <v>20</v>
      </c>
      <c r="N47" s="209"/>
      <c r="O47" s="247"/>
      <c r="P47" s="200"/>
      <c r="Q47" s="200">
        <f t="shared" si="0"/>
        <v>2</v>
      </c>
      <c r="R47" s="46"/>
      <c r="S47" s="167"/>
    </row>
    <row r="48" spans="1:19" ht="15.75" thickBot="1">
      <c r="A48" s="222"/>
      <c r="B48" s="10" t="s">
        <v>35</v>
      </c>
      <c r="C48" s="19">
        <v>10</v>
      </c>
      <c r="D48" s="201"/>
      <c r="E48" s="167"/>
      <c r="F48" s="84">
        <v>10</v>
      </c>
      <c r="G48" s="211"/>
      <c r="H48" s="210"/>
      <c r="I48" s="19">
        <v>10</v>
      </c>
      <c r="J48" s="201"/>
      <c r="K48" s="167"/>
      <c r="L48" s="236"/>
      <c r="M48" s="201"/>
      <c r="N48" s="209"/>
      <c r="O48" s="248"/>
      <c r="P48" s="201"/>
      <c r="Q48" s="201">
        <f t="shared" si="0"/>
        <v>0</v>
      </c>
      <c r="R48" s="46"/>
      <c r="S48" s="194"/>
    </row>
    <row r="49" spans="1:19" ht="15.75" thickTop="1">
      <c r="A49" s="51" t="s">
        <v>46</v>
      </c>
      <c r="B49" s="52"/>
      <c r="C49" s="53">
        <f>C18+C21+C24+C25+C31+C33+C38</f>
        <v>40</v>
      </c>
      <c r="D49" s="202">
        <f>C49+C50</f>
        <v>465</v>
      </c>
      <c r="E49" s="230">
        <f>D49+D51</f>
        <v>567</v>
      </c>
      <c r="F49" s="74">
        <f>G18+G21+G24+G25+G31+G33+G38</f>
        <v>40</v>
      </c>
      <c r="G49" s="202">
        <f>F49+F50</f>
        <v>442</v>
      </c>
      <c r="H49" s="204">
        <f>G49+G51</f>
        <v>554</v>
      </c>
      <c r="I49" s="54">
        <f>J18+J21+J24+J25+J31+J33+J38</f>
        <v>40</v>
      </c>
      <c r="J49" s="202">
        <f>I49+I50</f>
        <v>442</v>
      </c>
      <c r="K49" s="204">
        <f>J49+J51</f>
        <v>554</v>
      </c>
      <c r="L49" s="148">
        <f>M18+M21+M24+M25+M31+M33+M38</f>
        <v>38</v>
      </c>
      <c r="M49" s="202">
        <f>L49+L50</f>
        <v>422</v>
      </c>
      <c r="N49" s="204">
        <f>M49+M51</f>
        <v>532</v>
      </c>
      <c r="O49" s="131"/>
      <c r="P49" s="110"/>
      <c r="Q49" s="136">
        <v>0.8</v>
      </c>
      <c r="R49" s="141"/>
      <c r="S49" s="154"/>
    </row>
    <row r="50" spans="1:19" ht="15">
      <c r="A50" s="47" t="s">
        <v>36</v>
      </c>
      <c r="B50" s="14"/>
      <c r="C50" s="55">
        <f>D19+D22+D26+D27+D28+D29+D32+D34+D35+D36+D37+D39+D40+D41</f>
        <v>425</v>
      </c>
      <c r="D50" s="203"/>
      <c r="E50" s="231"/>
      <c r="F50" s="75">
        <f>G19+G22+G26+G27+G28+G29+G32+G34+G35+G36+G37+G39+G40+G41</f>
        <v>402</v>
      </c>
      <c r="G50" s="203"/>
      <c r="H50" s="205"/>
      <c r="I50" s="15">
        <f>J19+J22+J26+J28+J29+J32+J34+J35+J36+J37+J39+J40+J41</f>
        <v>402</v>
      </c>
      <c r="J50" s="203"/>
      <c r="K50" s="205"/>
      <c r="L50" s="149">
        <f>M19+M22+M26+M28+M29+M32+M34+M35+M36+M37+M39+M40+M41</f>
        <v>384</v>
      </c>
      <c r="M50" s="203"/>
      <c r="N50" s="205"/>
      <c r="O50" s="132"/>
      <c r="P50" s="111"/>
      <c r="Q50" s="137">
        <v>0.9129411764705883</v>
      </c>
      <c r="R50" s="142"/>
      <c r="S50" s="155"/>
    </row>
    <row r="51" spans="1:19" ht="15">
      <c r="A51" s="47" t="s">
        <v>47</v>
      </c>
      <c r="B51" s="14"/>
      <c r="C51" s="56">
        <f>D42+D44+D45</f>
        <v>102</v>
      </c>
      <c r="D51" s="61">
        <f>C51</f>
        <v>102</v>
      </c>
      <c r="E51" s="232"/>
      <c r="F51" s="76">
        <f>G42+G44+G45</f>
        <v>112</v>
      </c>
      <c r="G51" s="61">
        <f>F51</f>
        <v>112</v>
      </c>
      <c r="H51" s="206"/>
      <c r="I51" s="57">
        <f>J42+J44+J45</f>
        <v>112</v>
      </c>
      <c r="J51" s="61">
        <f>I51</f>
        <v>112</v>
      </c>
      <c r="K51" s="206"/>
      <c r="L51" s="150">
        <f>L45+L44+L42</f>
        <v>110</v>
      </c>
      <c r="M51" s="61">
        <f>M45+M44+M42</f>
        <v>110</v>
      </c>
      <c r="N51" s="206"/>
      <c r="O51" s="133"/>
      <c r="P51" s="61"/>
      <c r="Q51" s="138">
        <v>1.0784313725490196</v>
      </c>
      <c r="R51" s="142"/>
      <c r="S51" s="155"/>
    </row>
    <row r="52" spans="1:19" ht="15">
      <c r="A52" s="47" t="s">
        <v>37</v>
      </c>
      <c r="B52" s="14"/>
      <c r="C52" s="58">
        <f>D47</f>
        <v>20</v>
      </c>
      <c r="D52" s="62">
        <v>20</v>
      </c>
      <c r="E52" s="59">
        <v>20</v>
      </c>
      <c r="F52" s="85">
        <f>G47</f>
        <v>20</v>
      </c>
      <c r="G52" s="86">
        <v>20</v>
      </c>
      <c r="H52" s="87">
        <v>20</v>
      </c>
      <c r="I52" s="59">
        <v>20</v>
      </c>
      <c r="J52" s="62">
        <v>20</v>
      </c>
      <c r="K52" s="59">
        <v>20</v>
      </c>
      <c r="L52" s="135">
        <f>L47</f>
        <v>20</v>
      </c>
      <c r="M52" s="62">
        <f>M47</f>
        <v>20</v>
      </c>
      <c r="N52" s="134">
        <v>20</v>
      </c>
      <c r="O52" s="60"/>
      <c r="P52" s="62"/>
      <c r="Q52" s="139">
        <v>1</v>
      </c>
      <c r="R52" s="142"/>
      <c r="S52" s="155"/>
    </row>
    <row r="53" spans="1:18" ht="15">
      <c r="A53" s="48" t="s">
        <v>38</v>
      </c>
      <c r="B53" s="49"/>
      <c r="C53" s="238">
        <f>SUM(D49:D52)</f>
        <v>587</v>
      </c>
      <c r="D53" s="196"/>
      <c r="E53" s="196"/>
      <c r="F53" s="223">
        <f>SUM(G49:G52)</f>
        <v>574</v>
      </c>
      <c r="G53" s="224"/>
      <c r="H53" s="225"/>
      <c r="I53" s="195">
        <f>SUM(J49:J52)</f>
        <v>574</v>
      </c>
      <c r="J53" s="196"/>
      <c r="K53" s="197"/>
      <c r="L53" s="195">
        <f>SUM(M49:M52)</f>
        <v>552</v>
      </c>
      <c r="M53" s="196"/>
      <c r="N53" s="197"/>
      <c r="O53" s="89"/>
      <c r="P53" s="89"/>
      <c r="Q53" s="140">
        <v>0.9369676320272572</v>
      </c>
      <c r="R53" s="90"/>
    </row>
    <row r="56" ht="15">
      <c r="A56" s="151" t="s">
        <v>56</v>
      </c>
    </row>
    <row r="57" ht="15">
      <c r="A57" s="151" t="s">
        <v>57</v>
      </c>
    </row>
    <row r="60" ht="15">
      <c r="A60" t="s">
        <v>74</v>
      </c>
    </row>
  </sheetData>
  <sheetProtection/>
  <mergeCells count="127">
    <mergeCell ref="L17:N17"/>
    <mergeCell ref="C17:E17"/>
    <mergeCell ref="G24:G25"/>
    <mergeCell ref="H22:H25"/>
    <mergeCell ref="G26:G27"/>
    <mergeCell ref="G29:G30"/>
    <mergeCell ref="H29:H31"/>
    <mergeCell ref="N26:N27"/>
    <mergeCell ref="M26:M27"/>
    <mergeCell ref="N22:N25"/>
    <mergeCell ref="M19:M20"/>
    <mergeCell ref="M22:M23"/>
    <mergeCell ref="M24:M25"/>
    <mergeCell ref="C53:E53"/>
    <mergeCell ref="D47:D48"/>
    <mergeCell ref="E45:E48"/>
    <mergeCell ref="A32:A33"/>
    <mergeCell ref="E32:E33"/>
    <mergeCell ref="E29:E31"/>
    <mergeCell ref="E37:E38"/>
    <mergeCell ref="D42:D43"/>
    <mergeCell ref="E42:E44"/>
    <mergeCell ref="D45:D46"/>
    <mergeCell ref="N29:N31"/>
    <mergeCell ref="N32:N33"/>
    <mergeCell ref="N37:N38"/>
    <mergeCell ref="M29:M30"/>
    <mergeCell ref="M49:M50"/>
    <mergeCell ref="L45:L46"/>
    <mergeCell ref="M45:M46"/>
    <mergeCell ref="N49:N51"/>
    <mergeCell ref="L53:N53"/>
    <mergeCell ref="L42:L43"/>
    <mergeCell ref="N42:N44"/>
    <mergeCell ref="N45:N48"/>
    <mergeCell ref="L47:L48"/>
    <mergeCell ref="M42:M43"/>
    <mergeCell ref="M47:M48"/>
    <mergeCell ref="A19:A21"/>
    <mergeCell ref="H32:H33"/>
    <mergeCell ref="H37:H38"/>
    <mergeCell ref="G42:G43"/>
    <mergeCell ref="H42:H44"/>
    <mergeCell ref="G45:G46"/>
    <mergeCell ref="A22:A25"/>
    <mergeCell ref="A26:A27"/>
    <mergeCell ref="G49:G50"/>
    <mergeCell ref="H49:H51"/>
    <mergeCell ref="J19:J20"/>
    <mergeCell ref="J22:J23"/>
    <mergeCell ref="K22:K25"/>
    <mergeCell ref="J24:J25"/>
    <mergeCell ref="J26:J27"/>
    <mergeCell ref="J29:J30"/>
    <mergeCell ref="A45:A48"/>
    <mergeCell ref="A37:A38"/>
    <mergeCell ref="F53:H53"/>
    <mergeCell ref="A16:A17"/>
    <mergeCell ref="B16:B17"/>
    <mergeCell ref="R16:R17"/>
    <mergeCell ref="D49:D50"/>
    <mergeCell ref="E49:E51"/>
    <mergeCell ref="F17:H17"/>
    <mergeCell ref="G19:G20"/>
    <mergeCell ref="O19:O20"/>
    <mergeCell ref="O29:O30"/>
    <mergeCell ref="O45:O46"/>
    <mergeCell ref="P45:P46"/>
    <mergeCell ref="O42:O43"/>
    <mergeCell ref="Q47:Q48"/>
    <mergeCell ref="Q19:Q20"/>
    <mergeCell ref="Q29:Q30"/>
    <mergeCell ref="Q42:Q43"/>
    <mergeCell ref="Q45:Q46"/>
    <mergeCell ref="K37:K38"/>
    <mergeCell ref="J42:J43"/>
    <mergeCell ref="K42:K44"/>
    <mergeCell ref="H45:H48"/>
    <mergeCell ref="G47:G48"/>
    <mergeCell ref="P47:P48"/>
    <mergeCell ref="O47:O48"/>
    <mergeCell ref="S45:S48"/>
    <mergeCell ref="I53:K53"/>
    <mergeCell ref="K26:K27"/>
    <mergeCell ref="J45:J46"/>
    <mergeCell ref="K45:K48"/>
    <mergeCell ref="J47:J48"/>
    <mergeCell ref="J49:J50"/>
    <mergeCell ref="K49:K51"/>
    <mergeCell ref="K29:K31"/>
    <mergeCell ref="K32:K33"/>
    <mergeCell ref="D19:D20"/>
    <mergeCell ref="A1:R1"/>
    <mergeCell ref="A2:R2"/>
    <mergeCell ref="A3:R3"/>
    <mergeCell ref="A4:R4"/>
    <mergeCell ref="A5:R5"/>
    <mergeCell ref="A6:R6"/>
    <mergeCell ref="A7:R7"/>
    <mergeCell ref="A8:R8"/>
    <mergeCell ref="A9:R9"/>
    <mergeCell ref="H26:H27"/>
    <mergeCell ref="G22:G23"/>
    <mergeCell ref="A29:A31"/>
    <mergeCell ref="A42:A44"/>
    <mergeCell ref="E19:E21"/>
    <mergeCell ref="D22:D23"/>
    <mergeCell ref="D24:D25"/>
    <mergeCell ref="E22:E25"/>
    <mergeCell ref="E26:E27"/>
    <mergeCell ref="D29:D30"/>
    <mergeCell ref="S19:S21"/>
    <mergeCell ref="S22:S25"/>
    <mergeCell ref="S42:S44"/>
    <mergeCell ref="P19:P20"/>
    <mergeCell ref="P29:P30"/>
    <mergeCell ref="P42:P43"/>
    <mergeCell ref="A10:R10"/>
    <mergeCell ref="A11:R11"/>
    <mergeCell ref="A12:R12"/>
    <mergeCell ref="A13:R13"/>
    <mergeCell ref="A14:R14"/>
    <mergeCell ref="S16:S17"/>
    <mergeCell ref="I17:K17"/>
    <mergeCell ref="O16:P16"/>
    <mergeCell ref="Q16:Q17"/>
    <mergeCell ref="C16:N16"/>
  </mergeCells>
  <printOptions/>
  <pageMargins left="0.35433070866141736" right="0.2362204724409449" top="0.45" bottom="0.07874015748031496" header="0.11811023622047245" footer="0.31496062992125984"/>
  <pageSetup fitToHeight="1" fitToWidth="1" horizontalDpi="300" verticalDpi="300" orientation="portrait" paperSize="9" scale="77" r:id="rId3"/>
  <headerFooter>
    <oddHeader>&amp;CSkutečný stav lůžek v NTR&amp;R&amp;"Arial,Obyčejné"RK-04-2013-35, př. 5
počet stran. 2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13.421875" style="12" customWidth="1"/>
    <col min="2" max="2" width="13.8515625" style="12" customWidth="1"/>
    <col min="3" max="3" width="12.57421875" style="12" customWidth="1"/>
    <col min="4" max="4" width="13.421875" style="12" customWidth="1"/>
    <col min="5" max="5" width="14.8515625" style="12" customWidth="1"/>
    <col min="6" max="6" width="13.57421875" style="12" customWidth="1"/>
    <col min="7" max="16384" width="9.140625" style="12" customWidth="1"/>
  </cols>
  <sheetData>
    <row r="1" spans="1:6" ht="15">
      <c r="A1" s="162" t="s">
        <v>76</v>
      </c>
      <c r="B1" s="162" t="s">
        <v>77</v>
      </c>
      <c r="C1" s="162" t="s">
        <v>78</v>
      </c>
      <c r="D1" s="162" t="s">
        <v>79</v>
      </c>
      <c r="E1" s="162" t="s">
        <v>80</v>
      </c>
      <c r="F1" s="162" t="s">
        <v>81</v>
      </c>
    </row>
    <row r="2" ht="15" customHeight="1">
      <c r="A2" s="162">
        <v>1</v>
      </c>
    </row>
    <row r="3" spans="1:5" ht="15">
      <c r="A3" s="162" t="s">
        <v>82</v>
      </c>
      <c r="B3" s="12" t="s">
        <v>83</v>
      </c>
      <c r="C3" s="12" t="s">
        <v>84</v>
      </c>
      <c r="D3" s="12" t="s">
        <v>83</v>
      </c>
      <c r="E3" s="12" t="s">
        <v>84</v>
      </c>
    </row>
    <row r="4" spans="1:6" ht="15">
      <c r="A4" s="162" t="s">
        <v>85</v>
      </c>
      <c r="B4" s="12" t="s">
        <v>83</v>
      </c>
      <c r="C4" s="12" t="s">
        <v>86</v>
      </c>
      <c r="D4" s="12" t="s">
        <v>83</v>
      </c>
      <c r="E4" s="12" t="s">
        <v>83</v>
      </c>
      <c r="F4" s="12" t="s">
        <v>83</v>
      </c>
    </row>
    <row r="5" spans="1:6" ht="15">
      <c r="A5" s="162" t="s">
        <v>87</v>
      </c>
      <c r="B5" s="12" t="s">
        <v>86</v>
      </c>
      <c r="C5" s="12" t="s">
        <v>83</v>
      </c>
      <c r="D5" s="12" t="s">
        <v>86</v>
      </c>
      <c r="F5" s="12" t="s">
        <v>83</v>
      </c>
    </row>
    <row r="6" spans="1:5" ht="15">
      <c r="A6" s="162" t="s">
        <v>88</v>
      </c>
      <c r="C6" s="12" t="s">
        <v>83</v>
      </c>
      <c r="E6" s="12" t="s">
        <v>86</v>
      </c>
    </row>
    <row r="7" spans="1:6" ht="15">
      <c r="A7" s="162" t="s">
        <v>89</v>
      </c>
      <c r="B7" s="12" t="s">
        <v>83</v>
      </c>
      <c r="C7" s="12" t="s">
        <v>83</v>
      </c>
      <c r="D7" s="12" t="s">
        <v>83</v>
      </c>
      <c r="E7" s="12" t="s">
        <v>83</v>
      </c>
      <c r="F7" s="12" t="s">
        <v>83</v>
      </c>
    </row>
    <row r="8" spans="1:6" ht="15">
      <c r="A8" s="162" t="s">
        <v>90</v>
      </c>
      <c r="B8" s="12" t="s">
        <v>84</v>
      </c>
      <c r="C8" s="12" t="s">
        <v>91</v>
      </c>
      <c r="D8" s="12" t="s">
        <v>84</v>
      </c>
      <c r="E8" s="12" t="s">
        <v>83</v>
      </c>
      <c r="F8" s="12" t="s">
        <v>83</v>
      </c>
    </row>
    <row r="9" spans="1:6" ht="15">
      <c r="A9" s="162" t="s">
        <v>92</v>
      </c>
      <c r="B9" s="12" t="s">
        <v>83</v>
      </c>
      <c r="C9" s="12" t="s">
        <v>83</v>
      </c>
      <c r="D9" s="12" t="s">
        <v>83</v>
      </c>
      <c r="E9" s="12" t="s">
        <v>83</v>
      </c>
      <c r="F9" s="12" t="s">
        <v>83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Šellová Iva</dc:creator>
  <cp:keywords/>
  <dc:description/>
  <cp:lastModifiedBy>Pospíchalová Petra</cp:lastModifiedBy>
  <cp:lastPrinted>2013-01-14T09:40:08Z</cp:lastPrinted>
  <dcterms:created xsi:type="dcterms:W3CDTF">2012-12-05T13:13:05Z</dcterms:created>
  <dcterms:modified xsi:type="dcterms:W3CDTF">2013-01-24T13:01:44Z</dcterms:modified>
  <cp:category/>
  <cp:version/>
  <cp:contentType/>
  <cp:contentStatus/>
</cp:coreProperties>
</file>