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List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Pavel Rieger</author>
    <author>Beranov? Veronika</author>
  </authors>
  <commentList>
    <comment ref="Z1" authorId="0">
      <text>
        <r>
          <rPr>
            <b/>
            <sz val="8"/>
            <rFont val="Tahoma"/>
            <family val="2"/>
          </rPr>
          <t>Pavel Rieger:</t>
        </r>
        <r>
          <rPr>
            <sz val="8"/>
            <rFont val="Tahoma"/>
            <family val="2"/>
          </rPr>
          <t xml:space="preserve">
Číselník o dvou hodnotách (NIV - neinvestice, IV -investice).</t>
        </r>
      </text>
    </comment>
    <comment ref="I7" authorId="1">
      <text>
        <r>
          <rPr>
            <b/>
            <sz val="8"/>
            <rFont val="Tahoma"/>
            <family val="2"/>
          </rPr>
          <t>Beranová Veronika:</t>
        </r>
        <r>
          <rPr>
            <sz val="8"/>
            <rFont val="Tahoma"/>
            <family val="2"/>
          </rPr>
          <t xml:space="preserve">
Kurz doplnit dle měsíce, kdy byla soupiska zpracována. Viz pokyny pro vyplňování.</t>
        </r>
      </text>
    </comment>
  </commentList>
</comments>
</file>

<file path=xl/sharedStrings.xml><?xml version="1.0" encoding="utf-8"?>
<sst xmlns="http://schemas.openxmlformats.org/spreadsheetml/2006/main" count="213" uniqueCount="144">
  <si>
    <t>Soupiska výdajů vynaložených  partnerem - příloha Finanční zprávy za období  ….</t>
  </si>
  <si>
    <t>A</t>
  </si>
  <si>
    <t>Mzdové výdaje</t>
  </si>
  <si>
    <t>Sociální pojištění zaměstnavatele</t>
  </si>
  <si>
    <t>Číslo soupisky výdajů:</t>
  </si>
  <si>
    <t>Název partnera:</t>
  </si>
  <si>
    <t>B</t>
  </si>
  <si>
    <t>Ostatní zákonné výdaje</t>
  </si>
  <si>
    <t>Registrační číslo projektu:</t>
  </si>
  <si>
    <t>Zkratka projektu:</t>
  </si>
  <si>
    <t>SEN</t>
  </si>
  <si>
    <t>C</t>
  </si>
  <si>
    <t>Cestovní náhrady a spotřeba PHM</t>
  </si>
  <si>
    <t>D</t>
  </si>
  <si>
    <t>Nákup služeb</t>
  </si>
  <si>
    <t>Plátce DPH:</t>
  </si>
  <si>
    <t>ANO</t>
  </si>
  <si>
    <t>E</t>
  </si>
  <si>
    <t>Pořízení majetku</t>
  </si>
  <si>
    <t>U plátců DPH: 
mám nárok na odpočet DPH u níže uvedených výdajů  v rámci mého daňového přiznání?</t>
  </si>
  <si>
    <t>NE</t>
  </si>
  <si>
    <t>Kurz EUR/CZK:</t>
  </si>
  <si>
    <t>F</t>
  </si>
  <si>
    <t>Výdaje v naturáliích - věcné příspěvky</t>
  </si>
  <si>
    <t>Datum zpracování:</t>
  </si>
  <si>
    <t>G</t>
  </si>
  <si>
    <t>Leasing / Nájem</t>
  </si>
  <si>
    <t>H</t>
  </si>
  <si>
    <t>Režie</t>
  </si>
  <si>
    <t>I</t>
  </si>
  <si>
    <t xml:space="preserve">Odpisy </t>
  </si>
  <si>
    <t>Vyplní partner</t>
  </si>
  <si>
    <t>Vyplňuje CRR ČR</t>
  </si>
  <si>
    <t>J</t>
  </si>
  <si>
    <t>DPH</t>
  </si>
  <si>
    <t>Podkapitola rozpočtu</t>
  </si>
  <si>
    <t>Specifikace výdaje</t>
  </si>
  <si>
    <t>Číslo dokladu (faktury)</t>
  </si>
  <si>
    <t>Číslo dokladu v účetnictví partnera</t>
  </si>
  <si>
    <t>Dodavatel</t>
  </si>
  <si>
    <t>Datum vystavení dokladu</t>
  </si>
  <si>
    <t>Datum úhrady</t>
  </si>
  <si>
    <t>Měna dokladu/
sestavy</t>
  </si>
  <si>
    <t>Nárokovaná částka v měně dokladu</t>
  </si>
  <si>
    <t>Nárokovaná částka v EUR 
(Celkem vč. DPH )</t>
  </si>
  <si>
    <t>Počet stran dokladu</t>
  </si>
  <si>
    <t>Korekce v měně dokladu</t>
  </si>
  <si>
    <t>Celkem vč. DPH</t>
  </si>
  <si>
    <t>Stručný důvod neuznání výdaje/ Poznámka</t>
  </si>
  <si>
    <t>Jiné (kombinace)</t>
  </si>
  <si>
    <t>Název plnění / Předmět fakturace</t>
  </si>
  <si>
    <t>Druh výdaje dle náležitostí dokladování</t>
  </si>
  <si>
    <t>Účel / Aktivita projektu</t>
  </si>
  <si>
    <t>Výdaj investiční (IV) nebo neinvestiční (NIV)</t>
  </si>
  <si>
    <t>Název</t>
  </si>
  <si>
    <t>IČ</t>
  </si>
  <si>
    <t>Částka bez DPH</t>
  </si>
  <si>
    <t xml:space="preserve">DPH </t>
  </si>
  <si>
    <t xml:space="preserve">Celkem vč. DPH </t>
  </si>
  <si>
    <t>DPH odloženo</t>
  </si>
  <si>
    <t>CZK</t>
  </si>
  <si>
    <t>EUR</t>
  </si>
  <si>
    <t>(14a)</t>
  </si>
  <si>
    <r>
      <t xml:space="preserve">Kap. 1 
</t>
    </r>
    <r>
      <rPr>
        <sz val="10"/>
        <rFont val="Arial"/>
        <family val="2"/>
      </rPr>
      <t>Personální výdaje</t>
    </r>
  </si>
  <si>
    <t>IV</t>
  </si>
  <si>
    <t>NIV</t>
  </si>
  <si>
    <t>Mezisoučet kapitoly 1: Personální výdaje</t>
  </si>
  <si>
    <r>
      <t>Kap. 2</t>
    </r>
    <r>
      <rPr>
        <sz val="10"/>
        <rFont val="Arial"/>
        <family val="2"/>
      </rPr>
      <t xml:space="preserve">  
Věcné a externí výdaje</t>
    </r>
  </si>
  <si>
    <t>2.2.2</t>
  </si>
  <si>
    <t>Tlumočení na konferenci dne 10.12.2012</t>
  </si>
  <si>
    <t>Závěrečná konference</t>
  </si>
  <si>
    <t>93/2012</t>
  </si>
  <si>
    <t>12/752002</t>
  </si>
  <si>
    <t>Dr. Alena Jakubíčková</t>
  </si>
  <si>
    <t>12156213</t>
  </si>
  <si>
    <t>2.2.1</t>
  </si>
  <si>
    <t>Občerstvení na konferenci dne 10.12.2012</t>
  </si>
  <si>
    <t>190541</t>
  </si>
  <si>
    <t>12/752004</t>
  </si>
  <si>
    <t>Střední škola obchodu a služeb Jihlava</t>
  </si>
  <si>
    <t>00836591</t>
  </si>
  <si>
    <t xml:space="preserve"> </t>
  </si>
  <si>
    <t>Mezisoučet kapitoly 2: Věcné a externí výdaje</t>
  </si>
  <si>
    <r>
      <t>Kap. 3</t>
    </r>
    <r>
      <rPr>
        <sz val="10"/>
        <rFont val="Arial"/>
        <family val="2"/>
      </rPr>
      <t xml:space="preserve"> 
Investice</t>
    </r>
  </si>
  <si>
    <t>3.2.2</t>
  </si>
  <si>
    <t>Stavební práce</t>
  </si>
  <si>
    <t>provedené stavební práce-doplatek faktury-zádržné</t>
  </si>
  <si>
    <t>13120070</t>
  </si>
  <si>
    <t>9/752002</t>
  </si>
  <si>
    <t>S.O.K. stavební, s.r.o.</t>
  </si>
  <si>
    <t>25548484</t>
  </si>
  <si>
    <t>Mezisoučet kapitoly 3: Investice</t>
  </si>
  <si>
    <t>A.</t>
  </si>
  <si>
    <t>C E L K E M   VÝDAJE    D L E   PARTNERA :</t>
  </si>
  <si>
    <t>B.</t>
  </si>
  <si>
    <t xml:space="preserve">PŘÍJMY Z REALIZACE: </t>
  </si>
  <si>
    <t>C.</t>
  </si>
  <si>
    <t xml:space="preserve">CELKEM ZPŮSOBILÉ VÝDAJE (ř. A-B) </t>
  </si>
  <si>
    <t>Z toho výdaje na přípravu:</t>
  </si>
  <si>
    <t>Výdaje na přípravu</t>
  </si>
  <si>
    <t>Mezisoučet kapitoly 4: Výdaje na přípravu</t>
  </si>
  <si>
    <t>Celkové uznané výdaje dle CRR ČR v EUR:</t>
  </si>
  <si>
    <t>Kontrola</t>
  </si>
  <si>
    <t>Jako partner prohlašuji:</t>
  </si>
  <si>
    <t>Rozdělení SR na NIV a IV</t>
  </si>
  <si>
    <t>Celkové neuznané výdaje dle CRR ČR v EUR:</t>
  </si>
  <si>
    <t>pomocný výpočet</t>
  </si>
  <si>
    <t>NIV/IV</t>
  </si>
  <si>
    <t>SR</t>
  </si>
  <si>
    <t>1.</t>
  </si>
  <si>
    <t>veškeré vynaložené výdaje jsou v souladu s Application form/Subsidy contract/Partnership agreement a závaznou dokumentací programu,</t>
  </si>
  <si>
    <t>Celkové investiční uznané výdaje dle CRR ČR v EUR:</t>
  </si>
  <si>
    <t>2.</t>
  </si>
  <si>
    <t>soupiska obsahuje skutečně vzniklé výdaje,</t>
  </si>
  <si>
    <t>Celkové neinvestiční uznané výdaje dle CRR ČR v EUR:</t>
  </si>
  <si>
    <t>3.</t>
  </si>
  <si>
    <t>projekt nebyl podpořen jiným finannčním nástrojem EU, ani z jiných národních veřejných zdrojů s výjimkou stanoveného spolufinancování,</t>
  </si>
  <si>
    <t>kontrola</t>
  </si>
  <si>
    <t>4.</t>
  </si>
  <si>
    <t xml:space="preserve">při realizaci projektu byla dodržena pravidla veřejné podpory, </t>
  </si>
  <si>
    <t>Spolufinancování</t>
  </si>
  <si>
    <t>5.</t>
  </si>
  <si>
    <t>při realizaci projektu byla dodržena pravidla zadávání veřejných zakázek, ochrany životního prostředí, rovnosti příležitostí,</t>
  </si>
  <si>
    <t>Zdroj</t>
  </si>
  <si>
    <t>Míra spolufin.</t>
  </si>
  <si>
    <t>6.</t>
  </si>
  <si>
    <t xml:space="preserve">všechny transakce jsou věrně zobrazeny v účetnictví (v analytické evidenci pro projekt) a předložené kopie dokladů jsou v souladu s originály v účetnictví </t>
  </si>
  <si>
    <t>Prostředky Cíle 3</t>
  </si>
  <si>
    <t>7.</t>
  </si>
  <si>
    <t xml:space="preserve">nemám dluhy vůči orgánům veřejné správy po lhůtě splatnosti (tj. daňové nedoplatky a penále, nedoplatky na pojistném a na penále </t>
  </si>
  <si>
    <t>Prostředky SR</t>
  </si>
  <si>
    <t xml:space="preserve">  na veřejné zdravotní pojištění, na pojistném a penále na sociální zabezpečení a príspěvku na státní politiku zaměstnanosti ČR),</t>
  </si>
  <si>
    <t>Vlastní prostředky</t>
  </si>
  <si>
    <t xml:space="preserve">  odvody za porušení rozpočtové kázně či další nevypořádané finanční závazky z jiných projektů spolufinancovaných z rozpočtu EU).</t>
  </si>
  <si>
    <t>Celkem</t>
  </si>
  <si>
    <t xml:space="preserve">8. </t>
  </si>
  <si>
    <t>veškeré příjmy z projektu byly reportovány.</t>
  </si>
  <si>
    <t>Za projektového partnera (statutárního zástupce):</t>
  </si>
  <si>
    <t>Za příslušné pracoviště CRR ČR:</t>
  </si>
  <si>
    <t>MUDr. Jiří Běhounek</t>
  </si>
  <si>
    <t>(titul, jméno, příjmení, funkce)</t>
  </si>
  <si>
    <t>(datum, podpis, razítko)</t>
  </si>
  <si>
    <t>Počet stran: 1</t>
  </si>
  <si>
    <t>RK-04-2012-05,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</si>
</sst>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d/m/yy;@"/>
    <numFmt numFmtId="166" formatCode="#,##0.00\ _K_č"/>
    <numFmt numFmtId="167" formatCode="#,##0.00\ [$EUR]"/>
    <numFmt numFmtId="168" formatCode="[$€-2]\ 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0"/>
      <color indexed="8"/>
      <name val="Arial CE"/>
      <family val="0"/>
    </font>
    <font>
      <b/>
      <sz val="11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Arial CE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CE"/>
      <family val="0"/>
    </font>
    <font>
      <sz val="11"/>
      <color indexed="8"/>
      <name val="Arial CE"/>
      <family val="0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3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14" fontId="3" fillId="0" borderId="0" xfId="0" applyNumberFormat="1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hidden="1" locked="0"/>
    </xf>
    <xf numFmtId="4" fontId="3" fillId="0" borderId="0" xfId="0" applyNumberFormat="1" applyFont="1" applyAlignment="1" applyProtection="1">
      <alignment/>
      <protection hidden="1"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hidden="1" locked="0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 applyProtection="1">
      <alignment/>
      <protection hidden="1" locked="0"/>
    </xf>
    <xf numFmtId="0" fontId="0" fillId="0" borderId="10" xfId="0" applyFill="1" applyBorder="1" applyAlignment="1">
      <alignment/>
    </xf>
    <xf numFmtId="4" fontId="8" fillId="0" borderId="0" xfId="0" applyNumberFormat="1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8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/>
      <protection hidden="1" locked="0"/>
    </xf>
    <xf numFmtId="0" fontId="10" fillId="0" borderId="0" xfId="0" applyFont="1" applyFill="1" applyBorder="1" applyAlignment="1" applyProtection="1">
      <alignment horizontal="center"/>
      <protection hidden="1" locked="0"/>
    </xf>
    <xf numFmtId="3" fontId="10" fillId="0" borderId="0" xfId="0" applyNumberFormat="1" applyFont="1" applyFill="1" applyBorder="1" applyAlignment="1" applyProtection="1">
      <alignment/>
      <protection hidden="1" locked="0"/>
    </xf>
    <xf numFmtId="0" fontId="10" fillId="0" borderId="0" xfId="0" applyFont="1" applyFill="1" applyBorder="1" applyAlignment="1" applyProtection="1">
      <alignment/>
      <protection hidden="1" locked="0"/>
    </xf>
    <xf numFmtId="4" fontId="10" fillId="0" borderId="0" xfId="0" applyNumberFormat="1" applyFont="1" applyFill="1" applyBorder="1" applyAlignment="1" applyProtection="1">
      <alignment/>
      <protection hidden="1" locked="0"/>
    </xf>
    <xf numFmtId="0" fontId="8" fillId="0" borderId="0" xfId="0" applyFont="1" applyAlignment="1">
      <alignment/>
    </xf>
    <xf numFmtId="0" fontId="3" fillId="0" borderId="13" xfId="0" applyFont="1" applyBorder="1" applyAlignment="1" applyProtection="1">
      <alignment/>
      <protection locked="0"/>
    </xf>
    <xf numFmtId="4" fontId="5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2" xfId="0" applyFont="1" applyFill="1" applyBorder="1" applyAlignment="1" applyProtection="1">
      <alignment horizontal="center" vertical="center" wrapText="1"/>
      <protection hidden="1" locked="0"/>
    </xf>
    <xf numFmtId="0" fontId="5" fillId="33" borderId="15" xfId="0" applyFont="1" applyFill="1" applyBorder="1" applyAlignment="1" applyProtection="1">
      <alignment horizontal="center" vertical="center" wrapText="1"/>
      <protection hidden="1" locked="0"/>
    </xf>
    <xf numFmtId="0" fontId="5" fillId="33" borderId="16" xfId="0" applyFont="1" applyFill="1" applyBorder="1" applyAlignment="1" applyProtection="1">
      <alignment horizontal="center" vertical="center" wrapText="1"/>
      <protection hidden="1" locked="0"/>
    </xf>
    <xf numFmtId="0" fontId="3" fillId="0" borderId="17" xfId="0" applyFont="1" applyBorder="1" applyAlignment="1" applyProtection="1">
      <alignment horizontal="center"/>
      <protection locked="0"/>
    </xf>
    <xf numFmtId="164" fontId="3" fillId="35" borderId="18" xfId="0" applyNumberFormat="1" applyFont="1" applyFill="1" applyBorder="1" applyAlignment="1" applyProtection="1">
      <alignment horizontal="center" vertical="center"/>
      <protection locked="0"/>
    </xf>
    <xf numFmtId="164" fontId="3" fillId="35" borderId="19" xfId="0" applyNumberFormat="1" applyFont="1" applyFill="1" applyBorder="1" applyAlignment="1" applyProtection="1">
      <alignment horizontal="center" vertical="center"/>
      <protection locked="0"/>
    </xf>
    <xf numFmtId="164" fontId="3" fillId="35" borderId="20" xfId="0" applyNumberFormat="1" applyFont="1" applyFill="1" applyBorder="1" applyAlignment="1" applyProtection="1">
      <alignment horizontal="center" vertical="center"/>
      <protection locked="0"/>
    </xf>
    <xf numFmtId="164" fontId="3" fillId="35" borderId="21" xfId="0" applyNumberFormat="1" applyFont="1" applyFill="1" applyBorder="1" applyAlignment="1" applyProtection="1">
      <alignment horizontal="center" vertical="center"/>
      <protection locked="0"/>
    </xf>
    <xf numFmtId="164" fontId="3" fillId="35" borderId="17" xfId="0" applyNumberFormat="1" applyFont="1" applyFill="1" applyBorder="1" applyAlignment="1" applyProtection="1">
      <alignment horizontal="center" vertical="center"/>
      <protection locked="0"/>
    </xf>
    <xf numFmtId="49" fontId="14" fillId="0" borderId="22" xfId="0" applyNumberFormat="1" applyFont="1" applyFill="1" applyBorder="1" applyAlignment="1" applyProtection="1">
      <alignment/>
      <protection locked="0"/>
    </xf>
    <xf numFmtId="49" fontId="7" fillId="0" borderId="23" xfId="0" applyNumberFormat="1" applyFont="1" applyFill="1" applyBorder="1" applyAlignment="1" applyProtection="1">
      <alignment vertical="center"/>
      <protection hidden="1" locked="0"/>
    </xf>
    <xf numFmtId="49" fontId="10" fillId="0" borderId="23" xfId="0" applyNumberFormat="1" applyFont="1" applyBorder="1" applyAlignment="1" applyProtection="1">
      <alignment vertical="center"/>
      <protection hidden="1" locked="0"/>
    </xf>
    <xf numFmtId="49" fontId="7" fillId="0" borderId="23" xfId="0" applyNumberFormat="1" applyFont="1" applyFill="1" applyBorder="1" applyAlignment="1" applyProtection="1">
      <alignment horizontal="left" vertical="center"/>
      <protection hidden="1" locked="0"/>
    </xf>
    <xf numFmtId="49" fontId="14" fillId="0" borderId="24" xfId="0" applyNumberFormat="1" applyFont="1" applyFill="1" applyBorder="1" applyAlignment="1" applyProtection="1">
      <alignment/>
      <protection locked="0"/>
    </xf>
    <xf numFmtId="49" fontId="7" fillId="0" borderId="24" xfId="0" applyNumberFormat="1" applyFont="1" applyFill="1" applyBorder="1" applyAlignment="1" applyProtection="1">
      <alignment vertical="center"/>
      <protection hidden="1" locked="0"/>
    </xf>
    <xf numFmtId="1" fontId="7" fillId="0" borderId="23" xfId="0" applyNumberFormat="1" applyFont="1" applyFill="1" applyBorder="1" applyAlignment="1" applyProtection="1">
      <alignment horizontal="left" vertical="center"/>
      <protection hidden="1" locked="0"/>
    </xf>
    <xf numFmtId="165" fontId="15" fillId="0" borderId="23" xfId="0" applyNumberFormat="1" applyFont="1" applyFill="1" applyBorder="1" applyAlignment="1" applyProtection="1">
      <alignment horizontal="left" vertical="center"/>
      <protection hidden="1" locked="0"/>
    </xf>
    <xf numFmtId="49" fontId="7" fillId="0" borderId="25" xfId="0" applyNumberFormat="1" applyFont="1" applyFill="1" applyBorder="1" applyAlignment="1" applyProtection="1">
      <alignment horizontal="left" vertical="center"/>
      <protection hidden="1" locked="0"/>
    </xf>
    <xf numFmtId="4" fontId="5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5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4" fontId="7" fillId="36" borderId="26" xfId="0" applyNumberFormat="1" applyFont="1" applyFill="1" applyBorder="1" applyAlignment="1" applyProtection="1">
      <alignment horizontal="right" vertical="center"/>
      <protection hidden="1" locked="0"/>
    </xf>
    <xf numFmtId="3" fontId="16" fillId="0" borderId="27" xfId="0" applyNumberFormat="1" applyFont="1" applyBorder="1" applyAlignment="1" applyProtection="1">
      <alignment horizontal="center" vertical="center"/>
      <protection hidden="1" locked="0"/>
    </xf>
    <xf numFmtId="4" fontId="5" fillId="36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9" fillId="33" borderId="23" xfId="0" applyNumberFormat="1" applyFont="1" applyFill="1" applyBorder="1" applyAlignment="1" applyProtection="1">
      <alignment horizontal="right" vertical="center"/>
      <protection hidden="1" locked="0"/>
    </xf>
    <xf numFmtId="0" fontId="5" fillId="36" borderId="26" xfId="0" applyNumberFormat="1" applyFont="1" applyFill="1" applyBorder="1" applyAlignment="1" applyProtection="1">
      <alignment horizontal="center" vertical="top" wrapText="1"/>
      <protection hidden="1" locked="0"/>
    </xf>
    <xf numFmtId="0" fontId="5" fillId="36" borderId="28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29" xfId="0" applyNumberFormat="1" applyFont="1" applyBorder="1" applyAlignment="1" applyProtection="1">
      <alignment/>
      <protection locked="0"/>
    </xf>
    <xf numFmtId="165" fontId="15" fillId="0" borderId="29" xfId="0" applyNumberFormat="1" applyFont="1" applyBorder="1" applyAlignment="1" applyProtection="1">
      <alignment/>
      <protection locked="0"/>
    </xf>
    <xf numFmtId="4" fontId="3" fillId="0" borderId="30" xfId="0" applyNumberFormat="1" applyFont="1" applyBorder="1" applyAlignment="1" applyProtection="1">
      <alignment horizontal="right" vertical="center"/>
      <protection locked="0"/>
    </xf>
    <xf numFmtId="4" fontId="3" fillId="0" borderId="29" xfId="0" applyNumberFormat="1" applyFont="1" applyBorder="1" applyAlignment="1" applyProtection="1">
      <alignment horizontal="right" vertical="center"/>
      <protection locked="0"/>
    </xf>
    <xf numFmtId="3" fontId="16" fillId="0" borderId="31" xfId="0" applyNumberFormat="1" applyFont="1" applyBorder="1" applyAlignment="1" applyProtection="1">
      <alignment horizontal="center" vertical="center"/>
      <protection hidden="1" locked="0"/>
    </xf>
    <xf numFmtId="49" fontId="3" fillId="0" borderId="29" xfId="0" applyNumberFormat="1" applyFont="1" applyFill="1" applyBorder="1" applyAlignment="1" applyProtection="1">
      <alignment/>
      <protection locked="0"/>
    </xf>
    <xf numFmtId="165" fontId="15" fillId="0" borderId="29" xfId="0" applyNumberFormat="1" applyFont="1" applyFill="1" applyBorder="1" applyAlignment="1" applyProtection="1">
      <alignment/>
      <protection locked="0"/>
    </xf>
    <xf numFmtId="165" fontId="15" fillId="0" borderId="31" xfId="0" applyNumberFormat="1" applyFont="1" applyFill="1" applyBorder="1" applyAlignment="1" applyProtection="1">
      <alignment/>
      <protection locked="0"/>
    </xf>
    <xf numFmtId="49" fontId="5" fillId="0" borderId="14" xfId="0" applyNumberFormat="1" applyFont="1" applyFill="1" applyBorder="1" applyAlignment="1" applyProtection="1">
      <alignment vertical="center"/>
      <protection hidden="1" locked="0"/>
    </xf>
    <xf numFmtId="49" fontId="5" fillId="0" borderId="29" xfId="0" applyNumberFormat="1" applyFont="1" applyFill="1" applyBorder="1" applyAlignment="1" applyProtection="1">
      <alignment vertical="center"/>
      <protection hidden="1" locked="0"/>
    </xf>
    <xf numFmtId="165" fontId="15" fillId="0" borderId="14" xfId="0" applyNumberFormat="1" applyFont="1" applyFill="1" applyBorder="1" applyAlignment="1" applyProtection="1">
      <alignment vertical="center"/>
      <protection hidden="1" locked="0"/>
    </xf>
    <xf numFmtId="4" fontId="5" fillId="0" borderId="14" xfId="0" applyNumberFormat="1" applyFont="1" applyBorder="1" applyAlignment="1" applyProtection="1">
      <alignment horizontal="right" vertical="center"/>
      <protection hidden="1" locked="0"/>
    </xf>
    <xf numFmtId="49" fontId="5" fillId="0" borderId="14" xfId="0" applyNumberFormat="1" applyFont="1" applyBorder="1" applyAlignment="1" applyProtection="1">
      <alignment horizontal="center" vertical="center"/>
      <protection hidden="1" locked="0"/>
    </xf>
    <xf numFmtId="49" fontId="5" fillId="0" borderId="29" xfId="0" applyNumberFormat="1" applyFont="1" applyBorder="1" applyAlignment="1" applyProtection="1">
      <alignment vertical="center"/>
      <protection hidden="1" locked="0"/>
    </xf>
    <xf numFmtId="49" fontId="5" fillId="0" borderId="14" xfId="0" applyNumberFormat="1" applyFont="1" applyBorder="1" applyAlignment="1" applyProtection="1">
      <alignment vertical="center"/>
      <protection hidden="1" locked="0"/>
    </xf>
    <xf numFmtId="165" fontId="15" fillId="0" borderId="14" xfId="0" applyNumberFormat="1" applyFont="1" applyFill="1" applyBorder="1" applyAlignment="1" applyProtection="1">
      <alignment horizontal="center" vertical="center"/>
      <protection hidden="1" locked="0"/>
    </xf>
    <xf numFmtId="165" fontId="15" fillId="0" borderId="14" xfId="0" applyNumberFormat="1" applyFont="1" applyBorder="1" applyAlignment="1" applyProtection="1">
      <alignment horizontal="right" vertical="center"/>
      <protection hidden="1" locked="0"/>
    </xf>
    <xf numFmtId="4" fontId="5" fillId="0" borderId="14" xfId="0" applyNumberFormat="1" applyFont="1" applyFill="1" applyBorder="1" applyAlignment="1" applyProtection="1">
      <alignment horizontal="right" vertical="center"/>
      <protection hidden="1" locked="0"/>
    </xf>
    <xf numFmtId="49" fontId="5" fillId="0" borderId="32" xfId="0" applyNumberFormat="1" applyFont="1" applyBorder="1" applyAlignment="1" applyProtection="1">
      <alignment horizontal="center" vertical="center"/>
      <protection hidden="1" locked="0"/>
    </xf>
    <xf numFmtId="49" fontId="5" fillId="0" borderId="33" xfId="0" applyNumberFormat="1" applyFont="1" applyBorder="1" applyAlignment="1" applyProtection="1">
      <alignment vertical="center"/>
      <protection hidden="1" locked="0"/>
    </xf>
    <xf numFmtId="49" fontId="5" fillId="0" borderId="32" xfId="0" applyNumberFormat="1" applyFont="1" applyBorder="1" applyAlignment="1" applyProtection="1">
      <alignment vertical="center"/>
      <protection hidden="1" locked="0"/>
    </xf>
    <xf numFmtId="165" fontId="15" fillId="0" borderId="32" xfId="0" applyNumberFormat="1" applyFont="1" applyFill="1" applyBorder="1" applyAlignment="1" applyProtection="1">
      <alignment horizontal="center" vertical="center"/>
      <protection hidden="1" locked="0"/>
    </xf>
    <xf numFmtId="165" fontId="15" fillId="0" borderId="32" xfId="0" applyNumberFormat="1" applyFont="1" applyBorder="1" applyAlignment="1" applyProtection="1">
      <alignment horizontal="right" vertical="center"/>
      <protection hidden="1" locked="0"/>
    </xf>
    <xf numFmtId="4" fontId="5" fillId="0" borderId="32" xfId="0" applyNumberFormat="1" applyFont="1" applyFill="1" applyBorder="1" applyAlignment="1" applyProtection="1">
      <alignment horizontal="right" vertical="center"/>
      <protection hidden="1" locked="0"/>
    </xf>
    <xf numFmtId="3" fontId="16" fillId="0" borderId="34" xfId="0" applyNumberFormat="1" applyFont="1" applyBorder="1" applyAlignment="1" applyProtection="1">
      <alignment horizontal="center" vertical="center"/>
      <protection hidden="1" locked="0"/>
    </xf>
    <xf numFmtId="0" fontId="5" fillId="36" borderId="35" xfId="0" applyNumberFormat="1" applyFont="1" applyFill="1" applyBorder="1" applyAlignment="1" applyProtection="1">
      <alignment horizontal="center" vertical="top" wrapText="1"/>
      <protection hidden="1" locked="0"/>
    </xf>
    <xf numFmtId="4" fontId="17" fillId="35" borderId="36" xfId="0" applyNumberFormat="1" applyFont="1" applyFill="1" applyBorder="1" applyAlignment="1" applyProtection="1">
      <alignment horizontal="right" vertical="center"/>
      <protection hidden="1" locked="0"/>
    </xf>
    <xf numFmtId="4" fontId="17" fillId="35" borderId="37" xfId="0" applyNumberFormat="1" applyFont="1" applyFill="1" applyBorder="1" applyAlignment="1" applyProtection="1">
      <alignment horizontal="right" vertical="center"/>
      <protection hidden="1" locked="0"/>
    </xf>
    <xf numFmtId="3" fontId="16" fillId="35" borderId="38" xfId="0" applyNumberFormat="1" applyFont="1" applyFill="1" applyBorder="1" applyAlignment="1" applyProtection="1">
      <alignment horizontal="center" vertical="center"/>
      <protection hidden="1" locked="0"/>
    </xf>
    <xf numFmtId="0" fontId="5" fillId="35" borderId="36" xfId="0" applyNumberFormat="1" applyFont="1" applyFill="1" applyBorder="1" applyAlignment="1" applyProtection="1">
      <alignment horizontal="center" vertical="center"/>
      <protection hidden="1" locked="0"/>
    </xf>
    <xf numFmtId="49" fontId="6" fillId="0" borderId="22" xfId="0" applyNumberFormat="1" applyFont="1" applyBorder="1" applyAlignment="1" applyProtection="1">
      <alignment/>
      <protection locked="0"/>
    </xf>
    <xf numFmtId="49" fontId="5" fillId="0" borderId="23" xfId="0" applyNumberFormat="1" applyFont="1" applyBorder="1" applyAlignment="1" applyProtection="1">
      <alignment horizontal="center" vertical="center" wrapText="1"/>
      <protection hidden="1" locked="0"/>
    </xf>
    <xf numFmtId="49" fontId="5" fillId="0" borderId="24" xfId="0" applyNumberFormat="1" applyFont="1" applyBorder="1" applyAlignment="1" applyProtection="1">
      <alignment vertical="center" wrapText="1"/>
      <protection hidden="1" locked="0"/>
    </xf>
    <xf numFmtId="49" fontId="5" fillId="0" borderId="23" xfId="0" applyNumberFormat="1" applyFont="1" applyBorder="1" applyAlignment="1" applyProtection="1">
      <alignment vertical="center"/>
      <protection hidden="1" locked="0"/>
    </xf>
    <xf numFmtId="49" fontId="5" fillId="0" borderId="23" xfId="0" applyNumberFormat="1" applyFont="1" applyBorder="1" applyAlignment="1" applyProtection="1">
      <alignment horizontal="center" vertical="center"/>
      <protection hidden="1" locked="0"/>
    </xf>
    <xf numFmtId="4" fontId="5" fillId="0" borderId="30" xfId="0" applyNumberFormat="1" applyFont="1" applyBorder="1" applyAlignment="1" applyProtection="1">
      <alignment horizontal="right" vertical="center"/>
      <protection hidden="1" locked="0"/>
    </xf>
    <xf numFmtId="4" fontId="5" fillId="0" borderId="39" xfId="0" applyNumberFormat="1" applyFont="1" applyBorder="1" applyAlignment="1" applyProtection="1">
      <alignment horizontal="right" vertical="center"/>
      <protection hidden="1" locked="0"/>
    </xf>
    <xf numFmtId="49" fontId="5" fillId="0" borderId="24" xfId="0" applyNumberFormat="1" applyFont="1" applyBorder="1" applyAlignment="1" applyProtection="1">
      <alignment vertical="center" wrapText="1" shrinkToFit="1"/>
      <protection hidden="1" locked="0"/>
    </xf>
    <xf numFmtId="49" fontId="5" fillId="0" borderId="23" xfId="0" applyNumberFormat="1" applyFont="1" applyBorder="1" applyAlignment="1" applyProtection="1">
      <alignment horizontal="center" vertical="center" wrapText="1" shrinkToFit="1"/>
      <protection hidden="1"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>
      <alignment wrapText="1"/>
    </xf>
    <xf numFmtId="3" fontId="9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Alignment="1">
      <alignment/>
    </xf>
    <xf numFmtId="0" fontId="3" fillId="0" borderId="41" xfId="0" applyFont="1" applyBorder="1" applyAlignment="1" applyProtection="1">
      <alignment/>
      <protection locked="0"/>
    </xf>
    <xf numFmtId="166" fontId="7" fillId="35" borderId="42" xfId="0" applyNumberFormat="1" applyFont="1" applyFill="1" applyBorder="1" applyAlignment="1" applyProtection="1">
      <alignment vertical="center"/>
      <protection hidden="1" locked="0"/>
    </xf>
    <xf numFmtId="3" fontId="16" fillId="35" borderId="43" xfId="0" applyNumberFormat="1" applyFont="1" applyFill="1" applyBorder="1" applyAlignment="1" applyProtection="1">
      <alignment horizontal="center" vertical="center"/>
      <protection hidden="1" locked="0"/>
    </xf>
    <xf numFmtId="166" fontId="9" fillId="35" borderId="42" xfId="0" applyNumberFormat="1" applyFont="1" applyFill="1" applyBorder="1" applyAlignment="1" applyProtection="1">
      <alignment vertical="center"/>
      <protection hidden="1" locked="0"/>
    </xf>
    <xf numFmtId="0" fontId="6" fillId="0" borderId="42" xfId="0" applyFont="1" applyBorder="1" applyAlignment="1" applyProtection="1">
      <alignment horizontal="left"/>
      <protection locked="0"/>
    </xf>
    <xf numFmtId="166" fontId="9" fillId="0" borderId="42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/>
      <protection locked="0"/>
    </xf>
    <xf numFmtId="166" fontId="9" fillId="0" borderId="0" xfId="0" applyNumberFormat="1" applyFont="1" applyFill="1" applyBorder="1" applyAlignment="1" applyProtection="1">
      <alignment vertical="center"/>
      <protection hidden="1" locked="0"/>
    </xf>
    <xf numFmtId="166" fontId="9" fillId="0" borderId="44" xfId="0" applyNumberFormat="1" applyFont="1" applyFill="1" applyBorder="1" applyAlignment="1" applyProtection="1">
      <alignment vertical="center"/>
      <protection hidden="1" locked="0"/>
    </xf>
    <xf numFmtId="0" fontId="20" fillId="0" borderId="0" xfId="0" applyFont="1" applyFill="1" applyBorder="1" applyAlignment="1" applyProtection="1">
      <alignment/>
      <protection locked="0"/>
    </xf>
    <xf numFmtId="166" fontId="9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11" xfId="0" applyNumberFormat="1" applyFont="1" applyBorder="1" applyAlignment="1" applyProtection="1">
      <alignment/>
      <protection locked="0"/>
    </xf>
    <xf numFmtId="49" fontId="5" fillId="0" borderId="45" xfId="0" applyNumberFormat="1" applyFont="1" applyBorder="1" applyAlignment="1" applyProtection="1">
      <alignment horizontal="center" vertical="center"/>
      <protection hidden="1" locked="0"/>
    </xf>
    <xf numFmtId="49" fontId="10" fillId="0" borderId="45" xfId="0" applyNumberFormat="1" applyFont="1" applyBorder="1" applyAlignment="1" applyProtection="1">
      <alignment vertical="center"/>
      <protection hidden="1" locked="0"/>
    </xf>
    <xf numFmtId="49" fontId="5" fillId="0" borderId="46" xfId="0" applyNumberFormat="1" applyFont="1" applyBorder="1" applyAlignment="1" applyProtection="1">
      <alignment vertical="center"/>
      <protection hidden="1" locked="0"/>
    </xf>
    <xf numFmtId="49" fontId="7" fillId="0" borderId="45" xfId="0" applyNumberFormat="1" applyFont="1" applyFill="1" applyBorder="1" applyAlignment="1" applyProtection="1">
      <alignment horizontal="left" vertical="center"/>
      <protection hidden="1" locked="0"/>
    </xf>
    <xf numFmtId="49" fontId="5" fillId="0" borderId="45" xfId="0" applyNumberFormat="1" applyFont="1" applyBorder="1" applyAlignment="1" applyProtection="1">
      <alignment vertical="center"/>
      <protection hidden="1" locked="0"/>
    </xf>
    <xf numFmtId="165" fontId="15" fillId="0" borderId="45" xfId="0" applyNumberFormat="1" applyFont="1" applyFill="1" applyBorder="1" applyAlignment="1" applyProtection="1">
      <alignment vertical="center"/>
      <protection hidden="1" locked="0"/>
    </xf>
    <xf numFmtId="49" fontId="7" fillId="0" borderId="47" xfId="0" applyNumberFormat="1" applyFont="1" applyFill="1" applyBorder="1" applyAlignment="1" applyProtection="1">
      <alignment horizontal="left" vertical="center"/>
      <protection hidden="1"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5" fillId="0" borderId="45" xfId="0" applyNumberFormat="1" applyFont="1" applyFill="1" applyBorder="1" applyAlignment="1" applyProtection="1">
      <alignment horizontal="right" vertical="center" wrapText="1"/>
      <protection hidden="1" locked="0"/>
    </xf>
    <xf numFmtId="4" fontId="7" fillId="36" borderId="10" xfId="0" applyNumberFormat="1" applyFont="1" applyFill="1" applyBorder="1" applyAlignment="1" applyProtection="1">
      <alignment horizontal="right" vertical="center"/>
      <protection hidden="1" locked="0"/>
    </xf>
    <xf numFmtId="3" fontId="16" fillId="0" borderId="48" xfId="0" applyNumberFormat="1" applyFont="1" applyBorder="1" applyAlignment="1" applyProtection="1">
      <alignment horizontal="center" vertical="center"/>
      <protection hidden="1" locked="0"/>
    </xf>
    <xf numFmtId="4" fontId="5" fillId="36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5" fillId="33" borderId="45" xfId="0" applyNumberFormat="1" applyFont="1" applyFill="1" applyBorder="1" applyAlignment="1" applyProtection="1">
      <alignment horizontal="right" vertical="center"/>
      <protection hidden="1" locked="0"/>
    </xf>
    <xf numFmtId="0" fontId="5" fillId="36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30" xfId="0" applyNumberFormat="1" applyFont="1" applyBorder="1" applyAlignment="1" applyProtection="1">
      <alignment/>
      <protection locked="0"/>
    </xf>
    <xf numFmtId="4" fontId="5" fillId="33" borderId="23" xfId="0" applyNumberFormat="1" applyFont="1" applyFill="1" applyBorder="1" applyAlignment="1" applyProtection="1">
      <alignment horizontal="right" vertical="center"/>
      <protection hidden="1" locked="0"/>
    </xf>
    <xf numFmtId="49" fontId="3" fillId="0" borderId="39" xfId="0" applyNumberFormat="1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3" fontId="5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Border="1" applyAlignment="1">
      <alignment/>
    </xf>
    <xf numFmtId="167" fontId="7" fillId="37" borderId="41" xfId="0" applyNumberFormat="1" applyFont="1" applyFill="1" applyBorder="1" applyAlignment="1" applyProtection="1">
      <alignment/>
      <protection hidden="1"/>
    </xf>
    <xf numFmtId="0" fontId="20" fillId="0" borderId="43" xfId="0" applyFont="1" applyBorder="1" applyAlignment="1">
      <alignment/>
    </xf>
    <xf numFmtId="0" fontId="0" fillId="0" borderId="49" xfId="0" applyBorder="1" applyAlignment="1" applyProtection="1">
      <alignment/>
      <protection locked="0"/>
    </xf>
    <xf numFmtId="0" fontId="5" fillId="0" borderId="49" xfId="0" applyFont="1" applyFill="1" applyBorder="1" applyAlignment="1" applyProtection="1">
      <alignment horizontal="center" vertical="center"/>
      <protection hidden="1" locked="0"/>
    </xf>
    <xf numFmtId="0" fontId="5" fillId="0" borderId="49" xfId="0" applyFont="1" applyFill="1" applyBorder="1" applyAlignment="1" applyProtection="1">
      <alignment vertical="center"/>
      <protection hidden="1" locked="0"/>
    </xf>
    <xf numFmtId="3" fontId="5" fillId="0" borderId="49" xfId="0" applyNumberFormat="1" applyFont="1" applyFill="1" applyBorder="1" applyAlignment="1" applyProtection="1">
      <alignment vertical="center"/>
      <protection hidden="1" locked="0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3" fontId="22" fillId="0" borderId="0" xfId="0" applyNumberFormat="1" applyFont="1" applyBorder="1" applyAlignment="1" applyProtection="1">
      <alignment vertical="center"/>
      <protection hidden="1" locked="0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3" fontId="5" fillId="0" borderId="0" xfId="0" applyNumberFormat="1" applyFont="1" applyBorder="1" applyAlignment="1" applyProtection="1">
      <alignment vertical="center"/>
      <protection hidden="1" locked="0"/>
    </xf>
    <xf numFmtId="0" fontId="3" fillId="0" borderId="51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>
      <alignment/>
    </xf>
    <xf numFmtId="168" fontId="6" fillId="37" borderId="30" xfId="0" applyNumberFormat="1" applyFont="1" applyFill="1" applyBorder="1" applyAlignment="1">
      <alignment horizontal="right"/>
    </xf>
    <xf numFmtId="0" fontId="6" fillId="38" borderId="28" xfId="0" applyFont="1" applyFill="1" applyBorder="1" applyAlignment="1">
      <alignment horizontal="right"/>
    </xf>
    <xf numFmtId="167" fontId="7" fillId="39" borderId="41" xfId="0" applyNumberFormat="1" applyFont="1" applyFill="1" applyBorder="1" applyAlignment="1" applyProtection="1">
      <alignment/>
      <protection hidden="1"/>
    </xf>
    <xf numFmtId="167" fontId="23" fillId="33" borderId="41" xfId="0" applyNumberFormat="1" applyFont="1" applyFill="1" applyBorder="1" applyAlignment="1" applyProtection="1">
      <alignment/>
      <protection hidden="1"/>
    </xf>
    <xf numFmtId="10" fontId="5" fillId="0" borderId="14" xfId="0" applyNumberFormat="1" applyFont="1" applyFill="1" applyBorder="1" applyAlignment="1" applyProtection="1">
      <alignment vertical="center"/>
      <protection hidden="1" locked="0"/>
    </xf>
    <xf numFmtId="0" fontId="0" fillId="0" borderId="52" xfId="0" applyFill="1" applyBorder="1" applyAlignment="1">
      <alignment/>
    </xf>
    <xf numFmtId="168" fontId="6" fillId="37" borderId="12" xfId="0" applyNumberFormat="1" applyFont="1" applyFill="1" applyBorder="1" applyAlignment="1">
      <alignment horizontal="right"/>
    </xf>
    <xf numFmtId="0" fontId="6" fillId="38" borderId="16" xfId="0" applyFont="1" applyFill="1" applyBorder="1" applyAlignment="1">
      <alignment horizontal="right"/>
    </xf>
    <xf numFmtId="0" fontId="24" fillId="0" borderId="0" xfId="0" applyFont="1" applyFill="1" applyAlignment="1">
      <alignment/>
    </xf>
    <xf numFmtId="168" fontId="24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 applyProtection="1">
      <alignment vertical="center"/>
      <protection hidden="1" locked="0"/>
    </xf>
    <xf numFmtId="10" fontId="3" fillId="0" borderId="14" xfId="0" applyNumberFormat="1" applyFont="1" applyFill="1" applyBorder="1" applyAlignment="1">
      <alignment/>
    </xf>
    <xf numFmtId="166" fontId="5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3" fillId="0" borderId="0" xfId="0" applyFont="1" applyFill="1" applyBorder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/>
      <protection hidden="1"/>
    </xf>
    <xf numFmtId="166" fontId="5" fillId="33" borderId="14" xfId="0" applyNumberFormat="1" applyFont="1" applyFill="1" applyBorder="1" applyAlignment="1" applyProtection="1">
      <alignment horizontal="left" vertical="top" wrapText="1"/>
      <protection hidden="1" locked="0"/>
    </xf>
    <xf numFmtId="0" fontId="3" fillId="33" borderId="28" xfId="0" applyFont="1" applyFill="1" applyBorder="1" applyAlignment="1">
      <alignment horizontal="left"/>
    </xf>
    <xf numFmtId="9" fontId="9" fillId="0" borderId="14" xfId="0" applyNumberFormat="1" applyFont="1" applyFill="1" applyBorder="1" applyAlignment="1" applyProtection="1">
      <alignment horizontal="right" vertical="center"/>
      <protection hidden="1" locked="0"/>
    </xf>
    <xf numFmtId="167" fontId="9" fillId="33" borderId="28" xfId="0" applyNumberFormat="1" applyFont="1" applyFill="1" applyBorder="1" applyAlignment="1" applyProtection="1">
      <alignment horizontal="right" vertical="center"/>
      <protection hidden="1" locked="0"/>
    </xf>
    <xf numFmtId="4" fontId="3" fillId="0" borderId="0" xfId="0" applyNumberFormat="1" applyFont="1" applyBorder="1" applyAlignment="1" applyProtection="1">
      <alignment/>
      <protection hidden="1"/>
    </xf>
    <xf numFmtId="9" fontId="9" fillId="0" borderId="14" xfId="0" applyNumberFormat="1" applyFont="1" applyFill="1" applyBorder="1" applyAlignment="1" applyProtection="1">
      <alignment horizontal="right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>
      <alignment/>
    </xf>
    <xf numFmtId="9" fontId="9" fillId="33" borderId="14" xfId="0" applyNumberFormat="1" applyFont="1" applyFill="1" applyBorder="1" applyAlignment="1" applyProtection="1">
      <alignment horizontal="right" vertical="center"/>
      <protection hidden="1" locked="0"/>
    </xf>
    <xf numFmtId="0" fontId="0" fillId="0" borderId="51" xfId="0" applyBorder="1" applyAlignment="1">
      <alignment/>
    </xf>
    <xf numFmtId="9" fontId="5" fillId="33" borderId="15" xfId="0" applyNumberFormat="1" applyFont="1" applyFill="1" applyBorder="1" applyAlignment="1" applyProtection="1">
      <alignment horizontal="right" vertical="center"/>
      <protection hidden="1" locked="0"/>
    </xf>
    <xf numFmtId="167" fontId="9" fillId="33" borderId="16" xfId="0" applyNumberFormat="1" applyFont="1" applyFill="1" applyBorder="1" applyAlignment="1" applyProtection="1">
      <alignment horizontal="right" vertical="center"/>
      <protection hidden="1" locked="0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Border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wrapText="1"/>
    </xf>
    <xf numFmtId="14" fontId="3" fillId="40" borderId="41" xfId="0" applyNumberFormat="1" applyFont="1" applyFill="1" applyBorder="1" applyAlignment="1" applyProtection="1">
      <alignment horizontal="center"/>
      <protection hidden="1" locked="0"/>
    </xf>
    <xf numFmtId="14" fontId="3" fillId="40" borderId="38" xfId="0" applyNumberFormat="1" applyFont="1" applyFill="1" applyBorder="1" applyAlignment="1" applyProtection="1">
      <alignment horizontal="center"/>
      <protection hidden="1" locked="0"/>
    </xf>
    <xf numFmtId="0" fontId="5" fillId="33" borderId="11" xfId="0" applyFont="1" applyFill="1" applyBorder="1" applyAlignment="1" applyProtection="1">
      <alignment horizontal="left"/>
      <protection hidden="1" locked="0"/>
    </xf>
    <xf numFmtId="0" fontId="5" fillId="33" borderId="45" xfId="0" applyFont="1" applyFill="1" applyBorder="1" applyAlignment="1" applyProtection="1">
      <alignment horizontal="left"/>
      <protection hidden="1" locked="0"/>
    </xf>
    <xf numFmtId="0" fontId="6" fillId="40" borderId="47" xfId="0" applyFont="1" applyFill="1" applyBorder="1" applyAlignment="1" applyProtection="1">
      <alignment horizontal="left"/>
      <protection locked="0"/>
    </xf>
    <xf numFmtId="0" fontId="6" fillId="40" borderId="55" xfId="0" applyFont="1" applyFill="1" applyBorder="1" applyAlignment="1" applyProtection="1">
      <alignment horizontal="left"/>
      <protection locked="0"/>
    </xf>
    <xf numFmtId="0" fontId="9" fillId="33" borderId="56" xfId="0" applyFont="1" applyFill="1" applyBorder="1" applyAlignment="1" applyProtection="1">
      <alignment horizontal="center"/>
      <protection hidden="1" locked="0"/>
    </xf>
    <xf numFmtId="0" fontId="9" fillId="33" borderId="55" xfId="0" applyFont="1" applyFill="1" applyBorder="1" applyAlignment="1" applyProtection="1">
      <alignment horizontal="center"/>
      <protection hidden="1" locked="0"/>
    </xf>
    <xf numFmtId="0" fontId="3" fillId="40" borderId="56" xfId="0" applyFont="1" applyFill="1" applyBorder="1" applyAlignment="1">
      <alignment horizontal="left"/>
    </xf>
    <xf numFmtId="0" fontId="3" fillId="40" borderId="48" xfId="0" applyFont="1" applyFill="1" applyBorder="1" applyAlignment="1">
      <alignment horizontal="left"/>
    </xf>
    <xf numFmtId="0" fontId="3" fillId="40" borderId="55" xfId="0" applyFont="1" applyFill="1" applyBorder="1" applyAlignment="1">
      <alignment horizontal="left"/>
    </xf>
    <xf numFmtId="0" fontId="5" fillId="33" borderId="12" xfId="0" applyFont="1" applyFill="1" applyBorder="1" applyAlignment="1" applyProtection="1">
      <alignment horizontal="left"/>
      <protection hidden="1" locked="0"/>
    </xf>
    <xf numFmtId="0" fontId="5" fillId="33" borderId="15" xfId="0" applyFont="1" applyFill="1" applyBorder="1" applyAlignment="1" applyProtection="1">
      <alignment horizontal="left"/>
      <protection hidden="1" locked="0"/>
    </xf>
    <xf numFmtId="0" fontId="6" fillId="40" borderId="57" xfId="0" applyFont="1" applyFill="1" applyBorder="1" applyAlignment="1" applyProtection="1">
      <alignment horizontal="left"/>
      <protection locked="0"/>
    </xf>
    <xf numFmtId="0" fontId="6" fillId="40" borderId="58" xfId="0" applyFont="1" applyFill="1" applyBorder="1" applyAlignment="1" applyProtection="1">
      <alignment horizontal="left"/>
      <protection locked="0"/>
    </xf>
    <xf numFmtId="0" fontId="9" fillId="33" borderId="59" xfId="0" applyFont="1" applyFill="1" applyBorder="1" applyAlignment="1" applyProtection="1">
      <alignment horizontal="center"/>
      <protection hidden="1" locked="0"/>
    </xf>
    <xf numFmtId="0" fontId="9" fillId="33" borderId="58" xfId="0" applyFont="1" applyFill="1" applyBorder="1" applyAlignment="1" applyProtection="1">
      <alignment horizontal="center"/>
      <protection hidden="1" locked="0"/>
    </xf>
    <xf numFmtId="0" fontId="3" fillId="40" borderId="59" xfId="0" applyFont="1" applyFill="1" applyBorder="1" applyAlignment="1">
      <alignment horizontal="left"/>
    </xf>
    <xf numFmtId="0" fontId="3" fillId="40" borderId="60" xfId="0" applyFont="1" applyFill="1" applyBorder="1" applyAlignment="1">
      <alignment horizontal="left"/>
    </xf>
    <xf numFmtId="0" fontId="3" fillId="40" borderId="58" xfId="0" applyFont="1" applyFill="1" applyBorder="1" applyAlignment="1">
      <alignment horizontal="left"/>
    </xf>
    <xf numFmtId="0" fontId="6" fillId="33" borderId="56" xfId="0" applyFont="1" applyFill="1" applyBorder="1" applyAlignment="1">
      <alignment horizontal="left"/>
    </xf>
    <xf numFmtId="0" fontId="6" fillId="33" borderId="46" xfId="0" applyFont="1" applyFill="1" applyBorder="1" applyAlignment="1">
      <alignment horizontal="left"/>
    </xf>
    <xf numFmtId="0" fontId="3" fillId="33" borderId="61" xfId="0" applyFont="1" applyFill="1" applyBorder="1" applyAlignment="1">
      <alignment horizontal="left" wrapText="1"/>
    </xf>
    <xf numFmtId="0" fontId="3" fillId="33" borderId="33" xfId="0" applyFont="1" applyFill="1" applyBorder="1" applyAlignment="1">
      <alignment horizontal="left" wrapText="1"/>
    </xf>
    <xf numFmtId="0" fontId="3" fillId="33" borderId="51" xfId="0" applyFont="1" applyFill="1" applyBorder="1" applyAlignment="1">
      <alignment horizontal="left" wrapText="1"/>
    </xf>
    <xf numFmtId="0" fontId="3" fillId="33" borderId="62" xfId="0" applyFont="1" applyFill="1" applyBorder="1" applyAlignment="1">
      <alignment horizontal="left" wrapText="1"/>
    </xf>
    <xf numFmtId="0" fontId="3" fillId="33" borderId="53" xfId="0" applyFont="1" applyFill="1" applyBorder="1" applyAlignment="1">
      <alignment horizontal="left" wrapText="1"/>
    </xf>
    <xf numFmtId="0" fontId="3" fillId="33" borderId="63" xfId="0" applyFont="1" applyFill="1" applyBorder="1" applyAlignment="1">
      <alignment horizontal="left" wrapText="1"/>
    </xf>
    <xf numFmtId="0" fontId="0" fillId="0" borderId="64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14" fontId="3" fillId="0" borderId="57" xfId="0" applyNumberFormat="1" applyFont="1" applyFill="1" applyBorder="1" applyAlignment="1">
      <alignment horizontal="center"/>
    </xf>
    <xf numFmtId="14" fontId="3" fillId="0" borderId="60" xfId="0" applyNumberFormat="1" applyFont="1" applyFill="1" applyBorder="1" applyAlignment="1">
      <alignment horizontal="center"/>
    </xf>
    <xf numFmtId="14" fontId="3" fillId="0" borderId="58" xfId="0" applyNumberFormat="1" applyFont="1" applyFill="1" applyBorder="1" applyAlignment="1">
      <alignment horizontal="center"/>
    </xf>
    <xf numFmtId="0" fontId="9" fillId="0" borderId="41" xfId="0" applyFont="1" applyFill="1" applyBorder="1" applyAlignment="1" applyProtection="1">
      <alignment horizontal="center"/>
      <protection hidden="1" locked="0"/>
    </xf>
    <xf numFmtId="0" fontId="9" fillId="0" borderId="65" xfId="0" applyFont="1" applyFill="1" applyBorder="1" applyAlignment="1" applyProtection="1">
      <alignment horizontal="center"/>
      <protection hidden="1" locked="0"/>
    </xf>
    <xf numFmtId="0" fontId="9" fillId="0" borderId="38" xfId="0" applyFont="1" applyFill="1" applyBorder="1" applyAlignment="1" applyProtection="1">
      <alignment horizontal="center"/>
      <protection hidden="1" locked="0"/>
    </xf>
    <xf numFmtId="49" fontId="11" fillId="36" borderId="41" xfId="0" applyNumberFormat="1" applyFont="1" applyFill="1" applyBorder="1" applyAlignment="1" applyProtection="1">
      <alignment horizontal="center"/>
      <protection hidden="1" locked="0"/>
    </xf>
    <xf numFmtId="0" fontId="12" fillId="0" borderId="65" xfId="0" applyFont="1" applyBorder="1" applyAlignment="1">
      <alignment/>
    </xf>
    <xf numFmtId="0" fontId="12" fillId="0" borderId="38" xfId="0" applyFont="1" applyBorder="1" applyAlignment="1">
      <alignment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33" borderId="66" xfId="0" applyFont="1" applyFill="1" applyBorder="1" applyAlignment="1" applyProtection="1">
      <alignment horizontal="center" vertical="center" wrapText="1"/>
      <protection locked="0"/>
    </xf>
    <xf numFmtId="0" fontId="3" fillId="33" borderId="67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47" xfId="0" applyFont="1" applyFill="1" applyBorder="1" applyAlignment="1" applyProtection="1">
      <alignment horizontal="center" vertical="center"/>
      <protection hidden="1" locked="0"/>
    </xf>
    <xf numFmtId="0" fontId="5" fillId="33" borderId="48" xfId="0" applyFont="1" applyFill="1" applyBorder="1" applyAlignment="1" applyProtection="1">
      <alignment horizontal="center" vertical="center"/>
      <protection hidden="1" locked="0"/>
    </xf>
    <xf numFmtId="0" fontId="5" fillId="33" borderId="46" xfId="0" applyFont="1" applyFill="1" applyBorder="1" applyAlignment="1" applyProtection="1">
      <alignment horizontal="center" vertical="center"/>
      <protection hidden="1" locked="0"/>
    </xf>
    <xf numFmtId="0" fontId="3" fillId="33" borderId="68" xfId="0" applyFont="1" applyFill="1" applyBorder="1" applyAlignment="1" applyProtection="1">
      <alignment horizontal="center" vertical="center" wrapText="1"/>
      <protection locked="0"/>
    </xf>
    <xf numFmtId="0" fontId="3" fillId="33" borderId="69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68" xfId="0" applyFont="1" applyFill="1" applyBorder="1" applyAlignment="1" applyProtection="1">
      <alignment horizontal="center" vertical="center" wrapText="1"/>
      <protection hidden="1" locked="0"/>
    </xf>
    <xf numFmtId="0" fontId="5" fillId="33" borderId="69" xfId="0" applyFont="1" applyFill="1" applyBorder="1" applyAlignment="1" applyProtection="1">
      <alignment horizontal="center" vertical="center" wrapText="1"/>
      <protection hidden="1" locked="0"/>
    </xf>
    <xf numFmtId="0" fontId="5" fillId="33" borderId="19" xfId="0" applyFont="1" applyFill="1" applyBorder="1" applyAlignment="1" applyProtection="1">
      <alignment horizontal="center" vertical="center" wrapText="1"/>
      <protection hidden="1" locked="0"/>
    </xf>
    <xf numFmtId="0" fontId="5" fillId="33" borderId="70" xfId="0" applyFont="1" applyFill="1" applyBorder="1" applyAlignment="1" applyProtection="1">
      <alignment horizontal="center" vertical="center" wrapText="1"/>
      <protection hidden="1" locked="0"/>
    </xf>
    <xf numFmtId="0" fontId="5" fillId="33" borderId="44" xfId="0" applyFont="1" applyFill="1" applyBorder="1" applyAlignment="1" applyProtection="1">
      <alignment horizontal="center" vertical="center" wrapText="1"/>
      <protection hidden="1" locked="0"/>
    </xf>
    <xf numFmtId="0" fontId="5" fillId="33" borderId="20" xfId="0" applyFont="1" applyFill="1" applyBorder="1" applyAlignment="1" applyProtection="1">
      <alignment horizontal="center" vertical="center" wrapText="1"/>
      <protection hidden="1" locked="0"/>
    </xf>
    <xf numFmtId="0" fontId="5" fillId="33" borderId="43" xfId="0" applyFont="1" applyFill="1" applyBorder="1" applyAlignment="1" applyProtection="1">
      <alignment horizontal="center" vertical="center" wrapText="1"/>
      <protection hidden="1" locked="0"/>
    </xf>
    <xf numFmtId="0" fontId="5" fillId="33" borderId="49" xfId="0" applyFont="1" applyFill="1" applyBorder="1" applyAlignment="1" applyProtection="1">
      <alignment horizontal="center" vertical="center" wrapText="1"/>
      <protection hidden="1" locked="0"/>
    </xf>
    <xf numFmtId="0" fontId="5" fillId="33" borderId="50" xfId="0" applyFont="1" applyFill="1" applyBorder="1" applyAlignment="1" applyProtection="1">
      <alignment horizontal="center" vertical="center" wrapText="1"/>
      <protection hidden="1" locked="0"/>
    </xf>
    <xf numFmtId="0" fontId="5" fillId="33" borderId="71" xfId="0" applyFont="1" applyFill="1" applyBorder="1" applyAlignment="1" applyProtection="1">
      <alignment horizontal="center" vertical="center" wrapText="1"/>
      <protection hidden="1" locked="0"/>
    </xf>
    <xf numFmtId="0" fontId="5" fillId="33" borderId="27" xfId="0" applyFont="1" applyFill="1" applyBorder="1" applyAlignment="1" applyProtection="1">
      <alignment horizontal="center" vertical="center" wrapText="1"/>
      <protection hidden="1" locked="0"/>
    </xf>
    <xf numFmtId="0" fontId="5" fillId="33" borderId="72" xfId="0" applyFont="1" applyFill="1" applyBorder="1" applyAlignment="1" applyProtection="1">
      <alignment horizontal="center" vertical="center" wrapText="1"/>
      <protection hidden="1" locked="0"/>
    </xf>
    <xf numFmtId="0" fontId="5" fillId="33" borderId="73" xfId="0" applyFont="1" applyFill="1" applyBorder="1" applyAlignment="1" applyProtection="1">
      <alignment horizontal="center" vertical="center" wrapText="1"/>
      <protection hidden="1" locked="0"/>
    </xf>
    <xf numFmtId="0" fontId="5" fillId="33" borderId="74" xfId="0" applyFont="1" applyFill="1" applyBorder="1" applyAlignment="1" applyProtection="1">
      <alignment horizontal="center" vertical="center" wrapText="1"/>
      <protection hidden="1" locked="0"/>
    </xf>
    <xf numFmtId="0" fontId="5" fillId="33" borderId="75" xfId="0" applyFont="1" applyFill="1" applyBorder="1" applyAlignment="1" applyProtection="1">
      <alignment horizontal="center" vertical="center" wrapText="1"/>
      <protection hidden="1" locked="0"/>
    </xf>
    <xf numFmtId="0" fontId="9" fillId="33" borderId="76" xfId="46" applyFont="1" applyFill="1" applyBorder="1" applyAlignment="1" applyProtection="1">
      <alignment horizontal="center" vertical="center" wrapText="1"/>
      <protection hidden="1" locked="0"/>
    </xf>
    <xf numFmtId="0" fontId="9" fillId="33" borderId="77" xfId="46" applyFont="1" applyFill="1" applyBorder="1" applyAlignment="1" applyProtection="1">
      <alignment horizontal="center" vertical="center" wrapText="1"/>
      <protection hidden="1" locked="0"/>
    </xf>
    <xf numFmtId="0" fontId="9" fillId="33" borderId="17" xfId="46" applyFont="1" applyFill="1" applyBorder="1" applyAlignment="1" applyProtection="1">
      <alignment horizontal="center" vertical="center" wrapText="1"/>
      <protection hidden="1" locked="0"/>
    </xf>
    <xf numFmtId="4" fontId="5" fillId="34" borderId="4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5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4" fontId="5" fillId="34" borderId="14" xfId="0" applyNumberFormat="1" applyFont="1" applyFill="1" applyBorder="1" applyAlignment="1" applyProtection="1">
      <alignment horizontal="center" vertical="center" wrapText="1"/>
      <protection hidden="1"/>
    </xf>
    <xf numFmtId="4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5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32" xfId="0" applyFont="1" applyFill="1" applyBorder="1" applyAlignment="1" applyProtection="1">
      <alignment horizontal="center" vertical="center" wrapText="1"/>
      <protection hidden="1" locked="0"/>
    </xf>
    <xf numFmtId="0" fontId="13" fillId="33" borderId="32" xfId="0" applyFont="1" applyFill="1" applyBorder="1" applyAlignment="1" applyProtection="1">
      <alignment horizontal="center" vertical="center" wrapText="1"/>
      <protection hidden="1" locked="0"/>
    </xf>
    <xf numFmtId="0" fontId="13" fillId="33" borderId="19" xfId="0" applyFont="1" applyFill="1" applyBorder="1" applyAlignment="1" applyProtection="1">
      <alignment horizontal="center" vertical="center" wrapText="1"/>
      <protection hidden="1" locked="0"/>
    </xf>
    <xf numFmtId="0" fontId="6" fillId="41" borderId="73" xfId="0" applyFont="1" applyFill="1" applyBorder="1" applyAlignment="1" applyProtection="1">
      <alignment horizontal="center" vertical="center" textRotation="90" wrapText="1"/>
      <protection locked="0"/>
    </xf>
    <xf numFmtId="0" fontId="6" fillId="41" borderId="74" xfId="0" applyFont="1" applyFill="1" applyBorder="1" applyAlignment="1" applyProtection="1">
      <alignment horizontal="center" vertical="center" textRotation="90" wrapText="1"/>
      <protection locked="0"/>
    </xf>
    <xf numFmtId="0" fontId="6" fillId="41" borderId="75" xfId="0" applyFont="1" applyFill="1" applyBorder="1" applyAlignment="1" applyProtection="1">
      <alignment horizontal="center" vertical="center" textRotation="90" wrapText="1"/>
      <protection locked="0"/>
    </xf>
    <xf numFmtId="0" fontId="6" fillId="35" borderId="41" xfId="0" applyFont="1" applyFill="1" applyBorder="1" applyAlignment="1" applyProtection="1">
      <alignment horizontal="center"/>
      <protection locked="0"/>
    </xf>
    <xf numFmtId="0" fontId="6" fillId="35" borderId="65" xfId="0" applyFont="1" applyFill="1" applyBorder="1" applyAlignment="1" applyProtection="1">
      <alignment horizontal="center"/>
      <protection locked="0"/>
    </xf>
    <xf numFmtId="0" fontId="6" fillId="35" borderId="78" xfId="0" applyFont="1" applyFill="1" applyBorder="1" applyAlignment="1" applyProtection="1">
      <alignment horizontal="center"/>
      <protection locked="0"/>
    </xf>
    <xf numFmtId="0" fontId="6" fillId="0" borderId="73" xfId="0" applyFont="1" applyBorder="1" applyAlignment="1" applyProtection="1">
      <alignment horizontal="center" vertical="center" textRotation="90" wrapText="1"/>
      <protection locked="0"/>
    </xf>
    <xf numFmtId="0" fontId="6" fillId="0" borderId="74" xfId="0" applyFont="1" applyBorder="1" applyAlignment="1" applyProtection="1">
      <alignment horizontal="center" vertical="center" textRotation="90" wrapText="1"/>
      <protection locked="0"/>
    </xf>
    <xf numFmtId="0" fontId="6" fillId="0" borderId="53" xfId="0" applyFont="1" applyBorder="1" applyAlignment="1" applyProtection="1">
      <alignment horizontal="center" vertical="center" textRotation="90" wrapText="1"/>
      <protection locked="0"/>
    </xf>
    <xf numFmtId="0" fontId="3" fillId="0" borderId="7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wrapText="1"/>
    </xf>
    <xf numFmtId="0" fontId="19" fillId="35" borderId="41" xfId="0" applyNumberFormat="1" applyFont="1" applyFill="1" applyBorder="1" applyAlignment="1" applyProtection="1">
      <alignment horizontal="center" vertical="center"/>
      <protection locked="0"/>
    </xf>
    <xf numFmtId="0" fontId="19" fillId="35" borderId="65" xfId="0" applyNumberFormat="1" applyFont="1" applyFill="1" applyBorder="1" applyAlignment="1" applyProtection="1">
      <alignment horizontal="center" vertical="center"/>
      <protection locked="0"/>
    </xf>
    <xf numFmtId="0" fontId="19" fillId="35" borderId="38" xfId="0" applyNumberFormat="1" applyFont="1" applyFill="1" applyBorder="1" applyAlignment="1" applyProtection="1">
      <alignment horizontal="center" vertical="center"/>
      <protection locked="0"/>
    </xf>
    <xf numFmtId="166" fontId="2" fillId="35" borderId="41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65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38" xfId="0" applyNumberFormat="1" applyFont="1" applyFill="1" applyBorder="1" applyAlignment="1" applyProtection="1">
      <alignment horizontal="center" vertical="center"/>
      <protection hidden="1" locked="0"/>
    </xf>
    <xf numFmtId="0" fontId="5" fillId="35" borderId="41" xfId="0" applyNumberFormat="1" applyFont="1" applyFill="1" applyBorder="1" applyAlignment="1" applyProtection="1">
      <alignment horizontal="center" vertical="center"/>
      <protection hidden="1" locked="0"/>
    </xf>
    <xf numFmtId="0" fontId="5" fillId="35" borderId="65" xfId="0" applyNumberFormat="1" applyFont="1" applyFill="1" applyBorder="1" applyAlignment="1" applyProtection="1">
      <alignment horizontal="center" vertical="center"/>
      <protection hidden="1" locked="0"/>
    </xf>
    <xf numFmtId="0" fontId="5" fillId="35" borderId="38" xfId="0" applyNumberFormat="1" applyFont="1" applyFill="1" applyBorder="1" applyAlignment="1" applyProtection="1">
      <alignment horizontal="center" vertical="center"/>
      <protection hidden="1" locked="0"/>
    </xf>
    <xf numFmtId="166" fontId="9" fillId="0" borderId="69" xfId="0" applyNumberFormat="1" applyFont="1" applyFill="1" applyBorder="1" applyAlignment="1" applyProtection="1">
      <alignment horizontal="center" vertical="center"/>
      <protection hidden="1" locked="0"/>
    </xf>
    <xf numFmtId="166" fontId="9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73" xfId="0" applyFont="1" applyFill="1" applyBorder="1" applyAlignment="1" applyProtection="1">
      <alignment horizontal="center" vertical="center" textRotation="90" wrapText="1"/>
      <protection locked="0"/>
    </xf>
    <xf numFmtId="0" fontId="3" fillId="0" borderId="74" xfId="0" applyFont="1" applyFill="1" applyBorder="1" applyAlignment="1" applyProtection="1">
      <alignment horizontal="center" vertical="center" textRotation="90" wrapText="1"/>
      <protection locked="0"/>
    </xf>
    <xf numFmtId="0" fontId="3" fillId="0" borderId="53" xfId="0" applyFont="1" applyFill="1" applyBorder="1" applyAlignment="1" applyProtection="1">
      <alignment horizontal="center" vertical="center" textRotation="90" wrapText="1"/>
      <protection locked="0"/>
    </xf>
    <xf numFmtId="3" fontId="5" fillId="37" borderId="41" xfId="0" applyNumberFormat="1" applyFont="1" applyFill="1" applyBorder="1" applyAlignment="1" applyProtection="1">
      <alignment horizontal="left" vertical="center"/>
      <protection hidden="1" locked="0"/>
    </xf>
    <xf numFmtId="3" fontId="5" fillId="37" borderId="65" xfId="0" applyNumberFormat="1" applyFont="1" applyFill="1" applyBorder="1" applyAlignment="1" applyProtection="1">
      <alignment horizontal="left" vertical="center"/>
      <protection hidden="1" locked="0"/>
    </xf>
    <xf numFmtId="3" fontId="5" fillId="37" borderId="38" xfId="0" applyNumberFormat="1" applyFont="1" applyFill="1" applyBorder="1" applyAlignment="1" applyProtection="1">
      <alignment horizontal="left" vertical="center"/>
      <protection hidden="1" locked="0"/>
    </xf>
    <xf numFmtId="0" fontId="6" fillId="0" borderId="11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33" borderId="11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5" fillId="37" borderId="65" xfId="0" applyFont="1" applyFill="1" applyBorder="1" applyAlignment="1" applyProtection="1">
      <alignment horizontal="left" vertical="center"/>
      <protection hidden="1" locked="0"/>
    </xf>
    <xf numFmtId="0" fontId="5" fillId="37" borderId="38" xfId="0" applyFont="1" applyFill="1" applyBorder="1" applyAlignment="1" applyProtection="1">
      <alignment horizontal="left" vertical="center"/>
      <protection hidden="1" locked="0"/>
    </xf>
    <xf numFmtId="0" fontId="5" fillId="39" borderId="65" xfId="0" applyFont="1" applyFill="1" applyBorder="1" applyAlignment="1" applyProtection="1">
      <alignment horizontal="center" vertical="center"/>
      <protection hidden="1" locked="0"/>
    </xf>
    <xf numFmtId="0" fontId="5" fillId="39" borderId="38" xfId="0" applyFont="1" applyFill="1" applyBorder="1" applyAlignment="1" applyProtection="1">
      <alignment horizontal="center" vertical="center"/>
      <protection hidden="1" locked="0"/>
    </xf>
    <xf numFmtId="167" fontId="22" fillId="0" borderId="49" xfId="0" applyNumberFormat="1" applyFont="1" applyFill="1" applyBorder="1" applyAlignment="1" applyProtection="1">
      <alignment horizontal="center" vertical="center"/>
      <protection hidden="1" locked="0"/>
    </xf>
    <xf numFmtId="3" fontId="5" fillId="33" borderId="11" xfId="0" applyNumberFormat="1" applyFont="1" applyFill="1" applyBorder="1" applyAlignment="1" applyProtection="1">
      <alignment horizontal="center" vertical="center"/>
      <protection hidden="1" locked="0"/>
    </xf>
    <xf numFmtId="3" fontId="5" fillId="33" borderId="45" xfId="0" applyNumberFormat="1" applyFont="1" applyFill="1" applyBorder="1" applyAlignment="1" applyProtection="1">
      <alignment horizontal="center" vertical="center"/>
      <protection hidden="1" locked="0"/>
    </xf>
    <xf numFmtId="3" fontId="5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6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1" xfId="0" applyBorder="1" applyAlignment="1">
      <alignment horizontal="center"/>
    </xf>
    <xf numFmtId="166" fontId="5" fillId="33" borderId="30" xfId="0" applyNumberFormat="1" applyFont="1" applyFill="1" applyBorder="1" applyAlignment="1" applyProtection="1">
      <alignment horizontal="left" vertical="top" wrapText="1"/>
      <protection hidden="1" locked="0"/>
    </xf>
    <xf numFmtId="166" fontId="5" fillId="33" borderId="14" xfId="0" applyNumberFormat="1" applyFont="1" applyFill="1" applyBorder="1" applyAlignment="1" applyProtection="1">
      <alignment horizontal="left" vertical="top" wrapText="1"/>
      <protection hidden="1" locked="0"/>
    </xf>
    <xf numFmtId="3" fontId="5" fillId="33" borderId="30" xfId="0" applyNumberFormat="1" applyFont="1" applyFill="1" applyBorder="1" applyAlignment="1" applyProtection="1">
      <alignment horizontal="left" vertical="center"/>
      <protection hidden="1" locked="0"/>
    </xf>
    <xf numFmtId="3" fontId="5" fillId="33" borderId="14" xfId="0" applyNumberFormat="1" applyFont="1" applyFill="1" applyBorder="1" applyAlignment="1" applyProtection="1">
      <alignment horizontal="left" vertical="center"/>
      <protection hidden="1" locked="0"/>
    </xf>
    <xf numFmtId="3" fontId="5" fillId="33" borderId="12" xfId="0" applyNumberFormat="1" applyFont="1" applyFill="1" applyBorder="1" applyAlignment="1" applyProtection="1">
      <alignment horizontal="left" vertical="center"/>
      <protection hidden="1" locked="0"/>
    </xf>
    <xf numFmtId="3" fontId="5" fillId="33" borderId="15" xfId="0" applyNumberFormat="1" applyFont="1" applyFill="1" applyBorder="1" applyAlignment="1" applyProtection="1">
      <alignment horizontal="left" vertical="center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zor2 Návrh Záv.vyúčtová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4">
    <dxf>
      <font>
        <u val="none"/>
        <strike val="0"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ont>
        <u val="none"/>
        <strike val="0"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SEN\4.MZ\4%20M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Prohlášení o výdajích"/>
      <sheetName val="6.Zpráva o pokroku"/>
      <sheetName val="7. Finanční zpráva "/>
      <sheetName val="8.Soupiska výdajů"/>
      <sheetName val="9. Národní spolufinancování"/>
      <sheetName val="10. Zadávací řízení"/>
    </sheetNames>
    <sheetDataSet>
      <sheetData sheetId="2">
        <row r="8">
          <cell r="C8" t="str">
            <v>M00179</v>
          </cell>
        </row>
        <row r="10">
          <cell r="C10" t="str">
            <v>Kraj Vysočina</v>
          </cell>
        </row>
        <row r="20">
          <cell r="C20">
            <v>3</v>
          </cell>
        </row>
        <row r="22">
          <cell r="C22" t="str">
            <v>č. 4 od 1/06/2012 - 31/12/2012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5"/>
  <sheetViews>
    <sheetView tabSelected="1" view="pageBreakPreview" zoomScale="60" zoomScalePageLayoutView="0" workbookViewId="0" topLeftCell="H1">
      <selection activeCell="W1" sqref="W1"/>
    </sheetView>
  </sheetViews>
  <sheetFormatPr defaultColWidth="9.140625" defaultRowHeight="15"/>
  <cols>
    <col min="1" max="1" width="7.140625" style="8" customWidth="1"/>
    <col min="2" max="2" width="12.57421875" style="8" customWidth="1"/>
    <col min="3" max="3" width="21.8515625" style="8" customWidth="1"/>
    <col min="4" max="4" width="17.00390625" style="8" customWidth="1"/>
    <col min="5" max="5" width="16.00390625" style="8" customWidth="1"/>
    <col min="6" max="6" width="11.57421875" style="8" customWidth="1"/>
    <col min="7" max="7" width="15.28125" style="8" customWidth="1"/>
    <col min="8" max="8" width="13.7109375" style="8" customWidth="1"/>
    <col min="9" max="9" width="15.00390625" style="8" customWidth="1"/>
    <col min="10" max="10" width="11.140625" style="8" customWidth="1"/>
    <col min="11" max="11" width="13.7109375" style="8" customWidth="1"/>
    <col min="12" max="13" width="11.421875" style="8" customWidth="1"/>
    <col min="14" max="14" width="12.140625" style="8" customWidth="1"/>
    <col min="15" max="15" width="11.421875" style="8" customWidth="1"/>
    <col min="16" max="16" width="14.28125" style="8" customWidth="1"/>
    <col min="17" max="17" width="11.8515625" style="8" customWidth="1"/>
    <col min="18" max="18" width="14.57421875" style="8" customWidth="1"/>
    <col min="19" max="19" width="10.421875" style="8" customWidth="1"/>
    <col min="20" max="20" width="16.421875" style="8" customWidth="1"/>
    <col min="21" max="21" width="14.421875" style="8" bestFit="1" customWidth="1"/>
    <col min="22" max="22" width="16.00390625" style="8" bestFit="1" customWidth="1"/>
    <col min="23" max="23" width="25.7109375" style="8" customWidth="1"/>
    <col min="24" max="24" width="14.28125" style="8" bestFit="1" customWidth="1"/>
    <col min="25" max="26" width="9.28125" style="8" bestFit="1" customWidth="1"/>
    <col min="27" max="16384" width="9.140625" style="8" customWidth="1"/>
  </cols>
  <sheetData>
    <row r="1" spans="1:43" ht="24" customHeight="1" thickBot="1">
      <c r="A1" s="1" t="s">
        <v>0</v>
      </c>
      <c r="B1" s="2"/>
      <c r="C1" s="2"/>
      <c r="D1" s="2"/>
      <c r="E1" s="3"/>
      <c r="F1" s="4"/>
      <c r="G1" s="4"/>
      <c r="H1" s="4"/>
      <c r="I1" s="186" t="str">
        <f>'[1]7. Finanční zpráva '!C22</f>
        <v>č. 4 od 1/06/2012 - 31/12/2012</v>
      </c>
      <c r="J1" s="187"/>
      <c r="K1" s="5"/>
      <c r="L1" s="6"/>
      <c r="M1" s="4"/>
      <c r="N1" s="4"/>
      <c r="O1" s="4"/>
      <c r="P1" s="4"/>
      <c r="Q1" s="4"/>
      <c r="R1" s="7"/>
      <c r="S1" s="7"/>
      <c r="W1" s="8" t="s">
        <v>143</v>
      </c>
      <c r="AP1" t="s">
        <v>1</v>
      </c>
      <c r="AQ1" s="9" t="s">
        <v>2</v>
      </c>
    </row>
    <row r="2" spans="1:43" s="14" customFormat="1" ht="16.5" thickBot="1">
      <c r="A2" s="10"/>
      <c r="B2" s="10"/>
      <c r="C2" s="10"/>
      <c r="D2" s="10"/>
      <c r="E2" s="10"/>
      <c r="F2" s="11"/>
      <c r="G2" s="11"/>
      <c r="H2" s="11"/>
      <c r="I2" s="10"/>
      <c r="J2" s="10"/>
      <c r="K2" s="10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4" t="s">
        <v>142</v>
      </c>
      <c r="AP2"/>
      <c r="AQ2" s="9" t="s">
        <v>3</v>
      </c>
    </row>
    <row r="3" spans="1:43" s="14" customFormat="1" ht="15.75">
      <c r="A3" s="15"/>
      <c r="B3" s="188" t="s">
        <v>4</v>
      </c>
      <c r="C3" s="189"/>
      <c r="D3" s="189"/>
      <c r="E3" s="189"/>
      <c r="F3" s="190">
        <f>'[1]7. Finanční zpráva '!C20</f>
        <v>3</v>
      </c>
      <c r="G3" s="191"/>
      <c r="H3" s="192" t="s">
        <v>5</v>
      </c>
      <c r="I3" s="193"/>
      <c r="J3" s="194" t="str">
        <f>'[1]7. Finanční zpráva '!C10</f>
        <v>Kraj Vysočina</v>
      </c>
      <c r="K3" s="195"/>
      <c r="L3" s="195"/>
      <c r="M3" s="195"/>
      <c r="N3" s="195"/>
      <c r="O3" s="195"/>
      <c r="P3" s="195"/>
      <c r="Q3" s="196"/>
      <c r="R3" s="12"/>
      <c r="S3" s="12"/>
      <c r="T3" s="12"/>
      <c r="U3" s="12"/>
      <c r="V3" s="13"/>
      <c r="AP3" t="s">
        <v>6</v>
      </c>
      <c r="AQ3" s="9" t="s">
        <v>7</v>
      </c>
    </row>
    <row r="4" spans="1:43" s="14" customFormat="1" ht="16.5" thickBot="1">
      <c r="A4" s="10"/>
      <c r="B4" s="197" t="s">
        <v>8</v>
      </c>
      <c r="C4" s="198"/>
      <c r="D4" s="198"/>
      <c r="E4" s="198"/>
      <c r="F4" s="199" t="str">
        <f>'[1]7. Finanční zpráva '!C8</f>
        <v>M00179</v>
      </c>
      <c r="G4" s="200"/>
      <c r="H4" s="201" t="s">
        <v>9</v>
      </c>
      <c r="I4" s="202"/>
      <c r="J4" s="203" t="s">
        <v>10</v>
      </c>
      <c r="K4" s="204"/>
      <c r="L4" s="204"/>
      <c r="M4" s="204"/>
      <c r="N4" s="204"/>
      <c r="O4" s="204"/>
      <c r="P4" s="204"/>
      <c r="Q4" s="205"/>
      <c r="R4" s="12"/>
      <c r="S4" s="12"/>
      <c r="T4" s="12"/>
      <c r="U4" s="12"/>
      <c r="V4" s="13"/>
      <c r="AP4" t="s">
        <v>11</v>
      </c>
      <c r="AQ4" s="9" t="s">
        <v>12</v>
      </c>
    </row>
    <row r="5" spans="1:43" s="14" customFormat="1" ht="16.5" thickBot="1">
      <c r="A5" s="15"/>
      <c r="B5" s="15"/>
      <c r="C5" s="15"/>
      <c r="D5" s="15"/>
      <c r="E5" s="15"/>
      <c r="F5" s="11"/>
      <c r="G5" s="11"/>
      <c r="K5" s="10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AP5" t="s">
        <v>13</v>
      </c>
      <c r="AQ5" s="9" t="s">
        <v>14</v>
      </c>
    </row>
    <row r="6" spans="1:43" s="14" customFormat="1" ht="16.5" thickBot="1">
      <c r="A6" s="15"/>
      <c r="B6" s="206" t="s">
        <v>15</v>
      </c>
      <c r="C6" s="207"/>
      <c r="D6" s="16" t="s">
        <v>16</v>
      </c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7"/>
      <c r="AP6" t="s">
        <v>17</v>
      </c>
      <c r="AQ6" s="9" t="s">
        <v>18</v>
      </c>
    </row>
    <row r="7" spans="1:43" s="14" customFormat="1" ht="15.75" customHeight="1">
      <c r="A7" s="15"/>
      <c r="B7" s="208" t="s">
        <v>19</v>
      </c>
      <c r="C7" s="209"/>
      <c r="D7" s="214" t="s">
        <v>20</v>
      </c>
      <c r="E7" s="11"/>
      <c r="F7" s="11"/>
      <c r="G7" s="11"/>
      <c r="H7" s="18" t="s">
        <v>21</v>
      </c>
      <c r="I7" s="217">
        <v>25.14</v>
      </c>
      <c r="J7" s="218"/>
      <c r="K7" s="219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AP7" t="s">
        <v>22</v>
      </c>
      <c r="AQ7" s="9" t="s">
        <v>23</v>
      </c>
    </row>
    <row r="8" spans="1:43" s="14" customFormat="1" ht="16.5" thickBot="1">
      <c r="A8" s="10"/>
      <c r="B8" s="210"/>
      <c r="C8" s="211"/>
      <c r="D8" s="215"/>
      <c r="E8" s="11"/>
      <c r="F8" s="11"/>
      <c r="G8" s="11"/>
      <c r="H8" s="19" t="s">
        <v>24</v>
      </c>
      <c r="I8" s="220">
        <v>41288</v>
      </c>
      <c r="J8" s="221"/>
      <c r="K8" s="22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AP8" t="s">
        <v>25</v>
      </c>
      <c r="AQ8" s="9" t="s">
        <v>26</v>
      </c>
    </row>
    <row r="9" spans="1:43" s="14" customFormat="1" ht="16.5" thickBot="1">
      <c r="A9" s="10"/>
      <c r="B9" s="212"/>
      <c r="C9" s="213"/>
      <c r="D9" s="216"/>
      <c r="E9" s="11"/>
      <c r="F9" s="11"/>
      <c r="G9" s="11"/>
      <c r="H9" s="11"/>
      <c r="I9" s="10"/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AP9" t="s">
        <v>27</v>
      </c>
      <c r="AQ9" s="9" t="s">
        <v>28</v>
      </c>
    </row>
    <row r="10" spans="1:43" s="26" customFormat="1" ht="16.5" thickBot="1">
      <c r="A10" s="20"/>
      <c r="B10" s="20"/>
      <c r="C10" s="20"/>
      <c r="D10" s="20"/>
      <c r="E10" s="21"/>
      <c r="F10" s="22"/>
      <c r="G10" s="22"/>
      <c r="H10" s="22"/>
      <c r="I10" s="22"/>
      <c r="J10" s="21"/>
      <c r="K10" s="23"/>
      <c r="L10" s="24"/>
      <c r="M10" s="24"/>
      <c r="N10" s="24"/>
      <c r="O10" s="24"/>
      <c r="P10" s="24"/>
      <c r="Q10" s="24"/>
      <c r="R10" s="25"/>
      <c r="S10" s="25"/>
      <c r="T10" s="25"/>
      <c r="U10" s="25"/>
      <c r="AP10" t="s">
        <v>29</v>
      </c>
      <c r="AQ10" s="9" t="s">
        <v>30</v>
      </c>
    </row>
    <row r="11" spans="1:43" ht="13.5" customHeight="1" thickBot="1">
      <c r="A11" s="27"/>
      <c r="B11" s="223" t="s">
        <v>31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5"/>
      <c r="T11" s="226" t="s">
        <v>32</v>
      </c>
      <c r="U11" s="227"/>
      <c r="V11" s="227"/>
      <c r="W11" s="228"/>
      <c r="AP11" t="s">
        <v>33</v>
      </c>
      <c r="AQ11" s="9" t="s">
        <v>34</v>
      </c>
    </row>
    <row r="12" spans="1:43" ht="12.75" customHeight="1">
      <c r="A12" s="229"/>
      <c r="B12" s="231" t="s">
        <v>35</v>
      </c>
      <c r="C12" s="234" t="s">
        <v>36</v>
      </c>
      <c r="D12" s="235"/>
      <c r="E12" s="235"/>
      <c r="F12" s="236"/>
      <c r="G12" s="237" t="s">
        <v>37</v>
      </c>
      <c r="H12" s="240" t="s">
        <v>38</v>
      </c>
      <c r="I12" s="234" t="s">
        <v>39</v>
      </c>
      <c r="J12" s="236"/>
      <c r="K12" s="240" t="s">
        <v>40</v>
      </c>
      <c r="L12" s="240" t="s">
        <v>41</v>
      </c>
      <c r="M12" s="243" t="s">
        <v>42</v>
      </c>
      <c r="N12" s="246" t="s">
        <v>43</v>
      </c>
      <c r="O12" s="247"/>
      <c r="P12" s="247"/>
      <c r="Q12" s="248"/>
      <c r="R12" s="252" t="s">
        <v>44</v>
      </c>
      <c r="S12" s="255" t="s">
        <v>45</v>
      </c>
      <c r="T12" s="258" t="s">
        <v>46</v>
      </c>
      <c r="U12" s="259"/>
      <c r="V12" s="258" t="s">
        <v>47</v>
      </c>
      <c r="W12" s="262" t="s">
        <v>48</v>
      </c>
      <c r="AQ12" s="9" t="s">
        <v>49</v>
      </c>
    </row>
    <row r="13" spans="1:23" ht="12.75" customHeight="1">
      <c r="A13" s="230"/>
      <c r="B13" s="232"/>
      <c r="C13" s="264" t="s">
        <v>50</v>
      </c>
      <c r="D13" s="265" t="s">
        <v>51</v>
      </c>
      <c r="E13" s="264" t="s">
        <v>52</v>
      </c>
      <c r="F13" s="264" t="s">
        <v>53</v>
      </c>
      <c r="G13" s="238"/>
      <c r="H13" s="241"/>
      <c r="I13" s="264" t="s">
        <v>54</v>
      </c>
      <c r="J13" s="264" t="s">
        <v>55</v>
      </c>
      <c r="K13" s="241"/>
      <c r="L13" s="241"/>
      <c r="M13" s="244"/>
      <c r="N13" s="249"/>
      <c r="O13" s="250"/>
      <c r="P13" s="250"/>
      <c r="Q13" s="251"/>
      <c r="R13" s="253"/>
      <c r="S13" s="256"/>
      <c r="T13" s="260"/>
      <c r="U13" s="260"/>
      <c r="V13" s="261"/>
      <c r="W13" s="263"/>
    </row>
    <row r="14" spans="1:23" ht="51.75" customHeight="1" thickBot="1">
      <c r="A14" s="230"/>
      <c r="B14" s="233"/>
      <c r="C14" s="242"/>
      <c r="D14" s="266"/>
      <c r="E14" s="242"/>
      <c r="F14" s="242"/>
      <c r="G14" s="239"/>
      <c r="H14" s="242"/>
      <c r="I14" s="242"/>
      <c r="J14" s="242"/>
      <c r="K14" s="242"/>
      <c r="L14" s="242"/>
      <c r="M14" s="245"/>
      <c r="N14" s="29" t="s">
        <v>56</v>
      </c>
      <c r="O14" s="30" t="s">
        <v>57</v>
      </c>
      <c r="P14" s="31" t="s">
        <v>58</v>
      </c>
      <c r="Q14" s="31" t="s">
        <v>59</v>
      </c>
      <c r="R14" s="254"/>
      <c r="S14" s="257"/>
      <c r="T14" s="28" t="s">
        <v>60</v>
      </c>
      <c r="U14" s="28" t="s">
        <v>61</v>
      </c>
      <c r="V14" s="261"/>
      <c r="W14" s="263"/>
    </row>
    <row r="15" spans="1:23" ht="21" customHeight="1" thickBot="1">
      <c r="A15" s="32"/>
      <c r="B15" s="33">
        <v>1</v>
      </c>
      <c r="C15" s="34">
        <v>2</v>
      </c>
      <c r="D15" s="34">
        <v>3</v>
      </c>
      <c r="E15" s="33">
        <v>4</v>
      </c>
      <c r="F15" s="34">
        <v>5</v>
      </c>
      <c r="G15" s="34">
        <v>6</v>
      </c>
      <c r="H15" s="33">
        <v>7</v>
      </c>
      <c r="I15" s="34">
        <v>8</v>
      </c>
      <c r="J15" s="34">
        <v>9</v>
      </c>
      <c r="K15" s="33">
        <v>10</v>
      </c>
      <c r="L15" s="34">
        <v>11</v>
      </c>
      <c r="M15" s="35">
        <v>12</v>
      </c>
      <c r="N15" s="33">
        <v>13</v>
      </c>
      <c r="O15" s="34">
        <v>14</v>
      </c>
      <c r="P15" s="34">
        <v>15</v>
      </c>
      <c r="Q15" s="36" t="s">
        <v>62</v>
      </c>
      <c r="R15" s="34">
        <v>16</v>
      </c>
      <c r="S15" s="33">
        <v>17</v>
      </c>
      <c r="T15" s="34">
        <v>18</v>
      </c>
      <c r="U15" s="34">
        <v>19</v>
      </c>
      <c r="V15" s="33">
        <v>20</v>
      </c>
      <c r="W15" s="37">
        <v>21</v>
      </c>
    </row>
    <row r="16" spans="1:43" s="14" customFormat="1" ht="15" customHeight="1">
      <c r="A16" s="267" t="s">
        <v>63</v>
      </c>
      <c r="B16" s="38"/>
      <c r="C16" s="39"/>
      <c r="D16" s="40"/>
      <c r="E16" s="39"/>
      <c r="F16" s="41" t="s">
        <v>64</v>
      </c>
      <c r="G16" s="42"/>
      <c r="H16" s="41"/>
      <c r="I16" s="43"/>
      <c r="J16" s="44"/>
      <c r="K16" s="45"/>
      <c r="L16" s="45"/>
      <c r="M16" s="46" t="s">
        <v>60</v>
      </c>
      <c r="N16" s="47">
        <v>0</v>
      </c>
      <c r="O16" s="48">
        <v>0</v>
      </c>
      <c r="P16" s="49">
        <f>IF($D$6="ANO",IF($D$7="NE",SUM(N16:O16),N16),SUM(N16:O16))</f>
        <v>0</v>
      </c>
      <c r="Q16" s="48">
        <v>0</v>
      </c>
      <c r="R16" s="49">
        <f>ROUND(IF(M16="EUR",P16,(P16/$I$7)),2)</f>
        <v>0</v>
      </c>
      <c r="S16" s="50"/>
      <c r="T16" s="51"/>
      <c r="U16" s="51"/>
      <c r="V16" s="52">
        <f>ROUND(IF(M16="CZK",R16-(T16/$I$7),R16-U16),2)</f>
        <v>0</v>
      </c>
      <c r="W16" s="53"/>
      <c r="AQ16" s="8"/>
    </row>
    <row r="17" spans="1:43" ht="12.75" customHeight="1">
      <c r="A17" s="268"/>
      <c r="B17" s="38"/>
      <c r="C17" s="39"/>
      <c r="D17" s="40"/>
      <c r="E17" s="39"/>
      <c r="F17" s="41" t="s">
        <v>65</v>
      </c>
      <c r="G17" s="42"/>
      <c r="H17" s="41"/>
      <c r="I17" s="43"/>
      <c r="J17" s="44"/>
      <c r="K17" s="45"/>
      <c r="L17" s="45"/>
      <c r="M17" s="46" t="s">
        <v>60</v>
      </c>
      <c r="N17" s="47">
        <v>0</v>
      </c>
      <c r="O17" s="48"/>
      <c r="P17" s="49">
        <f aca="true" t="shared" si="0" ref="P17:P22">IF($D$6="ANO",IF($D$7="NE",SUM(N17:O17),N17),SUM(N17:O17))</f>
        <v>0</v>
      </c>
      <c r="Q17" s="48"/>
      <c r="R17" s="49">
        <f aca="true" t="shared" si="1" ref="R17:R22">ROUND(IF(M17="EUR",P17,(P17/$I$7)),2)</f>
        <v>0</v>
      </c>
      <c r="S17" s="50"/>
      <c r="T17" s="51"/>
      <c r="U17" s="51"/>
      <c r="V17" s="52">
        <f aca="true" t="shared" si="2" ref="V17:V22">ROUND(IF(M17="CZK",R17-(T17/$I$7),R17-U17),2)</f>
        <v>0</v>
      </c>
      <c r="W17" s="54"/>
      <c r="AQ17" s="14"/>
    </row>
    <row r="18" spans="1:23" ht="15">
      <c r="A18" s="268"/>
      <c r="B18" s="38"/>
      <c r="C18" s="55"/>
      <c r="D18" s="40"/>
      <c r="E18" s="55"/>
      <c r="F18" s="41" t="s">
        <v>65</v>
      </c>
      <c r="G18" s="55"/>
      <c r="H18" s="55"/>
      <c r="I18" s="55"/>
      <c r="J18" s="55"/>
      <c r="K18" s="56"/>
      <c r="L18" s="56"/>
      <c r="M18" s="46" t="s">
        <v>60</v>
      </c>
      <c r="N18" s="57"/>
      <c r="O18" s="58"/>
      <c r="P18" s="49">
        <f t="shared" si="0"/>
        <v>0</v>
      </c>
      <c r="Q18" s="58"/>
      <c r="R18" s="49">
        <f t="shared" si="1"/>
        <v>0</v>
      </c>
      <c r="S18" s="59"/>
      <c r="T18" s="51"/>
      <c r="U18" s="51"/>
      <c r="V18" s="52">
        <f t="shared" si="2"/>
        <v>0</v>
      </c>
      <c r="W18" s="54"/>
    </row>
    <row r="19" spans="1:23" ht="15">
      <c r="A19" s="268"/>
      <c r="B19" s="38"/>
      <c r="C19" s="60"/>
      <c r="D19" s="40"/>
      <c r="E19" s="60"/>
      <c r="F19" s="41" t="s">
        <v>65</v>
      </c>
      <c r="G19" s="60"/>
      <c r="H19" s="60"/>
      <c r="I19" s="60"/>
      <c r="J19" s="60"/>
      <c r="K19" s="61"/>
      <c r="L19" s="62"/>
      <c r="M19" s="46" t="s">
        <v>60</v>
      </c>
      <c r="N19" s="57"/>
      <c r="O19" s="58"/>
      <c r="P19" s="49">
        <f t="shared" si="0"/>
        <v>0</v>
      </c>
      <c r="Q19" s="58"/>
      <c r="R19" s="49">
        <f t="shared" si="1"/>
        <v>0</v>
      </c>
      <c r="S19" s="59"/>
      <c r="T19" s="51"/>
      <c r="U19" s="51"/>
      <c r="V19" s="52">
        <f t="shared" si="2"/>
        <v>0</v>
      </c>
      <c r="W19" s="54"/>
    </row>
    <row r="20" spans="1:23" ht="15">
      <c r="A20" s="268"/>
      <c r="B20" s="38"/>
      <c r="C20" s="63"/>
      <c r="D20" s="40"/>
      <c r="E20" s="63"/>
      <c r="F20" s="41" t="s">
        <v>65</v>
      </c>
      <c r="G20" s="64"/>
      <c r="H20" s="64"/>
      <c r="I20" s="64"/>
      <c r="J20" s="63"/>
      <c r="K20" s="65"/>
      <c r="L20" s="65"/>
      <c r="M20" s="46" t="s">
        <v>60</v>
      </c>
      <c r="N20" s="57"/>
      <c r="O20" s="66"/>
      <c r="P20" s="49">
        <f t="shared" si="0"/>
        <v>0</v>
      </c>
      <c r="Q20" s="66"/>
      <c r="R20" s="49">
        <f t="shared" si="1"/>
        <v>0</v>
      </c>
      <c r="S20" s="59"/>
      <c r="T20" s="51"/>
      <c r="U20" s="51"/>
      <c r="V20" s="52">
        <f t="shared" si="2"/>
        <v>0</v>
      </c>
      <c r="W20" s="54"/>
    </row>
    <row r="21" spans="1:23" ht="15">
      <c r="A21" s="268"/>
      <c r="B21" s="38"/>
      <c r="C21" s="67"/>
      <c r="D21" s="40"/>
      <c r="E21" s="68"/>
      <c r="F21" s="41" t="s">
        <v>65</v>
      </c>
      <c r="G21" s="69"/>
      <c r="H21" s="69"/>
      <c r="I21" s="67"/>
      <c r="J21" s="67"/>
      <c r="K21" s="70"/>
      <c r="L21" s="71"/>
      <c r="M21" s="46" t="s">
        <v>60</v>
      </c>
      <c r="N21" s="57"/>
      <c r="O21" s="72"/>
      <c r="P21" s="49">
        <f t="shared" si="0"/>
        <v>0</v>
      </c>
      <c r="Q21" s="72"/>
      <c r="R21" s="49">
        <f t="shared" si="1"/>
        <v>0</v>
      </c>
      <c r="S21" s="59"/>
      <c r="T21" s="51"/>
      <c r="U21" s="51"/>
      <c r="V21" s="52">
        <f t="shared" si="2"/>
        <v>0</v>
      </c>
      <c r="W21" s="54"/>
    </row>
    <row r="22" spans="1:23" ht="15.75" thickBot="1">
      <c r="A22" s="268"/>
      <c r="B22" s="38"/>
      <c r="C22" s="73"/>
      <c r="D22" s="40"/>
      <c r="E22" s="74"/>
      <c r="F22" s="41" t="s">
        <v>65</v>
      </c>
      <c r="G22" s="75"/>
      <c r="H22" s="75"/>
      <c r="I22" s="73"/>
      <c r="J22" s="73"/>
      <c r="K22" s="76"/>
      <c r="L22" s="77"/>
      <c r="M22" s="46" t="s">
        <v>60</v>
      </c>
      <c r="N22" s="57"/>
      <c r="O22" s="78"/>
      <c r="P22" s="49">
        <f t="shared" si="0"/>
        <v>0</v>
      </c>
      <c r="Q22" s="78"/>
      <c r="R22" s="49">
        <f t="shared" si="1"/>
        <v>0</v>
      </c>
      <c r="S22" s="79"/>
      <c r="T22" s="51"/>
      <c r="U22" s="51"/>
      <c r="V22" s="52">
        <f t="shared" si="2"/>
        <v>0</v>
      </c>
      <c r="W22" s="80"/>
    </row>
    <row r="23" spans="1:23" ht="13.5" thickBot="1">
      <c r="A23" s="269"/>
      <c r="B23" s="270" t="s">
        <v>66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2"/>
      <c r="Q23" s="81">
        <f aca="true" t="shared" si="3" ref="Q23:V23">SUM(Q16:Q22)</f>
        <v>0</v>
      </c>
      <c r="R23" s="82">
        <f t="shared" si="3"/>
        <v>0</v>
      </c>
      <c r="S23" s="83">
        <f t="shared" si="3"/>
        <v>0</v>
      </c>
      <c r="T23" s="82">
        <f t="shared" si="3"/>
        <v>0</v>
      </c>
      <c r="U23" s="82">
        <f t="shared" si="3"/>
        <v>0</v>
      </c>
      <c r="V23" s="82">
        <f t="shared" si="3"/>
        <v>0</v>
      </c>
      <c r="W23" s="84"/>
    </row>
    <row r="24" spans="1:23" ht="40.5" customHeight="1">
      <c r="A24" s="273" t="s">
        <v>67</v>
      </c>
      <c r="B24" s="85" t="s">
        <v>68</v>
      </c>
      <c r="C24" s="86" t="s">
        <v>69</v>
      </c>
      <c r="D24" s="40" t="s">
        <v>14</v>
      </c>
      <c r="E24" s="87" t="s">
        <v>70</v>
      </c>
      <c r="F24" s="41" t="s">
        <v>65</v>
      </c>
      <c r="G24" s="88" t="s">
        <v>71</v>
      </c>
      <c r="H24" s="88" t="s">
        <v>72</v>
      </c>
      <c r="I24" s="86" t="s">
        <v>73</v>
      </c>
      <c r="J24" s="89" t="s">
        <v>74</v>
      </c>
      <c r="K24" s="65">
        <v>41254</v>
      </c>
      <c r="L24" s="65">
        <v>41262</v>
      </c>
      <c r="M24" s="46" t="s">
        <v>60</v>
      </c>
      <c r="N24" s="47">
        <v>4000</v>
      </c>
      <c r="O24" s="48">
        <v>0</v>
      </c>
      <c r="P24" s="49">
        <f>IF($D$6="ANO",IF($D$7="NE",SUM(N24:O24),N24),SUM(N24:O24))</f>
        <v>4000</v>
      </c>
      <c r="Q24" s="48">
        <v>0</v>
      </c>
      <c r="R24" s="49">
        <f>ROUND(IF(M24="EUR",P24,(P24/$I$7)),2)</f>
        <v>159.11</v>
      </c>
      <c r="S24" s="50">
        <v>6</v>
      </c>
      <c r="T24" s="51"/>
      <c r="U24" s="51"/>
      <c r="V24" s="52">
        <f>ROUND(IF(M24="CZK",R24-(T24/$I$7),R24-U24),2)</f>
        <v>159.11</v>
      </c>
      <c r="W24" s="53"/>
    </row>
    <row r="25" spans="1:23" ht="42" customHeight="1">
      <c r="A25" s="274"/>
      <c r="B25" s="85" t="s">
        <v>75</v>
      </c>
      <c r="C25" s="86" t="s">
        <v>76</v>
      </c>
      <c r="D25" s="40" t="s">
        <v>14</v>
      </c>
      <c r="E25" s="87" t="s">
        <v>70</v>
      </c>
      <c r="F25" s="41" t="s">
        <v>65</v>
      </c>
      <c r="G25" s="69" t="s">
        <v>77</v>
      </c>
      <c r="H25" s="69" t="s">
        <v>78</v>
      </c>
      <c r="I25" s="86" t="s">
        <v>79</v>
      </c>
      <c r="J25" s="67" t="s">
        <v>80</v>
      </c>
      <c r="K25" s="65">
        <v>41253</v>
      </c>
      <c r="L25" s="65">
        <v>41264</v>
      </c>
      <c r="M25" s="46" t="s">
        <v>60</v>
      </c>
      <c r="N25" s="47">
        <v>3600</v>
      </c>
      <c r="O25" s="48">
        <v>0</v>
      </c>
      <c r="P25" s="49">
        <f aca="true" t="shared" si="4" ref="P25:P30">IF($D$6="ANO",IF($D$7="NE",SUM(N25:O25),N25),SUM(N25:O25))</f>
        <v>3600</v>
      </c>
      <c r="Q25" s="48">
        <v>0</v>
      </c>
      <c r="R25" s="49">
        <f aca="true" t="shared" si="5" ref="R25:R30">ROUND(IF(M25="EUR",P25,(P25/$I$7)),2)</f>
        <v>143.2</v>
      </c>
      <c r="S25" s="59">
        <v>6</v>
      </c>
      <c r="T25" s="51"/>
      <c r="U25" s="51"/>
      <c r="V25" s="52">
        <f aca="true" t="shared" si="6" ref="V25:V30">ROUND(IF(M25="CZK",R25-(T25/$I$7),R25-U25),2)</f>
        <v>143.2</v>
      </c>
      <c r="W25" s="54"/>
    </row>
    <row r="26" spans="1:23" ht="15">
      <c r="A26" s="274"/>
      <c r="B26" s="85"/>
      <c r="C26" s="67"/>
      <c r="D26" s="40"/>
      <c r="E26" s="68"/>
      <c r="F26" s="41" t="s">
        <v>65</v>
      </c>
      <c r="G26" s="69"/>
      <c r="H26" s="69"/>
      <c r="I26" s="67"/>
      <c r="J26" s="67"/>
      <c r="K26" s="65"/>
      <c r="L26" s="65"/>
      <c r="M26" s="46" t="s">
        <v>61</v>
      </c>
      <c r="N26" s="57"/>
      <c r="O26" s="58"/>
      <c r="P26" s="49">
        <f t="shared" si="4"/>
        <v>0</v>
      </c>
      <c r="Q26" s="58"/>
      <c r="R26" s="49">
        <f t="shared" si="5"/>
        <v>0</v>
      </c>
      <c r="S26" s="59"/>
      <c r="T26" s="51"/>
      <c r="U26" s="51"/>
      <c r="V26" s="52">
        <f t="shared" si="6"/>
        <v>0</v>
      </c>
      <c r="W26" s="54"/>
    </row>
    <row r="27" spans="1:23" ht="15">
      <c r="A27" s="274"/>
      <c r="B27" s="85"/>
      <c r="C27" s="67"/>
      <c r="D27" s="40"/>
      <c r="E27" s="68"/>
      <c r="F27" s="41" t="s">
        <v>65</v>
      </c>
      <c r="G27" s="69"/>
      <c r="H27" s="69"/>
      <c r="I27" s="67"/>
      <c r="J27" s="67" t="s">
        <v>81</v>
      </c>
      <c r="K27" s="65"/>
      <c r="L27" s="65"/>
      <c r="M27" s="46" t="s">
        <v>60</v>
      </c>
      <c r="N27" s="57"/>
      <c r="O27" s="58"/>
      <c r="P27" s="49">
        <f t="shared" si="4"/>
        <v>0</v>
      </c>
      <c r="Q27" s="58"/>
      <c r="R27" s="49">
        <f t="shared" si="5"/>
        <v>0</v>
      </c>
      <c r="S27" s="59"/>
      <c r="T27" s="51"/>
      <c r="U27" s="51"/>
      <c r="V27" s="52">
        <f t="shared" si="6"/>
        <v>0</v>
      </c>
      <c r="W27" s="54"/>
    </row>
    <row r="28" spans="1:23" ht="15">
      <c r="A28" s="274"/>
      <c r="B28" s="85"/>
      <c r="C28" s="67"/>
      <c r="D28" s="40"/>
      <c r="E28" s="68"/>
      <c r="F28" s="41" t="s">
        <v>65</v>
      </c>
      <c r="G28" s="69"/>
      <c r="H28" s="69"/>
      <c r="I28" s="67"/>
      <c r="J28" s="67"/>
      <c r="K28" s="65"/>
      <c r="L28" s="65"/>
      <c r="M28" s="46" t="s">
        <v>60</v>
      </c>
      <c r="N28" s="90"/>
      <c r="O28" s="66"/>
      <c r="P28" s="49">
        <f t="shared" si="4"/>
        <v>0</v>
      </c>
      <c r="Q28" s="66"/>
      <c r="R28" s="49">
        <f t="shared" si="5"/>
        <v>0</v>
      </c>
      <c r="S28" s="59"/>
      <c r="T28" s="51"/>
      <c r="U28" s="51"/>
      <c r="V28" s="52">
        <f t="shared" si="6"/>
        <v>0</v>
      </c>
      <c r="W28" s="54"/>
    </row>
    <row r="29" spans="1:23" ht="15">
      <c r="A29" s="274"/>
      <c r="B29" s="85"/>
      <c r="C29" s="67"/>
      <c r="D29" s="40"/>
      <c r="E29" s="68"/>
      <c r="F29" s="41" t="s">
        <v>65</v>
      </c>
      <c r="G29" s="69"/>
      <c r="H29" s="69"/>
      <c r="I29" s="67"/>
      <c r="J29" s="67"/>
      <c r="K29" s="65"/>
      <c r="L29" s="65"/>
      <c r="M29" s="46" t="s">
        <v>60</v>
      </c>
      <c r="N29" s="90"/>
      <c r="O29" s="72"/>
      <c r="P29" s="49">
        <f t="shared" si="4"/>
        <v>0</v>
      </c>
      <c r="Q29" s="72"/>
      <c r="R29" s="49">
        <f t="shared" si="5"/>
        <v>0</v>
      </c>
      <c r="S29" s="59"/>
      <c r="T29" s="51"/>
      <c r="U29" s="51"/>
      <c r="V29" s="52">
        <f t="shared" si="6"/>
        <v>0</v>
      </c>
      <c r="W29" s="54"/>
    </row>
    <row r="30" spans="1:23" ht="15.75" thickBot="1">
      <c r="A30" s="274"/>
      <c r="B30" s="85"/>
      <c r="C30" s="73"/>
      <c r="D30" s="40"/>
      <c r="E30" s="74"/>
      <c r="F30" s="41" t="s">
        <v>65</v>
      </c>
      <c r="G30" s="75"/>
      <c r="H30" s="75"/>
      <c r="I30" s="73"/>
      <c r="J30" s="73"/>
      <c r="K30" s="65"/>
      <c r="L30" s="65"/>
      <c r="M30" s="46" t="s">
        <v>60</v>
      </c>
      <c r="N30" s="91"/>
      <c r="O30" s="78"/>
      <c r="P30" s="49">
        <f t="shared" si="4"/>
        <v>0</v>
      </c>
      <c r="Q30" s="78"/>
      <c r="R30" s="49">
        <f t="shared" si="5"/>
        <v>0</v>
      </c>
      <c r="S30" s="79"/>
      <c r="T30" s="51"/>
      <c r="U30" s="51"/>
      <c r="V30" s="52">
        <f t="shared" si="6"/>
        <v>0</v>
      </c>
      <c r="W30" s="80"/>
    </row>
    <row r="31" spans="1:23" ht="13.5" thickBot="1">
      <c r="A31" s="275"/>
      <c r="B31" s="270" t="s">
        <v>82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>
        <f aca="true" t="shared" si="7" ref="N31:V31">SUM(N24:N30)</f>
        <v>7600</v>
      </c>
      <c r="O31" s="271">
        <f t="shared" si="7"/>
        <v>0</v>
      </c>
      <c r="P31" s="272">
        <f t="shared" si="7"/>
        <v>7600</v>
      </c>
      <c r="Q31" s="81">
        <f t="shared" si="7"/>
        <v>0</v>
      </c>
      <c r="R31" s="82">
        <f t="shared" si="7"/>
        <v>302.31</v>
      </c>
      <c r="S31" s="83">
        <f t="shared" si="7"/>
        <v>12</v>
      </c>
      <c r="T31" s="82">
        <f t="shared" si="7"/>
        <v>0</v>
      </c>
      <c r="U31" s="82">
        <f t="shared" si="7"/>
        <v>0</v>
      </c>
      <c r="V31" s="82">
        <f t="shared" si="7"/>
        <v>302.31</v>
      </c>
      <c r="W31" s="84"/>
    </row>
    <row r="32" spans="1:23" ht="56.25" customHeight="1">
      <c r="A32" s="273" t="s">
        <v>83</v>
      </c>
      <c r="B32" s="85" t="s">
        <v>84</v>
      </c>
      <c r="C32" s="89" t="s">
        <v>85</v>
      </c>
      <c r="D32" s="40" t="s">
        <v>18</v>
      </c>
      <c r="E32" s="92" t="s">
        <v>86</v>
      </c>
      <c r="F32" s="41" t="s">
        <v>64</v>
      </c>
      <c r="G32" s="88" t="s">
        <v>87</v>
      </c>
      <c r="H32" s="88" t="s">
        <v>88</v>
      </c>
      <c r="I32" s="93" t="s">
        <v>89</v>
      </c>
      <c r="J32" s="89" t="s">
        <v>90</v>
      </c>
      <c r="K32" s="65">
        <v>40801</v>
      </c>
      <c r="L32" s="65">
        <v>40898</v>
      </c>
      <c r="M32" s="46" t="s">
        <v>60</v>
      </c>
      <c r="N32" s="47">
        <v>7330.19</v>
      </c>
      <c r="O32" s="48">
        <v>1466.04</v>
      </c>
      <c r="P32" s="49">
        <f>IF($D$6="ANO",IF($D$7="NE",SUM(N32:O32),N32),SUM(N32:O32))</f>
        <v>8796.23</v>
      </c>
      <c r="Q32" s="48">
        <v>0</v>
      </c>
      <c r="R32" s="49">
        <f>ROUND(IF(M32="EUR",P32,(P32/$I$7)),2)</f>
        <v>349.89</v>
      </c>
      <c r="S32" s="50">
        <v>61</v>
      </c>
      <c r="T32" s="51"/>
      <c r="U32" s="51"/>
      <c r="V32" s="52">
        <f>ROUND(IF(M32="CZK",R32-(T32/$I$7),R32-U32),2)</f>
        <v>349.89</v>
      </c>
      <c r="W32" s="53"/>
    </row>
    <row r="33" spans="1:23" ht="12.75" customHeight="1">
      <c r="A33" s="274"/>
      <c r="B33" s="85"/>
      <c r="C33" s="67"/>
      <c r="D33" s="40"/>
      <c r="E33" s="68"/>
      <c r="F33" s="41" t="s">
        <v>65</v>
      </c>
      <c r="G33" s="69"/>
      <c r="H33" s="69"/>
      <c r="I33" s="67"/>
      <c r="J33" s="67"/>
      <c r="K33" s="65"/>
      <c r="L33" s="65"/>
      <c r="M33" s="46" t="s">
        <v>60</v>
      </c>
      <c r="N33" s="47"/>
      <c r="O33" s="48"/>
      <c r="P33" s="49">
        <f aca="true" t="shared" si="8" ref="P33:P39">IF($D$6="ANO",IF($D$7="NE",SUM(N33:O33),N33),SUM(N33:O33))</f>
        <v>0</v>
      </c>
      <c r="Q33" s="48"/>
      <c r="R33" s="49">
        <f aca="true" t="shared" si="9" ref="R33:R39">ROUND(IF(M33="EUR",P33,(P33/$I$7)),2)</f>
        <v>0</v>
      </c>
      <c r="S33" s="59"/>
      <c r="T33" s="51"/>
      <c r="U33" s="51"/>
      <c r="V33" s="52">
        <f aca="true" t="shared" si="10" ref="V33:V39">ROUND(IF(M33="CZK",R33-(T33/$I$7),R33-U33),2)</f>
        <v>0</v>
      </c>
      <c r="W33" s="54"/>
    </row>
    <row r="34" spans="1:23" ht="15">
      <c r="A34" s="274"/>
      <c r="B34" s="85"/>
      <c r="C34" s="67"/>
      <c r="D34" s="40"/>
      <c r="E34" s="68"/>
      <c r="F34" s="41" t="s">
        <v>65</v>
      </c>
      <c r="G34" s="69"/>
      <c r="H34" s="69"/>
      <c r="I34" s="67"/>
      <c r="J34" s="67"/>
      <c r="K34" s="65"/>
      <c r="L34" s="65"/>
      <c r="M34" s="46" t="s">
        <v>60</v>
      </c>
      <c r="N34" s="57"/>
      <c r="O34" s="58"/>
      <c r="P34" s="49">
        <f t="shared" si="8"/>
        <v>0</v>
      </c>
      <c r="Q34" s="58"/>
      <c r="R34" s="49">
        <f t="shared" si="9"/>
        <v>0</v>
      </c>
      <c r="S34" s="59"/>
      <c r="T34" s="51"/>
      <c r="U34" s="51"/>
      <c r="V34" s="52">
        <f>ROUND(IF(M34="CZK",R34-(T34/$I$7),R34-U34),2)</f>
        <v>0</v>
      </c>
      <c r="W34" s="54"/>
    </row>
    <row r="35" spans="1:23" ht="15">
      <c r="A35" s="274"/>
      <c r="B35" s="85"/>
      <c r="C35" s="67"/>
      <c r="D35" s="40"/>
      <c r="E35" s="68"/>
      <c r="F35" s="41" t="s">
        <v>64</v>
      </c>
      <c r="G35" s="69"/>
      <c r="H35" s="69"/>
      <c r="I35" s="67"/>
      <c r="J35" s="67"/>
      <c r="K35" s="65"/>
      <c r="L35" s="65"/>
      <c r="M35" s="46" t="s">
        <v>60</v>
      </c>
      <c r="N35" s="57"/>
      <c r="O35" s="58"/>
      <c r="P35" s="49">
        <f t="shared" si="8"/>
        <v>0</v>
      </c>
      <c r="Q35" s="58"/>
      <c r="R35" s="49">
        <f t="shared" si="9"/>
        <v>0</v>
      </c>
      <c r="S35" s="59"/>
      <c r="T35" s="51"/>
      <c r="U35" s="51"/>
      <c r="V35" s="52">
        <f>ROUND(IF(M35="CZK",R35-(T35/$I$7),R35-U35),2)</f>
        <v>0</v>
      </c>
      <c r="W35" s="54"/>
    </row>
    <row r="36" spans="1:23" ht="15">
      <c r="A36" s="274"/>
      <c r="B36" s="85"/>
      <c r="C36" s="67"/>
      <c r="D36" s="40"/>
      <c r="E36" s="68"/>
      <c r="F36" s="41" t="s">
        <v>65</v>
      </c>
      <c r="G36" s="69"/>
      <c r="H36" s="69"/>
      <c r="I36" s="67"/>
      <c r="J36" s="67"/>
      <c r="K36" s="65"/>
      <c r="L36" s="65"/>
      <c r="M36" s="46" t="s">
        <v>60</v>
      </c>
      <c r="N36" s="57"/>
      <c r="O36" s="58"/>
      <c r="P36" s="49">
        <f t="shared" si="8"/>
        <v>0</v>
      </c>
      <c r="Q36" s="58"/>
      <c r="R36" s="49">
        <f t="shared" si="9"/>
        <v>0</v>
      </c>
      <c r="S36" s="59"/>
      <c r="T36" s="51"/>
      <c r="U36" s="51"/>
      <c r="V36" s="52">
        <f t="shared" si="10"/>
        <v>0</v>
      </c>
      <c r="W36" s="54"/>
    </row>
    <row r="37" spans="1:23" ht="15">
      <c r="A37" s="274"/>
      <c r="B37" s="85"/>
      <c r="C37" s="67"/>
      <c r="D37" s="40"/>
      <c r="E37" s="68"/>
      <c r="F37" s="41" t="s">
        <v>65</v>
      </c>
      <c r="G37" s="69"/>
      <c r="H37" s="69"/>
      <c r="I37" s="67"/>
      <c r="J37" s="67"/>
      <c r="K37" s="65"/>
      <c r="L37" s="65"/>
      <c r="M37" s="46" t="s">
        <v>60</v>
      </c>
      <c r="N37" s="90"/>
      <c r="O37" s="66"/>
      <c r="P37" s="49">
        <f t="shared" si="8"/>
        <v>0</v>
      </c>
      <c r="Q37" s="66"/>
      <c r="R37" s="49">
        <f t="shared" si="9"/>
        <v>0</v>
      </c>
      <c r="S37" s="59"/>
      <c r="T37" s="51"/>
      <c r="U37" s="51"/>
      <c r="V37" s="52">
        <f t="shared" si="10"/>
        <v>0</v>
      </c>
      <c r="W37" s="54"/>
    </row>
    <row r="38" spans="1:23" ht="15">
      <c r="A38" s="274"/>
      <c r="B38" s="85"/>
      <c r="C38" s="67"/>
      <c r="D38" s="40"/>
      <c r="E38" s="68"/>
      <c r="F38" s="41" t="s">
        <v>65</v>
      </c>
      <c r="G38" s="69"/>
      <c r="H38" s="69"/>
      <c r="I38" s="67"/>
      <c r="J38" s="67"/>
      <c r="K38" s="65"/>
      <c r="L38" s="65"/>
      <c r="M38" s="46" t="s">
        <v>60</v>
      </c>
      <c r="N38" s="90">
        <v>0</v>
      </c>
      <c r="O38" s="72"/>
      <c r="P38" s="49">
        <f t="shared" si="8"/>
        <v>0</v>
      </c>
      <c r="Q38" s="72"/>
      <c r="R38" s="49">
        <f t="shared" si="9"/>
        <v>0</v>
      </c>
      <c r="S38" s="59"/>
      <c r="T38" s="51"/>
      <c r="U38" s="51"/>
      <c r="V38" s="52">
        <f t="shared" si="10"/>
        <v>0</v>
      </c>
      <c r="W38" s="54"/>
    </row>
    <row r="39" spans="1:23" ht="15.75" thickBot="1">
      <c r="A39" s="274"/>
      <c r="B39" s="85"/>
      <c r="C39" s="73"/>
      <c r="D39" s="40"/>
      <c r="E39" s="74"/>
      <c r="F39" s="41" t="s">
        <v>65</v>
      </c>
      <c r="G39" s="75"/>
      <c r="H39" s="75"/>
      <c r="I39" s="73"/>
      <c r="J39" s="73"/>
      <c r="K39" s="65"/>
      <c r="L39" s="65"/>
      <c r="M39" s="46" t="s">
        <v>60</v>
      </c>
      <c r="N39" s="91"/>
      <c r="O39" s="78"/>
      <c r="P39" s="49">
        <f t="shared" si="8"/>
        <v>0</v>
      </c>
      <c r="Q39" s="78"/>
      <c r="R39" s="49">
        <f t="shared" si="9"/>
        <v>0</v>
      </c>
      <c r="S39" s="79"/>
      <c r="T39" s="51"/>
      <c r="U39" s="51"/>
      <c r="V39" s="52">
        <f t="shared" si="10"/>
        <v>0</v>
      </c>
      <c r="W39" s="80"/>
    </row>
    <row r="40" spans="1:23" ht="13.5" thickBot="1">
      <c r="A40" s="275"/>
      <c r="B40" s="270" t="s">
        <v>91</v>
      </c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>
        <f aca="true" t="shared" si="11" ref="N40:V40">SUM(N32:N39)</f>
        <v>7330.19</v>
      </c>
      <c r="O40" s="271">
        <f t="shared" si="11"/>
        <v>1466.04</v>
      </c>
      <c r="P40" s="272">
        <f t="shared" si="11"/>
        <v>8796.23</v>
      </c>
      <c r="Q40" s="81">
        <f t="shared" si="11"/>
        <v>0</v>
      </c>
      <c r="R40" s="82">
        <f t="shared" si="11"/>
        <v>349.89</v>
      </c>
      <c r="S40" s="83">
        <f t="shared" si="11"/>
        <v>61</v>
      </c>
      <c r="T40" s="82">
        <f t="shared" si="11"/>
        <v>0</v>
      </c>
      <c r="U40" s="82">
        <f t="shared" si="11"/>
        <v>0</v>
      </c>
      <c r="V40" s="82">
        <f t="shared" si="11"/>
        <v>349.89</v>
      </c>
      <c r="W40" s="84"/>
    </row>
    <row r="41" spans="1:43" s="97" customFormat="1" ht="23.25" customHeight="1" thickBot="1">
      <c r="A41" s="276"/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94"/>
      <c r="M41" s="94"/>
      <c r="N41" s="94"/>
      <c r="O41" s="94"/>
      <c r="P41" s="94"/>
      <c r="Q41" s="94"/>
      <c r="R41" s="278"/>
      <c r="S41" s="278"/>
      <c r="T41" s="278"/>
      <c r="U41" s="278"/>
      <c r="V41" s="95"/>
      <c r="W41" s="96"/>
      <c r="AQ41" s="8"/>
    </row>
    <row r="42" spans="1:43" ht="26.25" customHeight="1" thickBot="1">
      <c r="A42" s="98" t="s">
        <v>92</v>
      </c>
      <c r="B42" s="279" t="s">
        <v>93</v>
      </c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1"/>
      <c r="O42" s="282" t="s">
        <v>61</v>
      </c>
      <c r="P42" s="283"/>
      <c r="Q42" s="284"/>
      <c r="R42" s="99">
        <f>R40+R31+R23</f>
        <v>652.2</v>
      </c>
      <c r="S42" s="100">
        <f>S40+S31+S23</f>
        <v>73</v>
      </c>
      <c r="T42" s="101">
        <f>T40+T31+T23</f>
        <v>0</v>
      </c>
      <c r="U42" s="101">
        <f>U40+U31+U23</f>
        <v>0</v>
      </c>
      <c r="V42" s="99">
        <f>V40+V31+V23</f>
        <v>652.2</v>
      </c>
      <c r="W42" s="96"/>
      <c r="AQ42" s="97"/>
    </row>
    <row r="43" spans="1:43" ht="26.25" customHeight="1" thickBot="1">
      <c r="A43" s="102" t="s">
        <v>94</v>
      </c>
      <c r="B43" s="279" t="s">
        <v>95</v>
      </c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1"/>
      <c r="O43" s="99" t="s">
        <v>60</v>
      </c>
      <c r="P43" s="103">
        <v>0</v>
      </c>
      <c r="Q43" s="285"/>
      <c r="R43" s="286"/>
      <c r="S43" s="286"/>
      <c r="T43" s="287"/>
      <c r="U43" s="101" t="s">
        <v>61</v>
      </c>
      <c r="V43" s="101">
        <f>ROUND((P43/$I$7),2)</f>
        <v>0</v>
      </c>
      <c r="W43" s="96"/>
      <c r="AQ43" s="97"/>
    </row>
    <row r="44" spans="1:43" ht="26.25" customHeight="1" thickBot="1">
      <c r="A44" s="102" t="s">
        <v>96</v>
      </c>
      <c r="B44" s="279" t="s">
        <v>97</v>
      </c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1"/>
      <c r="O44" s="285"/>
      <c r="P44" s="286"/>
      <c r="Q44" s="286"/>
      <c r="R44" s="286"/>
      <c r="S44" s="286"/>
      <c r="T44" s="287"/>
      <c r="U44" s="101" t="s">
        <v>61</v>
      </c>
      <c r="V44" s="101">
        <f>$V42-$V43</f>
        <v>652.2</v>
      </c>
      <c r="W44" s="96"/>
      <c r="AQ44" s="97"/>
    </row>
    <row r="45" spans="1:43" s="14" customFormat="1" ht="12.75">
      <c r="A45" s="104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05"/>
      <c r="M45" s="105"/>
      <c r="N45" s="105"/>
      <c r="O45" s="105"/>
      <c r="P45" s="105"/>
      <c r="Q45" s="105"/>
      <c r="R45" s="288"/>
      <c r="S45" s="289"/>
      <c r="T45" s="106"/>
      <c r="U45" s="105"/>
      <c r="V45" s="105"/>
      <c r="W45" s="96"/>
      <c r="AQ45" s="8"/>
    </row>
    <row r="46" spans="1:23" s="14" customFormat="1" ht="22.5" customHeight="1" thickBot="1">
      <c r="A46" s="107" t="s">
        <v>98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05"/>
      <c r="M46" s="105"/>
      <c r="N46" s="105"/>
      <c r="O46" s="105"/>
      <c r="P46" s="105"/>
      <c r="Q46" s="105"/>
      <c r="R46" s="108"/>
      <c r="S46" s="108"/>
      <c r="T46" s="108"/>
      <c r="U46" s="108"/>
      <c r="V46" s="108"/>
      <c r="W46" s="108"/>
    </row>
    <row r="47" spans="1:23" s="14" customFormat="1" ht="15" customHeight="1">
      <c r="A47" s="290" t="s">
        <v>99</v>
      </c>
      <c r="B47" s="109"/>
      <c r="C47" s="110"/>
      <c r="D47" s="111"/>
      <c r="E47" s="112"/>
      <c r="F47" s="113" t="s">
        <v>65</v>
      </c>
      <c r="G47" s="114"/>
      <c r="H47" s="114"/>
      <c r="I47" s="110"/>
      <c r="J47" s="110"/>
      <c r="K47" s="115"/>
      <c r="L47" s="115"/>
      <c r="M47" s="116" t="s">
        <v>60</v>
      </c>
      <c r="N47" s="117">
        <v>0</v>
      </c>
      <c r="O47" s="118"/>
      <c r="P47" s="119">
        <f aca="true" t="shared" si="12" ref="P47:P53">IF($D$6="ANO",IF($D$7="NE",SUM(N47:O47),N47),SUM(N47:O47))</f>
        <v>0</v>
      </c>
      <c r="Q47" s="118">
        <v>0</v>
      </c>
      <c r="R47" s="119">
        <f aca="true" t="shared" si="13" ref="R47:R53">ROUND(IF(M47="EUR",P47,(P47/$I$7)),2)</f>
        <v>0</v>
      </c>
      <c r="S47" s="120">
        <v>0</v>
      </c>
      <c r="T47" s="121"/>
      <c r="U47" s="121"/>
      <c r="V47" s="122">
        <f>ROUND(IF(M47="CZK",R47-(T47/$I$7),R47-U47),2)</f>
        <v>0</v>
      </c>
      <c r="W47" s="123"/>
    </row>
    <row r="48" spans="1:23" s="14" customFormat="1" ht="15">
      <c r="A48" s="291"/>
      <c r="B48" s="124"/>
      <c r="C48" s="67"/>
      <c r="D48" s="40"/>
      <c r="E48" s="68"/>
      <c r="F48" s="41" t="s">
        <v>65</v>
      </c>
      <c r="G48" s="69"/>
      <c r="H48" s="69"/>
      <c r="I48" s="67"/>
      <c r="J48" s="67"/>
      <c r="K48" s="65"/>
      <c r="L48" s="65"/>
      <c r="M48" s="46" t="s">
        <v>60</v>
      </c>
      <c r="N48" s="47"/>
      <c r="O48" s="48"/>
      <c r="P48" s="49">
        <f t="shared" si="12"/>
        <v>0</v>
      </c>
      <c r="Q48" s="48"/>
      <c r="R48" s="49">
        <f t="shared" si="13"/>
        <v>0</v>
      </c>
      <c r="S48" s="59"/>
      <c r="T48" s="51"/>
      <c r="U48" s="51"/>
      <c r="V48" s="125">
        <f aca="true" t="shared" si="14" ref="V48:V53">ROUND(IF(M48="CZK",R48-(T48/$I$7),R48-U48),2)</f>
        <v>0</v>
      </c>
      <c r="W48" s="54"/>
    </row>
    <row r="49" spans="1:23" s="14" customFormat="1" ht="15">
      <c r="A49" s="291"/>
      <c r="B49" s="124"/>
      <c r="C49" s="67"/>
      <c r="D49" s="40"/>
      <c r="E49" s="68"/>
      <c r="F49" s="41" t="s">
        <v>65</v>
      </c>
      <c r="G49" s="69"/>
      <c r="H49" s="69"/>
      <c r="I49" s="67"/>
      <c r="J49" s="67"/>
      <c r="K49" s="65"/>
      <c r="L49" s="65"/>
      <c r="M49" s="46" t="s">
        <v>61</v>
      </c>
      <c r="N49" s="57"/>
      <c r="O49" s="58"/>
      <c r="P49" s="49">
        <f t="shared" si="12"/>
        <v>0</v>
      </c>
      <c r="Q49" s="58"/>
      <c r="R49" s="49">
        <f t="shared" si="13"/>
        <v>0</v>
      </c>
      <c r="S49" s="59"/>
      <c r="T49" s="51"/>
      <c r="U49" s="51"/>
      <c r="V49" s="125">
        <f t="shared" si="14"/>
        <v>0</v>
      </c>
      <c r="W49" s="54"/>
    </row>
    <row r="50" spans="1:23" s="14" customFormat="1" ht="15">
      <c r="A50" s="291"/>
      <c r="B50" s="124"/>
      <c r="C50" s="67"/>
      <c r="D50" s="40"/>
      <c r="E50" s="68"/>
      <c r="F50" s="41" t="s">
        <v>65</v>
      </c>
      <c r="G50" s="69"/>
      <c r="H50" s="69"/>
      <c r="I50" s="67"/>
      <c r="J50" s="67"/>
      <c r="K50" s="65"/>
      <c r="L50" s="65"/>
      <c r="M50" s="46" t="s">
        <v>60</v>
      </c>
      <c r="N50" s="57"/>
      <c r="O50" s="58"/>
      <c r="P50" s="49">
        <f t="shared" si="12"/>
        <v>0</v>
      </c>
      <c r="Q50" s="58"/>
      <c r="R50" s="49">
        <f t="shared" si="13"/>
        <v>0</v>
      </c>
      <c r="S50" s="59"/>
      <c r="T50" s="51"/>
      <c r="U50" s="51"/>
      <c r="V50" s="125">
        <f t="shared" si="14"/>
        <v>0</v>
      </c>
      <c r="W50" s="54"/>
    </row>
    <row r="51" spans="1:23" s="14" customFormat="1" ht="15">
      <c r="A51" s="291"/>
      <c r="B51" s="124"/>
      <c r="C51" s="67"/>
      <c r="D51" s="40"/>
      <c r="E51" s="68"/>
      <c r="F51" s="41" t="s">
        <v>65</v>
      </c>
      <c r="G51" s="69"/>
      <c r="H51" s="69"/>
      <c r="I51" s="67"/>
      <c r="J51" s="67"/>
      <c r="K51" s="65"/>
      <c r="L51" s="65"/>
      <c r="M51" s="46" t="s">
        <v>60</v>
      </c>
      <c r="N51" s="90">
        <v>0</v>
      </c>
      <c r="O51" s="66"/>
      <c r="P51" s="49">
        <f t="shared" si="12"/>
        <v>0</v>
      </c>
      <c r="Q51" s="66"/>
      <c r="R51" s="49">
        <f t="shared" si="13"/>
        <v>0</v>
      </c>
      <c r="S51" s="59"/>
      <c r="T51" s="51"/>
      <c r="U51" s="51"/>
      <c r="V51" s="125">
        <f t="shared" si="14"/>
        <v>0</v>
      </c>
      <c r="W51" s="54"/>
    </row>
    <row r="52" spans="1:23" s="14" customFormat="1" ht="15">
      <c r="A52" s="291"/>
      <c r="B52" s="124"/>
      <c r="C52" s="67"/>
      <c r="D52" s="40"/>
      <c r="E52" s="68"/>
      <c r="F52" s="41" t="s">
        <v>65</v>
      </c>
      <c r="G52" s="69"/>
      <c r="H52" s="69"/>
      <c r="I52" s="67"/>
      <c r="J52" s="67"/>
      <c r="K52" s="65"/>
      <c r="L52" s="65"/>
      <c r="M52" s="46" t="s">
        <v>60</v>
      </c>
      <c r="N52" s="90"/>
      <c r="O52" s="72"/>
      <c r="P52" s="49">
        <f t="shared" si="12"/>
        <v>0</v>
      </c>
      <c r="Q52" s="72"/>
      <c r="R52" s="49">
        <f t="shared" si="13"/>
        <v>0</v>
      </c>
      <c r="S52" s="59"/>
      <c r="T52" s="51"/>
      <c r="U52" s="51"/>
      <c r="V52" s="125">
        <f t="shared" si="14"/>
        <v>0</v>
      </c>
      <c r="W52" s="54"/>
    </row>
    <row r="53" spans="1:23" s="14" customFormat="1" ht="15.75" thickBot="1">
      <c r="A53" s="291"/>
      <c r="B53" s="126"/>
      <c r="C53" s="73"/>
      <c r="D53" s="40"/>
      <c r="E53" s="74"/>
      <c r="F53" s="41" t="s">
        <v>65</v>
      </c>
      <c r="G53" s="75"/>
      <c r="H53" s="75"/>
      <c r="I53" s="73"/>
      <c r="J53" s="73"/>
      <c r="K53" s="65"/>
      <c r="L53" s="65"/>
      <c r="M53" s="46" t="s">
        <v>60</v>
      </c>
      <c r="N53" s="91"/>
      <c r="O53" s="78"/>
      <c r="P53" s="49">
        <f t="shared" si="12"/>
        <v>0</v>
      </c>
      <c r="Q53" s="78"/>
      <c r="R53" s="49">
        <f t="shared" si="13"/>
        <v>0</v>
      </c>
      <c r="S53" s="79"/>
      <c r="T53" s="51"/>
      <c r="U53" s="51"/>
      <c r="V53" s="125">
        <f t="shared" si="14"/>
        <v>0</v>
      </c>
      <c r="W53" s="80"/>
    </row>
    <row r="54" spans="1:23" s="14" customFormat="1" ht="13.5" thickBot="1">
      <c r="A54" s="292"/>
      <c r="B54" s="270" t="s">
        <v>100</v>
      </c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2"/>
      <c r="Q54" s="81">
        <f aca="true" t="shared" si="15" ref="Q54:V54">SUM(Q47:Q53)</f>
        <v>0</v>
      </c>
      <c r="R54" s="82">
        <f t="shared" si="15"/>
        <v>0</v>
      </c>
      <c r="S54" s="83">
        <f t="shared" si="15"/>
        <v>0</v>
      </c>
      <c r="T54" s="82">
        <f t="shared" si="15"/>
        <v>0</v>
      </c>
      <c r="U54" s="82">
        <f t="shared" si="15"/>
        <v>0</v>
      </c>
      <c r="V54" s="82">
        <f t="shared" si="15"/>
        <v>0</v>
      </c>
      <c r="W54" s="84"/>
    </row>
    <row r="55" spans="1:23" s="14" customFormat="1" ht="13.5" thickBot="1">
      <c r="A55" s="104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05"/>
      <c r="M55" s="105"/>
      <c r="N55" s="105"/>
      <c r="O55" s="105"/>
      <c r="P55" s="105"/>
      <c r="Q55" s="105"/>
      <c r="R55" s="108"/>
      <c r="S55" s="108"/>
      <c r="T55" s="108"/>
      <c r="U55" s="108"/>
      <c r="V55" s="108"/>
      <c r="W55" s="108"/>
    </row>
    <row r="56" spans="1:43" s="132" customFormat="1" ht="15.75" customHeight="1" thickBot="1">
      <c r="A56" s="127"/>
      <c r="B56" s="128"/>
      <c r="C56" s="129"/>
      <c r="D56" s="129"/>
      <c r="E56" s="130"/>
      <c r="F56" s="130"/>
      <c r="G56" s="130"/>
      <c r="H56" s="130"/>
      <c r="I56" s="129"/>
      <c r="J56" s="129"/>
      <c r="K56" s="131"/>
      <c r="T56" s="293" t="s">
        <v>101</v>
      </c>
      <c r="U56" s="294"/>
      <c r="V56" s="295"/>
      <c r="W56" s="133">
        <f>V44</f>
        <v>652.2</v>
      </c>
      <c r="X56" s="131"/>
      <c r="Y56" s="132" t="s">
        <v>102</v>
      </c>
      <c r="AC56" s="131"/>
      <c r="AD56" s="131"/>
      <c r="AE56" s="131"/>
      <c r="AF56" s="131"/>
      <c r="AG56" s="131"/>
      <c r="AH56" s="131"/>
      <c r="AI56" s="131"/>
      <c r="AQ56" s="14"/>
    </row>
    <row r="57" spans="1:43" ht="16.5" customHeight="1" thickBot="1">
      <c r="A57" s="134" t="s">
        <v>103</v>
      </c>
      <c r="B57" s="135"/>
      <c r="C57" s="136"/>
      <c r="D57" s="136"/>
      <c r="E57" s="137"/>
      <c r="F57" s="136"/>
      <c r="G57" s="138"/>
      <c r="H57" s="139"/>
      <c r="I57" s="139"/>
      <c r="J57" s="140"/>
      <c r="K57" s="141"/>
      <c r="L57" s="132"/>
      <c r="R57" s="299" t="s">
        <v>104</v>
      </c>
      <c r="S57" s="300"/>
      <c r="T57" s="301" t="s">
        <v>105</v>
      </c>
      <c r="U57" s="301"/>
      <c r="V57" s="302"/>
      <c r="W57" s="133">
        <f>R42-V42</f>
        <v>0</v>
      </c>
      <c r="X57" s="142" t="s">
        <v>106</v>
      </c>
      <c r="Y57" s="143" t="s">
        <v>107</v>
      </c>
      <c r="Z57" s="144" t="s">
        <v>108</v>
      </c>
      <c r="AC57" s="145"/>
      <c r="AD57" s="145"/>
      <c r="AE57" s="145"/>
      <c r="AF57" s="145"/>
      <c r="AG57" s="145"/>
      <c r="AH57" s="145"/>
      <c r="AI57" s="145"/>
      <c r="AQ57" s="132"/>
    </row>
    <row r="58" spans="1:43" s="14" customFormat="1" ht="13.5" customHeight="1" thickBot="1">
      <c r="A58" s="146" t="s">
        <v>109</v>
      </c>
      <c r="B58" s="147" t="s">
        <v>110</v>
      </c>
      <c r="C58" s="148"/>
      <c r="D58" s="148"/>
      <c r="E58" s="148"/>
      <c r="F58" s="149"/>
      <c r="G58" s="145"/>
      <c r="H58" s="141"/>
      <c r="I58" s="141"/>
      <c r="J58" s="150"/>
      <c r="K58" s="141"/>
      <c r="L58" s="147"/>
      <c r="R58" s="151">
        <f>FLOOR(($V64*W58),1)</f>
        <v>17</v>
      </c>
      <c r="S58" s="152" t="s">
        <v>64</v>
      </c>
      <c r="T58" s="303" t="s">
        <v>111</v>
      </c>
      <c r="U58" s="303"/>
      <c r="V58" s="304"/>
      <c r="W58" s="153">
        <f>$X58-($X58/$V42*$V43)</f>
        <v>349.89</v>
      </c>
      <c r="X58" s="154">
        <f>SUMIF(F16:F40,"IV",V16:V40)</f>
        <v>349.89</v>
      </c>
      <c r="Y58" s="155">
        <f>W58/V44</f>
        <v>0.5364765409383624</v>
      </c>
      <c r="Z58" s="155">
        <f>R58/W64</f>
        <v>0.53125</v>
      </c>
      <c r="AC58" s="131"/>
      <c r="AD58" s="131"/>
      <c r="AE58" s="131"/>
      <c r="AF58" s="131"/>
      <c r="AG58" s="131"/>
      <c r="AH58" s="131"/>
      <c r="AI58" s="131"/>
      <c r="AQ58" s="8"/>
    </row>
    <row r="59" spans="1:35" s="14" customFormat="1" ht="13.5" customHeight="1" thickBot="1">
      <c r="A59" s="146" t="s">
        <v>112</v>
      </c>
      <c r="B59" s="147" t="s">
        <v>113</v>
      </c>
      <c r="C59" s="148"/>
      <c r="D59" s="148"/>
      <c r="E59" s="148"/>
      <c r="F59" s="129"/>
      <c r="G59" s="131"/>
      <c r="H59" s="148"/>
      <c r="I59" s="148"/>
      <c r="J59" s="156"/>
      <c r="K59" s="148"/>
      <c r="L59" s="147"/>
      <c r="R59" s="157">
        <f>W64-R58</f>
        <v>15</v>
      </c>
      <c r="S59" s="158" t="s">
        <v>65</v>
      </c>
      <c r="T59" s="303" t="s">
        <v>114</v>
      </c>
      <c r="U59" s="303"/>
      <c r="V59" s="304"/>
      <c r="W59" s="153">
        <f>$X59-($X59/$V42*$V43)</f>
        <v>302.31</v>
      </c>
      <c r="X59" s="154">
        <f>SUMIF(F16:F40,"NIV",V16:V40)</f>
        <v>302.31</v>
      </c>
      <c r="Y59" s="155">
        <f>W59/V44</f>
        <v>0.4635234590616375</v>
      </c>
      <c r="Z59" s="155">
        <f>R59/W64</f>
        <v>0.46875</v>
      </c>
      <c r="AC59" s="131"/>
      <c r="AD59" s="131"/>
      <c r="AE59" s="131"/>
      <c r="AF59" s="131"/>
      <c r="AG59" s="131"/>
      <c r="AH59" s="131"/>
      <c r="AI59" s="131"/>
    </row>
    <row r="60" spans="1:35" s="14" customFormat="1" ht="13.5" customHeight="1" thickBot="1">
      <c r="A60" s="146" t="s">
        <v>115</v>
      </c>
      <c r="B60" s="147" t="s">
        <v>116</v>
      </c>
      <c r="C60" s="148"/>
      <c r="D60" s="148"/>
      <c r="E60" s="148"/>
      <c r="F60" s="129"/>
      <c r="G60" s="131"/>
      <c r="H60" s="148"/>
      <c r="I60" s="148"/>
      <c r="J60" s="156"/>
      <c r="K60" s="148"/>
      <c r="L60" s="147"/>
      <c r="Q60" s="159" t="s">
        <v>117</v>
      </c>
      <c r="R60" s="160">
        <f>SUM(R58:R59)</f>
        <v>32</v>
      </c>
      <c r="S60" s="131"/>
      <c r="T60" s="131"/>
      <c r="U60" s="161" t="s">
        <v>102</v>
      </c>
      <c r="V60" s="305" t="str">
        <f>IF((W58+W59)=V44,"OK","ZKONTROLUJ     NIV/IV ")</f>
        <v>OK</v>
      </c>
      <c r="W60" s="305"/>
      <c r="Y60" s="162">
        <f>SUM(Y58:Y59)</f>
        <v>0.9999999999999999</v>
      </c>
      <c r="Z60" s="162">
        <f>SUM(Z58:Z59)</f>
        <v>1</v>
      </c>
      <c r="AC60" s="131"/>
      <c r="AD60" s="131"/>
      <c r="AE60" s="131"/>
      <c r="AF60" s="131"/>
      <c r="AG60" s="131"/>
      <c r="AH60" s="131"/>
      <c r="AI60" s="131"/>
    </row>
    <row r="61" spans="1:43" ht="15">
      <c r="A61" s="146" t="s">
        <v>118</v>
      </c>
      <c r="B61" s="147" t="s">
        <v>119</v>
      </c>
      <c r="C61" s="141"/>
      <c r="D61" s="141"/>
      <c r="E61" s="141"/>
      <c r="F61" s="129"/>
      <c r="G61" s="131"/>
      <c r="H61" s="148"/>
      <c r="I61" s="148"/>
      <c r="J61" s="156"/>
      <c r="K61" s="148"/>
      <c r="L61" s="132"/>
      <c r="O61" s="14"/>
      <c r="P61" s="14"/>
      <c r="Q61" s="14"/>
      <c r="R61" s="14"/>
      <c r="S61" s="131"/>
      <c r="T61" s="306" t="s">
        <v>120</v>
      </c>
      <c r="U61" s="307"/>
      <c r="V61" s="307"/>
      <c r="W61" s="308"/>
      <c r="X61" s="163"/>
      <c r="AC61" s="163"/>
      <c r="AD61" s="163"/>
      <c r="AE61" s="163"/>
      <c r="AF61" s="163"/>
      <c r="AG61" s="163"/>
      <c r="AH61" s="163"/>
      <c r="AI61" s="163"/>
      <c r="AQ61" s="14"/>
    </row>
    <row r="62" spans="1:35" ht="15">
      <c r="A62" s="146" t="s">
        <v>121</v>
      </c>
      <c r="B62" s="147" t="s">
        <v>122</v>
      </c>
      <c r="C62" s="141"/>
      <c r="D62" s="141"/>
      <c r="E62" s="141"/>
      <c r="F62" s="141"/>
      <c r="G62" s="141"/>
      <c r="H62" s="141"/>
      <c r="I62" s="141"/>
      <c r="J62" s="150"/>
      <c r="K62" s="164"/>
      <c r="L62" s="164"/>
      <c r="M62" s="164"/>
      <c r="O62" s="14"/>
      <c r="P62" s="14"/>
      <c r="Q62" s="14"/>
      <c r="R62" s="14"/>
      <c r="S62" s="165"/>
      <c r="T62" s="327" t="s">
        <v>123</v>
      </c>
      <c r="U62" s="328"/>
      <c r="V62" s="166" t="s">
        <v>124</v>
      </c>
      <c r="W62" s="167" t="s">
        <v>120</v>
      </c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</row>
    <row r="63" spans="1:35" ht="15">
      <c r="A63" s="146" t="s">
        <v>125</v>
      </c>
      <c r="B63" s="147" t="s">
        <v>126</v>
      </c>
      <c r="C63" s="141"/>
      <c r="D63" s="141"/>
      <c r="E63" s="141"/>
      <c r="F63" s="141"/>
      <c r="G63" s="141"/>
      <c r="H63" s="141"/>
      <c r="I63" s="141"/>
      <c r="J63" s="150"/>
      <c r="K63" s="164"/>
      <c r="L63" s="164"/>
      <c r="M63" s="164"/>
      <c r="O63" s="14"/>
      <c r="P63" s="14"/>
      <c r="Q63" s="14"/>
      <c r="R63" s="131"/>
      <c r="S63" s="132"/>
      <c r="T63" s="329" t="s">
        <v>127</v>
      </c>
      <c r="U63" s="330"/>
      <c r="V63" s="168">
        <v>0.85</v>
      </c>
      <c r="W63" s="169">
        <f>FLOOR(($V63*$V44),1)</f>
        <v>554</v>
      </c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</row>
    <row r="64" spans="1:35" ht="15">
      <c r="A64" s="146" t="s">
        <v>128</v>
      </c>
      <c r="B64" s="147" t="s">
        <v>129</v>
      </c>
      <c r="C64" s="141"/>
      <c r="D64" s="141"/>
      <c r="E64" s="141"/>
      <c r="F64" s="141"/>
      <c r="G64" s="141"/>
      <c r="H64" s="141"/>
      <c r="I64" s="141"/>
      <c r="J64" s="150"/>
      <c r="K64" s="164"/>
      <c r="L64" s="164"/>
      <c r="M64" s="164"/>
      <c r="R64" s="131"/>
      <c r="S64" s="132"/>
      <c r="T64" s="327" t="s">
        <v>130</v>
      </c>
      <c r="U64" s="328"/>
      <c r="V64" s="171">
        <v>0.05</v>
      </c>
      <c r="W64" s="169">
        <f>IF(V65=0%,V44-W63,FLOOR(($V64*$V44),1))</f>
        <v>32</v>
      </c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</row>
    <row r="65" spans="1:35" ht="15">
      <c r="A65" s="146"/>
      <c r="B65" s="147" t="s">
        <v>131</v>
      </c>
      <c r="C65" s="141"/>
      <c r="D65" s="141"/>
      <c r="E65" s="141"/>
      <c r="F65" s="141"/>
      <c r="G65" s="141"/>
      <c r="H65" s="141"/>
      <c r="I65" s="141"/>
      <c r="J65" s="150"/>
      <c r="K65" s="164"/>
      <c r="L65" s="164"/>
      <c r="M65" s="164"/>
      <c r="R65" s="131"/>
      <c r="S65" s="173"/>
      <c r="T65" s="329" t="s">
        <v>132</v>
      </c>
      <c r="U65" s="330"/>
      <c r="V65" s="174">
        <f>V66-V63-V64</f>
        <v>0.10000000000000002</v>
      </c>
      <c r="W65" s="169">
        <f>V44-W63-W64</f>
        <v>66.20000000000005</v>
      </c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</row>
    <row r="66" spans="1:35" ht="15.75" thickBot="1">
      <c r="A66" s="175"/>
      <c r="B66" s="147" t="s">
        <v>133</v>
      </c>
      <c r="C66" s="141"/>
      <c r="D66" s="141"/>
      <c r="E66" s="141"/>
      <c r="F66" s="141"/>
      <c r="G66" s="141"/>
      <c r="H66" s="141"/>
      <c r="I66" s="141"/>
      <c r="J66" s="150"/>
      <c r="K66" s="164"/>
      <c r="L66" s="164"/>
      <c r="M66" s="164"/>
      <c r="R66" s="131"/>
      <c r="S66" s="173"/>
      <c r="T66" s="331" t="s">
        <v>134</v>
      </c>
      <c r="U66" s="332"/>
      <c r="V66" s="176">
        <v>1</v>
      </c>
      <c r="W66" s="177">
        <f>SUM(W63:W65)</f>
        <v>652.2</v>
      </c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</row>
    <row r="67" spans="1:35" ht="15.75" thickBot="1">
      <c r="A67" s="178" t="s">
        <v>135</v>
      </c>
      <c r="B67" s="179" t="s">
        <v>136</v>
      </c>
      <c r="C67" s="179"/>
      <c r="D67" s="179"/>
      <c r="E67" s="179"/>
      <c r="F67" s="179"/>
      <c r="G67" s="179"/>
      <c r="H67" s="179"/>
      <c r="I67" s="179"/>
      <c r="J67" s="180"/>
      <c r="K67" s="164"/>
      <c r="L67" s="164"/>
      <c r="M67" s="164"/>
      <c r="R67" s="165"/>
      <c r="S67" s="173"/>
      <c r="W67" s="165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</row>
    <row r="68" spans="1:35" ht="15" customHeight="1">
      <c r="A68" s="164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O68" s="296" t="s">
        <v>137</v>
      </c>
      <c r="P68" s="297"/>
      <c r="Q68" s="297"/>
      <c r="R68" s="298"/>
      <c r="S68" s="132"/>
      <c r="T68" s="296" t="s">
        <v>138</v>
      </c>
      <c r="U68" s="297"/>
      <c r="V68" s="297"/>
      <c r="W68" s="298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</row>
    <row r="69" spans="3:35" ht="15">
      <c r="C69" s="164"/>
      <c r="D69" s="164"/>
      <c r="E69" s="182"/>
      <c r="F69" s="182"/>
      <c r="G69" s="182"/>
      <c r="H69" s="182"/>
      <c r="I69" s="183"/>
      <c r="J69" s="184"/>
      <c r="K69" s="183"/>
      <c r="L69" s="183"/>
      <c r="M69" s="183"/>
      <c r="N69" s="183"/>
      <c r="O69" s="309" t="s">
        <v>139</v>
      </c>
      <c r="P69" s="310"/>
      <c r="Q69" s="310"/>
      <c r="R69" s="311"/>
      <c r="S69" s="185"/>
      <c r="T69" s="309" t="s">
        <v>140</v>
      </c>
      <c r="U69" s="310"/>
      <c r="V69" s="310"/>
      <c r="W69" s="31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</row>
    <row r="70" spans="3:35" ht="33.75" customHeight="1">
      <c r="C70" s="147"/>
      <c r="D70" s="147"/>
      <c r="E70" s="182"/>
      <c r="F70" s="182"/>
      <c r="G70" s="182"/>
      <c r="H70" s="182"/>
      <c r="I70" s="183"/>
      <c r="J70" s="184"/>
      <c r="K70" s="183"/>
      <c r="L70" s="183"/>
      <c r="M70" s="183"/>
      <c r="N70" s="183"/>
      <c r="O70" s="312"/>
      <c r="P70" s="313"/>
      <c r="Q70" s="313"/>
      <c r="R70" s="314"/>
      <c r="S70" s="185"/>
      <c r="T70" s="312"/>
      <c r="U70" s="313"/>
      <c r="V70" s="313"/>
      <c r="W70" s="314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</row>
    <row r="71" spans="15:23" ht="12.75">
      <c r="O71" s="312"/>
      <c r="P71" s="313"/>
      <c r="Q71" s="313"/>
      <c r="R71" s="314"/>
      <c r="T71" s="312"/>
      <c r="U71" s="313"/>
      <c r="V71" s="313"/>
      <c r="W71" s="314"/>
    </row>
    <row r="72" spans="15:23" ht="12.75">
      <c r="O72" s="315"/>
      <c r="P72" s="316"/>
      <c r="Q72" s="316"/>
      <c r="R72" s="317"/>
      <c r="T72" s="315"/>
      <c r="U72" s="316"/>
      <c r="V72" s="316"/>
      <c r="W72" s="317"/>
    </row>
    <row r="73" spans="15:23" ht="12.75">
      <c r="O73" s="318" t="s">
        <v>141</v>
      </c>
      <c r="P73" s="319"/>
      <c r="Q73" s="319"/>
      <c r="R73" s="320"/>
      <c r="T73" s="318" t="s">
        <v>141</v>
      </c>
      <c r="U73" s="319"/>
      <c r="V73" s="319"/>
      <c r="W73" s="320"/>
    </row>
    <row r="74" spans="15:23" ht="12.75">
      <c r="O74" s="321"/>
      <c r="P74" s="322"/>
      <c r="Q74" s="322"/>
      <c r="R74" s="323"/>
      <c r="T74" s="321"/>
      <c r="U74" s="322"/>
      <c r="V74" s="322"/>
      <c r="W74" s="323"/>
    </row>
    <row r="75" spans="15:23" ht="13.5" thickBot="1">
      <c r="O75" s="324"/>
      <c r="P75" s="325"/>
      <c r="Q75" s="325"/>
      <c r="R75" s="326"/>
      <c r="T75" s="324"/>
      <c r="U75" s="325"/>
      <c r="V75" s="325"/>
      <c r="W75" s="326"/>
    </row>
  </sheetData>
  <sheetProtection/>
  <mergeCells count="73">
    <mergeCell ref="O69:R72"/>
    <mergeCell ref="T69:W72"/>
    <mergeCell ref="O73:R75"/>
    <mergeCell ref="T73:W75"/>
    <mergeCell ref="T62:U62"/>
    <mergeCell ref="T63:U63"/>
    <mergeCell ref="T64:U64"/>
    <mergeCell ref="T65:U65"/>
    <mergeCell ref="T66:U66"/>
    <mergeCell ref="O68:R68"/>
    <mergeCell ref="T68:W68"/>
    <mergeCell ref="R57:S57"/>
    <mergeCell ref="T57:V57"/>
    <mergeCell ref="T58:V58"/>
    <mergeCell ref="T59:V59"/>
    <mergeCell ref="V60:W60"/>
    <mergeCell ref="T61:W61"/>
    <mergeCell ref="B44:N44"/>
    <mergeCell ref="O44:T44"/>
    <mergeCell ref="R45:S45"/>
    <mergeCell ref="A47:A54"/>
    <mergeCell ref="B54:P54"/>
    <mergeCell ref="T56:V56"/>
    <mergeCell ref="A41:K41"/>
    <mergeCell ref="R41:S41"/>
    <mergeCell ref="T41:U41"/>
    <mergeCell ref="B42:N42"/>
    <mergeCell ref="O42:Q42"/>
    <mergeCell ref="B43:N43"/>
    <mergeCell ref="Q43:T43"/>
    <mergeCell ref="A16:A23"/>
    <mergeCell ref="B23:P23"/>
    <mergeCell ref="A24:A31"/>
    <mergeCell ref="B31:P31"/>
    <mergeCell ref="A32:A40"/>
    <mergeCell ref="B40:P40"/>
    <mergeCell ref="C13:C14"/>
    <mergeCell ref="D13:D14"/>
    <mergeCell ref="E13:E14"/>
    <mergeCell ref="F13:F14"/>
    <mergeCell ref="I13:I14"/>
    <mergeCell ref="J13:J14"/>
    <mergeCell ref="N12:Q13"/>
    <mergeCell ref="R12:R14"/>
    <mergeCell ref="S12:S14"/>
    <mergeCell ref="T12:U13"/>
    <mergeCell ref="V12:V14"/>
    <mergeCell ref="W12:W14"/>
    <mergeCell ref="T11:W11"/>
    <mergeCell ref="A12:A14"/>
    <mergeCell ref="B12:B14"/>
    <mergeCell ref="C12:F12"/>
    <mergeCell ref="G12:G14"/>
    <mergeCell ref="H12:H14"/>
    <mergeCell ref="I12:J12"/>
    <mergeCell ref="K12:K14"/>
    <mergeCell ref="L12:L14"/>
    <mergeCell ref="M12:M14"/>
    <mergeCell ref="B6:C6"/>
    <mergeCell ref="B7:C9"/>
    <mergeCell ref="D7:D9"/>
    <mergeCell ref="I7:K7"/>
    <mergeCell ref="I8:K8"/>
    <mergeCell ref="B11:S11"/>
    <mergeCell ref="I1:J1"/>
    <mergeCell ref="B3:E3"/>
    <mergeCell ref="F3:G3"/>
    <mergeCell ref="H3:I3"/>
    <mergeCell ref="J3:Q3"/>
    <mergeCell ref="B4:E4"/>
    <mergeCell ref="F4:G4"/>
    <mergeCell ref="H4:I4"/>
    <mergeCell ref="J4:Q4"/>
  </mergeCells>
  <conditionalFormatting sqref="T17:T22 T24:T30 T32:T39 T47:T53">
    <cfRule type="expression" priority="2" dxfId="2" stopIfTrue="1">
      <formula>M17="EUR"</formula>
    </cfRule>
  </conditionalFormatting>
  <conditionalFormatting sqref="T16">
    <cfRule type="expression" priority="1" dxfId="3" stopIfTrue="1">
      <formula>M16="EUR"</formula>
    </cfRule>
  </conditionalFormatting>
  <dataValidations count="6">
    <dataValidation type="custom" allowBlank="1" showInputMessage="1" showErrorMessage="1" sqref="V47:V53 R47:R53 V66:W66 P32:P39 R58:S59 W58:X59 W56:W57 V16:V40 R42:V42 P47:P53 Q54:V54 S40:U40 Q40 S31:U31 Q31 S23:U23 Q23 V43:V44 R16:R40 P24:P30 P16:P22 Y56:Z60 W63:W65 A57:J67">
      <formula1>V47</formula1>
    </dataValidation>
    <dataValidation type="list" allowBlank="1" showInputMessage="1" showErrorMessage="1" sqref="M16:M22 M24:M30 M47:M53 M32:M39">
      <formula1>"CZK,EUR"</formula1>
    </dataValidation>
    <dataValidation type="list" allowBlank="1" showInputMessage="1" showErrorMessage="1" sqref="F24:F30 F47:F53 F16:F22 F32:F39">
      <formula1>"IV, NIV"</formula1>
    </dataValidation>
    <dataValidation type="list" allowBlank="1" showInputMessage="1" showErrorMessage="1" sqref="K21:K22">
      <formula1>#REF!</formula1>
    </dataValidation>
    <dataValidation type="list" allowBlank="1" showInputMessage="1" showErrorMessage="1" sqref="E6:E7 D6:D9">
      <formula1>"ANO, NE"</formula1>
    </dataValidation>
    <dataValidation type="list" allowBlank="1" showInputMessage="1" showErrorMessage="1" sqref="D47:D53 D16:D22 D32:D39 D24:D30">
      <formula1>$AQ$1:$AQ$12</formula1>
    </dataValidation>
  </dataValidations>
  <printOptions/>
  <pageMargins left="0.7" right="0.7" top="0.787401575" bottom="0.787401575" header="0.3" footer="0.3"/>
  <pageSetup horizontalDpi="600" verticalDpi="600" orientation="landscape" paperSize="8" scale="56" r:id="rId3"/>
  <colBreaks count="1" manualBreakCount="1">
    <brk id="2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Lemperová Stanislava Ing.</dc:creator>
  <cp:keywords/>
  <dc:description/>
  <cp:lastModifiedBy>Pospíchalová Petra</cp:lastModifiedBy>
  <cp:lastPrinted>2013-01-25T06:53:07Z</cp:lastPrinted>
  <dcterms:created xsi:type="dcterms:W3CDTF">2013-01-23T07:31:30Z</dcterms:created>
  <dcterms:modified xsi:type="dcterms:W3CDTF">2013-01-25T06:53:22Z</dcterms:modified>
  <cp:category/>
  <cp:version/>
  <cp:contentType/>
  <cp:contentStatus/>
</cp:coreProperties>
</file>